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clac-my.sharepoint.com/personal/ucbtgsi_ucl_ac_uk/Documents/Nat Coms/Final Submission/"/>
    </mc:Choice>
  </mc:AlternateContent>
  <xr:revisionPtr revIDLastSave="4" documentId="13_ncr:1_{FFFD6A75-48FC-45EF-B061-E6D7B675D1F0}" xr6:coauthVersionLast="47" xr6:coauthVersionMax="47" xr10:uidLastSave="{4750D914-B1EE-48A4-B259-C2BCEFBE067B}"/>
  <bookViews>
    <workbookView xWindow="28680" yWindow="-120" windowWidth="19440" windowHeight="15000" firstSheet="13" activeTab="15" xr2:uid="{AAB10B45-DFE0-4056-9172-53F9494635E9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Supplementary Figure 1" sheetId="10" r:id="rId10"/>
    <sheet name="Supplementary Figure 2" sheetId="11" r:id="rId11"/>
    <sheet name="Supplementary Figure 4" sheetId="12" r:id="rId12"/>
    <sheet name="Supplementary Figure 5" sheetId="13" r:id="rId13"/>
    <sheet name="Supplementary Figure 6" sheetId="14" r:id="rId14"/>
    <sheet name="Supplementary Figure 7" sheetId="15" r:id="rId15"/>
    <sheet name="Supplementary Figure 8" sheetId="16" r:id="rId16"/>
    <sheet name="Supplementary Figure 9" sheetId="17" r:id="rId17"/>
    <sheet name="Supplementary Figure 10" sheetId="18" r:id="rId18"/>
  </sheets>
  <definedNames>
    <definedName name="_xlnm._FilterDatabase" localSheetId="0" hidden="1">'Figure 1'!$B$51:$AG$67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9" i="10" l="1"/>
  <c r="C88" i="10"/>
  <c r="C87" i="10"/>
  <c r="D87" i="10"/>
  <c r="E87" i="10"/>
  <c r="D88" i="10"/>
  <c r="E88" i="10"/>
  <c r="E89" i="10" s="1"/>
  <c r="D89" i="10"/>
  <c r="B89" i="10"/>
  <c r="B88" i="10"/>
  <c r="B87" i="10"/>
  <c r="F19" i="18"/>
  <c r="F20" i="18"/>
  <c r="F21" i="18" s="1"/>
  <c r="E21" i="18"/>
  <c r="E20" i="18"/>
  <c r="E19" i="18"/>
  <c r="C19" i="18"/>
  <c r="C20" i="18"/>
  <c r="C21" i="18" s="1"/>
  <c r="B21" i="18"/>
  <c r="B20" i="18"/>
  <c r="B19" i="18"/>
  <c r="E40" i="16"/>
  <c r="E41" i="16"/>
  <c r="E42" i="16" s="1"/>
  <c r="D41" i="16"/>
  <c r="D42" i="16" s="1"/>
  <c r="C41" i="16"/>
  <c r="C42" i="16" s="1"/>
  <c r="B41" i="16"/>
  <c r="B42" i="16" s="1"/>
  <c r="D40" i="16"/>
  <c r="C40" i="16"/>
  <c r="B40" i="16"/>
  <c r="C27" i="16"/>
  <c r="D27" i="16"/>
  <c r="E27" i="16"/>
  <c r="C28" i="16"/>
  <c r="C29" i="16" s="1"/>
  <c r="D28" i="16"/>
  <c r="D29" i="16" s="1"/>
  <c r="E28" i="16"/>
  <c r="E29" i="16" s="1"/>
  <c r="B28" i="16"/>
  <c r="B29" i="16" s="1"/>
  <c r="B27" i="16"/>
  <c r="G12" i="17"/>
  <c r="G11" i="17"/>
  <c r="F11" i="17"/>
  <c r="F12" i="17" s="1"/>
  <c r="E11" i="17"/>
  <c r="E12" i="17" s="1"/>
  <c r="D11" i="17"/>
  <c r="D12" i="17" s="1"/>
  <c r="C11" i="17"/>
  <c r="C12" i="17" s="1"/>
  <c r="B11" i="17"/>
  <c r="B12" i="17" s="1"/>
  <c r="G10" i="17"/>
  <c r="F10" i="17"/>
  <c r="E10" i="17"/>
  <c r="D10" i="17"/>
  <c r="C10" i="17"/>
  <c r="B10" i="17"/>
  <c r="C10" i="15"/>
  <c r="D10" i="15"/>
  <c r="E10" i="15"/>
  <c r="F10" i="15"/>
  <c r="G10" i="15"/>
  <c r="C11" i="15"/>
  <c r="D11" i="15"/>
  <c r="D12" i="15" s="1"/>
  <c r="E11" i="15"/>
  <c r="E12" i="15" s="1"/>
  <c r="F11" i="15"/>
  <c r="F12" i="15" s="1"/>
  <c r="G11" i="15"/>
  <c r="C12" i="15"/>
  <c r="G12" i="15"/>
  <c r="B12" i="15"/>
  <c r="B11" i="15"/>
  <c r="B10" i="15"/>
  <c r="D12" i="14"/>
  <c r="C12" i="14"/>
  <c r="C11" i="14"/>
  <c r="C10" i="14"/>
  <c r="D11" i="14"/>
  <c r="D10" i="14"/>
  <c r="B12" i="14"/>
  <c r="B11" i="14"/>
  <c r="B10" i="14"/>
  <c r="E12" i="13"/>
  <c r="E11" i="13"/>
  <c r="D11" i="13"/>
  <c r="D12" i="13" s="1"/>
  <c r="E10" i="13"/>
  <c r="D10" i="13"/>
  <c r="C11" i="13"/>
  <c r="C10" i="13"/>
  <c r="B12" i="13"/>
  <c r="B11" i="13"/>
  <c r="B10" i="13"/>
  <c r="C12" i="13"/>
  <c r="E47" i="11"/>
  <c r="E46" i="11"/>
  <c r="D46" i="11"/>
  <c r="D47" i="11" s="1"/>
  <c r="C46" i="11"/>
  <c r="C47" i="11" s="1"/>
  <c r="B46" i="11"/>
  <c r="B47" i="11" s="1"/>
  <c r="E45" i="11"/>
  <c r="D45" i="11"/>
  <c r="C45" i="11"/>
  <c r="B45" i="11"/>
  <c r="E34" i="11"/>
  <c r="E35" i="11" s="1"/>
  <c r="D34" i="11"/>
  <c r="D35" i="11" s="1"/>
  <c r="C34" i="11"/>
  <c r="C35" i="11" s="1"/>
  <c r="B34" i="11"/>
  <c r="B35" i="11" s="1"/>
  <c r="E33" i="11"/>
  <c r="D33" i="11"/>
  <c r="C33" i="11"/>
  <c r="B33" i="11"/>
  <c r="E22" i="11"/>
  <c r="E23" i="11" s="1"/>
  <c r="D22" i="11"/>
  <c r="D23" i="11" s="1"/>
  <c r="C22" i="11"/>
  <c r="C23" i="11" s="1"/>
  <c r="B22" i="11"/>
  <c r="B23" i="11" s="1"/>
  <c r="E21" i="11"/>
  <c r="D21" i="11"/>
  <c r="C21" i="11"/>
  <c r="B21" i="11"/>
  <c r="C9" i="11"/>
  <c r="D9" i="11"/>
  <c r="E9" i="11"/>
  <c r="C10" i="11"/>
  <c r="C11" i="11" s="1"/>
  <c r="D10" i="11"/>
  <c r="D11" i="11" s="1"/>
  <c r="E10" i="11"/>
  <c r="E11" i="11" s="1"/>
  <c r="B10" i="11"/>
  <c r="B11" i="11" s="1"/>
  <c r="B9" i="11"/>
  <c r="E14" i="9"/>
  <c r="E15" i="9" s="1"/>
  <c r="D14" i="9"/>
  <c r="D15" i="9" s="1"/>
  <c r="C14" i="9"/>
  <c r="C15" i="9" s="1"/>
  <c r="B14" i="9"/>
  <c r="B15" i="9" s="1"/>
  <c r="E13" i="9"/>
  <c r="D13" i="9"/>
  <c r="C13" i="9"/>
  <c r="B13" i="9"/>
  <c r="E30" i="9"/>
  <c r="E31" i="9" s="1"/>
  <c r="D30" i="9"/>
  <c r="D31" i="9" s="1"/>
  <c r="C30" i="9"/>
  <c r="C31" i="9" s="1"/>
  <c r="B30" i="9"/>
  <c r="B31" i="9" s="1"/>
  <c r="E29" i="9"/>
  <c r="D29" i="9"/>
  <c r="C29" i="9"/>
  <c r="B29" i="9"/>
  <c r="E46" i="9"/>
  <c r="E47" i="9" s="1"/>
  <c r="D46" i="9"/>
  <c r="D47" i="9" s="1"/>
  <c r="C46" i="9"/>
  <c r="C47" i="9" s="1"/>
  <c r="B46" i="9"/>
  <c r="B47" i="9" s="1"/>
  <c r="E45" i="9"/>
  <c r="D45" i="9"/>
  <c r="C45" i="9"/>
  <c r="B45" i="9"/>
  <c r="E62" i="9"/>
  <c r="E63" i="9" s="1"/>
  <c r="D62" i="9"/>
  <c r="D63" i="9" s="1"/>
  <c r="C62" i="9"/>
  <c r="C63" i="9" s="1"/>
  <c r="B62" i="9"/>
  <c r="B63" i="9" s="1"/>
  <c r="E61" i="9"/>
  <c r="D61" i="9"/>
  <c r="C61" i="9"/>
  <c r="B61" i="9"/>
  <c r="E23" i="8"/>
  <c r="F21" i="8"/>
  <c r="G21" i="8"/>
  <c r="F22" i="8"/>
  <c r="F23" i="8" s="1"/>
  <c r="G22" i="8"/>
  <c r="G23" i="8" s="1"/>
  <c r="E22" i="8"/>
  <c r="E21" i="8"/>
  <c r="C21" i="8"/>
  <c r="D21" i="8"/>
  <c r="C22" i="8"/>
  <c r="C23" i="8" s="1"/>
  <c r="D22" i="8"/>
  <c r="D23" i="8" s="1"/>
  <c r="B23" i="8"/>
  <c r="B22" i="8"/>
  <c r="B21" i="8"/>
  <c r="E47" i="7"/>
  <c r="E48" i="7" s="1"/>
  <c r="D47" i="7"/>
  <c r="D48" i="7" s="1"/>
  <c r="C47" i="7"/>
  <c r="C48" i="7" s="1"/>
  <c r="B47" i="7"/>
  <c r="B48" i="7" s="1"/>
  <c r="E46" i="7"/>
  <c r="D46" i="7"/>
  <c r="C46" i="7"/>
  <c r="B46" i="7"/>
  <c r="C32" i="7"/>
  <c r="D32" i="7"/>
  <c r="E32" i="7"/>
  <c r="C33" i="7"/>
  <c r="C34" i="7" s="1"/>
  <c r="D33" i="7"/>
  <c r="D34" i="7" s="1"/>
  <c r="E33" i="7"/>
  <c r="E34" i="7" s="1"/>
  <c r="B33" i="7"/>
  <c r="B34" i="7" s="1"/>
  <c r="B32" i="7"/>
  <c r="C127" i="7"/>
  <c r="C128" i="7" s="1"/>
  <c r="B127" i="7"/>
  <c r="B128" i="7" s="1"/>
  <c r="C126" i="7"/>
  <c r="B126" i="7"/>
  <c r="B110" i="7"/>
  <c r="C111" i="7"/>
  <c r="C112" i="7" s="1"/>
  <c r="B111" i="7"/>
  <c r="B112" i="7" s="1"/>
  <c r="C110" i="7"/>
  <c r="C95" i="7"/>
  <c r="C96" i="7" s="1"/>
  <c r="B95" i="7"/>
  <c r="B96" i="7" s="1"/>
  <c r="C94" i="7"/>
  <c r="B94" i="7"/>
  <c r="C79" i="7"/>
  <c r="C80" i="7" s="1"/>
  <c r="B79" i="7"/>
  <c r="B80" i="7" s="1"/>
  <c r="C78" i="7"/>
  <c r="B78" i="7"/>
  <c r="C94" i="6"/>
  <c r="C95" i="6" s="1"/>
  <c r="B94" i="6"/>
  <c r="B95" i="6" s="1"/>
  <c r="C93" i="6"/>
  <c r="B93" i="6"/>
  <c r="C78" i="6"/>
  <c r="C79" i="6" s="1"/>
  <c r="B78" i="6"/>
  <c r="B79" i="6" s="1"/>
  <c r="C77" i="6"/>
  <c r="B77" i="6"/>
  <c r="C62" i="6"/>
  <c r="C63" i="6" s="1"/>
  <c r="B62" i="6"/>
  <c r="B63" i="6" s="1"/>
  <c r="C61" i="6"/>
  <c r="B61" i="6"/>
  <c r="B45" i="6"/>
  <c r="E46" i="6"/>
  <c r="E47" i="6" s="1"/>
  <c r="D46" i="6"/>
  <c r="D47" i="6" s="1"/>
  <c r="C46" i="6"/>
  <c r="C47" i="6" s="1"/>
  <c r="B46" i="6"/>
  <c r="B47" i="6" s="1"/>
  <c r="E45" i="6"/>
  <c r="D45" i="6"/>
  <c r="C45" i="6"/>
  <c r="E30" i="6"/>
  <c r="E31" i="6" s="1"/>
  <c r="D30" i="6"/>
  <c r="D31" i="6" s="1"/>
  <c r="C30" i="6"/>
  <c r="C31" i="6" s="1"/>
  <c r="B30" i="6"/>
  <c r="B31" i="6" s="1"/>
  <c r="E29" i="6"/>
  <c r="D29" i="6"/>
  <c r="C29" i="6"/>
  <c r="B29" i="6"/>
  <c r="E14" i="6"/>
  <c r="E15" i="6" s="1"/>
  <c r="D14" i="6"/>
  <c r="D15" i="6" s="1"/>
  <c r="C14" i="6"/>
  <c r="C15" i="6" s="1"/>
  <c r="B14" i="6"/>
  <c r="B15" i="6" s="1"/>
  <c r="E13" i="6"/>
  <c r="D13" i="6"/>
  <c r="C13" i="6"/>
  <c r="B13" i="6"/>
  <c r="E34" i="5"/>
  <c r="E35" i="5" s="1"/>
  <c r="D34" i="5"/>
  <c r="D35" i="5" s="1"/>
  <c r="C34" i="5"/>
  <c r="C35" i="5" s="1"/>
  <c r="B34" i="5"/>
  <c r="B35" i="5" s="1"/>
  <c r="E33" i="5"/>
  <c r="D33" i="5"/>
  <c r="C33" i="5"/>
  <c r="B33" i="5"/>
  <c r="E50" i="5"/>
  <c r="E51" i="5" s="1"/>
  <c r="D50" i="5"/>
  <c r="D51" i="5" s="1"/>
  <c r="C50" i="5"/>
  <c r="C51" i="5" s="1"/>
  <c r="B50" i="5"/>
  <c r="B51" i="5" s="1"/>
  <c r="E49" i="5"/>
  <c r="D49" i="5"/>
  <c r="C49" i="5"/>
  <c r="B49" i="5"/>
  <c r="E14" i="3"/>
  <c r="E15" i="3" s="1"/>
  <c r="D14" i="3"/>
  <c r="D15" i="3" s="1"/>
  <c r="C14" i="3"/>
  <c r="C15" i="3" s="1"/>
  <c r="B14" i="3"/>
  <c r="B15" i="3" s="1"/>
  <c r="E13" i="3"/>
  <c r="D13" i="3"/>
  <c r="C13" i="3"/>
  <c r="B13" i="3"/>
  <c r="B134" i="2"/>
  <c r="E135" i="2"/>
  <c r="E136" i="2" s="1"/>
  <c r="D135" i="2"/>
  <c r="D136" i="2" s="1"/>
  <c r="C135" i="2"/>
  <c r="C136" i="2" s="1"/>
  <c r="B135" i="2"/>
  <c r="B136" i="2" s="1"/>
  <c r="E134" i="2"/>
  <c r="D134" i="2"/>
  <c r="C134" i="2"/>
  <c r="B118" i="2"/>
  <c r="E119" i="2"/>
  <c r="E120" i="2" s="1"/>
  <c r="D119" i="2"/>
  <c r="D120" i="2" s="1"/>
  <c r="C119" i="2"/>
  <c r="C120" i="2" s="1"/>
  <c r="B119" i="2"/>
  <c r="B120" i="2" s="1"/>
  <c r="E118" i="2"/>
  <c r="D118" i="2"/>
  <c r="C118" i="2"/>
  <c r="E103" i="2"/>
  <c r="E104" i="2" s="1"/>
  <c r="D103" i="2"/>
  <c r="D104" i="2" s="1"/>
  <c r="C103" i="2"/>
  <c r="C104" i="2" s="1"/>
  <c r="B103" i="2"/>
  <c r="B104" i="2" s="1"/>
  <c r="E102" i="2"/>
  <c r="D102" i="2"/>
  <c r="C102" i="2"/>
  <c r="B102" i="2"/>
  <c r="B86" i="2"/>
  <c r="E87" i="2"/>
  <c r="E88" i="2" s="1"/>
  <c r="D87" i="2"/>
  <c r="D88" i="2" s="1"/>
  <c r="C87" i="2"/>
  <c r="C88" i="2" s="1"/>
  <c r="B87" i="2"/>
  <c r="B88" i="2" s="1"/>
  <c r="E86" i="2"/>
  <c r="D86" i="2"/>
  <c r="C86" i="2"/>
  <c r="E70" i="2"/>
  <c r="E71" i="2"/>
  <c r="E72" i="2" s="1"/>
  <c r="D71" i="2"/>
  <c r="D72" i="2" s="1"/>
  <c r="D70" i="2"/>
  <c r="C71" i="2"/>
  <c r="C72" i="2" s="1"/>
  <c r="C70" i="2"/>
  <c r="B71" i="2"/>
  <c r="B72" i="2" s="1"/>
  <c r="B70" i="2"/>
  <c r="D54" i="2"/>
  <c r="B55" i="2"/>
  <c r="B56" i="2" s="1"/>
  <c r="B54" i="2"/>
  <c r="E55" i="2"/>
  <c r="E56" i="2" s="1"/>
  <c r="D55" i="2"/>
  <c r="D56" i="2" s="1"/>
  <c r="C55" i="2"/>
  <c r="C56" i="2" s="1"/>
  <c r="E54" i="2"/>
  <c r="C54" i="2"/>
  <c r="C42" i="2"/>
  <c r="D42" i="2"/>
  <c r="E42" i="2"/>
  <c r="C43" i="2"/>
  <c r="C44" i="2" s="1"/>
  <c r="D43" i="2"/>
  <c r="D44" i="2" s="1"/>
  <c r="E43" i="2"/>
  <c r="E44" i="2" s="1"/>
  <c r="B43" i="2"/>
  <c r="B44" i="2" s="1"/>
  <c r="B42" i="2"/>
  <c r="C29" i="2"/>
  <c r="D29" i="2"/>
  <c r="E29" i="2"/>
  <c r="C30" i="2"/>
  <c r="C31" i="2" s="1"/>
  <c r="D30" i="2"/>
  <c r="D31" i="2" s="1"/>
  <c r="E30" i="2"/>
  <c r="E31" i="2" s="1"/>
  <c r="B30" i="2"/>
  <c r="B31" i="2" s="1"/>
  <c r="B29" i="2"/>
  <c r="E13" i="2"/>
  <c r="B13" i="2"/>
  <c r="E14" i="2"/>
  <c r="E15" i="2" s="1"/>
  <c r="D14" i="2"/>
  <c r="D15" i="2" s="1"/>
  <c r="C14" i="2"/>
  <c r="C15" i="2" s="1"/>
  <c r="B14" i="2"/>
  <c r="B15" i="2" s="1"/>
  <c r="D13" i="2"/>
  <c r="C13" i="2"/>
  <c r="C85" i="1"/>
  <c r="D85" i="1"/>
  <c r="E85" i="1"/>
  <c r="C86" i="1"/>
  <c r="D86" i="1"/>
  <c r="E86" i="1"/>
  <c r="C87" i="1"/>
  <c r="D87" i="1"/>
  <c r="E87" i="1"/>
  <c r="B87" i="1"/>
  <c r="B86" i="1"/>
  <c r="B85" i="1"/>
  <c r="N54" i="18"/>
  <c r="O54" i="18"/>
  <c r="P54" i="18"/>
  <c r="Q54" i="18"/>
  <c r="N55" i="18"/>
  <c r="N56" i="18" s="1"/>
  <c r="O55" i="18"/>
  <c r="P55" i="18"/>
  <c r="P56" i="18" s="1"/>
  <c r="Q55" i="18"/>
  <c r="Q56" i="18" s="1"/>
  <c r="O56" i="18"/>
  <c r="J54" i="18"/>
  <c r="K54" i="18"/>
  <c r="L54" i="18"/>
  <c r="M54" i="18"/>
  <c r="J55" i="18"/>
  <c r="J56" i="18" s="1"/>
  <c r="K55" i="18"/>
  <c r="K56" i="18" s="1"/>
  <c r="L55" i="18"/>
  <c r="L56" i="18" s="1"/>
  <c r="M55" i="18"/>
  <c r="M56" i="18" s="1"/>
  <c r="F54" i="18"/>
  <c r="G54" i="18"/>
  <c r="H54" i="18"/>
  <c r="I54" i="18"/>
  <c r="F55" i="18"/>
  <c r="F56" i="18" s="1"/>
  <c r="G55" i="18"/>
  <c r="G56" i="18" s="1"/>
  <c r="H55" i="18"/>
  <c r="H56" i="18" s="1"/>
  <c r="I55" i="18"/>
  <c r="I56" i="18" s="1"/>
  <c r="C54" i="18"/>
  <c r="D54" i="18"/>
  <c r="E54" i="18"/>
  <c r="C55" i="18"/>
  <c r="C56" i="18" s="1"/>
  <c r="D55" i="18"/>
  <c r="E55" i="18"/>
  <c r="E56" i="18" s="1"/>
  <c r="D56" i="18"/>
  <c r="B55" i="18"/>
  <c r="B56" i="18" s="1"/>
  <c r="B54" i="18"/>
  <c r="F39" i="8"/>
  <c r="F40" i="8" s="1"/>
  <c r="F38" i="8"/>
  <c r="G38" i="8"/>
  <c r="H38" i="8"/>
  <c r="I38" i="8"/>
  <c r="J38" i="8"/>
  <c r="K38" i="8"/>
  <c r="L38" i="8"/>
  <c r="M38" i="8"/>
  <c r="N38" i="8"/>
  <c r="O38" i="8"/>
  <c r="P38" i="8"/>
  <c r="Q38" i="8"/>
  <c r="G39" i="8"/>
  <c r="G40" i="8" s="1"/>
  <c r="H39" i="8"/>
  <c r="H40" i="8" s="1"/>
  <c r="I39" i="8"/>
  <c r="I40" i="8" s="1"/>
  <c r="J39" i="8"/>
  <c r="J40" i="8" s="1"/>
  <c r="K39" i="8"/>
  <c r="K40" i="8" s="1"/>
  <c r="L39" i="8"/>
  <c r="L40" i="8" s="1"/>
  <c r="M39" i="8"/>
  <c r="M40" i="8" s="1"/>
  <c r="N39" i="8"/>
  <c r="N40" i="8" s="1"/>
  <c r="O39" i="8"/>
  <c r="O40" i="8" s="1"/>
  <c r="P39" i="8"/>
  <c r="P40" i="8" s="1"/>
  <c r="Q39" i="8"/>
  <c r="Q40" i="8" s="1"/>
  <c r="B38" i="8"/>
  <c r="C38" i="8"/>
  <c r="D38" i="8"/>
  <c r="B39" i="8"/>
  <c r="B40" i="8" s="1"/>
  <c r="C39" i="8"/>
  <c r="C40" i="8" s="1"/>
  <c r="D39" i="8"/>
  <c r="D40" i="8" s="1"/>
  <c r="E39" i="8"/>
  <c r="E40" i="8" s="1"/>
  <c r="E38" i="8"/>
  <c r="C71" i="10"/>
  <c r="D71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W71" i="10"/>
  <c r="X71" i="10"/>
  <c r="Y71" i="10"/>
  <c r="Z71" i="10"/>
  <c r="AA71" i="10"/>
  <c r="AB71" i="10"/>
  <c r="AC71" i="10"/>
  <c r="AD71" i="10"/>
  <c r="AE71" i="10"/>
  <c r="AF71" i="10"/>
  <c r="AG71" i="10"/>
  <c r="C72" i="10"/>
  <c r="C73" i="10" s="1"/>
  <c r="D72" i="10"/>
  <c r="D73" i="10" s="1"/>
  <c r="E72" i="10"/>
  <c r="F72" i="10"/>
  <c r="F73" i="10" s="1"/>
  <c r="G72" i="10"/>
  <c r="G73" i="10" s="1"/>
  <c r="H72" i="10"/>
  <c r="H73" i="10" s="1"/>
  <c r="I72" i="10"/>
  <c r="I73" i="10" s="1"/>
  <c r="J72" i="10"/>
  <c r="J73" i="10" s="1"/>
  <c r="K72" i="10"/>
  <c r="K73" i="10" s="1"/>
  <c r="L72" i="10"/>
  <c r="L73" i="10" s="1"/>
  <c r="M72" i="10"/>
  <c r="M73" i="10" s="1"/>
  <c r="N72" i="10"/>
  <c r="N73" i="10" s="1"/>
  <c r="O72" i="10"/>
  <c r="O73" i="10" s="1"/>
  <c r="P72" i="10"/>
  <c r="P73" i="10" s="1"/>
  <c r="Q72" i="10"/>
  <c r="Q73" i="10" s="1"/>
  <c r="R72" i="10"/>
  <c r="R73" i="10" s="1"/>
  <c r="S72" i="10"/>
  <c r="S73" i="10" s="1"/>
  <c r="T72" i="10"/>
  <c r="T73" i="10" s="1"/>
  <c r="U72" i="10"/>
  <c r="U73" i="10" s="1"/>
  <c r="V72" i="10"/>
  <c r="V73" i="10" s="1"/>
  <c r="W72" i="10"/>
  <c r="W73" i="10" s="1"/>
  <c r="X72" i="10"/>
  <c r="X73" i="10" s="1"/>
  <c r="Y72" i="10"/>
  <c r="Y73" i="10" s="1"/>
  <c r="Z72" i="10"/>
  <c r="Z73" i="10" s="1"/>
  <c r="AA72" i="10"/>
  <c r="AA73" i="10" s="1"/>
  <c r="AB72" i="10"/>
  <c r="AB73" i="10" s="1"/>
  <c r="AC72" i="10"/>
  <c r="AC73" i="10" s="1"/>
  <c r="AD72" i="10"/>
  <c r="AD73" i="10" s="1"/>
  <c r="AE72" i="10"/>
  <c r="AE73" i="10" s="1"/>
  <c r="AF72" i="10"/>
  <c r="AF73" i="10" s="1"/>
  <c r="AG72" i="10"/>
  <c r="AG73" i="10" s="1"/>
  <c r="E73" i="10"/>
  <c r="B71" i="10"/>
  <c r="B72" i="10"/>
  <c r="B73" i="10" s="1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F33" i="10"/>
  <c r="AG33" i="10"/>
  <c r="D34" i="10"/>
  <c r="D35" i="10" s="1"/>
  <c r="E34" i="10"/>
  <c r="E35" i="10" s="1"/>
  <c r="F34" i="10"/>
  <c r="F35" i="10" s="1"/>
  <c r="G34" i="10"/>
  <c r="G35" i="10" s="1"/>
  <c r="H34" i="10"/>
  <c r="H35" i="10" s="1"/>
  <c r="I34" i="10"/>
  <c r="I35" i="10" s="1"/>
  <c r="J34" i="10"/>
  <c r="J35" i="10" s="1"/>
  <c r="K34" i="10"/>
  <c r="K35" i="10" s="1"/>
  <c r="L34" i="10"/>
  <c r="L35" i="10" s="1"/>
  <c r="M34" i="10"/>
  <c r="M35" i="10" s="1"/>
  <c r="N34" i="10"/>
  <c r="N35" i="10" s="1"/>
  <c r="O34" i="10"/>
  <c r="O35" i="10" s="1"/>
  <c r="P34" i="10"/>
  <c r="P35" i="10" s="1"/>
  <c r="Q34" i="10"/>
  <c r="Q35" i="10" s="1"/>
  <c r="R34" i="10"/>
  <c r="R35" i="10" s="1"/>
  <c r="S34" i="10"/>
  <c r="S35" i="10" s="1"/>
  <c r="T34" i="10"/>
  <c r="T35" i="10" s="1"/>
  <c r="U34" i="10"/>
  <c r="U35" i="10" s="1"/>
  <c r="V34" i="10"/>
  <c r="W34" i="10"/>
  <c r="W35" i="10" s="1"/>
  <c r="X34" i="10"/>
  <c r="X35" i="10" s="1"/>
  <c r="Y34" i="10"/>
  <c r="Y35" i="10" s="1"/>
  <c r="Z34" i="10"/>
  <c r="Z35" i="10" s="1"/>
  <c r="AA34" i="10"/>
  <c r="AA35" i="10" s="1"/>
  <c r="AB34" i="10"/>
  <c r="AB35" i="10" s="1"/>
  <c r="AC34" i="10"/>
  <c r="AC35" i="10" s="1"/>
  <c r="AD34" i="10"/>
  <c r="AD35" i="10" s="1"/>
  <c r="AE34" i="10"/>
  <c r="AE35" i="10" s="1"/>
  <c r="AF34" i="10"/>
  <c r="AF35" i="10" s="1"/>
  <c r="AG34" i="10"/>
  <c r="AG35" i="10" s="1"/>
  <c r="V35" i="10"/>
  <c r="C33" i="10"/>
  <c r="B33" i="10"/>
  <c r="C34" i="10"/>
  <c r="C35" i="10" s="1"/>
  <c r="B34" i="10"/>
  <c r="B35" i="10" s="1"/>
  <c r="Z69" i="1"/>
  <c r="AA69" i="1"/>
  <c r="AB69" i="1"/>
  <c r="AC69" i="1"/>
  <c r="AD69" i="1"/>
  <c r="AE69" i="1"/>
  <c r="AF69" i="1"/>
  <c r="AG69" i="1"/>
  <c r="Z70" i="1"/>
  <c r="Z71" i="1" s="1"/>
  <c r="AA70" i="1"/>
  <c r="AA71" i="1" s="1"/>
  <c r="AB70" i="1"/>
  <c r="AB71" i="1" s="1"/>
  <c r="AC70" i="1"/>
  <c r="AC71" i="1" s="1"/>
  <c r="AD70" i="1"/>
  <c r="AD71" i="1" s="1"/>
  <c r="AE70" i="1"/>
  <c r="AE71" i="1" s="1"/>
  <c r="AF70" i="1"/>
  <c r="AF71" i="1" s="1"/>
  <c r="AG70" i="1"/>
  <c r="AG71" i="1" s="1"/>
  <c r="V69" i="1"/>
  <c r="W69" i="1"/>
  <c r="X69" i="1"/>
  <c r="Y69" i="1"/>
  <c r="V70" i="1"/>
  <c r="V71" i="1" s="1"/>
  <c r="W70" i="1"/>
  <c r="W71" i="1" s="1"/>
  <c r="X70" i="1"/>
  <c r="X71" i="1" s="1"/>
  <c r="Y70" i="1"/>
  <c r="Y71" i="1" s="1"/>
  <c r="R69" i="1"/>
  <c r="S69" i="1"/>
  <c r="T69" i="1"/>
  <c r="U69" i="1"/>
  <c r="R70" i="1"/>
  <c r="R71" i="1" s="1"/>
  <c r="S70" i="1"/>
  <c r="S71" i="1" s="1"/>
  <c r="T70" i="1"/>
  <c r="T71" i="1" s="1"/>
  <c r="U70" i="1"/>
  <c r="U71" i="1" s="1"/>
  <c r="N69" i="1"/>
  <c r="O69" i="1"/>
  <c r="P69" i="1"/>
  <c r="Q69" i="1"/>
  <c r="N70" i="1"/>
  <c r="N71" i="1" s="1"/>
  <c r="O70" i="1"/>
  <c r="O71" i="1" s="1"/>
  <c r="P70" i="1"/>
  <c r="P71" i="1" s="1"/>
  <c r="Q70" i="1"/>
  <c r="Q71" i="1" s="1"/>
  <c r="J69" i="1"/>
  <c r="K69" i="1"/>
  <c r="L69" i="1"/>
  <c r="M69" i="1"/>
  <c r="J70" i="1"/>
  <c r="J71" i="1" s="1"/>
  <c r="K70" i="1"/>
  <c r="K71" i="1" s="1"/>
  <c r="L70" i="1"/>
  <c r="L71" i="1" s="1"/>
  <c r="M70" i="1"/>
  <c r="M71" i="1" s="1"/>
  <c r="I69" i="1"/>
  <c r="F69" i="1"/>
  <c r="G69" i="1"/>
  <c r="H69" i="1"/>
  <c r="F70" i="1"/>
  <c r="F71" i="1" s="1"/>
  <c r="G70" i="1"/>
  <c r="G71" i="1" s="1"/>
  <c r="H70" i="1"/>
  <c r="H71" i="1" s="1"/>
  <c r="E70" i="1"/>
  <c r="E71" i="1" s="1"/>
  <c r="D70" i="1"/>
  <c r="D71" i="1" s="1"/>
  <c r="C70" i="1"/>
  <c r="C71" i="1" s="1"/>
  <c r="B70" i="1"/>
  <c r="B71" i="1" s="1"/>
  <c r="E69" i="1"/>
  <c r="D69" i="1"/>
  <c r="C69" i="1"/>
  <c r="B69" i="1"/>
  <c r="I70" i="1" l="1"/>
  <c r="I71" i="1" s="1"/>
  <c r="O52" i="10" l="1"/>
  <c r="G15" i="10"/>
  <c r="B16" i="10"/>
  <c r="B17" i="10" s="1"/>
  <c r="B15" i="10"/>
  <c r="AG53" i="10"/>
  <c r="AG54" i="10" s="1"/>
  <c r="AF53" i="10"/>
  <c r="AF54" i="10" s="1"/>
  <c r="AE53" i="10"/>
  <c r="AE54" i="10" s="1"/>
  <c r="AD53" i="10"/>
  <c r="AD54" i="10" s="1"/>
  <c r="AC53" i="10"/>
  <c r="AC54" i="10" s="1"/>
  <c r="AB53" i="10"/>
  <c r="AB54" i="10" s="1"/>
  <c r="AA53" i="10"/>
  <c r="AA54" i="10" s="1"/>
  <c r="Z53" i="10"/>
  <c r="Z54" i="10" s="1"/>
  <c r="Y53" i="10"/>
  <c r="Y54" i="10" s="1"/>
  <c r="X53" i="10"/>
  <c r="X54" i="10" s="1"/>
  <c r="W53" i="10"/>
  <c r="W54" i="10" s="1"/>
  <c r="V53" i="10"/>
  <c r="V54" i="10" s="1"/>
  <c r="U53" i="10"/>
  <c r="U54" i="10" s="1"/>
  <c r="T53" i="10"/>
  <c r="T54" i="10" s="1"/>
  <c r="S53" i="10"/>
  <c r="S54" i="10" s="1"/>
  <c r="R53" i="10"/>
  <c r="R54" i="10" s="1"/>
  <c r="Q53" i="10"/>
  <c r="Q54" i="10" s="1"/>
  <c r="P53" i="10"/>
  <c r="P54" i="10" s="1"/>
  <c r="O53" i="10"/>
  <c r="O54" i="10" s="1"/>
  <c r="N53" i="10"/>
  <c r="N54" i="10" s="1"/>
  <c r="M53" i="10"/>
  <c r="M54" i="10" s="1"/>
  <c r="L53" i="10"/>
  <c r="L54" i="10" s="1"/>
  <c r="K53" i="10"/>
  <c r="K54" i="10" s="1"/>
  <c r="J53" i="10"/>
  <c r="J54" i="10" s="1"/>
  <c r="I53" i="10"/>
  <c r="I54" i="10" s="1"/>
  <c r="H53" i="10"/>
  <c r="H54" i="10" s="1"/>
  <c r="G53" i="10"/>
  <c r="G54" i="10" s="1"/>
  <c r="F53" i="10"/>
  <c r="F54" i="10" s="1"/>
  <c r="E53" i="10"/>
  <c r="E54" i="10" s="1"/>
  <c r="D53" i="10"/>
  <c r="D54" i="10" s="1"/>
  <c r="C53" i="10"/>
  <c r="C54" i="10" s="1"/>
  <c r="B53" i="10"/>
  <c r="B54" i="10" s="1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B52" i="10"/>
  <c r="AG16" i="10"/>
  <c r="AG17" i="10" s="1"/>
  <c r="AF16" i="10"/>
  <c r="AF17" i="10" s="1"/>
  <c r="AE16" i="10"/>
  <c r="AE17" i="10" s="1"/>
  <c r="AD16" i="10"/>
  <c r="AD17" i="10" s="1"/>
  <c r="AC16" i="10"/>
  <c r="AC17" i="10" s="1"/>
  <c r="AB16" i="10"/>
  <c r="AB17" i="10" s="1"/>
  <c r="AA16" i="10"/>
  <c r="AA17" i="10" s="1"/>
  <c r="Z16" i="10"/>
  <c r="Z17" i="10" s="1"/>
  <c r="Y16" i="10"/>
  <c r="Y17" i="10" s="1"/>
  <c r="X16" i="10"/>
  <c r="X17" i="10" s="1"/>
  <c r="W16" i="10"/>
  <c r="W17" i="10" s="1"/>
  <c r="V16" i="10"/>
  <c r="V17" i="10" s="1"/>
  <c r="U16" i="10"/>
  <c r="U17" i="10" s="1"/>
  <c r="T16" i="10"/>
  <c r="T17" i="10" s="1"/>
  <c r="S16" i="10"/>
  <c r="S17" i="10" s="1"/>
  <c r="R16" i="10"/>
  <c r="R17" i="10" s="1"/>
  <c r="Q16" i="10"/>
  <c r="Q17" i="10" s="1"/>
  <c r="P16" i="10"/>
  <c r="P17" i="10" s="1"/>
  <c r="O16" i="10"/>
  <c r="O17" i="10" s="1"/>
  <c r="N16" i="10"/>
  <c r="N17" i="10" s="1"/>
  <c r="M16" i="10"/>
  <c r="M17" i="10" s="1"/>
  <c r="L16" i="10"/>
  <c r="L17" i="10" s="1"/>
  <c r="K16" i="10"/>
  <c r="K17" i="10" s="1"/>
  <c r="J16" i="10"/>
  <c r="J17" i="10" s="1"/>
  <c r="I16" i="10"/>
  <c r="I17" i="10" s="1"/>
  <c r="H16" i="10"/>
  <c r="H17" i="10" s="1"/>
  <c r="G16" i="10"/>
  <c r="G17" i="10" s="1"/>
  <c r="F16" i="10"/>
  <c r="F17" i="10" s="1"/>
  <c r="E16" i="10"/>
  <c r="E17" i="10" s="1"/>
  <c r="D16" i="10"/>
  <c r="D17" i="10" s="1"/>
  <c r="C16" i="10"/>
  <c r="C17" i="10" s="1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S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C44" i="1"/>
  <c r="C45" i="1" s="1"/>
  <c r="D44" i="1"/>
  <c r="E44" i="1"/>
  <c r="F44" i="1"/>
  <c r="F45" i="1" s="1"/>
  <c r="G44" i="1"/>
  <c r="G45" i="1" s="1"/>
  <c r="H44" i="1"/>
  <c r="H45" i="1" s="1"/>
  <c r="I44" i="1"/>
  <c r="I45" i="1" s="1"/>
  <c r="J44" i="1"/>
  <c r="J45" i="1" s="1"/>
  <c r="K44" i="1"/>
  <c r="K45" i="1" s="1"/>
  <c r="L44" i="1"/>
  <c r="M44" i="1"/>
  <c r="M45" i="1" s="1"/>
  <c r="N44" i="1"/>
  <c r="O44" i="1"/>
  <c r="O45" i="1" s="1"/>
  <c r="P44" i="1"/>
  <c r="P45" i="1" s="1"/>
  <c r="Q44" i="1"/>
  <c r="Q45" i="1" s="1"/>
  <c r="R44" i="1"/>
  <c r="R45" i="1" s="1"/>
  <c r="S44" i="1"/>
  <c r="S45" i="1" s="1"/>
  <c r="T44" i="1"/>
  <c r="U44" i="1"/>
  <c r="U45" i="1" s="1"/>
  <c r="V44" i="1"/>
  <c r="V45" i="1" s="1"/>
  <c r="W44" i="1"/>
  <c r="W45" i="1" s="1"/>
  <c r="X44" i="1"/>
  <c r="X45" i="1" s="1"/>
  <c r="Y44" i="1"/>
  <c r="Y45" i="1" s="1"/>
  <c r="Z44" i="1"/>
  <c r="Z45" i="1" s="1"/>
  <c r="AA44" i="1"/>
  <c r="AA45" i="1" s="1"/>
  <c r="AB44" i="1"/>
  <c r="AC44" i="1"/>
  <c r="AC45" i="1" s="1"/>
  <c r="AD44" i="1"/>
  <c r="AE44" i="1"/>
  <c r="AE45" i="1" s="1"/>
  <c r="AF44" i="1"/>
  <c r="AF45" i="1" s="1"/>
  <c r="AG44" i="1"/>
  <c r="AG45" i="1" s="1"/>
  <c r="D45" i="1"/>
  <c r="E45" i="1"/>
  <c r="L45" i="1"/>
  <c r="N45" i="1"/>
  <c r="T45" i="1"/>
  <c r="AB45" i="1"/>
  <c r="AD45" i="1"/>
  <c r="B44" i="1"/>
  <c r="B45" i="1" s="1"/>
  <c r="B43" i="1"/>
  <c r="Q37" i="18"/>
  <c r="Q38" i="18" s="1"/>
  <c r="P37" i="18"/>
  <c r="P38" i="18" s="1"/>
  <c r="O37" i="18"/>
  <c r="O38" i="18" s="1"/>
  <c r="N37" i="18"/>
  <c r="N38" i="18" s="1"/>
  <c r="M37" i="18"/>
  <c r="M38" i="18" s="1"/>
  <c r="L37" i="18"/>
  <c r="L38" i="18" s="1"/>
  <c r="K37" i="18"/>
  <c r="K38" i="18" s="1"/>
  <c r="J37" i="18"/>
  <c r="J38" i="18" s="1"/>
  <c r="I37" i="18"/>
  <c r="I38" i="18" s="1"/>
  <c r="H37" i="18"/>
  <c r="H38" i="18" s="1"/>
  <c r="G37" i="18"/>
  <c r="G38" i="18" s="1"/>
  <c r="F37" i="18"/>
  <c r="F38" i="18" s="1"/>
  <c r="E37" i="18"/>
  <c r="E38" i="18" s="1"/>
  <c r="D37" i="18"/>
  <c r="D38" i="18" s="1"/>
  <c r="C37" i="18"/>
  <c r="C38" i="18" s="1"/>
  <c r="B37" i="18"/>
  <c r="B38" i="18" s="1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B36" i="18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C16" i="1"/>
  <c r="C17" i="1" s="1"/>
  <c r="D16" i="1"/>
  <c r="D17" i="1" s="1"/>
  <c r="E16" i="1"/>
  <c r="E17" i="1" s="1"/>
  <c r="F16" i="1"/>
  <c r="F17" i="1" s="1"/>
  <c r="G16" i="1"/>
  <c r="G17" i="1" s="1"/>
  <c r="H16" i="1"/>
  <c r="H17" i="1" s="1"/>
  <c r="I16" i="1"/>
  <c r="I17" i="1" s="1"/>
  <c r="J16" i="1"/>
  <c r="J17" i="1" s="1"/>
  <c r="K16" i="1"/>
  <c r="K17" i="1" s="1"/>
  <c r="L16" i="1"/>
  <c r="L17" i="1" s="1"/>
  <c r="M16" i="1"/>
  <c r="M17" i="1" s="1"/>
  <c r="N16" i="1"/>
  <c r="N17" i="1" s="1"/>
  <c r="O16" i="1"/>
  <c r="O17" i="1" s="1"/>
  <c r="P16" i="1"/>
  <c r="P17" i="1" s="1"/>
  <c r="Q16" i="1"/>
  <c r="Q17" i="1" s="1"/>
  <c r="R16" i="1"/>
  <c r="R17" i="1" s="1"/>
  <c r="S16" i="1"/>
  <c r="S17" i="1" s="1"/>
  <c r="T16" i="1"/>
  <c r="T17" i="1" s="1"/>
  <c r="U16" i="1"/>
  <c r="U17" i="1" s="1"/>
  <c r="V16" i="1"/>
  <c r="V17" i="1" s="1"/>
  <c r="W16" i="1"/>
  <c r="W17" i="1" s="1"/>
  <c r="X16" i="1"/>
  <c r="X17" i="1" s="1"/>
  <c r="Y16" i="1"/>
  <c r="Y17" i="1" s="1"/>
  <c r="Z16" i="1"/>
  <c r="Z17" i="1" s="1"/>
  <c r="AA16" i="1"/>
  <c r="AA17" i="1" s="1"/>
  <c r="AB16" i="1"/>
  <c r="AB17" i="1" s="1"/>
  <c r="AC16" i="1"/>
  <c r="AC17" i="1" s="1"/>
  <c r="AD16" i="1"/>
  <c r="AD17" i="1" s="1"/>
  <c r="AE16" i="1"/>
  <c r="AE17" i="1" s="1"/>
  <c r="AF16" i="1"/>
  <c r="AF17" i="1" s="1"/>
  <c r="AG16" i="1"/>
  <c r="AG17" i="1" s="1"/>
  <c r="B16" i="1"/>
  <c r="B17" i="1" s="1"/>
  <c r="B15" i="1"/>
  <c r="B27" i="13"/>
  <c r="R27" i="13"/>
  <c r="S27" i="13"/>
  <c r="T27" i="13"/>
  <c r="U27" i="13"/>
  <c r="R28" i="13"/>
  <c r="R29" i="13" s="1"/>
  <c r="S28" i="13"/>
  <c r="S29" i="13" s="1"/>
  <c r="T28" i="13"/>
  <c r="T29" i="13" s="1"/>
  <c r="U28" i="13"/>
  <c r="U29" i="13" s="1"/>
  <c r="N27" i="13"/>
  <c r="O27" i="13"/>
  <c r="P27" i="13"/>
  <c r="Q27" i="13"/>
  <c r="N28" i="13"/>
  <c r="N29" i="13" s="1"/>
  <c r="O28" i="13"/>
  <c r="O29" i="13" s="1"/>
  <c r="P28" i="13"/>
  <c r="P29" i="13" s="1"/>
  <c r="Q28" i="13"/>
  <c r="Q29" i="13" s="1"/>
  <c r="C27" i="13"/>
  <c r="D27" i="13"/>
  <c r="E27" i="13"/>
  <c r="F27" i="13"/>
  <c r="G27" i="13"/>
  <c r="H27" i="13"/>
  <c r="I27" i="13"/>
  <c r="J27" i="13"/>
  <c r="K27" i="13"/>
  <c r="L27" i="13"/>
  <c r="M27" i="13"/>
  <c r="C28" i="13"/>
  <c r="C29" i="13" s="1"/>
  <c r="D28" i="13"/>
  <c r="D29" i="13" s="1"/>
  <c r="E28" i="13"/>
  <c r="E29" i="13" s="1"/>
  <c r="F28" i="13"/>
  <c r="F29" i="13" s="1"/>
  <c r="G28" i="13"/>
  <c r="G29" i="13" s="1"/>
  <c r="H28" i="13"/>
  <c r="H29" i="13" s="1"/>
  <c r="I28" i="13"/>
  <c r="I29" i="13" s="1"/>
  <c r="J28" i="13"/>
  <c r="J29" i="13" s="1"/>
  <c r="K28" i="13"/>
  <c r="K29" i="13" s="1"/>
  <c r="L28" i="13"/>
  <c r="L29" i="13" s="1"/>
  <c r="M28" i="13"/>
  <c r="M29" i="13" s="1"/>
  <c r="B28" i="13"/>
  <c r="B29" i="13" s="1"/>
</calcChain>
</file>

<file path=xl/sharedStrings.xml><?xml version="1.0" encoding="utf-8"?>
<sst xmlns="http://schemas.openxmlformats.org/spreadsheetml/2006/main" count="1097" uniqueCount="372">
  <si>
    <t>Figure 1b</t>
  </si>
  <si>
    <t>Figure 1c</t>
  </si>
  <si>
    <t>Figure 1d</t>
  </si>
  <si>
    <t>Figure 1f</t>
  </si>
  <si>
    <t>WT Control ST</t>
  </si>
  <si>
    <t>WT K/BxN ST</t>
  </si>
  <si>
    <t>TASTPM Control ST</t>
  </si>
  <si>
    <t>TASTPM K/BxN ST</t>
  </si>
  <si>
    <t>Male</t>
  </si>
  <si>
    <t>Female</t>
  </si>
  <si>
    <t>Figure 2b</t>
  </si>
  <si>
    <t>Figure 2c</t>
  </si>
  <si>
    <t>Figure 2e</t>
  </si>
  <si>
    <t>Figure 2g</t>
  </si>
  <si>
    <t>Figure 2j</t>
  </si>
  <si>
    <t>CX3CR1+ P2Y12- cells</t>
  </si>
  <si>
    <t>CX3CR1+ P2Y12+ cells</t>
  </si>
  <si>
    <t>Figure 2k</t>
  </si>
  <si>
    <t>CX3CR1+ P2Y12- MHCII+ cells</t>
  </si>
  <si>
    <t>Figure 2l</t>
  </si>
  <si>
    <t>CX3CR1+ P2Y12- CD11c+ cells</t>
  </si>
  <si>
    <t>CX3CR1+ P2Y12- MerTK+ cells</t>
  </si>
  <si>
    <t>Figure 3b</t>
  </si>
  <si>
    <t>GSEA analysis</t>
  </si>
  <si>
    <t>Neuropathic Denk</t>
  </si>
  <si>
    <t>Neuropathic Jeong</t>
  </si>
  <si>
    <t>Neuropathic Fiore</t>
  </si>
  <si>
    <t>LPS</t>
  </si>
  <si>
    <t>DAM</t>
  </si>
  <si>
    <t>TNFtg</t>
  </si>
  <si>
    <t>ALS</t>
  </si>
  <si>
    <t>Overlap between gene lists</t>
  </si>
  <si>
    <t>Normalised Enrichment Score</t>
  </si>
  <si>
    <t>Mitotic Roles of Polo-Like Kinase</t>
  </si>
  <si>
    <t>Urea Cycle</t>
  </si>
  <si>
    <t>LXR/RXR Activation</t>
  </si>
  <si>
    <t>STAT3 Pathway</t>
  </si>
  <si>
    <t>PI3K/AKT Signaling</t>
  </si>
  <si>
    <t>-LOG(p-adj-value)</t>
  </si>
  <si>
    <t>Pathway Analysis common transcripts between WT and TASTPM K/BxN ST</t>
  </si>
  <si>
    <t>Antigen Presentation Pathway</t>
  </si>
  <si>
    <t>Glucocorticoid Receptor Signaling</t>
  </si>
  <si>
    <t>Phagosome Formation</t>
  </si>
  <si>
    <t>Eicosanoid Signaling</t>
  </si>
  <si>
    <t>Interferon Signaling</t>
  </si>
  <si>
    <t>Glycolysis I</t>
  </si>
  <si>
    <t>TCA Cycle II</t>
  </si>
  <si>
    <t>Gluconeogenesis I</t>
  </si>
  <si>
    <t>Phagosome Maturation</t>
  </si>
  <si>
    <t>HIF1α Signaling</t>
  </si>
  <si>
    <t>Pathway Analysis TASTPM K/BxN ST specific transcripts</t>
  </si>
  <si>
    <t>Pathway Analysis WT K/BxN ST specific transcripts</t>
  </si>
  <si>
    <t>Upstream Regulator Analysis WT K/BxN ST</t>
  </si>
  <si>
    <t>Figure 4e</t>
  </si>
  <si>
    <t>Figure 4c</t>
  </si>
  <si>
    <t>Figure 4f</t>
  </si>
  <si>
    <t>Figure 4g</t>
  </si>
  <si>
    <t>Figure 5a</t>
  </si>
  <si>
    <t>lipopolysaccharide</t>
  </si>
  <si>
    <t>CSF2</t>
  </si>
  <si>
    <t>IL4</t>
  </si>
  <si>
    <t>PTGER2</t>
  </si>
  <si>
    <t>IL6</t>
  </si>
  <si>
    <t>Figure 5b</t>
  </si>
  <si>
    <t>Upstream Regulator Analysis TASTPM K/BxN ST</t>
  </si>
  <si>
    <t>IFNG</t>
  </si>
  <si>
    <t>IL1B</t>
  </si>
  <si>
    <t>CD45low CD11b+ CX3CR1+ cells</t>
  </si>
  <si>
    <t>Figure 5d</t>
  </si>
  <si>
    <t>CD45low CD11b+ CX3CR1+ TLR4+ cells</t>
  </si>
  <si>
    <t>TLR4 MFI CD45low CD11b+ CX3CR1+ cells</t>
  </si>
  <si>
    <t>Figure 5f</t>
  </si>
  <si>
    <t>Figure 6b</t>
  </si>
  <si>
    <t>Figure 6c</t>
  </si>
  <si>
    <t>Figure 6d</t>
  </si>
  <si>
    <t>Figure 6f</t>
  </si>
  <si>
    <t>Figure 6h</t>
  </si>
  <si>
    <t>Figure 7b</t>
  </si>
  <si>
    <t>PBS</t>
  </si>
  <si>
    <t>Capsaicin</t>
  </si>
  <si>
    <t>Relative expression lysates</t>
  </si>
  <si>
    <t>Figure 7c</t>
  </si>
  <si>
    <t>Relative expression supernatans</t>
  </si>
  <si>
    <t>Figure 7d</t>
  </si>
  <si>
    <t xml:space="preserve">Transcript exrpression across sensory neuron subsets from published scRNA-seq data </t>
  </si>
  <si>
    <t>NF1</t>
  </si>
  <si>
    <t>NF2</t>
  </si>
  <si>
    <t>NF3</t>
  </si>
  <si>
    <t>NF4</t>
  </si>
  <si>
    <t>NF5</t>
  </si>
  <si>
    <t>NP1</t>
  </si>
  <si>
    <t>NP2</t>
  </si>
  <si>
    <t>NP3</t>
  </si>
  <si>
    <t>PEP1</t>
  </si>
  <si>
    <t>PEP2</t>
  </si>
  <si>
    <t>TH</t>
  </si>
  <si>
    <t>Lgals3</t>
  </si>
  <si>
    <t>Calca</t>
  </si>
  <si>
    <t>Trpv1</t>
  </si>
  <si>
    <t>P2rx3</t>
  </si>
  <si>
    <t>Sst</t>
  </si>
  <si>
    <t>Scn11a</t>
  </si>
  <si>
    <t>Scn10a</t>
  </si>
  <si>
    <t>Ntrk1</t>
  </si>
  <si>
    <t>Ntrk2</t>
  </si>
  <si>
    <t>Ntrk3</t>
  </si>
  <si>
    <t>Figure 7f</t>
  </si>
  <si>
    <t>Figure 7g</t>
  </si>
  <si>
    <t>Figure 7h</t>
  </si>
  <si>
    <t>Figure 8b</t>
  </si>
  <si>
    <t>Figure 8d</t>
  </si>
  <si>
    <t>Figure 9c</t>
  </si>
  <si>
    <t>P2Y12 MFI CX3CR1+ CD11b+ cells</t>
  </si>
  <si>
    <t>Figure 9d</t>
  </si>
  <si>
    <t>P2Y12+ TLR4+ cells</t>
  </si>
  <si>
    <t>Figure 9e</t>
  </si>
  <si>
    <t>P2Y12+ TLR4- cells</t>
  </si>
  <si>
    <t>Figure 9f</t>
  </si>
  <si>
    <t>P2Y12- TLR4- cells</t>
  </si>
  <si>
    <t>Sup Fig1a</t>
  </si>
  <si>
    <t>Sup Fig1b</t>
  </si>
  <si>
    <t>Sup Fig1c</t>
  </si>
  <si>
    <t>Sup Fig1d</t>
  </si>
  <si>
    <t>Sup Fig 2b</t>
  </si>
  <si>
    <t>Sup Fig 2c</t>
  </si>
  <si>
    <t>Sup Fig 2g</t>
  </si>
  <si>
    <t>Sup Fig 4a</t>
  </si>
  <si>
    <t>Pathway analysis of differentially expressed transcripts in WT K/BxN ST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</si>
  <si>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</si>
  <si>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</si>
  <si>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</si>
  <si>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</si>
  <si>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</si>
  <si>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</si>
  <si>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</si>
  <si>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</si>
  <si>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</si>
  <si>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GO:0032103</t>
  </si>
  <si>
    <t>positive regulation of response to external stimulus</t>
  </si>
  <si>
    <t>GO:0001819</t>
  </si>
  <si>
    <t>positive regulation of cytokine production</t>
  </si>
  <si>
    <t>GO:0007186</t>
  </si>
  <si>
    <t>G protein-coupled receptor signaling pathway</t>
  </si>
  <si>
    <t>GO:0042742</t>
  </si>
  <si>
    <t>defense response to bacterium</t>
  </si>
  <si>
    <t>GO:0032652</t>
  </si>
  <si>
    <t>regulation of interleukin-1 production</t>
  </si>
  <si>
    <t>GO:1903555</t>
  </si>
  <si>
    <t>regulation of tumor necrosis factor superfamily cytokine production</t>
  </si>
  <si>
    <t>GO:0007159</t>
  </si>
  <si>
    <t>leukocyte cell-cell adhesion</t>
  </si>
  <si>
    <t>24/175</t>
  </si>
  <si>
    <t>Dpp4/Cd177/Ccr2/Sell/Slfn1/S100a8/Sirpb1c/Sirpb1a/S100a9/Anxa1/Sirpb1b/Lgals3/Rara/Gm5150/L1cam/Gm9733/Runx3/Itgb7/Adam8/Cd74/St3gal4/H2-Aa/Cd80/H2-Ab1</t>
  </si>
  <si>
    <t>GO:0002694</t>
  </si>
  <si>
    <t>regulation of leukocyte activation</t>
  </si>
  <si>
    <t>27/175</t>
  </si>
  <si>
    <t>Slamf7/Dpp4/Cd177/Pglyrp1/Ccr2/Slfn1/Cd209a/Cd40/Sirpb1c/Sirpb1a/Anxa1/Sirpb1b/Lgals3/Rara/Gm5150/Mmp8/Hmgb3/Gm9733/Runx3/Adam8/Cd74/H2-Aa/Adora2b/Cd80/Klrk1/H2-Ab1/Pparg</t>
  </si>
  <si>
    <t>Dpp4/Clec4n/Ccl7/Scg2/Ccr2/Sell/Polr3c/S100a8/S100a9/Ifi207/Mndal/Mmp8/Trem3/Ifi205/Ace/Ccr1/Adam8/Ifi203/Cd74/Zbp1/Adora2b/Nono/Fn1/Klrk1</t>
  </si>
  <si>
    <t>GO:0019674</t>
  </si>
  <si>
    <t>NAD metabolic process</t>
  </si>
  <si>
    <t>3/175</t>
  </si>
  <si>
    <t>Kmo/Pfkp/Gpi1</t>
  </si>
  <si>
    <t>16/175</t>
  </si>
  <si>
    <t>Clec4e/Plac8/Hp/Pglyrp1/Lcn2/Cebpe/Camp/Ltf/Cd209d/Slpi/Oas3/Wfdc21/Trem3/Bcl3/Oas1a/Klrk1</t>
  </si>
  <si>
    <t>GO:0006909</t>
  </si>
  <si>
    <t>phagocytosis</t>
  </si>
  <si>
    <t>11/175</t>
  </si>
  <si>
    <t>Ccr2/Cebpe/Sirpb1c/Sirpb1a/Anxa1/Sirpb1b/Rara/Gm5150/Gm9733/Gsn/Pparg</t>
  </si>
  <si>
    <t>GO:0045785</t>
  </si>
  <si>
    <t>positive regulation of cell adhesion</t>
  </si>
  <si>
    <t>19/175</t>
  </si>
  <si>
    <t>Dpp4/Ccr2/Sirpb1c/Sirpb1a/Anxa1/Sirpb1b/Rara/Gm5150/L1cam/Gm9733/Runx3/Adam8/Cd74/St3gal4/H2-Aa/Cd80/Fn1/H2-Ab1/Dock5</t>
  </si>
  <si>
    <t>GO:0050867</t>
  </si>
  <si>
    <t>positive regulation of cell activation</t>
  </si>
  <si>
    <t>20/175</t>
  </si>
  <si>
    <t>Dpp4/Cd177/Ccr2/Cd40/Sirpb1c/Sirpb1a/Anxa1/Sirpb1b/Rara/Gm5150/Mmp8/Gm9733/Runx3/Adam8/Cd74/H2-Aa/Adora2b/Cd80/Klrk1/H2-Ab1</t>
  </si>
  <si>
    <t>GO:0034341</t>
  </si>
  <si>
    <t>response to interferon-gamma</t>
  </si>
  <si>
    <t>13/175</t>
  </si>
  <si>
    <t>Ccl7/Mefv/Cd40/Ifitm6/Ifitm2/Gsn/Cd74/H2-Aa/Vim/Ifitm3/H2-Ab1/Zyx/Pparg</t>
  </si>
  <si>
    <t>GO:0050764</t>
  </si>
  <si>
    <t>regulation of phagocytosis</t>
  </si>
  <si>
    <t>6/175</t>
  </si>
  <si>
    <t>Sirpb1c/Sirpb1a/Sirpb1b/Gm5150/Gm9733/Pparg</t>
  </si>
  <si>
    <t>43/542</t>
  </si>
  <si>
    <t>299/11339</t>
  </si>
  <si>
    <t>Trem3/Dpp4/Il18rap/Adora2b/Clec4n/Scg2/Ccl7/Fn1/Ifi211/Mmp8/Sell/Ccr2/Cd74/Met/Mndal/Ifi205/Ifi207/Pla2g7/Zbp1/Optn/Adam8/Fgf2/Cxcr4/Stap1/Ace/Ifi203/Nlrc4/Ifi209/Lrrk2/Pycard/Fgfr1/Cxcr2/Hmgb2/Tlr8/Ifi208/Fcgr1/Cebpb/Trem1/Polr3c/Flna/Sting1/Ikbke/Ly96</t>
  </si>
  <si>
    <t>GO:0045088</t>
  </si>
  <si>
    <t>regulation of innate immune response</t>
  </si>
  <si>
    <t>28/542</t>
  </si>
  <si>
    <t>166/11339</t>
  </si>
  <si>
    <t>Trem3/Dpp4/Il18rap/Clec4n/Ifi211/Cd74/Mndal/Oas3/Ifi205/Ifi207/Zbp1/Serpinb1a/Adam8/Pparg/Ifi203/Nlrc4/Ifi209/Pycard/Hmgb2/Tlr8/Oas1g/Irak3/Ifi208/Polr3c/Sting1/Myo1f/Ikbke/Samhd1</t>
  </si>
  <si>
    <t>GO:0031347</t>
  </si>
  <si>
    <t>regulation of defense response</t>
  </si>
  <si>
    <t>51/542</t>
  </si>
  <si>
    <t>418/11339</t>
  </si>
  <si>
    <t>Trem3/Dpp4/Il18rap/Adora2b/Clec4n/Anxa1/Ifi211/Mmp8/Ccr2/Mefv/Cd74/Mndal/Oas3/Ifi205/Spn/Bst1/Ifi207/Pbk/Zbp1/Serpinb1a/Optn/Adam8/Pparg/Pglyrp1/Stap1/Ace/Ifi203/Nlrc4/Ifi209/Lrrk2/Arg2/Treml4/Pycard/Cd44/Fgfr1/C1qtnf12/Hmgb2/Tlr8/Oas1g/Irak3/Ifi208/Fcgr1/Cebpb/Gpx1/Polr3c/Nt5e/Sting1/Myo1f/Igf1/Ikbke/Samhd1</t>
  </si>
  <si>
    <t>GO:0035456</t>
  </si>
  <si>
    <t>response to interferon-beta</t>
  </si>
  <si>
    <t>14/542</t>
  </si>
  <si>
    <t>46/11339</t>
  </si>
  <si>
    <t>Ifi211/Ifitm6/Ifitm2/Mndal/Ifi205/Ifi207/Ifitm3/Ifi203/Ifi209/Oas1g/Ddx41/Ifi208/Sting1/Ikbke</t>
  </si>
  <si>
    <t>34/542</t>
  </si>
  <si>
    <t>344/11339</t>
  </si>
  <si>
    <t>Adora2b/Clec4n/Chil3/Anxa1/Ifi211/Mmp8/Camp/Rara/Cd40/Cd209d/Ccr2/Cd74/Mndal/Oas3/Ifi205/Spn/Ifi207/Optn/Adam8/Nlrc4/Clec4e/Lrrk2/Pycard/Hmgb2/Tlr8/Oas1g/Irak3/Chil1/Il27ra/Cebpb/Fzd5/Polr3c/Sting1/Ly96</t>
  </si>
  <si>
    <t>19/542</t>
  </si>
  <si>
    <t>143/11339</t>
  </si>
  <si>
    <t>Mmp8/Ltf/Rara/Cd300ld/Ccr2/Oas3/Spn/Adam8/Clec4a1/Lrrk2/Arg2/Clec4b1/Pycard/Oas1g/Irak3/Il27ra/Fzd5/Igf1/Ly96</t>
  </si>
  <si>
    <t>GO:0050670</t>
  </si>
  <si>
    <t>regulation of lymphocyte proliferation</t>
  </si>
  <si>
    <t>22/542</t>
  </si>
  <si>
    <t>160/11339</t>
  </si>
  <si>
    <t>Vav3/Anxa1/Slfn1/Cd40/Ccr2/Cd209a/Itgal/Cd74/Spn/Bst1/Lgals3/Clec2i/H2-Aa/H2-Ab1/Ahr/Arg2/Pycard/Cd44/Bcl2/Il27ra/Cebpb/Igf1</t>
  </si>
  <si>
    <t>87/11339</t>
  </si>
  <si>
    <t>Anxa1/Ifi211/Mefv/Mndal/Ifi205/Ifi207/Serpinb1a/Nlrc4/Arg2/Pycard/Il1r2/Tlr8/Fzd5/Igf1</t>
  </si>
  <si>
    <t>178/11339</t>
  </si>
  <si>
    <t>Prtn3/Anxa1/Sirpb1c/Cebpe/Rara/Gm9733/Ccr2/Sirpb1a/Itgal/Met/Sirpb1b/Gm5150/Pparg/Stap1/Msr1/Gsn/Treml4/Pycard/Elmo2/Fcgr1/Atg7/Cnn2</t>
  </si>
  <si>
    <t>30/542</t>
  </si>
  <si>
    <t>294/11339</t>
  </si>
  <si>
    <t>Adora2b/P2ry14/P2ry1/Ccl7/Klk6/Anxa1/Ccr2/Rgs18/Ltb4r1/Dgkg/Iqgap2/Met/S1pr5/Adgre5/Cxcr4/Gpr132/Ly6g6e/Cxcl9/Rpgrip1l/Palm/Fpr1/Cxcr2/Adgre4/Stmn1/Fzd5/Flna/Ezr/Gpr157/Aplnr/Ptgir</t>
  </si>
  <si>
    <t>257/11342</t>
  </si>
  <si>
    <t>407/11342</t>
  </si>
  <si>
    <t>299/11342</t>
  </si>
  <si>
    <t>22/11342</t>
  </si>
  <si>
    <t>138/11342</t>
  </si>
  <si>
    <t>178/11342</t>
  </si>
  <si>
    <t>317/11342</t>
  </si>
  <si>
    <t>270/11342</t>
  </si>
  <si>
    <t>107/11342</t>
  </si>
  <si>
    <t>84/11342</t>
  </si>
  <si>
    <t>Pathway analysis of differentially expressed transcripts in TAST K/BxN ST</t>
  </si>
  <si>
    <t>Sup Fig 5a</t>
  </si>
  <si>
    <r>
      <rPr>
        <i/>
        <sz val="11"/>
        <color theme="1"/>
        <rFont val="Calibri"/>
        <family val="2"/>
        <scheme val="minor"/>
      </rPr>
      <t>Tlr4</t>
    </r>
    <r>
      <rPr>
        <sz val="11"/>
        <color theme="1"/>
        <rFont val="Calibri"/>
        <family val="2"/>
        <scheme val="minor"/>
      </rPr>
      <t xml:space="preserve"> transcript Normalised Counts</t>
    </r>
  </si>
  <si>
    <t>Sup Fig 5b</t>
  </si>
  <si>
    <t>Sup Fig 6e</t>
  </si>
  <si>
    <t>Percentage of proliferation microglia in vitro</t>
  </si>
  <si>
    <t>Control</t>
  </si>
  <si>
    <t>Gal-3 (300 nM)</t>
  </si>
  <si>
    <t>GM-CSF (20 ng/ml)</t>
  </si>
  <si>
    <t>Sup Fig 7c</t>
  </si>
  <si>
    <t>Pearson's Coefficient</t>
  </si>
  <si>
    <t>CGRP//IB4</t>
  </si>
  <si>
    <t>Gal-3//CGRP</t>
  </si>
  <si>
    <t>Gal-3//IB4</t>
  </si>
  <si>
    <t>Sup Fig 9c</t>
  </si>
  <si>
    <t>Sup Fig 10b</t>
  </si>
  <si>
    <t>50% PWT (g)</t>
  </si>
  <si>
    <t>WT</t>
  </si>
  <si>
    <t>0 min</t>
  </si>
  <si>
    <t xml:space="preserve">30 min </t>
  </si>
  <si>
    <t>inactivated Gal-3</t>
  </si>
  <si>
    <t>TLR4 KO</t>
  </si>
  <si>
    <t>Sup Fig 10a</t>
  </si>
  <si>
    <t>Sup Fig 10c</t>
  </si>
  <si>
    <t>Gal-3</t>
  </si>
  <si>
    <t>60 min</t>
  </si>
  <si>
    <t>WT K/BxN + 0.1% DMSO</t>
  </si>
  <si>
    <t>Day 0</t>
  </si>
  <si>
    <t>Day 2</t>
  </si>
  <si>
    <t>Day 5</t>
  </si>
  <si>
    <t>Day 5 + 3 hours post GB1107 injection</t>
  </si>
  <si>
    <t>WT Control ST +GB117</t>
  </si>
  <si>
    <t>WT K/BxN + GB117</t>
  </si>
  <si>
    <t>TASTPM K/BxN ST + GB1107</t>
  </si>
  <si>
    <t>Male WT K/BxN + GB1107</t>
  </si>
  <si>
    <t>Male WT K/BxN + 0.1% DMSO</t>
  </si>
  <si>
    <t>Female WT K/BxN + GB1107</t>
  </si>
  <si>
    <t>Female WT K/BxN + 0.1% DMSO</t>
  </si>
  <si>
    <t>PWT 50% (g)</t>
  </si>
  <si>
    <t>Male WT K/BxN + LPS-RS</t>
  </si>
  <si>
    <t>Male WT K/BxN + saline</t>
  </si>
  <si>
    <t>Female WT K/BxN + LPS-RS</t>
  </si>
  <si>
    <t>Female WT K/BxN + saline</t>
  </si>
  <si>
    <t>Day 5 + 2 hours post LPS-RS injection</t>
  </si>
  <si>
    <t>Day 5 + 5 hours post LPS-RS injection</t>
  </si>
  <si>
    <t>Change in Ankle Thickness (mm)</t>
  </si>
  <si>
    <t>Day 10</t>
  </si>
  <si>
    <t>Day 15</t>
  </si>
  <si>
    <t>Day 20</t>
  </si>
  <si>
    <t>Day 25</t>
  </si>
  <si>
    <t>Day 30</t>
  </si>
  <si>
    <t>Mean</t>
  </si>
  <si>
    <t>Standard Deviation</t>
  </si>
  <si>
    <t>Standard Error</t>
  </si>
  <si>
    <t>Clinical Score (0-12)</t>
  </si>
  <si>
    <t>Male WT Control ST</t>
  </si>
  <si>
    <t>Male WT K/BxN ST</t>
  </si>
  <si>
    <t>Female WT Control ST</t>
  </si>
  <si>
    <t>Female WT K/BxN ST</t>
  </si>
  <si>
    <t>Male TASTPM Control ST</t>
  </si>
  <si>
    <t>Male TASTPM K/BxN ST</t>
  </si>
  <si>
    <t>Female TASTPM Control ST</t>
  </si>
  <si>
    <t>Female TASTPM K/BxN ST</t>
  </si>
  <si>
    <t>50% PWT</t>
  </si>
  <si>
    <t>Figure 7a</t>
  </si>
  <si>
    <t>anti-Galectin-3</t>
  </si>
  <si>
    <t>anti-GAPDH</t>
  </si>
  <si>
    <t>Lys = Lysate</t>
  </si>
  <si>
    <t>s/n = Supernatant</t>
  </si>
  <si>
    <t>Cntl = Control serum</t>
  </si>
  <si>
    <t>K/BxN = K/BxN serum</t>
  </si>
  <si>
    <t>Galectin-3/GADPH ratio</t>
  </si>
  <si>
    <t>EdU % of total Microglia</t>
  </si>
  <si>
    <t>anti-GADPH</t>
  </si>
  <si>
    <t>Sup Fig 8a</t>
  </si>
  <si>
    <t>Sup Fig 8b</t>
  </si>
  <si>
    <t>Sup Fig 8c</t>
  </si>
  <si>
    <t>Sup Fig 8d</t>
  </si>
  <si>
    <t>anti Galectin-3</t>
  </si>
  <si>
    <t>Figure 3c</t>
  </si>
  <si>
    <t>rlog Counts of top 20 transcripts in dataset</t>
  </si>
  <si>
    <t>Cst3</t>
  </si>
  <si>
    <t>Ctss</t>
  </si>
  <si>
    <t>Hexb</t>
  </si>
  <si>
    <t>Csf1r</t>
  </si>
  <si>
    <t>Serinc3</t>
  </si>
  <si>
    <t>Ctsd</t>
  </si>
  <si>
    <t>Laptm5</t>
  </si>
  <si>
    <t>C1qc</t>
  </si>
  <si>
    <t>P2ry12</t>
  </si>
  <si>
    <t>Itm2b</t>
  </si>
  <si>
    <t>C1qb</t>
  </si>
  <si>
    <t>Cx3cr1</t>
  </si>
  <si>
    <t>Selplg</t>
  </si>
  <si>
    <t>Cd81</t>
  </si>
  <si>
    <t>Tmem119</t>
  </si>
  <si>
    <t>Ctsb</t>
  </si>
  <si>
    <t>Tmsb4x</t>
  </si>
  <si>
    <t>B2m</t>
  </si>
  <si>
    <t>C1qa</t>
  </si>
  <si>
    <t>Lyz2</t>
  </si>
  <si>
    <t>Mobp</t>
  </si>
  <si>
    <t>Flt3</t>
  </si>
  <si>
    <t>Gfap</t>
  </si>
  <si>
    <t>Btla</t>
  </si>
  <si>
    <t>Zbtb46</t>
  </si>
  <si>
    <t>Irf4</t>
  </si>
  <si>
    <t>Flt1</t>
  </si>
  <si>
    <t>Klf4</t>
  </si>
  <si>
    <t>Atp1b2</t>
  </si>
  <si>
    <t>Eno2</t>
  </si>
  <si>
    <t>Aqp4</t>
  </si>
  <si>
    <t>Aldh1l1</t>
  </si>
  <si>
    <t>Stmn2</t>
  </si>
  <si>
    <t>Syn1</t>
  </si>
  <si>
    <t>Fgfr3</t>
  </si>
  <si>
    <t>TASTPMControl ST</t>
  </si>
  <si>
    <t>TASTPMK/BxN ST</t>
  </si>
  <si>
    <t>Figure 2m</t>
  </si>
  <si>
    <t>Gal-3/IBA1+ cells/area (arbitrary units)</t>
  </si>
  <si>
    <r>
      <t>Gal-3 Inte</t>
    </r>
    <r>
      <rPr>
        <sz val="11"/>
        <color rgb="FFFF0000"/>
        <rFont val="Calibri"/>
        <family val="2"/>
        <scheme val="minor"/>
      </rPr>
      <t>nsity/area</t>
    </r>
    <r>
      <rPr>
        <sz val="11"/>
        <color theme="1"/>
        <rFont val="Calibri"/>
        <family val="2"/>
        <scheme val="minor"/>
      </rPr>
      <t xml:space="preserve"> (arbitrary units)</t>
    </r>
  </si>
  <si>
    <t>Gal-3 Intensity in IBA1+ cells/area (arbitrary units)</t>
  </si>
  <si>
    <t xml:space="preserve">CGRP Intensity/area (arbitrary units) </t>
  </si>
  <si>
    <t xml:space="preserve">IB4 Intensity/area (arbitrary units) </t>
  </si>
  <si>
    <t>IBA1+ cells/area (arbitrary units)</t>
  </si>
  <si>
    <t>TREM2 Intensity/area (arbitrary units)</t>
  </si>
  <si>
    <t xml:space="preserve">Gal-3 Intensity/area (arbitrary units) </t>
  </si>
  <si>
    <t>Gal-3/CGRP+ cells/area</t>
  </si>
  <si>
    <t>cFOS data at day 30 are missing</t>
  </si>
  <si>
    <t>Sup Fig1f</t>
  </si>
  <si>
    <t>c-Fos /area (arbitray units) Day 30</t>
  </si>
  <si>
    <r>
      <t>p-p38/</t>
    </r>
    <r>
      <rPr>
        <sz val="11"/>
        <color rgb="FFFF0000"/>
        <rFont val="Calibri"/>
        <family val="2"/>
        <scheme val="minor"/>
      </rPr>
      <t>IBA1+ cells/area (arbitraty units)</t>
    </r>
  </si>
  <si>
    <t>MAP2 Intensity/area (arbitrary units)</t>
  </si>
  <si>
    <t>Sup Fig 4b</t>
  </si>
  <si>
    <t>c-Fos /area (arbitray units) Day 5</t>
  </si>
  <si>
    <t>Figure 2i</t>
  </si>
  <si>
    <t>CD68 Intensity/area (arbitrary units)</t>
  </si>
  <si>
    <t>p-p38/IBA1+ cells/area (arbitrary units)</t>
  </si>
  <si>
    <t>Gal-3 Intensity /area (arbitrary units)</t>
  </si>
  <si>
    <t>Figure 7i</t>
  </si>
  <si>
    <t>Sup Fig 2e</t>
  </si>
  <si>
    <t>CD11c/IBA1+ cells/area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</si>
</sst>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11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2" fontId="0" fillId="0" borderId="0" xfId="0" applyNumberFormat="1"/>
    <xf numFmtId="2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0" xfId="1" applyFont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2" fontId="0" fillId="0" borderId="2" xfId="0" applyNumberFormat="1" applyBorder="1"/>
    <xf numFmtId="0" fontId="6" fillId="0" borderId="5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1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 xr:uid="{2DB482F8-5A92-4FF7-A3B3-AD17BE8139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2</xdr:row>
      <xdr:rowOff>19050</xdr:rowOff>
    </xdr:from>
    <xdr:to>
      <xdr:col>6</xdr:col>
      <xdr:colOff>348152</xdr:colOff>
      <xdr:row>15</xdr:row>
      <xdr:rowOff>127000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34EDCA6-3497-441A-814D-B55F6184BB78}"/>
            </a:ext>
          </a:extLst>
        </xdr:cNvPr>
        <xdr:cNvGrpSpPr/>
      </xdr:nvGrpSpPr>
      <xdr:grpSpPr>
        <a:xfrm>
          <a:off x="381000" y="400050"/>
          <a:ext cx="3977177" cy="2584450"/>
          <a:chOff x="508249" y="768351"/>
          <a:chExt cx="3977177" cy="2584450"/>
        </a:xfrm>
      </xdr:grpSpPr>
      <xdr:pic>
        <xdr:nvPicPr>
          <xdr:cNvPr id="54" name="Picture 53">
            <a:extLst>
              <a:ext uri="{FF2B5EF4-FFF2-40B4-BE49-F238E27FC236}">
                <a16:creationId xmlns:a16="http://schemas.microsoft.com/office/drawing/2014/main" id="{C08163A0-E337-7818-12B7-45BE93143AE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14355"/>
          <a:stretch/>
        </xdr:blipFill>
        <xdr:spPr>
          <a:xfrm>
            <a:off x="741486" y="768351"/>
            <a:ext cx="3743940" cy="2584450"/>
          </a:xfrm>
          <a:prstGeom prst="rect">
            <a:avLst/>
          </a:prstGeom>
        </xdr:spPr>
      </xdr:pic>
      <xdr:sp macro="" textlink="">
        <xdr:nvSpPr>
          <xdr:cNvPr id="55" name="TextBox 71">
            <a:extLst>
              <a:ext uri="{FF2B5EF4-FFF2-40B4-BE49-F238E27FC236}">
                <a16:creationId xmlns:a16="http://schemas.microsoft.com/office/drawing/2014/main" id="{E7FB4757-AA2F-277E-BD0E-843AABB0E126}"/>
              </a:ext>
            </a:extLst>
          </xdr:cNvPr>
          <xdr:cNvSpPr txBox="1"/>
        </xdr:nvSpPr>
        <xdr:spPr>
          <a:xfrm>
            <a:off x="533649" y="2266948"/>
            <a:ext cx="675900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56" name="TextBox 71">
            <a:extLst>
              <a:ext uri="{FF2B5EF4-FFF2-40B4-BE49-F238E27FC236}">
                <a16:creationId xmlns:a16="http://schemas.microsoft.com/office/drawing/2014/main" id="{635DCA3F-C926-C0EF-C936-A893272B2320}"/>
              </a:ext>
            </a:extLst>
          </xdr:cNvPr>
          <xdr:cNvSpPr txBox="1"/>
        </xdr:nvSpPr>
        <xdr:spPr>
          <a:xfrm>
            <a:off x="543174" y="2041523"/>
            <a:ext cx="675900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57" name="TextBox 71">
            <a:extLst>
              <a:ext uri="{FF2B5EF4-FFF2-40B4-BE49-F238E27FC236}">
                <a16:creationId xmlns:a16="http://schemas.microsoft.com/office/drawing/2014/main" id="{F0D937B5-4337-97B2-F667-BB2B13CEC51B}"/>
              </a:ext>
            </a:extLst>
          </xdr:cNvPr>
          <xdr:cNvSpPr txBox="1"/>
        </xdr:nvSpPr>
        <xdr:spPr>
          <a:xfrm>
            <a:off x="543174" y="1727198"/>
            <a:ext cx="675900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58" name="TextBox 71">
            <a:extLst>
              <a:ext uri="{FF2B5EF4-FFF2-40B4-BE49-F238E27FC236}">
                <a16:creationId xmlns:a16="http://schemas.microsoft.com/office/drawing/2014/main" id="{3461ADA5-0684-6C76-71D4-3068963B37A6}"/>
              </a:ext>
            </a:extLst>
          </xdr:cNvPr>
          <xdr:cNvSpPr txBox="1"/>
        </xdr:nvSpPr>
        <xdr:spPr>
          <a:xfrm>
            <a:off x="517774" y="2571748"/>
            <a:ext cx="675900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  <xdr:sp macro="" textlink="">
        <xdr:nvSpPr>
          <xdr:cNvPr id="59" name="TextBox 71">
            <a:extLst>
              <a:ext uri="{FF2B5EF4-FFF2-40B4-BE49-F238E27FC236}">
                <a16:creationId xmlns:a16="http://schemas.microsoft.com/office/drawing/2014/main" id="{9A1AA7FA-1351-AFE3-C89F-12176F7F2A0E}"/>
              </a:ext>
            </a:extLst>
          </xdr:cNvPr>
          <xdr:cNvSpPr txBox="1"/>
        </xdr:nvSpPr>
        <xdr:spPr>
          <a:xfrm>
            <a:off x="508249" y="2838448"/>
            <a:ext cx="675900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15</a:t>
            </a:r>
          </a:p>
        </xdr:txBody>
      </xdr: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CB384DEC-9119-159A-D66A-9F3B5C83E4C9}"/>
              </a:ext>
            </a:extLst>
          </xdr:cNvPr>
          <xdr:cNvGrpSpPr/>
        </xdr:nvGrpSpPr>
        <xdr:grpSpPr>
          <a:xfrm>
            <a:off x="760535" y="825501"/>
            <a:ext cx="3563169" cy="571500"/>
            <a:chOff x="762000" y="1365250"/>
            <a:chExt cx="3700427" cy="720653"/>
          </a:xfrm>
        </xdr:grpSpPr>
        <xdr:sp macro="" textlink="">
          <xdr:nvSpPr>
            <xdr:cNvPr id="64" name="TextBox 12">
              <a:extLst>
                <a:ext uri="{FF2B5EF4-FFF2-40B4-BE49-F238E27FC236}">
                  <a16:creationId xmlns:a16="http://schemas.microsoft.com/office/drawing/2014/main" id="{597E9999-C48E-769C-A8C1-4AC24E172B39}"/>
                </a:ext>
              </a:extLst>
            </xdr:cNvPr>
            <xdr:cNvSpPr txBox="1"/>
          </xdr:nvSpPr>
          <xdr:spPr>
            <a:xfrm>
              <a:off x="801653" y="1677462"/>
              <a:ext cx="848110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65" name="TextBox 13">
              <a:extLst>
                <a:ext uri="{FF2B5EF4-FFF2-40B4-BE49-F238E27FC236}">
                  <a16:creationId xmlns:a16="http://schemas.microsoft.com/office/drawing/2014/main" id="{0EA0A5A5-DBEA-7E68-851B-A2EF89A92F4A}"/>
                </a:ext>
              </a:extLst>
            </xdr:cNvPr>
            <xdr:cNvSpPr txBox="1"/>
          </xdr:nvSpPr>
          <xdr:spPr>
            <a:xfrm>
              <a:off x="1798603" y="1677462"/>
              <a:ext cx="542309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66" name="TextBox 15">
              <a:extLst>
                <a:ext uri="{FF2B5EF4-FFF2-40B4-BE49-F238E27FC236}">
                  <a16:creationId xmlns:a16="http://schemas.microsoft.com/office/drawing/2014/main" id="{B2DBA2D5-708D-D199-9856-85132B6FB004}"/>
                </a:ext>
              </a:extLst>
            </xdr:cNvPr>
            <xdr:cNvSpPr txBox="1"/>
          </xdr:nvSpPr>
          <xdr:spPr>
            <a:xfrm>
              <a:off x="2198653" y="1677462"/>
              <a:ext cx="620343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67" name="TextBox 16">
              <a:extLst>
                <a:ext uri="{FF2B5EF4-FFF2-40B4-BE49-F238E27FC236}">
                  <a16:creationId xmlns:a16="http://schemas.microsoft.com/office/drawing/2014/main" id="{4795B0F0-6D6A-B53B-6BAE-2F75456ADE8A}"/>
                </a:ext>
              </a:extLst>
            </xdr:cNvPr>
            <xdr:cNvSpPr txBox="1"/>
          </xdr:nvSpPr>
          <xdr:spPr>
            <a:xfrm>
              <a:off x="2722528" y="1677462"/>
              <a:ext cx="452703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68" name="TextBox 17">
              <a:extLst>
                <a:ext uri="{FF2B5EF4-FFF2-40B4-BE49-F238E27FC236}">
                  <a16:creationId xmlns:a16="http://schemas.microsoft.com/office/drawing/2014/main" id="{81680D9A-6966-D69B-87F0-A76DAB35782F}"/>
                </a:ext>
              </a:extLst>
            </xdr:cNvPr>
            <xdr:cNvSpPr txBox="1"/>
          </xdr:nvSpPr>
          <xdr:spPr>
            <a:xfrm>
              <a:off x="3046378" y="1677462"/>
              <a:ext cx="623050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69" name="TextBox 18">
              <a:extLst>
                <a:ext uri="{FF2B5EF4-FFF2-40B4-BE49-F238E27FC236}">
                  <a16:creationId xmlns:a16="http://schemas.microsoft.com/office/drawing/2014/main" id="{00A7F074-1E9C-FB28-1C90-293BEE8BD9BA}"/>
                </a:ext>
              </a:extLst>
            </xdr:cNvPr>
            <xdr:cNvSpPr txBox="1"/>
          </xdr:nvSpPr>
          <xdr:spPr>
            <a:xfrm>
              <a:off x="3417853" y="1677462"/>
              <a:ext cx="635225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70" name="TextBox 19">
              <a:extLst>
                <a:ext uri="{FF2B5EF4-FFF2-40B4-BE49-F238E27FC236}">
                  <a16:creationId xmlns:a16="http://schemas.microsoft.com/office/drawing/2014/main" id="{E7B7E91A-33A3-88E1-24FD-8124BFD680DF}"/>
                </a:ext>
              </a:extLst>
            </xdr:cNvPr>
            <xdr:cNvSpPr txBox="1"/>
          </xdr:nvSpPr>
          <xdr:spPr>
            <a:xfrm>
              <a:off x="3871878" y="1677462"/>
              <a:ext cx="590549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71" name="TextBox 21">
              <a:extLst>
                <a:ext uri="{FF2B5EF4-FFF2-40B4-BE49-F238E27FC236}">
                  <a16:creationId xmlns:a16="http://schemas.microsoft.com/office/drawing/2014/main" id="{A55AE156-5400-1CD2-91BA-FD6C9D4FBA83}"/>
                </a:ext>
              </a:extLst>
            </xdr:cNvPr>
            <xdr:cNvSpPr txBox="1"/>
          </xdr:nvSpPr>
          <xdr:spPr>
            <a:xfrm>
              <a:off x="762000" y="1365250"/>
              <a:ext cx="1291462" cy="2503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72" name="TextBox 23">
              <a:extLst>
                <a:ext uri="{FF2B5EF4-FFF2-40B4-BE49-F238E27FC236}">
                  <a16:creationId xmlns:a16="http://schemas.microsoft.com/office/drawing/2014/main" id="{26EFEE5D-D66C-CDDF-E93F-CC421D40248C}"/>
                </a:ext>
              </a:extLst>
            </xdr:cNvPr>
            <xdr:cNvSpPr txBox="1"/>
          </xdr:nvSpPr>
          <xdr:spPr>
            <a:xfrm>
              <a:off x="1832106" y="1365250"/>
              <a:ext cx="951737" cy="2503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sp macro="" textlink="">
          <xdr:nvSpPr>
            <xdr:cNvPr id="73" name="TextBox 25">
              <a:extLst>
                <a:ext uri="{FF2B5EF4-FFF2-40B4-BE49-F238E27FC236}">
                  <a16:creationId xmlns:a16="http://schemas.microsoft.com/office/drawing/2014/main" id="{BFB651EE-E74F-D27E-5FE9-38EC111EF653}"/>
                </a:ext>
              </a:extLst>
            </xdr:cNvPr>
            <xdr:cNvSpPr txBox="1"/>
          </xdr:nvSpPr>
          <xdr:spPr>
            <a:xfrm>
              <a:off x="2643221" y="1365250"/>
              <a:ext cx="948562" cy="2503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74" name="TextBox 27">
              <a:extLst>
                <a:ext uri="{FF2B5EF4-FFF2-40B4-BE49-F238E27FC236}">
                  <a16:creationId xmlns:a16="http://schemas.microsoft.com/office/drawing/2014/main" id="{0E68CABA-F029-3F38-B93B-C865CA099B35}"/>
                </a:ext>
              </a:extLst>
            </xdr:cNvPr>
            <xdr:cNvSpPr txBox="1"/>
          </xdr:nvSpPr>
          <xdr:spPr>
            <a:xfrm>
              <a:off x="3453577" y="1365250"/>
              <a:ext cx="948562" cy="2503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cxnSp macro="">
          <xdr:nvCxnSpPr>
            <xdr:cNvPr id="75" name="Straight Connector 74">
              <a:extLst>
                <a:ext uri="{FF2B5EF4-FFF2-40B4-BE49-F238E27FC236}">
                  <a16:creationId xmlns:a16="http://schemas.microsoft.com/office/drawing/2014/main" id="{4FC5B87A-71A5-2E20-C6A2-B09DF720B7BA}"/>
                </a:ext>
              </a:extLst>
            </xdr:cNvPr>
            <xdr:cNvCxnSpPr>
              <a:cxnSpLocks/>
            </xdr:cNvCxnSpPr>
          </xdr:nvCxnSpPr>
          <xdr:spPr>
            <a:xfrm flipV="1">
              <a:off x="2789203" y="1622798"/>
              <a:ext cx="695325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6" name="TextBox 13">
              <a:extLst>
                <a:ext uri="{FF2B5EF4-FFF2-40B4-BE49-F238E27FC236}">
                  <a16:creationId xmlns:a16="http://schemas.microsoft.com/office/drawing/2014/main" id="{5A1ACAFD-E31B-78CD-E8B5-D1D16733AA6F}"/>
                </a:ext>
              </a:extLst>
            </xdr:cNvPr>
            <xdr:cNvSpPr txBox="1"/>
          </xdr:nvSpPr>
          <xdr:spPr>
            <a:xfrm>
              <a:off x="1335053" y="1677462"/>
              <a:ext cx="586759" cy="4084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cxnSp macro="">
          <xdr:nvCxnSpPr>
            <xdr:cNvPr id="77" name="Straight Connector 76">
              <a:extLst>
                <a:ext uri="{FF2B5EF4-FFF2-40B4-BE49-F238E27FC236}">
                  <a16:creationId xmlns:a16="http://schemas.microsoft.com/office/drawing/2014/main" id="{917FDD25-0794-858A-099C-58FA36BDE743}"/>
                </a:ext>
              </a:extLst>
            </xdr:cNvPr>
            <xdr:cNvCxnSpPr>
              <a:cxnSpLocks/>
            </xdr:cNvCxnSpPr>
          </xdr:nvCxnSpPr>
          <xdr:spPr>
            <a:xfrm flipV="1">
              <a:off x="3614703" y="1632323"/>
              <a:ext cx="695325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8" name="Straight Connector 77">
              <a:extLst>
                <a:ext uri="{FF2B5EF4-FFF2-40B4-BE49-F238E27FC236}">
                  <a16:creationId xmlns:a16="http://schemas.microsoft.com/office/drawing/2014/main" id="{D168C5CE-7F62-A802-21BB-141046DDF92A}"/>
                </a:ext>
              </a:extLst>
            </xdr:cNvPr>
            <xdr:cNvCxnSpPr>
              <a:cxnSpLocks/>
            </xdr:cNvCxnSpPr>
          </xdr:nvCxnSpPr>
          <xdr:spPr>
            <a:xfrm flipV="1">
              <a:off x="1960528" y="1632323"/>
              <a:ext cx="742950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9" name="Straight Connector 78">
              <a:extLst>
                <a:ext uri="{FF2B5EF4-FFF2-40B4-BE49-F238E27FC236}">
                  <a16:creationId xmlns:a16="http://schemas.microsoft.com/office/drawing/2014/main" id="{C671789C-34F1-8F59-4427-BD58E4263CAB}"/>
                </a:ext>
              </a:extLst>
            </xdr:cNvPr>
            <xdr:cNvCxnSpPr>
              <a:cxnSpLocks/>
            </xdr:cNvCxnSpPr>
          </xdr:nvCxnSpPr>
          <xdr:spPr>
            <a:xfrm flipV="1">
              <a:off x="1077878" y="1632323"/>
              <a:ext cx="739775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1" name="TextBox 71">
            <a:extLst>
              <a:ext uri="{FF2B5EF4-FFF2-40B4-BE49-F238E27FC236}">
                <a16:creationId xmlns:a16="http://schemas.microsoft.com/office/drawing/2014/main" id="{F42DE15E-A360-2EC3-22B5-6D3EFE4D4D74}"/>
              </a:ext>
            </a:extLst>
          </xdr:cNvPr>
          <xdr:cNvSpPr txBox="1"/>
        </xdr:nvSpPr>
        <xdr:spPr>
          <a:xfrm>
            <a:off x="565399" y="1212848"/>
            <a:ext cx="675900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100</a:t>
            </a:r>
          </a:p>
        </xdr:txBody>
      </xdr:sp>
      <xdr:sp macro="" textlink="">
        <xdr:nvSpPr>
          <xdr:cNvPr id="62" name="TextBox 71">
            <a:extLst>
              <a:ext uri="{FF2B5EF4-FFF2-40B4-BE49-F238E27FC236}">
                <a16:creationId xmlns:a16="http://schemas.microsoft.com/office/drawing/2014/main" id="{7C10FE4D-80A6-D265-249A-C9CB83840980}"/>
              </a:ext>
            </a:extLst>
          </xdr:cNvPr>
          <xdr:cNvSpPr txBox="1"/>
        </xdr:nvSpPr>
        <xdr:spPr>
          <a:xfrm>
            <a:off x="571749" y="984248"/>
            <a:ext cx="675900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130</a:t>
            </a:r>
          </a:p>
        </xdr:txBody>
      </xdr:sp>
      <xdr:sp macro="" textlink="">
        <xdr:nvSpPr>
          <xdr:cNvPr id="63" name="TextBox 71">
            <a:extLst>
              <a:ext uri="{FF2B5EF4-FFF2-40B4-BE49-F238E27FC236}">
                <a16:creationId xmlns:a16="http://schemas.microsoft.com/office/drawing/2014/main" id="{E4C5AE23-DEF1-864E-A352-BA74EC78B62B}"/>
              </a:ext>
            </a:extLst>
          </xdr:cNvPr>
          <xdr:cNvSpPr txBox="1"/>
        </xdr:nvSpPr>
        <xdr:spPr>
          <a:xfrm>
            <a:off x="571749" y="844548"/>
            <a:ext cx="675900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180</a:t>
            </a:r>
          </a:p>
        </xdr:txBody>
      </xdr:sp>
    </xdr:grpSp>
    <xdr:clientData/>
  </xdr:twoCellAnchor>
  <xdr:twoCellAnchor>
    <xdr:from>
      <xdr:col>6</xdr:col>
      <xdr:colOff>342900</xdr:colOff>
      <xdr:row>2</xdr:row>
      <xdr:rowOff>19050</xdr:rowOff>
    </xdr:from>
    <xdr:to>
      <xdr:col>13</xdr:col>
      <xdr:colOff>177664</xdr:colOff>
      <xdr:row>14</xdr:row>
      <xdr:rowOff>145489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5011C1B7-373D-444F-9374-00F326256869}"/>
            </a:ext>
          </a:extLst>
        </xdr:cNvPr>
        <xdr:cNvGrpSpPr/>
      </xdr:nvGrpSpPr>
      <xdr:grpSpPr>
        <a:xfrm>
          <a:off x="4352925" y="400050"/>
          <a:ext cx="4101964" cy="2412439"/>
          <a:chOff x="6597230" y="990599"/>
          <a:chExt cx="4101964" cy="2412439"/>
        </a:xfrm>
      </xdr:grpSpPr>
      <xdr:pic>
        <xdr:nvPicPr>
          <xdr:cNvPr id="81" name="Picture 80">
            <a:extLst>
              <a:ext uri="{FF2B5EF4-FFF2-40B4-BE49-F238E27FC236}">
                <a16:creationId xmlns:a16="http://schemas.microsoft.com/office/drawing/2014/main" id="{6DA47741-5BBB-4C8E-9D50-0A37462950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859337" y="1022350"/>
            <a:ext cx="3839857" cy="2380688"/>
          </a:xfrm>
          <a:prstGeom prst="rect">
            <a:avLst/>
          </a:prstGeom>
        </xdr:spPr>
      </xdr:pic>
      <xdr:sp macro="" textlink="">
        <xdr:nvSpPr>
          <xdr:cNvPr id="82" name="TextBox 71">
            <a:extLst>
              <a:ext uri="{FF2B5EF4-FFF2-40B4-BE49-F238E27FC236}">
                <a16:creationId xmlns:a16="http://schemas.microsoft.com/office/drawing/2014/main" id="{D2E16D3E-4A73-AAA4-4B50-5269532E7251}"/>
              </a:ext>
            </a:extLst>
          </xdr:cNvPr>
          <xdr:cNvSpPr txBox="1"/>
        </xdr:nvSpPr>
        <xdr:spPr>
          <a:xfrm>
            <a:off x="6597231" y="2105023"/>
            <a:ext cx="681375" cy="2503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83" name="TextBox 61">
            <a:extLst>
              <a:ext uri="{FF2B5EF4-FFF2-40B4-BE49-F238E27FC236}">
                <a16:creationId xmlns:a16="http://schemas.microsoft.com/office/drawing/2014/main" id="{3D934EE3-5186-1410-1923-F79AFF9D5FDE}"/>
              </a:ext>
            </a:extLst>
          </xdr:cNvPr>
          <xdr:cNvSpPr txBox="1"/>
        </xdr:nvSpPr>
        <xdr:spPr>
          <a:xfrm>
            <a:off x="7277420" y="1212596"/>
            <a:ext cx="844111" cy="4416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K/BxN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lys</a:t>
            </a:r>
          </a:p>
        </xdr:txBody>
      </xdr:sp>
      <xdr:sp macro="" textlink="">
        <xdr:nvSpPr>
          <xdr:cNvPr id="84" name="TextBox 63">
            <a:extLst>
              <a:ext uri="{FF2B5EF4-FFF2-40B4-BE49-F238E27FC236}">
                <a16:creationId xmlns:a16="http://schemas.microsoft.com/office/drawing/2014/main" id="{4DB72BC0-0530-CF7E-F1C8-A1A3B2B177AD}"/>
              </a:ext>
            </a:extLst>
          </xdr:cNvPr>
          <xdr:cNvSpPr txBox="1"/>
        </xdr:nvSpPr>
        <xdr:spPr>
          <a:xfrm>
            <a:off x="8331742" y="1212596"/>
            <a:ext cx="622829" cy="4416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K/Bxn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lys</a:t>
            </a:r>
          </a:p>
        </xdr:txBody>
      </xdr:sp>
      <xdr:sp macro="" textlink="">
        <xdr:nvSpPr>
          <xdr:cNvPr id="85" name="TextBox 66">
            <a:extLst>
              <a:ext uri="{FF2B5EF4-FFF2-40B4-BE49-F238E27FC236}">
                <a16:creationId xmlns:a16="http://schemas.microsoft.com/office/drawing/2014/main" id="{CBE149AC-B5B6-7676-4CDB-11AC5A769C17}"/>
              </a:ext>
            </a:extLst>
          </xdr:cNvPr>
          <xdr:cNvSpPr txBox="1"/>
        </xdr:nvSpPr>
        <xdr:spPr>
          <a:xfrm>
            <a:off x="8980253" y="1212596"/>
            <a:ext cx="892114" cy="4133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K/BxN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s/n</a:t>
            </a:r>
          </a:p>
        </xdr:txBody>
      </xdr:sp>
      <xdr:sp macro="" textlink="">
        <xdr:nvSpPr>
          <xdr:cNvPr id="86" name="TextBox 67">
            <a:extLst>
              <a:ext uri="{FF2B5EF4-FFF2-40B4-BE49-F238E27FC236}">
                <a16:creationId xmlns:a16="http://schemas.microsoft.com/office/drawing/2014/main" id="{BF477C95-F993-B910-2CCF-4B67E4104E0A}"/>
              </a:ext>
            </a:extLst>
          </xdr:cNvPr>
          <xdr:cNvSpPr txBox="1"/>
        </xdr:nvSpPr>
        <xdr:spPr>
          <a:xfrm>
            <a:off x="9648847" y="1212596"/>
            <a:ext cx="575388" cy="37921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Cntl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s/n</a:t>
            </a:r>
          </a:p>
        </xdr:txBody>
      </xdr:sp>
      <xdr:sp macro="" textlink="">
        <xdr:nvSpPr>
          <xdr:cNvPr id="87" name="TextBox 68">
            <a:extLst>
              <a:ext uri="{FF2B5EF4-FFF2-40B4-BE49-F238E27FC236}">
                <a16:creationId xmlns:a16="http://schemas.microsoft.com/office/drawing/2014/main" id="{EC4A41CB-E284-E985-0BE4-F443D325CC4F}"/>
              </a:ext>
            </a:extLst>
          </xdr:cNvPr>
          <xdr:cNvSpPr txBox="1"/>
        </xdr:nvSpPr>
        <xdr:spPr>
          <a:xfrm>
            <a:off x="10036901" y="1212596"/>
            <a:ext cx="615724" cy="4416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K/BxN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s/n</a:t>
            </a:r>
          </a:p>
        </xdr:txBody>
      </xdr:sp>
      <xdr:sp macro="" textlink="">
        <xdr:nvSpPr>
          <xdr:cNvPr id="88" name="TextBox 71">
            <a:extLst>
              <a:ext uri="{FF2B5EF4-FFF2-40B4-BE49-F238E27FC236}">
                <a16:creationId xmlns:a16="http://schemas.microsoft.com/office/drawing/2014/main" id="{33E163DE-399D-1C1F-162A-71293964C734}"/>
              </a:ext>
            </a:extLst>
          </xdr:cNvPr>
          <xdr:cNvSpPr txBox="1"/>
        </xdr:nvSpPr>
        <xdr:spPr>
          <a:xfrm>
            <a:off x="7143166" y="1000603"/>
            <a:ext cx="705946" cy="26266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Control</a:t>
            </a:r>
          </a:p>
        </xdr:txBody>
      </xdr:sp>
      <xdr:sp macro="" textlink="">
        <xdr:nvSpPr>
          <xdr:cNvPr id="89" name="TextBox 73">
            <a:extLst>
              <a:ext uri="{FF2B5EF4-FFF2-40B4-BE49-F238E27FC236}">
                <a16:creationId xmlns:a16="http://schemas.microsoft.com/office/drawing/2014/main" id="{115A3B90-FBAE-CD3F-BDA7-FD5DE985B00F}"/>
              </a:ext>
            </a:extLst>
          </xdr:cNvPr>
          <xdr:cNvSpPr txBox="1"/>
        </xdr:nvSpPr>
        <xdr:spPr>
          <a:xfrm>
            <a:off x="8033638" y="1000603"/>
            <a:ext cx="724486" cy="26266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Caps</a:t>
            </a:r>
          </a:p>
        </xdr:txBody>
      </xdr:sp>
      <xdr:sp macro="" textlink="">
        <xdr:nvSpPr>
          <xdr:cNvPr id="90" name="TextBox 75">
            <a:extLst>
              <a:ext uri="{FF2B5EF4-FFF2-40B4-BE49-F238E27FC236}">
                <a16:creationId xmlns:a16="http://schemas.microsoft.com/office/drawing/2014/main" id="{834E560A-10E6-91CE-448A-135D2A85AAD7}"/>
              </a:ext>
            </a:extLst>
          </xdr:cNvPr>
          <xdr:cNvSpPr txBox="1"/>
        </xdr:nvSpPr>
        <xdr:spPr>
          <a:xfrm>
            <a:off x="8912196" y="1000603"/>
            <a:ext cx="705308" cy="17414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Cntl</a:t>
            </a:r>
          </a:p>
        </xdr:txBody>
      </xdr:sp>
      <xdr:sp macro="" textlink="">
        <xdr:nvSpPr>
          <xdr:cNvPr id="91" name="TextBox 77">
            <a:extLst>
              <a:ext uri="{FF2B5EF4-FFF2-40B4-BE49-F238E27FC236}">
                <a16:creationId xmlns:a16="http://schemas.microsoft.com/office/drawing/2014/main" id="{AF374459-A704-EDA0-4E75-0E150B9B855C}"/>
              </a:ext>
            </a:extLst>
          </xdr:cNvPr>
          <xdr:cNvSpPr txBox="1"/>
        </xdr:nvSpPr>
        <xdr:spPr>
          <a:xfrm>
            <a:off x="9791410" y="990599"/>
            <a:ext cx="705946" cy="26266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Caps</a:t>
            </a:r>
          </a:p>
        </xdr:txBody>
      </xdr:sp>
      <xdr:sp macro="" textlink="">
        <xdr:nvSpPr>
          <xdr:cNvPr id="92" name="TextBox 67">
            <a:extLst>
              <a:ext uri="{FF2B5EF4-FFF2-40B4-BE49-F238E27FC236}">
                <a16:creationId xmlns:a16="http://schemas.microsoft.com/office/drawing/2014/main" id="{54BDFD16-D3E2-0104-41A3-75C7B72B061E}"/>
              </a:ext>
            </a:extLst>
          </xdr:cNvPr>
          <xdr:cNvSpPr txBox="1"/>
        </xdr:nvSpPr>
        <xdr:spPr>
          <a:xfrm>
            <a:off x="7779086" y="1212596"/>
            <a:ext cx="768895" cy="4416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Cntl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s/n</a:t>
            </a:r>
          </a:p>
        </xdr:txBody>
      </xdr:sp>
      <xdr:sp macro="" textlink="">
        <xdr:nvSpPr>
          <xdr:cNvPr id="93" name="TextBox 67">
            <a:extLst>
              <a:ext uri="{FF2B5EF4-FFF2-40B4-BE49-F238E27FC236}">
                <a16:creationId xmlns:a16="http://schemas.microsoft.com/office/drawing/2014/main" id="{CD38EF30-F427-C76B-D376-AE43DCA1FA9F}"/>
              </a:ext>
            </a:extLst>
          </xdr:cNvPr>
          <xdr:cNvSpPr txBox="1"/>
        </xdr:nvSpPr>
        <xdr:spPr>
          <a:xfrm>
            <a:off x="8730856" y="1212596"/>
            <a:ext cx="650726" cy="4416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Cntl</a:t>
            </a:r>
          </a:p>
          <a:p>
            <a:pPr algn="ctr"/>
            <a:r>
              <a:rPr lang="en-GB" sz="1050" b="1">
                <a:solidFill>
                  <a:schemeClr val="bg1"/>
                </a:solidFill>
              </a:rPr>
              <a:t>s/n</a:t>
            </a:r>
          </a:p>
        </xdr:txBody>
      </xdr:sp>
      <xdr:sp macro="" textlink="">
        <xdr:nvSpPr>
          <xdr:cNvPr id="94" name="TextBox 71">
            <a:extLst>
              <a:ext uri="{FF2B5EF4-FFF2-40B4-BE49-F238E27FC236}">
                <a16:creationId xmlns:a16="http://schemas.microsoft.com/office/drawing/2014/main" id="{94038192-3762-FE33-FCEA-08EACE78960B}"/>
              </a:ext>
            </a:extLst>
          </xdr:cNvPr>
          <xdr:cNvSpPr txBox="1"/>
        </xdr:nvSpPr>
        <xdr:spPr>
          <a:xfrm>
            <a:off x="6597230" y="2381248"/>
            <a:ext cx="707951" cy="2760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95" name="TextBox 71">
            <a:extLst>
              <a:ext uri="{FF2B5EF4-FFF2-40B4-BE49-F238E27FC236}">
                <a16:creationId xmlns:a16="http://schemas.microsoft.com/office/drawing/2014/main" id="{A4FEF2F4-2068-E774-F305-6CB5700F7D83}"/>
              </a:ext>
            </a:extLst>
          </xdr:cNvPr>
          <xdr:cNvSpPr txBox="1"/>
        </xdr:nvSpPr>
        <xdr:spPr>
          <a:xfrm>
            <a:off x="6609931" y="1771648"/>
            <a:ext cx="681375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96" name="TextBox 71">
            <a:extLst>
              <a:ext uri="{FF2B5EF4-FFF2-40B4-BE49-F238E27FC236}">
                <a16:creationId xmlns:a16="http://schemas.microsoft.com/office/drawing/2014/main" id="{83F77249-F0B4-5017-8999-86D6DECFA1D3}"/>
              </a:ext>
            </a:extLst>
          </xdr:cNvPr>
          <xdr:cNvSpPr txBox="1"/>
        </xdr:nvSpPr>
        <xdr:spPr>
          <a:xfrm>
            <a:off x="6609931" y="2660648"/>
            <a:ext cx="681375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  <xdr:sp macro="" textlink="">
        <xdr:nvSpPr>
          <xdr:cNvPr id="97" name="TextBox 71">
            <a:extLst>
              <a:ext uri="{FF2B5EF4-FFF2-40B4-BE49-F238E27FC236}">
                <a16:creationId xmlns:a16="http://schemas.microsoft.com/office/drawing/2014/main" id="{394604A3-6B4F-B52A-04E6-C3A183A2CD22}"/>
              </a:ext>
            </a:extLst>
          </xdr:cNvPr>
          <xdr:cNvSpPr txBox="1"/>
        </xdr:nvSpPr>
        <xdr:spPr>
          <a:xfrm>
            <a:off x="6616281" y="2930523"/>
            <a:ext cx="681375" cy="2503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15</a:t>
            </a:r>
          </a:p>
        </xdr:txBody>
      </xdr:sp>
      <xdr:sp macro="" textlink="">
        <xdr:nvSpPr>
          <xdr:cNvPr id="98" name="TextBox 71">
            <a:extLst>
              <a:ext uri="{FF2B5EF4-FFF2-40B4-BE49-F238E27FC236}">
                <a16:creationId xmlns:a16="http://schemas.microsoft.com/office/drawing/2014/main" id="{F0A33085-DFFA-4646-065E-44D734E0F212}"/>
              </a:ext>
            </a:extLst>
          </xdr:cNvPr>
          <xdr:cNvSpPr txBox="1"/>
        </xdr:nvSpPr>
        <xdr:spPr>
          <a:xfrm>
            <a:off x="6628981" y="1314448"/>
            <a:ext cx="681375" cy="2694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100</a:t>
            </a:r>
          </a:p>
        </xdr:txBody>
      </xdr:sp>
      <xdr:sp macro="" textlink="">
        <xdr:nvSpPr>
          <xdr:cNvPr id="99" name="TextBox 71">
            <a:extLst>
              <a:ext uri="{FF2B5EF4-FFF2-40B4-BE49-F238E27FC236}">
                <a16:creationId xmlns:a16="http://schemas.microsoft.com/office/drawing/2014/main" id="{3A906F13-436C-F9CB-7F0F-228D82E31786}"/>
              </a:ext>
            </a:extLst>
          </xdr:cNvPr>
          <xdr:cNvSpPr txBox="1"/>
        </xdr:nvSpPr>
        <xdr:spPr>
          <a:xfrm>
            <a:off x="6635331" y="1130298"/>
            <a:ext cx="681375" cy="2694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130</a:t>
            </a:r>
          </a:p>
        </xdr:txBody>
      </xdr:sp>
      <xdr:sp macro="" textlink="">
        <xdr:nvSpPr>
          <xdr:cNvPr id="100" name="TextBox 71">
            <a:extLst>
              <a:ext uri="{FF2B5EF4-FFF2-40B4-BE49-F238E27FC236}">
                <a16:creationId xmlns:a16="http://schemas.microsoft.com/office/drawing/2014/main" id="{6C9B2BEB-86A0-BF0C-AC00-B0022CE239F2}"/>
              </a:ext>
            </a:extLst>
          </xdr:cNvPr>
          <xdr:cNvSpPr txBox="1"/>
        </xdr:nvSpPr>
        <xdr:spPr>
          <a:xfrm>
            <a:off x="6622631" y="996948"/>
            <a:ext cx="681375" cy="2630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180</a:t>
            </a:r>
          </a:p>
        </xdr:txBody>
      </xdr:sp>
    </xdr:grpSp>
    <xdr:clientData/>
  </xdr:twoCellAnchor>
  <xdr:twoCellAnchor>
    <xdr:from>
      <xdr:col>7</xdr:col>
      <xdr:colOff>38100</xdr:colOff>
      <xdr:row>3</xdr:row>
      <xdr:rowOff>47625</xdr:rowOff>
    </xdr:from>
    <xdr:to>
      <xdr:col>8</xdr:col>
      <xdr:colOff>197395</xdr:colOff>
      <xdr:row>5</xdr:row>
      <xdr:rowOff>108317</xdr:rowOff>
    </xdr:to>
    <xdr:sp macro="" textlink="">
      <xdr:nvSpPr>
        <xdr:cNvPr id="101" name="TextBox 67">
          <a:extLst>
            <a:ext uri="{FF2B5EF4-FFF2-40B4-BE49-F238E27FC236}">
              <a16:creationId xmlns:a16="http://schemas.microsoft.com/office/drawing/2014/main" id="{84CC3B38-F85A-4F95-A708-72B6354C80F2}"/>
            </a:ext>
          </a:extLst>
        </xdr:cNvPr>
        <xdr:cNvSpPr txBox="1"/>
      </xdr:nvSpPr>
      <xdr:spPr>
        <a:xfrm>
          <a:off x="4657725" y="619125"/>
          <a:ext cx="768895" cy="44169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050" b="1">
              <a:solidFill>
                <a:schemeClr val="bg1"/>
              </a:solidFill>
            </a:rPr>
            <a:t>Cntl</a:t>
          </a:r>
        </a:p>
        <a:p>
          <a:pPr algn="ctr"/>
          <a:r>
            <a:rPr lang="en-GB" sz="1050" b="1">
              <a:solidFill>
                <a:schemeClr val="bg1"/>
              </a:solidFill>
            </a:rPr>
            <a:t>s/n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46</xdr:row>
      <xdr:rowOff>28575</xdr:rowOff>
    </xdr:from>
    <xdr:to>
      <xdr:col>11</xdr:col>
      <xdr:colOff>338253</xdr:colOff>
      <xdr:row>53</xdr:row>
      <xdr:rowOff>161487</xdr:rowOff>
    </xdr:to>
    <xdr:grpSp>
      <xdr:nvGrpSpPr>
        <xdr:cNvPr id="156" name="Group 155">
          <a:extLst>
            <a:ext uri="{FF2B5EF4-FFF2-40B4-BE49-F238E27FC236}">
              <a16:creationId xmlns:a16="http://schemas.microsoft.com/office/drawing/2014/main" id="{BE247DE7-A522-4AB5-8430-39CE1CEF93B0}"/>
            </a:ext>
          </a:extLst>
        </xdr:cNvPr>
        <xdr:cNvGrpSpPr/>
      </xdr:nvGrpSpPr>
      <xdr:grpSpPr>
        <a:xfrm>
          <a:off x="4095750" y="8791575"/>
          <a:ext cx="2948103" cy="1466412"/>
          <a:chOff x="4416348" y="666750"/>
          <a:chExt cx="2948103" cy="1466412"/>
        </a:xfrm>
      </xdr:grpSpPr>
      <xdr:pic>
        <xdr:nvPicPr>
          <xdr:cNvPr id="157" name="Picture 156">
            <a:extLst>
              <a:ext uri="{FF2B5EF4-FFF2-40B4-BE49-F238E27FC236}">
                <a16:creationId xmlns:a16="http://schemas.microsoft.com/office/drawing/2014/main" id="{E9243E76-7607-7C11-88C5-CBB7D9B01AB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3615"/>
          <a:stretch/>
        </xdr:blipFill>
        <xdr:spPr>
          <a:xfrm>
            <a:off x="4625898" y="666750"/>
            <a:ext cx="2705182" cy="1440808"/>
          </a:xfrm>
          <a:prstGeom prst="rect">
            <a:avLst/>
          </a:prstGeom>
        </xdr:spPr>
      </xdr:pic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FE495591-99F1-E4BF-EBC4-F9A1AE101805}"/>
              </a:ext>
            </a:extLst>
          </xdr:cNvPr>
          <xdr:cNvSpPr txBox="1"/>
        </xdr:nvSpPr>
        <xdr:spPr>
          <a:xfrm>
            <a:off x="4721148" y="673100"/>
            <a:ext cx="1274491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>
                <a:solidFill>
                  <a:schemeClr val="bg1"/>
                </a:solidFill>
              </a:rPr>
              <a:t>Supernatants</a:t>
            </a:r>
          </a:p>
        </xdr:txBody>
      </xdr:sp>
      <xdr:sp macro="" textlink="">
        <xdr:nvSpPr>
          <xdr:cNvPr id="159" name="TextBox 158">
            <a:extLst>
              <a:ext uri="{FF2B5EF4-FFF2-40B4-BE49-F238E27FC236}">
                <a16:creationId xmlns:a16="http://schemas.microsoft.com/office/drawing/2014/main" id="{85B880B6-977A-15F7-1E6E-5614964B64CD}"/>
              </a:ext>
            </a:extLst>
          </xdr:cNvPr>
          <xdr:cNvSpPr txBox="1"/>
        </xdr:nvSpPr>
        <xdr:spPr>
          <a:xfrm>
            <a:off x="6090889" y="682625"/>
            <a:ext cx="1273562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>
                <a:solidFill>
                  <a:schemeClr val="bg1"/>
                </a:solidFill>
              </a:rPr>
              <a:t>EVs</a:t>
            </a:r>
          </a:p>
        </xdr:txBody>
      </xdr:sp>
      <xdr:cxnSp macro="">
        <xdr:nvCxnSpPr>
          <xdr:cNvPr id="160" name="Straight Connector 159">
            <a:extLst>
              <a:ext uri="{FF2B5EF4-FFF2-40B4-BE49-F238E27FC236}">
                <a16:creationId xmlns:a16="http://schemas.microsoft.com/office/drawing/2014/main" id="{55948D1F-B3AC-43B9-C091-92CBD7F1E383}"/>
              </a:ext>
            </a:extLst>
          </xdr:cNvPr>
          <xdr:cNvCxnSpPr>
            <a:cxnSpLocks/>
          </xdr:cNvCxnSpPr>
        </xdr:nvCxnSpPr>
        <xdr:spPr>
          <a:xfrm flipV="1">
            <a:off x="4778298" y="933450"/>
            <a:ext cx="1198291" cy="9525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1" name="Straight Connector 160">
            <a:extLst>
              <a:ext uri="{FF2B5EF4-FFF2-40B4-BE49-F238E27FC236}">
                <a16:creationId xmlns:a16="http://schemas.microsoft.com/office/drawing/2014/main" id="{3179BFEC-0739-1FE0-97BB-01AA8ED0E837}"/>
              </a:ext>
            </a:extLst>
          </xdr:cNvPr>
          <xdr:cNvCxnSpPr>
            <a:cxnSpLocks/>
          </xdr:cNvCxnSpPr>
        </xdr:nvCxnSpPr>
        <xdr:spPr>
          <a:xfrm flipV="1">
            <a:off x="6062314" y="930275"/>
            <a:ext cx="1198291" cy="3175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2" name="TextBox 71">
            <a:extLst>
              <a:ext uri="{FF2B5EF4-FFF2-40B4-BE49-F238E27FC236}">
                <a16:creationId xmlns:a16="http://schemas.microsoft.com/office/drawing/2014/main" id="{B35396B8-131C-C6E0-B901-FA1900118C16}"/>
              </a:ext>
            </a:extLst>
          </xdr:cNvPr>
          <xdr:cNvSpPr txBox="1"/>
        </xdr:nvSpPr>
        <xdr:spPr>
          <a:xfrm>
            <a:off x="4416348" y="1616075"/>
            <a:ext cx="676435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163" name="TextBox 71">
            <a:extLst>
              <a:ext uri="{FF2B5EF4-FFF2-40B4-BE49-F238E27FC236}">
                <a16:creationId xmlns:a16="http://schemas.microsoft.com/office/drawing/2014/main" id="{A46605CC-66A4-94C1-EC99-680AEF6213D6}"/>
              </a:ext>
            </a:extLst>
          </xdr:cNvPr>
          <xdr:cNvSpPr txBox="1"/>
        </xdr:nvSpPr>
        <xdr:spPr>
          <a:xfrm>
            <a:off x="4416348" y="1295400"/>
            <a:ext cx="676435" cy="25717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164" name="TextBox 71">
            <a:extLst>
              <a:ext uri="{FF2B5EF4-FFF2-40B4-BE49-F238E27FC236}">
                <a16:creationId xmlns:a16="http://schemas.microsoft.com/office/drawing/2014/main" id="{C1A036B7-8383-35D3-1DEE-F0BB621A3226}"/>
              </a:ext>
            </a:extLst>
          </xdr:cNvPr>
          <xdr:cNvSpPr txBox="1"/>
        </xdr:nvSpPr>
        <xdr:spPr>
          <a:xfrm>
            <a:off x="4416348" y="981075"/>
            <a:ext cx="676435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165" name="TextBox 71">
            <a:extLst>
              <a:ext uri="{FF2B5EF4-FFF2-40B4-BE49-F238E27FC236}">
                <a16:creationId xmlns:a16="http://schemas.microsoft.com/office/drawing/2014/main" id="{3D85A0A8-CF9C-7CCD-8CAA-622325E1F79E}"/>
              </a:ext>
            </a:extLst>
          </xdr:cNvPr>
          <xdr:cNvSpPr txBox="1"/>
        </xdr:nvSpPr>
        <xdr:spPr>
          <a:xfrm>
            <a:off x="4416348" y="1876425"/>
            <a:ext cx="676435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</xdr:grpSp>
    <xdr:clientData/>
  </xdr:twoCellAnchor>
  <xdr:twoCellAnchor>
    <xdr:from>
      <xdr:col>1</xdr:col>
      <xdr:colOff>114300</xdr:colOff>
      <xdr:row>46</xdr:row>
      <xdr:rowOff>28575</xdr:rowOff>
    </xdr:from>
    <xdr:to>
      <xdr:col>6</xdr:col>
      <xdr:colOff>105576</xdr:colOff>
      <xdr:row>53</xdr:row>
      <xdr:rowOff>136087</xdr:rowOff>
    </xdr:to>
    <xdr:grpSp>
      <xdr:nvGrpSpPr>
        <xdr:cNvPr id="176" name="Group 175">
          <a:extLst>
            <a:ext uri="{FF2B5EF4-FFF2-40B4-BE49-F238E27FC236}">
              <a16:creationId xmlns:a16="http://schemas.microsoft.com/office/drawing/2014/main" id="{54F7DBAE-9616-4B31-AF0C-095F6712A077}"/>
            </a:ext>
          </a:extLst>
        </xdr:cNvPr>
        <xdr:cNvGrpSpPr/>
      </xdr:nvGrpSpPr>
      <xdr:grpSpPr>
        <a:xfrm>
          <a:off x="723900" y="8791575"/>
          <a:ext cx="3039276" cy="1441012"/>
          <a:chOff x="1504950" y="692150"/>
          <a:chExt cx="3039276" cy="1441012"/>
        </a:xfrm>
      </xdr:grpSpPr>
      <xdr:pic>
        <xdr:nvPicPr>
          <xdr:cNvPr id="177" name="Picture 176">
            <a:extLst>
              <a:ext uri="{FF2B5EF4-FFF2-40B4-BE49-F238E27FC236}">
                <a16:creationId xmlns:a16="http://schemas.microsoft.com/office/drawing/2014/main" id="{966781EC-8D47-909E-02E1-BF266EA587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742146" y="695325"/>
            <a:ext cx="2802080" cy="1402202"/>
          </a:xfrm>
          <a:prstGeom prst="rect">
            <a:avLst/>
          </a:prstGeom>
        </xdr:spPr>
      </xdr:pic>
      <xdr:sp macro="" textlink="">
        <xdr:nvSpPr>
          <xdr:cNvPr id="178" name="TextBox 177">
            <a:extLst>
              <a:ext uri="{FF2B5EF4-FFF2-40B4-BE49-F238E27FC236}">
                <a16:creationId xmlns:a16="http://schemas.microsoft.com/office/drawing/2014/main" id="{1A39D549-7E50-445A-41A4-80117BB3B5F5}"/>
              </a:ext>
            </a:extLst>
          </xdr:cNvPr>
          <xdr:cNvSpPr txBox="1"/>
        </xdr:nvSpPr>
        <xdr:spPr>
          <a:xfrm>
            <a:off x="1913596" y="692150"/>
            <a:ext cx="1275885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>
                <a:solidFill>
                  <a:schemeClr val="bg1"/>
                </a:solidFill>
              </a:rPr>
              <a:t>Supernatants</a:t>
            </a:r>
          </a:p>
        </xdr:txBody>
      </xdr:sp>
      <xdr:sp macro="" textlink="">
        <xdr:nvSpPr>
          <xdr:cNvPr id="179" name="TextBox 178">
            <a:extLst>
              <a:ext uri="{FF2B5EF4-FFF2-40B4-BE49-F238E27FC236}">
                <a16:creationId xmlns:a16="http://schemas.microsoft.com/office/drawing/2014/main" id="{688949A2-428F-2F38-2EED-A8BD33EF9AA6}"/>
              </a:ext>
            </a:extLst>
          </xdr:cNvPr>
          <xdr:cNvSpPr txBox="1"/>
        </xdr:nvSpPr>
        <xdr:spPr>
          <a:xfrm>
            <a:off x="3237106" y="701675"/>
            <a:ext cx="1274492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>
                <a:solidFill>
                  <a:schemeClr val="bg1"/>
                </a:solidFill>
              </a:rPr>
              <a:t>EVs</a:t>
            </a:r>
          </a:p>
        </xdr:txBody>
      </xdr:sp>
      <xdr:cxnSp macro="">
        <xdr:nvCxnSpPr>
          <xdr:cNvPr id="180" name="Straight Connector 179">
            <a:extLst>
              <a:ext uri="{FF2B5EF4-FFF2-40B4-BE49-F238E27FC236}">
                <a16:creationId xmlns:a16="http://schemas.microsoft.com/office/drawing/2014/main" id="{3CD190B8-B9F8-8DD7-854C-16EBD28DD980}"/>
              </a:ext>
            </a:extLst>
          </xdr:cNvPr>
          <xdr:cNvCxnSpPr>
            <a:cxnSpLocks/>
          </xdr:cNvCxnSpPr>
        </xdr:nvCxnSpPr>
        <xdr:spPr>
          <a:xfrm flipV="1">
            <a:off x="1980271" y="942975"/>
            <a:ext cx="1199685" cy="15875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1" name="Straight Connector 180">
            <a:extLst>
              <a:ext uri="{FF2B5EF4-FFF2-40B4-BE49-F238E27FC236}">
                <a16:creationId xmlns:a16="http://schemas.microsoft.com/office/drawing/2014/main" id="{6D30C5AE-47B0-B295-F712-1A9A32031569}"/>
              </a:ext>
            </a:extLst>
          </xdr:cNvPr>
          <xdr:cNvCxnSpPr>
            <a:cxnSpLocks/>
          </xdr:cNvCxnSpPr>
        </xdr:nvCxnSpPr>
        <xdr:spPr>
          <a:xfrm flipV="1">
            <a:off x="3246631" y="933450"/>
            <a:ext cx="1198292" cy="9525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2" name="TextBox 71">
            <a:extLst>
              <a:ext uri="{FF2B5EF4-FFF2-40B4-BE49-F238E27FC236}">
                <a16:creationId xmlns:a16="http://schemas.microsoft.com/office/drawing/2014/main" id="{D00AD1FA-89FB-34FB-6E06-08A3C364F33B}"/>
              </a:ext>
            </a:extLst>
          </xdr:cNvPr>
          <xdr:cNvSpPr txBox="1"/>
        </xdr:nvSpPr>
        <xdr:spPr>
          <a:xfrm>
            <a:off x="1524000" y="1616075"/>
            <a:ext cx="676436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183" name="TextBox 71">
            <a:extLst>
              <a:ext uri="{FF2B5EF4-FFF2-40B4-BE49-F238E27FC236}">
                <a16:creationId xmlns:a16="http://schemas.microsoft.com/office/drawing/2014/main" id="{E55BA624-6960-FD37-E128-D42A77E7E0E1}"/>
              </a:ext>
            </a:extLst>
          </xdr:cNvPr>
          <xdr:cNvSpPr txBox="1"/>
        </xdr:nvSpPr>
        <xdr:spPr>
          <a:xfrm>
            <a:off x="1504950" y="1295400"/>
            <a:ext cx="676436" cy="25717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184" name="TextBox 71">
            <a:extLst>
              <a:ext uri="{FF2B5EF4-FFF2-40B4-BE49-F238E27FC236}">
                <a16:creationId xmlns:a16="http://schemas.microsoft.com/office/drawing/2014/main" id="{C800C4BC-D014-8238-08F7-817525766EEF}"/>
              </a:ext>
            </a:extLst>
          </xdr:cNvPr>
          <xdr:cNvSpPr txBox="1"/>
        </xdr:nvSpPr>
        <xdr:spPr>
          <a:xfrm>
            <a:off x="1504950" y="981075"/>
            <a:ext cx="676436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185" name="TextBox 71">
            <a:extLst>
              <a:ext uri="{FF2B5EF4-FFF2-40B4-BE49-F238E27FC236}">
                <a16:creationId xmlns:a16="http://schemas.microsoft.com/office/drawing/2014/main" id="{50B4BE8A-3AED-E8AB-CF4F-32B4F0507206}"/>
              </a:ext>
            </a:extLst>
          </xdr:cNvPr>
          <xdr:cNvSpPr txBox="1"/>
        </xdr:nvSpPr>
        <xdr:spPr>
          <a:xfrm>
            <a:off x="1504950" y="1876425"/>
            <a:ext cx="676436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</xdr:grpSp>
    <xdr:clientData/>
  </xdr:twoCellAnchor>
  <xdr:twoCellAnchor>
    <xdr:from>
      <xdr:col>0</xdr:col>
      <xdr:colOff>0</xdr:colOff>
      <xdr:row>1</xdr:row>
      <xdr:rowOff>85725</xdr:rowOff>
    </xdr:from>
    <xdr:to>
      <xdr:col>7</xdr:col>
      <xdr:colOff>202611</xdr:colOff>
      <xdr:row>12</xdr:row>
      <xdr:rowOff>69606</xdr:rowOff>
    </xdr:to>
    <xdr:grpSp>
      <xdr:nvGrpSpPr>
        <xdr:cNvPr id="208" name="Group 207">
          <a:extLst>
            <a:ext uri="{FF2B5EF4-FFF2-40B4-BE49-F238E27FC236}">
              <a16:creationId xmlns:a16="http://schemas.microsoft.com/office/drawing/2014/main" id="{1A546719-76AB-4B48-ABA9-76E7FE88EEDA}"/>
            </a:ext>
          </a:extLst>
        </xdr:cNvPr>
        <xdr:cNvGrpSpPr/>
      </xdr:nvGrpSpPr>
      <xdr:grpSpPr>
        <a:xfrm>
          <a:off x="0" y="276225"/>
          <a:ext cx="4469811" cy="2079381"/>
          <a:chOff x="1484992" y="435429"/>
          <a:chExt cx="4469811" cy="2079381"/>
        </a:xfrm>
      </xdr:grpSpPr>
      <xdr:pic>
        <xdr:nvPicPr>
          <xdr:cNvPr id="209" name="Picture 208">
            <a:extLst>
              <a:ext uri="{FF2B5EF4-FFF2-40B4-BE49-F238E27FC236}">
                <a16:creationId xmlns:a16="http://schemas.microsoft.com/office/drawing/2014/main" id="{147EF33B-15C4-9AD5-110C-49B1FE9C84E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-465" b="-1"/>
          <a:stretch/>
        </xdr:blipFill>
        <xdr:spPr>
          <a:xfrm>
            <a:off x="1679319" y="453572"/>
            <a:ext cx="4275484" cy="2061238"/>
          </a:xfrm>
          <a:prstGeom prst="rect">
            <a:avLst/>
          </a:prstGeom>
        </xdr:spPr>
      </xdr:pic>
      <xdr:sp macro="" textlink="">
        <xdr:nvSpPr>
          <xdr:cNvPr id="210" name="TextBox 71">
            <a:extLst>
              <a:ext uri="{FF2B5EF4-FFF2-40B4-BE49-F238E27FC236}">
                <a16:creationId xmlns:a16="http://schemas.microsoft.com/office/drawing/2014/main" id="{ECB23F9F-7555-FE5B-4C0F-D60C6972A120}"/>
              </a:ext>
            </a:extLst>
          </xdr:cNvPr>
          <xdr:cNvSpPr txBox="1"/>
        </xdr:nvSpPr>
        <xdr:spPr>
          <a:xfrm>
            <a:off x="1493609" y="1819275"/>
            <a:ext cx="676203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211" name="TextBox 71">
            <a:extLst>
              <a:ext uri="{FF2B5EF4-FFF2-40B4-BE49-F238E27FC236}">
                <a16:creationId xmlns:a16="http://schemas.microsoft.com/office/drawing/2014/main" id="{99D0DF1E-C1FC-C54E-D810-73E943C7961E}"/>
              </a:ext>
            </a:extLst>
          </xdr:cNvPr>
          <xdr:cNvSpPr txBox="1"/>
        </xdr:nvSpPr>
        <xdr:spPr>
          <a:xfrm>
            <a:off x="1492247" y="1338944"/>
            <a:ext cx="676203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212" name="TextBox 71">
            <a:extLst>
              <a:ext uri="{FF2B5EF4-FFF2-40B4-BE49-F238E27FC236}">
                <a16:creationId xmlns:a16="http://schemas.microsoft.com/office/drawing/2014/main" id="{EE73040C-FDD8-433E-80B1-C4B4AB02BFA4}"/>
              </a:ext>
            </a:extLst>
          </xdr:cNvPr>
          <xdr:cNvSpPr txBox="1"/>
        </xdr:nvSpPr>
        <xdr:spPr>
          <a:xfrm>
            <a:off x="1512205" y="896267"/>
            <a:ext cx="676203" cy="2658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213" name="TextBox 71">
            <a:extLst>
              <a:ext uri="{FF2B5EF4-FFF2-40B4-BE49-F238E27FC236}">
                <a16:creationId xmlns:a16="http://schemas.microsoft.com/office/drawing/2014/main" id="{8D489275-96DC-A3B9-0BC3-71ED96BCF9F8}"/>
              </a:ext>
            </a:extLst>
          </xdr:cNvPr>
          <xdr:cNvSpPr txBox="1"/>
        </xdr:nvSpPr>
        <xdr:spPr>
          <a:xfrm>
            <a:off x="1484992" y="2257425"/>
            <a:ext cx="676203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  <xdr:cxnSp macro="">
        <xdr:nvCxnSpPr>
          <xdr:cNvPr id="214" name="Straight Connector 213">
            <a:extLst>
              <a:ext uri="{FF2B5EF4-FFF2-40B4-BE49-F238E27FC236}">
                <a16:creationId xmlns:a16="http://schemas.microsoft.com/office/drawing/2014/main" id="{10EF9E66-FF79-76CB-730D-9D8E13212124}"/>
              </a:ext>
            </a:extLst>
          </xdr:cNvPr>
          <xdr:cNvCxnSpPr>
            <a:cxnSpLocks/>
          </xdr:cNvCxnSpPr>
        </xdr:nvCxnSpPr>
        <xdr:spPr>
          <a:xfrm flipV="1">
            <a:off x="4668847" y="778328"/>
            <a:ext cx="693699" cy="0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5" name="TextBox 71">
            <a:extLst>
              <a:ext uri="{FF2B5EF4-FFF2-40B4-BE49-F238E27FC236}">
                <a16:creationId xmlns:a16="http://schemas.microsoft.com/office/drawing/2014/main" id="{B0221A8C-06D5-C302-1281-B7D16580C087}"/>
              </a:ext>
            </a:extLst>
          </xdr:cNvPr>
          <xdr:cNvSpPr txBox="1"/>
        </xdr:nvSpPr>
        <xdr:spPr>
          <a:xfrm>
            <a:off x="1569357" y="666750"/>
            <a:ext cx="605899" cy="265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100</a:t>
            </a:r>
          </a:p>
        </xdr:txBody>
      </xdr:sp>
      <xdr:sp macro="" textlink="">
        <xdr:nvSpPr>
          <xdr:cNvPr id="216" name="TextBox 71">
            <a:extLst>
              <a:ext uri="{FF2B5EF4-FFF2-40B4-BE49-F238E27FC236}">
                <a16:creationId xmlns:a16="http://schemas.microsoft.com/office/drawing/2014/main" id="{E0C2E4E3-E308-725F-4946-E7F61B652A33}"/>
              </a:ext>
            </a:extLst>
          </xdr:cNvPr>
          <xdr:cNvSpPr txBox="1"/>
        </xdr:nvSpPr>
        <xdr:spPr>
          <a:xfrm>
            <a:off x="1569357" y="435429"/>
            <a:ext cx="624949" cy="2658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130</a:t>
            </a:r>
          </a:p>
        </xdr:txBody>
      </xdr:sp>
      <xdr:grpSp>
        <xdr:nvGrpSpPr>
          <xdr:cNvPr id="217" name="Group 216">
            <a:extLst>
              <a:ext uri="{FF2B5EF4-FFF2-40B4-BE49-F238E27FC236}">
                <a16:creationId xmlns:a16="http://schemas.microsoft.com/office/drawing/2014/main" id="{B298AE5D-9FC9-5A72-4598-248F5D481E93}"/>
              </a:ext>
            </a:extLst>
          </xdr:cNvPr>
          <xdr:cNvGrpSpPr/>
        </xdr:nvGrpSpPr>
        <xdr:grpSpPr>
          <a:xfrm>
            <a:off x="1821741" y="502561"/>
            <a:ext cx="3726948" cy="713015"/>
            <a:chOff x="1893207" y="1128490"/>
            <a:chExt cx="3899083" cy="676729"/>
          </a:xfrm>
        </xdr:grpSpPr>
        <xdr:sp macro="" textlink="">
          <xdr:nvSpPr>
            <xdr:cNvPr id="221" name="TextBox 17">
              <a:extLst>
                <a:ext uri="{FF2B5EF4-FFF2-40B4-BE49-F238E27FC236}">
                  <a16:creationId xmlns:a16="http://schemas.microsoft.com/office/drawing/2014/main" id="{AB8C1F49-B42A-C62A-3062-43FB1D60FD0E}"/>
                </a:ext>
              </a:extLst>
            </xdr:cNvPr>
            <xdr:cNvSpPr txBox="1"/>
          </xdr:nvSpPr>
          <xdr:spPr>
            <a:xfrm>
              <a:off x="4225661" y="1450682"/>
              <a:ext cx="578600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22" name="TextBox 12">
              <a:extLst>
                <a:ext uri="{FF2B5EF4-FFF2-40B4-BE49-F238E27FC236}">
                  <a16:creationId xmlns:a16="http://schemas.microsoft.com/office/drawing/2014/main" id="{842A1B14-AC76-59D0-ED55-510F432E0A5E}"/>
                </a:ext>
              </a:extLst>
            </xdr:cNvPr>
            <xdr:cNvSpPr txBox="1"/>
          </xdr:nvSpPr>
          <xdr:spPr>
            <a:xfrm>
              <a:off x="1932860" y="1462473"/>
              <a:ext cx="849017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23" name="TextBox 13">
              <a:extLst>
                <a:ext uri="{FF2B5EF4-FFF2-40B4-BE49-F238E27FC236}">
                  <a16:creationId xmlns:a16="http://schemas.microsoft.com/office/drawing/2014/main" id="{B5960620-5C00-25D6-02E3-40569E41F908}"/>
                </a:ext>
              </a:extLst>
            </xdr:cNvPr>
            <xdr:cNvSpPr txBox="1"/>
          </xdr:nvSpPr>
          <xdr:spPr>
            <a:xfrm>
              <a:off x="2930717" y="1462473"/>
              <a:ext cx="542309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24" name="TextBox 15">
              <a:extLst>
                <a:ext uri="{FF2B5EF4-FFF2-40B4-BE49-F238E27FC236}">
                  <a16:creationId xmlns:a16="http://schemas.microsoft.com/office/drawing/2014/main" id="{FE9C7607-9739-87AA-1AC8-2CC38E50C7CC}"/>
                </a:ext>
              </a:extLst>
            </xdr:cNvPr>
            <xdr:cNvSpPr txBox="1"/>
          </xdr:nvSpPr>
          <xdr:spPr>
            <a:xfrm>
              <a:off x="3330767" y="1462473"/>
              <a:ext cx="572718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25" name="TextBox 16">
              <a:extLst>
                <a:ext uri="{FF2B5EF4-FFF2-40B4-BE49-F238E27FC236}">
                  <a16:creationId xmlns:a16="http://schemas.microsoft.com/office/drawing/2014/main" id="{820D7E6C-1596-0D87-F266-424DC6BA3877}"/>
                </a:ext>
              </a:extLst>
            </xdr:cNvPr>
            <xdr:cNvSpPr txBox="1"/>
          </xdr:nvSpPr>
          <xdr:spPr>
            <a:xfrm>
              <a:off x="3870514" y="1462473"/>
              <a:ext cx="518924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26" name="TextBox 18">
              <a:extLst>
                <a:ext uri="{FF2B5EF4-FFF2-40B4-BE49-F238E27FC236}">
                  <a16:creationId xmlns:a16="http://schemas.microsoft.com/office/drawing/2014/main" id="{C635E55E-A7CC-07F9-8580-E3F546C8F3FD}"/>
                </a:ext>
              </a:extLst>
            </xdr:cNvPr>
            <xdr:cNvSpPr txBox="1"/>
          </xdr:nvSpPr>
          <xdr:spPr>
            <a:xfrm>
              <a:off x="4731841" y="1462473"/>
              <a:ext cx="590775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27" name="TextBox 19">
              <a:extLst>
                <a:ext uri="{FF2B5EF4-FFF2-40B4-BE49-F238E27FC236}">
                  <a16:creationId xmlns:a16="http://schemas.microsoft.com/office/drawing/2014/main" id="{1099DE92-E525-67C5-8C2F-3C1CF83AD18F}"/>
                </a:ext>
              </a:extLst>
            </xdr:cNvPr>
            <xdr:cNvSpPr txBox="1"/>
          </xdr:nvSpPr>
          <xdr:spPr>
            <a:xfrm>
              <a:off x="5141416" y="1462473"/>
              <a:ext cx="650874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28" name="TextBox 21">
              <a:extLst>
                <a:ext uri="{FF2B5EF4-FFF2-40B4-BE49-F238E27FC236}">
                  <a16:creationId xmlns:a16="http://schemas.microsoft.com/office/drawing/2014/main" id="{EAFB9757-424D-AC36-D84A-82153F6ED777}"/>
                </a:ext>
              </a:extLst>
            </xdr:cNvPr>
            <xdr:cNvSpPr txBox="1"/>
          </xdr:nvSpPr>
          <xdr:spPr>
            <a:xfrm>
              <a:off x="1893207" y="1128490"/>
              <a:ext cx="1292369" cy="21093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229" name="TextBox 23">
              <a:extLst>
                <a:ext uri="{FF2B5EF4-FFF2-40B4-BE49-F238E27FC236}">
                  <a16:creationId xmlns:a16="http://schemas.microsoft.com/office/drawing/2014/main" id="{EC84C763-6BDB-BC0D-A4B3-B6151DD14C4B}"/>
                </a:ext>
              </a:extLst>
            </xdr:cNvPr>
            <xdr:cNvSpPr txBox="1"/>
          </xdr:nvSpPr>
          <xdr:spPr>
            <a:xfrm>
              <a:off x="2964220" y="1128490"/>
              <a:ext cx="904112" cy="21093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sp macro="" textlink="">
          <xdr:nvSpPr>
            <xdr:cNvPr id="230" name="TextBox 25">
              <a:extLst>
                <a:ext uri="{FF2B5EF4-FFF2-40B4-BE49-F238E27FC236}">
                  <a16:creationId xmlns:a16="http://schemas.microsoft.com/office/drawing/2014/main" id="{D939E271-5D68-A635-4DA9-124BEBBCD2B9}"/>
                </a:ext>
              </a:extLst>
            </xdr:cNvPr>
            <xdr:cNvSpPr txBox="1"/>
          </xdr:nvSpPr>
          <xdr:spPr>
            <a:xfrm>
              <a:off x="3872846" y="1128490"/>
              <a:ext cx="970333" cy="21093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231" name="TextBox 27">
              <a:extLst>
                <a:ext uri="{FF2B5EF4-FFF2-40B4-BE49-F238E27FC236}">
                  <a16:creationId xmlns:a16="http://schemas.microsoft.com/office/drawing/2014/main" id="{DBFAE9EC-65BC-65F0-4BD3-08D77319E699}"/>
                </a:ext>
              </a:extLst>
            </xdr:cNvPr>
            <xdr:cNvSpPr txBox="1"/>
          </xdr:nvSpPr>
          <xdr:spPr>
            <a:xfrm>
              <a:off x="4767570" y="1128490"/>
              <a:ext cx="964437" cy="21093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sp macro="" textlink="">
          <xdr:nvSpPr>
            <xdr:cNvPr id="232" name="TextBox 13">
              <a:extLst>
                <a:ext uri="{FF2B5EF4-FFF2-40B4-BE49-F238E27FC236}">
                  <a16:creationId xmlns:a16="http://schemas.microsoft.com/office/drawing/2014/main" id="{9D98140E-1E06-E191-AD7B-97F9062B2A2B}"/>
                </a:ext>
              </a:extLst>
            </xdr:cNvPr>
            <xdr:cNvSpPr txBox="1"/>
          </xdr:nvSpPr>
          <xdr:spPr>
            <a:xfrm>
              <a:off x="2466260" y="1462473"/>
              <a:ext cx="587666" cy="34274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</xdr:grpSp>
      <xdr:cxnSp macro="">
        <xdr:nvCxnSpPr>
          <xdr:cNvPr id="218" name="Straight Connector 217">
            <a:extLst>
              <a:ext uri="{FF2B5EF4-FFF2-40B4-BE49-F238E27FC236}">
                <a16:creationId xmlns:a16="http://schemas.microsoft.com/office/drawing/2014/main" id="{BA966158-1D8E-1BF3-82D0-CE1810978C6D}"/>
              </a:ext>
            </a:extLst>
          </xdr:cNvPr>
          <xdr:cNvCxnSpPr>
            <a:cxnSpLocks/>
          </xdr:cNvCxnSpPr>
        </xdr:nvCxnSpPr>
        <xdr:spPr>
          <a:xfrm flipV="1">
            <a:off x="3794777" y="778328"/>
            <a:ext cx="747973" cy="0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9" name="Straight Connector 218">
            <a:extLst>
              <a:ext uri="{FF2B5EF4-FFF2-40B4-BE49-F238E27FC236}">
                <a16:creationId xmlns:a16="http://schemas.microsoft.com/office/drawing/2014/main" id="{17CAD1AC-2E5D-F225-DC7D-1EF57A49012D}"/>
              </a:ext>
            </a:extLst>
          </xdr:cNvPr>
          <xdr:cNvCxnSpPr>
            <a:cxnSpLocks/>
          </xdr:cNvCxnSpPr>
        </xdr:nvCxnSpPr>
        <xdr:spPr>
          <a:xfrm flipV="1">
            <a:off x="2970185" y="778328"/>
            <a:ext cx="755650" cy="0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00BAACF2-7B3D-DD4F-DA8E-3F7510AE1F94}"/>
              </a:ext>
            </a:extLst>
          </xdr:cNvPr>
          <xdr:cNvCxnSpPr>
            <a:cxnSpLocks/>
          </xdr:cNvCxnSpPr>
        </xdr:nvCxnSpPr>
        <xdr:spPr>
          <a:xfrm flipV="1">
            <a:off x="2151942" y="778328"/>
            <a:ext cx="710293" cy="0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333375</xdr:colOff>
      <xdr:row>1</xdr:row>
      <xdr:rowOff>76200</xdr:rowOff>
    </xdr:from>
    <xdr:to>
      <xdr:col>14</xdr:col>
      <xdr:colOff>237544</xdr:colOff>
      <xdr:row>12</xdr:row>
      <xdr:rowOff>39914</xdr:rowOff>
    </xdr:to>
    <xdr:grpSp>
      <xdr:nvGrpSpPr>
        <xdr:cNvPr id="233" name="Group 232">
          <a:extLst>
            <a:ext uri="{FF2B5EF4-FFF2-40B4-BE49-F238E27FC236}">
              <a16:creationId xmlns:a16="http://schemas.microsoft.com/office/drawing/2014/main" id="{BCC91D73-3512-4F93-8A50-4FC242D55568}"/>
            </a:ext>
          </a:extLst>
        </xdr:cNvPr>
        <xdr:cNvGrpSpPr/>
      </xdr:nvGrpSpPr>
      <xdr:grpSpPr>
        <a:xfrm>
          <a:off x="4600575" y="266700"/>
          <a:ext cx="4171369" cy="2059214"/>
          <a:chOff x="9005911" y="480787"/>
          <a:chExt cx="4171369" cy="2059214"/>
        </a:xfrm>
      </xdr:grpSpPr>
      <xdr:pic>
        <xdr:nvPicPr>
          <xdr:cNvPr id="234" name="Picture 233">
            <a:extLst>
              <a:ext uri="{FF2B5EF4-FFF2-40B4-BE49-F238E27FC236}">
                <a16:creationId xmlns:a16="http://schemas.microsoft.com/office/drawing/2014/main" id="{E0255E74-6FD5-C9B2-AF7D-917900CC8F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b="28476"/>
          <a:stretch/>
        </xdr:blipFill>
        <xdr:spPr>
          <a:xfrm>
            <a:off x="9250384" y="553358"/>
            <a:ext cx="3926896" cy="1986643"/>
          </a:xfrm>
          <a:prstGeom prst="rect">
            <a:avLst/>
          </a:prstGeom>
        </xdr:spPr>
      </xdr:pic>
      <xdr:sp macro="" textlink="">
        <xdr:nvSpPr>
          <xdr:cNvPr id="235" name="TextBox 71">
            <a:extLst>
              <a:ext uri="{FF2B5EF4-FFF2-40B4-BE49-F238E27FC236}">
                <a16:creationId xmlns:a16="http://schemas.microsoft.com/office/drawing/2014/main" id="{980D35DB-A750-DF16-390E-8E212D77EC8E}"/>
              </a:ext>
            </a:extLst>
          </xdr:cNvPr>
          <xdr:cNvSpPr txBox="1"/>
        </xdr:nvSpPr>
        <xdr:spPr>
          <a:xfrm>
            <a:off x="9014984" y="1819275"/>
            <a:ext cx="673901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00" b="1">
                <a:solidFill>
                  <a:schemeClr val="bg1"/>
                </a:solidFill>
              </a:rPr>
              <a:t>35</a:t>
            </a:r>
          </a:p>
        </xdr:txBody>
      </xdr:sp>
      <xdr:sp macro="" textlink="">
        <xdr:nvSpPr>
          <xdr:cNvPr id="236" name="TextBox 71">
            <a:extLst>
              <a:ext uri="{FF2B5EF4-FFF2-40B4-BE49-F238E27FC236}">
                <a16:creationId xmlns:a16="http://schemas.microsoft.com/office/drawing/2014/main" id="{589AD68B-3E86-E9C2-6DC6-246E8695CA86}"/>
              </a:ext>
            </a:extLst>
          </xdr:cNvPr>
          <xdr:cNvSpPr txBox="1"/>
        </xdr:nvSpPr>
        <xdr:spPr>
          <a:xfrm>
            <a:off x="9005911" y="1340776"/>
            <a:ext cx="673901" cy="2095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00" b="1">
                <a:solidFill>
                  <a:schemeClr val="bg1"/>
                </a:solidFill>
              </a:rPr>
              <a:t>55</a:t>
            </a:r>
          </a:p>
        </xdr:txBody>
      </xdr:sp>
      <xdr:sp macro="" textlink="">
        <xdr:nvSpPr>
          <xdr:cNvPr id="237" name="TextBox 71">
            <a:extLst>
              <a:ext uri="{FF2B5EF4-FFF2-40B4-BE49-F238E27FC236}">
                <a16:creationId xmlns:a16="http://schemas.microsoft.com/office/drawing/2014/main" id="{7DCEE337-B22B-95D5-82BA-693896EE4477}"/>
              </a:ext>
            </a:extLst>
          </xdr:cNvPr>
          <xdr:cNvSpPr txBox="1"/>
        </xdr:nvSpPr>
        <xdr:spPr>
          <a:xfrm>
            <a:off x="9014985" y="905338"/>
            <a:ext cx="673901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70</a:t>
            </a:r>
          </a:p>
        </xdr:txBody>
      </xdr:sp>
      <xdr:sp macro="" textlink="">
        <xdr:nvSpPr>
          <xdr:cNvPr id="238" name="TextBox 71">
            <a:extLst>
              <a:ext uri="{FF2B5EF4-FFF2-40B4-BE49-F238E27FC236}">
                <a16:creationId xmlns:a16="http://schemas.microsoft.com/office/drawing/2014/main" id="{F5C5E9E6-8B3D-53E0-105A-6A82B5128B6B}"/>
              </a:ext>
            </a:extLst>
          </xdr:cNvPr>
          <xdr:cNvSpPr txBox="1"/>
        </xdr:nvSpPr>
        <xdr:spPr>
          <a:xfrm>
            <a:off x="9024055" y="2257425"/>
            <a:ext cx="673901" cy="25673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25</a:t>
            </a:r>
          </a:p>
        </xdr:txBody>
      </xdr:sp>
      <xdr:grpSp>
        <xdr:nvGrpSpPr>
          <xdr:cNvPr id="239" name="Group 238">
            <a:extLst>
              <a:ext uri="{FF2B5EF4-FFF2-40B4-BE49-F238E27FC236}">
                <a16:creationId xmlns:a16="http://schemas.microsoft.com/office/drawing/2014/main" id="{BD7EDC1D-B4C8-D9E5-3316-60A380E67AB6}"/>
              </a:ext>
            </a:extLst>
          </xdr:cNvPr>
          <xdr:cNvGrpSpPr/>
        </xdr:nvGrpSpPr>
        <xdr:grpSpPr>
          <a:xfrm>
            <a:off x="9399614" y="504004"/>
            <a:ext cx="3603994" cy="717479"/>
            <a:chOff x="9901011" y="957569"/>
            <a:chExt cx="3648527" cy="681193"/>
          </a:xfrm>
        </xdr:grpSpPr>
        <xdr:sp macro="" textlink="">
          <xdr:nvSpPr>
            <xdr:cNvPr id="242" name="TextBox 13">
              <a:extLst>
                <a:ext uri="{FF2B5EF4-FFF2-40B4-BE49-F238E27FC236}">
                  <a16:creationId xmlns:a16="http://schemas.microsoft.com/office/drawing/2014/main" id="{D5F9174E-D0B3-77E6-29E6-C9DB31B5843F}"/>
                </a:ext>
              </a:extLst>
            </xdr:cNvPr>
            <xdr:cNvSpPr txBox="1"/>
          </xdr:nvSpPr>
          <xdr:spPr>
            <a:xfrm>
              <a:off x="10291536" y="1244835"/>
              <a:ext cx="730994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43" name="TextBox 14">
              <a:extLst>
                <a:ext uri="{FF2B5EF4-FFF2-40B4-BE49-F238E27FC236}">
                  <a16:creationId xmlns:a16="http://schemas.microsoft.com/office/drawing/2014/main" id="{02535E18-F01C-FCD7-700A-5086BB01FF43}"/>
                </a:ext>
              </a:extLst>
            </xdr:cNvPr>
            <xdr:cNvSpPr txBox="1"/>
          </xdr:nvSpPr>
          <xdr:spPr>
            <a:xfrm>
              <a:off x="10918371" y="1244835"/>
              <a:ext cx="516274" cy="39037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44" name="TextBox 15">
              <a:extLst>
                <a:ext uri="{FF2B5EF4-FFF2-40B4-BE49-F238E27FC236}">
                  <a16:creationId xmlns:a16="http://schemas.microsoft.com/office/drawing/2014/main" id="{B654A48C-FA9D-538E-98CC-344533C148B6}"/>
                </a:ext>
              </a:extLst>
            </xdr:cNvPr>
            <xdr:cNvSpPr txBox="1"/>
          </xdr:nvSpPr>
          <xdr:spPr>
            <a:xfrm>
              <a:off x="11249932" y="1244835"/>
              <a:ext cx="572718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45" name="TextBox 16">
              <a:extLst>
                <a:ext uri="{FF2B5EF4-FFF2-40B4-BE49-F238E27FC236}">
                  <a16:creationId xmlns:a16="http://schemas.microsoft.com/office/drawing/2014/main" id="{0C050128-7EEF-7173-6BB4-AF6059DF787F}"/>
                </a:ext>
              </a:extLst>
            </xdr:cNvPr>
            <xdr:cNvSpPr txBox="1"/>
          </xdr:nvSpPr>
          <xdr:spPr>
            <a:xfrm>
              <a:off x="11783332" y="1244835"/>
              <a:ext cx="450889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46" name="TextBox 17">
              <a:extLst>
                <a:ext uri="{FF2B5EF4-FFF2-40B4-BE49-F238E27FC236}">
                  <a16:creationId xmlns:a16="http://schemas.microsoft.com/office/drawing/2014/main" id="{4A9E9160-1CF2-5FCC-8440-EFA0B283E33B}"/>
                </a:ext>
              </a:extLst>
            </xdr:cNvPr>
            <xdr:cNvSpPr txBox="1"/>
          </xdr:nvSpPr>
          <xdr:spPr>
            <a:xfrm>
              <a:off x="12057743" y="1244835"/>
              <a:ext cx="576786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47" name="TextBox 18">
              <a:extLst>
                <a:ext uri="{FF2B5EF4-FFF2-40B4-BE49-F238E27FC236}">
                  <a16:creationId xmlns:a16="http://schemas.microsoft.com/office/drawing/2014/main" id="{BACAFB0A-BF96-0E60-593C-DEBFDB67F91E}"/>
                </a:ext>
              </a:extLst>
            </xdr:cNvPr>
            <xdr:cNvSpPr txBox="1"/>
          </xdr:nvSpPr>
          <xdr:spPr>
            <a:xfrm>
              <a:off x="12513129" y="1244835"/>
              <a:ext cx="588960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48" name="TextBox 19">
              <a:extLst>
                <a:ext uri="{FF2B5EF4-FFF2-40B4-BE49-F238E27FC236}">
                  <a16:creationId xmlns:a16="http://schemas.microsoft.com/office/drawing/2014/main" id="{138C6F48-DDA6-6F7F-4468-C12BDB4F5DD8}"/>
                </a:ext>
              </a:extLst>
            </xdr:cNvPr>
            <xdr:cNvSpPr txBox="1"/>
          </xdr:nvSpPr>
          <xdr:spPr>
            <a:xfrm>
              <a:off x="12865554" y="1244835"/>
              <a:ext cx="683984" cy="39392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K/BxN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s/n</a:t>
              </a:r>
            </a:p>
          </xdr:txBody>
        </xdr:sp>
        <xdr:sp macro="" textlink="">
          <xdr:nvSpPr>
            <xdr:cNvPr id="249" name="TextBox 14">
              <a:extLst>
                <a:ext uri="{FF2B5EF4-FFF2-40B4-BE49-F238E27FC236}">
                  <a16:creationId xmlns:a16="http://schemas.microsoft.com/office/drawing/2014/main" id="{57E828A8-D0F7-9114-F773-F90193F86554}"/>
                </a:ext>
              </a:extLst>
            </xdr:cNvPr>
            <xdr:cNvSpPr txBox="1"/>
          </xdr:nvSpPr>
          <xdr:spPr>
            <a:xfrm>
              <a:off x="9901011" y="1244835"/>
              <a:ext cx="518088" cy="39037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Cntl</a:t>
              </a:r>
            </a:p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lys</a:t>
              </a:r>
            </a:p>
          </xdr:txBody>
        </xdr:sp>
        <xdr:sp macro="" textlink="">
          <xdr:nvSpPr>
            <xdr:cNvPr id="250" name="TextBox 21">
              <a:extLst>
                <a:ext uri="{FF2B5EF4-FFF2-40B4-BE49-F238E27FC236}">
                  <a16:creationId xmlns:a16="http://schemas.microsoft.com/office/drawing/2014/main" id="{8E671353-9F08-9D4A-68AF-C95646DB37E7}"/>
                </a:ext>
              </a:extLst>
            </xdr:cNvPr>
            <xdr:cNvSpPr txBox="1"/>
          </xdr:nvSpPr>
          <xdr:spPr>
            <a:xfrm>
              <a:off x="9994708" y="957570"/>
              <a:ext cx="1092797" cy="2476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251" name="TextBox 23">
              <a:extLst>
                <a:ext uri="{FF2B5EF4-FFF2-40B4-BE49-F238E27FC236}">
                  <a16:creationId xmlns:a16="http://schemas.microsoft.com/office/drawing/2014/main" id="{4AB7F7D9-4385-FAD2-A0BC-3524AD4BEFFE}"/>
                </a:ext>
              </a:extLst>
            </xdr:cNvPr>
            <xdr:cNvSpPr txBox="1"/>
          </xdr:nvSpPr>
          <xdr:spPr>
            <a:xfrm>
              <a:off x="10970924" y="957569"/>
              <a:ext cx="900484" cy="24292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sp macro="" textlink="">
          <xdr:nvSpPr>
            <xdr:cNvPr id="252" name="TextBox 25">
              <a:extLst>
                <a:ext uri="{FF2B5EF4-FFF2-40B4-BE49-F238E27FC236}">
                  <a16:creationId xmlns:a16="http://schemas.microsoft.com/office/drawing/2014/main" id="{0592A383-E7EB-F346-CE9F-79CBF2A8E0F5}"/>
                </a:ext>
              </a:extLst>
            </xdr:cNvPr>
            <xdr:cNvSpPr txBox="1"/>
          </xdr:nvSpPr>
          <xdr:spPr>
            <a:xfrm>
              <a:off x="11780225" y="957569"/>
              <a:ext cx="900484" cy="2476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Control</a:t>
              </a:r>
            </a:p>
          </xdr:txBody>
        </xdr:sp>
        <xdr:sp macro="" textlink="">
          <xdr:nvSpPr>
            <xdr:cNvPr id="253" name="TextBox 27">
              <a:extLst>
                <a:ext uri="{FF2B5EF4-FFF2-40B4-BE49-F238E27FC236}">
                  <a16:creationId xmlns:a16="http://schemas.microsoft.com/office/drawing/2014/main" id="{AD61AAF5-D0A0-4637-AEA3-91459CE5F835}"/>
                </a:ext>
              </a:extLst>
            </xdr:cNvPr>
            <xdr:cNvSpPr txBox="1"/>
          </xdr:nvSpPr>
          <xdr:spPr>
            <a:xfrm>
              <a:off x="12529803" y="967095"/>
              <a:ext cx="902297" cy="2476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50" b="1">
                  <a:solidFill>
                    <a:schemeClr val="bg1"/>
                  </a:solidFill>
                </a:rPr>
                <a:t>Caps</a:t>
              </a:r>
            </a:p>
          </xdr:txBody>
        </xdr:sp>
        <xdr:cxnSp macro="">
          <xdr:nvCxnSpPr>
            <xdr:cNvPr id="254" name="Straight Connector 253">
              <a:extLst>
                <a:ext uri="{FF2B5EF4-FFF2-40B4-BE49-F238E27FC236}">
                  <a16:creationId xmlns:a16="http://schemas.microsoft.com/office/drawing/2014/main" id="{7690DF01-9F43-9B92-82B0-19E16C829B26}"/>
                </a:ext>
              </a:extLst>
            </xdr:cNvPr>
            <xdr:cNvCxnSpPr>
              <a:cxnSpLocks/>
            </xdr:cNvCxnSpPr>
          </xdr:nvCxnSpPr>
          <xdr:spPr>
            <a:xfrm flipV="1">
              <a:off x="12656004" y="1183821"/>
              <a:ext cx="693510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5" name="Straight Connector 254">
              <a:extLst>
                <a:ext uri="{FF2B5EF4-FFF2-40B4-BE49-F238E27FC236}">
                  <a16:creationId xmlns:a16="http://schemas.microsoft.com/office/drawing/2014/main" id="{8E2FD92A-A7D6-351D-828A-6C6E54A01CD3}"/>
                </a:ext>
              </a:extLst>
            </xdr:cNvPr>
            <xdr:cNvCxnSpPr>
              <a:cxnSpLocks/>
            </xdr:cNvCxnSpPr>
          </xdr:nvCxnSpPr>
          <xdr:spPr>
            <a:xfrm flipV="1">
              <a:off x="11838668" y="1183821"/>
              <a:ext cx="693511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6" name="Straight Connector 255">
              <a:extLst>
                <a:ext uri="{FF2B5EF4-FFF2-40B4-BE49-F238E27FC236}">
                  <a16:creationId xmlns:a16="http://schemas.microsoft.com/office/drawing/2014/main" id="{29270E91-646B-D4EB-0AC4-CACACD8F8DC9}"/>
                </a:ext>
              </a:extLst>
            </xdr:cNvPr>
            <xdr:cNvCxnSpPr>
              <a:cxnSpLocks/>
            </xdr:cNvCxnSpPr>
          </xdr:nvCxnSpPr>
          <xdr:spPr>
            <a:xfrm flipV="1">
              <a:off x="10101036" y="1183821"/>
              <a:ext cx="712560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7" name="Straight Connector 256">
              <a:extLst>
                <a:ext uri="{FF2B5EF4-FFF2-40B4-BE49-F238E27FC236}">
                  <a16:creationId xmlns:a16="http://schemas.microsoft.com/office/drawing/2014/main" id="{A2A1C035-68FC-A198-E3E4-BCDDBCB57E8C}"/>
                </a:ext>
              </a:extLst>
            </xdr:cNvPr>
            <xdr:cNvCxnSpPr>
              <a:cxnSpLocks/>
            </xdr:cNvCxnSpPr>
          </xdr:nvCxnSpPr>
          <xdr:spPr>
            <a:xfrm flipV="1">
              <a:off x="11023146" y="1183821"/>
              <a:ext cx="674461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40" name="TextBox 71">
            <a:extLst>
              <a:ext uri="{FF2B5EF4-FFF2-40B4-BE49-F238E27FC236}">
                <a16:creationId xmlns:a16="http://schemas.microsoft.com/office/drawing/2014/main" id="{048E0201-867A-A873-6D6B-0B4CF582E639}"/>
              </a:ext>
            </a:extLst>
          </xdr:cNvPr>
          <xdr:cNvSpPr txBox="1"/>
        </xdr:nvSpPr>
        <xdr:spPr>
          <a:xfrm>
            <a:off x="9039927" y="710299"/>
            <a:ext cx="675715" cy="2748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100</a:t>
            </a:r>
          </a:p>
        </xdr:txBody>
      </xdr:sp>
      <xdr:sp macro="" textlink="">
        <xdr:nvSpPr>
          <xdr:cNvPr id="241" name="TextBox 71">
            <a:extLst>
              <a:ext uri="{FF2B5EF4-FFF2-40B4-BE49-F238E27FC236}">
                <a16:creationId xmlns:a16="http://schemas.microsoft.com/office/drawing/2014/main" id="{D1CBFDCB-DF85-1BBA-51EF-39845372E097}"/>
              </a:ext>
            </a:extLst>
          </xdr:cNvPr>
          <xdr:cNvSpPr txBox="1"/>
        </xdr:nvSpPr>
        <xdr:spPr>
          <a:xfrm>
            <a:off x="9050812" y="480787"/>
            <a:ext cx="675715" cy="26580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GB" sz="1050" b="1">
                <a:solidFill>
                  <a:schemeClr val="bg1"/>
                </a:solidFill>
              </a:rPr>
              <a:t>130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7484-7AB8-4C31-8D58-90A6A6E68754}">
  <dimension ref="A1:AG87"/>
  <sheetViews>
    <sheetView topLeftCell="A31" zoomScale="85" zoomScaleNormal="85" workbookViewId="0">
      <selection activeCell="B74" sqref="B74:E74"/>
    </sheetView>
  </sheetViews>
  <sheetFormatPr defaultRowHeight="15"/>
  <cols>
    <col min="1" max="1" width="19.5703125" customWidth="1"/>
  </cols>
  <sheetData>
    <row r="1" spans="1:33">
      <c r="A1" t="s">
        <v>0</v>
      </c>
      <c r="B1" s="33" t="s">
        <v>275</v>
      </c>
      <c r="C1" s="33"/>
      <c r="D1" s="33"/>
    </row>
    <row r="2" spans="1:33">
      <c r="B2" s="33"/>
      <c r="C2" s="33"/>
      <c r="D2" s="33"/>
    </row>
    <row r="4" spans="1:33">
      <c r="B4" s="34" t="s">
        <v>257</v>
      </c>
      <c r="C4" s="34"/>
      <c r="D4" s="34"/>
      <c r="E4" s="35"/>
      <c r="F4" s="34" t="s">
        <v>258</v>
      </c>
      <c r="G4" s="34"/>
      <c r="H4" s="34"/>
      <c r="I4" s="34"/>
      <c r="J4" s="36" t="s">
        <v>259</v>
      </c>
      <c r="K4" s="34"/>
      <c r="L4" s="34"/>
      <c r="M4" s="35"/>
      <c r="N4" s="36" t="s">
        <v>276</v>
      </c>
      <c r="O4" s="34"/>
      <c r="P4" s="34"/>
      <c r="Q4" s="35"/>
      <c r="R4" s="36" t="s">
        <v>277</v>
      </c>
      <c r="S4" s="34"/>
      <c r="T4" s="34"/>
      <c r="U4" s="35"/>
      <c r="V4" s="36" t="s">
        <v>278</v>
      </c>
      <c r="W4" s="34"/>
      <c r="X4" s="34"/>
      <c r="Y4" s="35"/>
      <c r="Z4" s="36" t="s">
        <v>279</v>
      </c>
      <c r="AA4" s="34"/>
      <c r="AB4" s="34"/>
      <c r="AC4" s="35"/>
      <c r="AD4" s="36" t="s">
        <v>280</v>
      </c>
      <c r="AE4" s="34"/>
      <c r="AF4" s="34"/>
      <c r="AG4" s="35"/>
    </row>
    <row r="5" spans="1:33">
      <c r="B5" t="s">
        <v>4</v>
      </c>
      <c r="C5" t="s">
        <v>5</v>
      </c>
      <c r="D5" t="s">
        <v>6</v>
      </c>
      <c r="E5" s="13" t="s">
        <v>7</v>
      </c>
      <c r="F5" t="s">
        <v>4</v>
      </c>
      <c r="G5" t="s">
        <v>5</v>
      </c>
      <c r="H5" t="s">
        <v>6</v>
      </c>
      <c r="I5" t="s">
        <v>7</v>
      </c>
      <c r="J5" s="14" t="s">
        <v>4</v>
      </c>
      <c r="K5" t="s">
        <v>5</v>
      </c>
      <c r="L5" t="s">
        <v>6</v>
      </c>
      <c r="M5" s="13" t="s">
        <v>7</v>
      </c>
      <c r="N5" s="14" t="s">
        <v>4</v>
      </c>
      <c r="O5" t="s">
        <v>5</v>
      </c>
      <c r="P5" t="s">
        <v>6</v>
      </c>
      <c r="Q5" s="13" t="s">
        <v>7</v>
      </c>
      <c r="R5" s="14" t="s">
        <v>4</v>
      </c>
      <c r="S5" t="s">
        <v>5</v>
      </c>
      <c r="T5" t="s">
        <v>6</v>
      </c>
      <c r="U5" s="13" t="s">
        <v>7</v>
      </c>
      <c r="V5" s="14" t="s">
        <v>4</v>
      </c>
      <c r="W5" t="s">
        <v>5</v>
      </c>
      <c r="X5" t="s">
        <v>6</v>
      </c>
      <c r="Y5" s="13" t="s">
        <v>7</v>
      </c>
      <c r="Z5" s="14" t="s">
        <v>4</v>
      </c>
      <c r="AA5" t="s">
        <v>5</v>
      </c>
      <c r="AB5" t="s">
        <v>6</v>
      </c>
      <c r="AC5" s="13" t="s">
        <v>7</v>
      </c>
      <c r="AD5" s="14" t="s">
        <v>4</v>
      </c>
      <c r="AE5" t="s">
        <v>5</v>
      </c>
      <c r="AF5" t="s">
        <v>6</v>
      </c>
      <c r="AG5" s="13" t="s">
        <v>7</v>
      </c>
    </row>
    <row r="6" spans="1:33">
      <c r="B6">
        <v>0</v>
      </c>
      <c r="C6">
        <v>0</v>
      </c>
      <c r="D6">
        <v>0</v>
      </c>
      <c r="E6" s="13">
        <v>0</v>
      </c>
      <c r="F6">
        <v>0.03</v>
      </c>
      <c r="G6">
        <v>0.35</v>
      </c>
      <c r="H6">
        <v>0</v>
      </c>
      <c r="I6">
        <v>7.0000000000000007E-2</v>
      </c>
      <c r="J6" s="14">
        <v>0</v>
      </c>
      <c r="K6">
        <v>0.74</v>
      </c>
      <c r="L6">
        <v>0.01</v>
      </c>
      <c r="M6" s="13">
        <v>0.91</v>
      </c>
      <c r="N6" s="14">
        <v>0.1</v>
      </c>
      <c r="O6">
        <v>0.56000000000000005</v>
      </c>
      <c r="P6">
        <v>0.09</v>
      </c>
      <c r="Q6" s="13">
        <v>0.49</v>
      </c>
      <c r="R6" s="14">
        <v>0</v>
      </c>
      <c r="S6">
        <v>0.41</v>
      </c>
      <c r="T6">
        <v>0</v>
      </c>
      <c r="U6" s="13">
        <v>0.41</v>
      </c>
      <c r="V6" s="14">
        <v>0.13</v>
      </c>
      <c r="W6">
        <v>0.31</v>
      </c>
      <c r="X6">
        <v>0</v>
      </c>
      <c r="Y6" s="13">
        <v>0.33</v>
      </c>
      <c r="Z6" s="14">
        <v>0</v>
      </c>
      <c r="AA6">
        <v>0.24</v>
      </c>
      <c r="AB6">
        <v>0</v>
      </c>
      <c r="AC6" s="13">
        <v>0.08</v>
      </c>
      <c r="AD6" s="14">
        <v>0</v>
      </c>
      <c r="AE6">
        <v>0.14000000000000001</v>
      </c>
      <c r="AF6">
        <v>0.09</v>
      </c>
      <c r="AG6" s="13">
        <v>0.12</v>
      </c>
    </row>
    <row r="7" spans="1:33">
      <c r="B7">
        <v>0</v>
      </c>
      <c r="C7">
        <v>0</v>
      </c>
      <c r="D7">
        <v>0</v>
      </c>
      <c r="E7" s="13">
        <v>0</v>
      </c>
      <c r="F7">
        <v>0</v>
      </c>
      <c r="G7">
        <v>0.4</v>
      </c>
      <c r="H7">
        <v>0</v>
      </c>
      <c r="I7">
        <v>7.0000000000000007E-2</v>
      </c>
      <c r="J7" s="14">
        <v>0</v>
      </c>
      <c r="K7">
        <v>0.3</v>
      </c>
      <c r="L7">
        <v>0.01</v>
      </c>
      <c r="M7" s="13">
        <v>0.5</v>
      </c>
      <c r="N7" s="14">
        <v>0</v>
      </c>
      <c r="O7">
        <v>0.66</v>
      </c>
      <c r="P7">
        <v>7.0000000000000007E-2</v>
      </c>
      <c r="Q7" s="13">
        <v>0.49</v>
      </c>
      <c r="R7" s="14">
        <v>0</v>
      </c>
      <c r="S7">
        <v>0.49</v>
      </c>
      <c r="T7">
        <v>0</v>
      </c>
      <c r="U7" s="13">
        <v>0.35</v>
      </c>
      <c r="V7" s="14">
        <v>0.06</v>
      </c>
      <c r="W7">
        <v>0.23</v>
      </c>
      <c r="X7">
        <v>0.08</v>
      </c>
      <c r="Y7" s="13">
        <v>0.03</v>
      </c>
      <c r="Z7" s="14">
        <v>0</v>
      </c>
      <c r="AA7">
        <v>0.33</v>
      </c>
      <c r="AB7">
        <v>0</v>
      </c>
      <c r="AC7" s="13">
        <v>0.17</v>
      </c>
      <c r="AD7" s="14">
        <v>0</v>
      </c>
      <c r="AE7">
        <v>0.28000000000000003</v>
      </c>
      <c r="AF7">
        <v>0</v>
      </c>
      <c r="AG7" s="13">
        <v>0.18</v>
      </c>
    </row>
    <row r="8" spans="1:33">
      <c r="B8">
        <v>0</v>
      </c>
      <c r="C8">
        <v>0</v>
      </c>
      <c r="D8">
        <v>0</v>
      </c>
      <c r="E8" s="13">
        <v>0</v>
      </c>
      <c r="F8">
        <v>0</v>
      </c>
      <c r="G8">
        <v>0.44</v>
      </c>
      <c r="H8">
        <v>0</v>
      </c>
      <c r="I8">
        <v>0.36</v>
      </c>
      <c r="J8" s="14">
        <v>0</v>
      </c>
      <c r="K8">
        <v>0.83</v>
      </c>
      <c r="L8">
        <v>7.0000000000000007E-2</v>
      </c>
      <c r="M8" s="13">
        <v>0.62</v>
      </c>
      <c r="N8" s="14">
        <v>0.1</v>
      </c>
      <c r="O8">
        <v>0.47</v>
      </c>
      <c r="P8">
        <v>0.02</v>
      </c>
      <c r="Q8" s="13">
        <v>0.36</v>
      </c>
      <c r="R8" s="14">
        <v>0.04</v>
      </c>
      <c r="S8">
        <v>0.3</v>
      </c>
      <c r="T8">
        <v>0</v>
      </c>
      <c r="U8" s="13">
        <v>0.41</v>
      </c>
      <c r="V8" s="14">
        <v>0</v>
      </c>
      <c r="W8">
        <v>0.55000000000000004</v>
      </c>
      <c r="X8">
        <v>0</v>
      </c>
      <c r="Y8" s="13">
        <v>0.16</v>
      </c>
      <c r="Z8" s="14">
        <v>0</v>
      </c>
      <c r="AA8">
        <v>0.27</v>
      </c>
      <c r="AB8">
        <v>0</v>
      </c>
      <c r="AC8" s="13">
        <v>0.39</v>
      </c>
      <c r="AD8" s="14">
        <v>0.04</v>
      </c>
      <c r="AE8">
        <v>0.13</v>
      </c>
      <c r="AF8">
        <v>0</v>
      </c>
      <c r="AG8" s="13">
        <v>0.13</v>
      </c>
    </row>
    <row r="9" spans="1:33">
      <c r="B9">
        <v>0</v>
      </c>
      <c r="C9">
        <v>0</v>
      </c>
      <c r="D9">
        <v>0</v>
      </c>
      <c r="E9" s="13">
        <v>0</v>
      </c>
      <c r="F9">
        <v>0</v>
      </c>
      <c r="G9">
        <v>0.19</v>
      </c>
      <c r="H9">
        <v>0</v>
      </c>
      <c r="I9">
        <v>0.26</v>
      </c>
      <c r="J9" s="14">
        <v>0.06</v>
      </c>
      <c r="K9">
        <v>0.85</v>
      </c>
      <c r="L9">
        <v>0.1</v>
      </c>
      <c r="M9" s="13">
        <v>0.23</v>
      </c>
      <c r="N9" s="14">
        <v>0</v>
      </c>
      <c r="O9">
        <v>0.63</v>
      </c>
      <c r="P9">
        <v>0.04</v>
      </c>
      <c r="Q9" s="13">
        <v>0.5</v>
      </c>
      <c r="R9" s="14">
        <v>0.05</v>
      </c>
      <c r="S9">
        <v>0.35</v>
      </c>
      <c r="T9">
        <v>0</v>
      </c>
      <c r="U9" s="13">
        <v>0.32</v>
      </c>
      <c r="V9" s="14">
        <v>0.1</v>
      </c>
      <c r="W9">
        <v>0.4</v>
      </c>
      <c r="X9">
        <v>0.01</v>
      </c>
      <c r="Y9" s="13">
        <v>0.72</v>
      </c>
      <c r="Z9" s="14">
        <v>0.1</v>
      </c>
      <c r="AA9">
        <v>0.13</v>
      </c>
      <c r="AB9">
        <v>0.05</v>
      </c>
      <c r="AC9" s="13">
        <v>0.28999999999999998</v>
      </c>
      <c r="AD9" s="14">
        <v>0.08</v>
      </c>
      <c r="AE9">
        <v>0.26</v>
      </c>
      <c r="AF9">
        <v>0.06</v>
      </c>
      <c r="AG9" s="13">
        <v>0.28999999999999998</v>
      </c>
    </row>
    <row r="10" spans="1:33">
      <c r="B10">
        <v>0</v>
      </c>
      <c r="C10">
        <v>0</v>
      </c>
      <c r="D10">
        <v>0</v>
      </c>
      <c r="E10" s="13">
        <v>0</v>
      </c>
      <c r="F10">
        <v>0</v>
      </c>
      <c r="G10">
        <v>0.36</v>
      </c>
      <c r="H10">
        <v>0.01</v>
      </c>
      <c r="I10">
        <v>0.28999999999999998</v>
      </c>
      <c r="J10" s="14">
        <v>0.1</v>
      </c>
      <c r="K10">
        <v>0.89</v>
      </c>
      <c r="L10">
        <v>0.1</v>
      </c>
      <c r="M10" s="13">
        <v>0.65</v>
      </c>
      <c r="N10" s="14">
        <v>0.1</v>
      </c>
      <c r="O10">
        <v>0.43</v>
      </c>
      <c r="P10">
        <v>0</v>
      </c>
      <c r="Q10" s="13">
        <v>0.52</v>
      </c>
      <c r="R10" s="14">
        <v>0.02</v>
      </c>
      <c r="S10">
        <v>0.31</v>
      </c>
      <c r="T10">
        <v>0</v>
      </c>
      <c r="U10" s="13">
        <v>0.2</v>
      </c>
      <c r="V10" s="14">
        <v>0</v>
      </c>
      <c r="W10">
        <v>0.37</v>
      </c>
      <c r="X10">
        <v>0</v>
      </c>
      <c r="Y10" s="13">
        <v>0</v>
      </c>
      <c r="Z10" s="14">
        <v>7.0000000000000007E-2</v>
      </c>
      <c r="AA10">
        <v>0.28999999999999998</v>
      </c>
      <c r="AB10">
        <v>0.05</v>
      </c>
      <c r="AC10" s="13">
        <v>0.26</v>
      </c>
      <c r="AD10" s="14">
        <v>0.05</v>
      </c>
      <c r="AE10">
        <v>0.28000000000000003</v>
      </c>
      <c r="AF10">
        <v>0</v>
      </c>
      <c r="AG10" s="13">
        <v>0.22</v>
      </c>
    </row>
    <row r="11" spans="1:33">
      <c r="B11">
        <v>0</v>
      </c>
      <c r="C11">
        <v>0</v>
      </c>
      <c r="D11">
        <v>0</v>
      </c>
      <c r="E11" s="13">
        <v>0</v>
      </c>
      <c r="F11">
        <v>0</v>
      </c>
      <c r="G11">
        <v>0.22</v>
      </c>
      <c r="H11">
        <v>0</v>
      </c>
      <c r="I11">
        <v>0</v>
      </c>
      <c r="J11" s="14">
        <v>0.09</v>
      </c>
      <c r="K11">
        <v>0.85</v>
      </c>
      <c r="L11">
        <v>0.08</v>
      </c>
      <c r="M11" s="13">
        <v>1</v>
      </c>
      <c r="N11" s="14">
        <v>0.1</v>
      </c>
      <c r="O11">
        <v>0.1</v>
      </c>
      <c r="P11">
        <v>0</v>
      </c>
      <c r="Q11" s="13">
        <v>0.43</v>
      </c>
      <c r="R11" s="14">
        <v>0</v>
      </c>
      <c r="S11">
        <v>0.47</v>
      </c>
      <c r="T11">
        <v>0</v>
      </c>
      <c r="U11" s="13">
        <v>0.39</v>
      </c>
      <c r="V11" s="14">
        <v>0.1</v>
      </c>
      <c r="W11">
        <v>0</v>
      </c>
      <c r="X11">
        <v>0</v>
      </c>
      <c r="Y11" s="13">
        <v>0.34</v>
      </c>
      <c r="Z11" s="14">
        <v>0.08</v>
      </c>
      <c r="AA11">
        <v>0.25</v>
      </c>
      <c r="AB11">
        <v>7.0000000000000007E-2</v>
      </c>
      <c r="AC11" s="13">
        <v>0</v>
      </c>
      <c r="AD11" s="14">
        <v>0</v>
      </c>
      <c r="AE11">
        <v>0.27</v>
      </c>
      <c r="AF11">
        <v>0.01</v>
      </c>
      <c r="AG11" s="13">
        <v>0.19</v>
      </c>
    </row>
    <row r="12" spans="1:33">
      <c r="B12">
        <v>0</v>
      </c>
      <c r="C12">
        <v>0</v>
      </c>
      <c r="D12">
        <v>0</v>
      </c>
      <c r="E12" s="13">
        <v>0</v>
      </c>
      <c r="F12">
        <v>0.05</v>
      </c>
      <c r="G12">
        <v>0.19</v>
      </c>
      <c r="H12">
        <v>0.02</v>
      </c>
      <c r="I12">
        <v>0.37</v>
      </c>
      <c r="J12" s="14">
        <v>0</v>
      </c>
      <c r="K12">
        <v>0.88</v>
      </c>
      <c r="L12">
        <v>0.1</v>
      </c>
      <c r="M12" s="13">
        <v>0.43</v>
      </c>
      <c r="N12" s="14">
        <v>7.0000000000000007E-2</v>
      </c>
      <c r="O12">
        <v>0.65</v>
      </c>
      <c r="P12">
        <v>0</v>
      </c>
      <c r="Q12" s="13">
        <v>0.36</v>
      </c>
      <c r="R12" s="14">
        <v>0</v>
      </c>
      <c r="S12">
        <v>0.31</v>
      </c>
      <c r="T12">
        <v>0.08</v>
      </c>
      <c r="U12" s="13">
        <v>0.25</v>
      </c>
      <c r="V12" s="14">
        <v>0.1</v>
      </c>
      <c r="W12">
        <v>0.35</v>
      </c>
      <c r="X12">
        <v>0.02</v>
      </c>
      <c r="Y12" s="13">
        <v>0.24</v>
      </c>
      <c r="Z12" s="14">
        <v>0</v>
      </c>
      <c r="AA12">
        <v>0.33</v>
      </c>
      <c r="AB12">
        <v>0.09</v>
      </c>
      <c r="AC12" s="13">
        <v>0.33</v>
      </c>
      <c r="AD12" s="14">
        <v>0</v>
      </c>
      <c r="AE12">
        <v>0.23</v>
      </c>
      <c r="AF12">
        <v>0</v>
      </c>
      <c r="AG12" s="13">
        <v>0.2</v>
      </c>
    </row>
    <row r="13" spans="1:33">
      <c r="B13">
        <v>0</v>
      </c>
      <c r="C13">
        <v>0</v>
      </c>
      <c r="D13">
        <v>0</v>
      </c>
      <c r="E13" s="13">
        <v>0</v>
      </c>
      <c r="F13">
        <v>0</v>
      </c>
      <c r="G13">
        <v>0.28999999999999998</v>
      </c>
      <c r="H13">
        <v>0</v>
      </c>
      <c r="I13">
        <v>0.5</v>
      </c>
      <c r="J13" s="14">
        <v>0.01</v>
      </c>
      <c r="K13">
        <v>0.45</v>
      </c>
      <c r="L13">
        <v>0.08</v>
      </c>
      <c r="M13" s="13">
        <v>0.37</v>
      </c>
      <c r="N13" s="14">
        <v>0</v>
      </c>
      <c r="O13">
        <v>0.32</v>
      </c>
      <c r="P13">
        <v>0</v>
      </c>
      <c r="Q13" s="13">
        <v>0.48</v>
      </c>
      <c r="R13" s="14">
        <v>0.03</v>
      </c>
      <c r="S13">
        <v>0.3</v>
      </c>
      <c r="T13">
        <v>0.01</v>
      </c>
      <c r="U13" s="13">
        <v>0.27</v>
      </c>
      <c r="V13" s="14">
        <v>0</v>
      </c>
      <c r="W13">
        <v>0.13</v>
      </c>
      <c r="X13">
        <v>0</v>
      </c>
      <c r="Y13" s="13">
        <v>0.3</v>
      </c>
      <c r="Z13" s="14">
        <v>0</v>
      </c>
      <c r="AA13">
        <v>0.16</v>
      </c>
      <c r="AB13">
        <v>0.01</v>
      </c>
      <c r="AC13" s="13">
        <v>0.23</v>
      </c>
      <c r="AD13" s="14">
        <v>0.01</v>
      </c>
      <c r="AE13">
        <v>0.24</v>
      </c>
      <c r="AF13">
        <v>0.03</v>
      </c>
      <c r="AG13" s="13">
        <v>0.19</v>
      </c>
    </row>
    <row r="14" spans="1:33" ht="13.5" customHeight="1">
      <c r="E14" s="13"/>
      <c r="J14" s="14"/>
      <c r="M14" s="13"/>
      <c r="N14" s="14"/>
      <c r="Q14" s="13"/>
      <c r="R14" s="14"/>
      <c r="U14" s="13"/>
      <c r="V14" s="14"/>
      <c r="Y14" s="13"/>
      <c r="Z14" s="14"/>
      <c r="AC14" s="13"/>
      <c r="AD14" s="14"/>
      <c r="AG14" s="13"/>
    </row>
    <row r="15" spans="1:33">
      <c r="A15" t="s">
        <v>281</v>
      </c>
      <c r="B15">
        <f>AVERAGE(B6:B13)</f>
        <v>0</v>
      </c>
      <c r="C15">
        <f t="shared" ref="C15:AG15" si="0">AVERAGE(C6:C13)</f>
        <v>0</v>
      </c>
      <c r="D15">
        <f t="shared" si="0"/>
        <v>0</v>
      </c>
      <c r="E15" s="13">
        <f t="shared" si="0"/>
        <v>0</v>
      </c>
      <c r="F15">
        <f t="shared" si="0"/>
        <v>0.01</v>
      </c>
      <c r="G15">
        <f t="shared" si="0"/>
        <v>0.30499999999999999</v>
      </c>
      <c r="H15">
        <f t="shared" si="0"/>
        <v>3.7499999999999999E-3</v>
      </c>
      <c r="I15">
        <f t="shared" si="0"/>
        <v>0.24</v>
      </c>
      <c r="J15" s="14">
        <f t="shared" si="0"/>
        <v>3.2500000000000001E-2</v>
      </c>
      <c r="K15">
        <f t="shared" si="0"/>
        <v>0.72375</v>
      </c>
      <c r="L15">
        <f t="shared" si="0"/>
        <v>6.8750000000000006E-2</v>
      </c>
      <c r="M15" s="13">
        <f t="shared" si="0"/>
        <v>0.58875</v>
      </c>
      <c r="N15" s="14">
        <f t="shared" si="0"/>
        <v>5.8750000000000004E-2</v>
      </c>
      <c r="O15">
        <f t="shared" si="0"/>
        <v>0.47750000000000004</v>
      </c>
      <c r="P15">
        <f t="shared" si="0"/>
        <v>2.75E-2</v>
      </c>
      <c r="Q15" s="13">
        <f t="shared" si="0"/>
        <v>0.45374999999999999</v>
      </c>
      <c r="R15" s="14">
        <f t="shared" si="0"/>
        <v>1.7500000000000002E-2</v>
      </c>
      <c r="S15">
        <f t="shared" si="0"/>
        <v>0.36749999999999999</v>
      </c>
      <c r="T15">
        <f t="shared" si="0"/>
        <v>1.125E-2</v>
      </c>
      <c r="U15" s="13">
        <f t="shared" si="0"/>
        <v>0.32500000000000001</v>
      </c>
      <c r="V15" s="14">
        <f t="shared" si="0"/>
        <v>6.1249999999999999E-2</v>
      </c>
      <c r="W15">
        <f t="shared" si="0"/>
        <v>0.29250000000000004</v>
      </c>
      <c r="X15">
        <f t="shared" si="0"/>
        <v>1.375E-2</v>
      </c>
      <c r="Y15" s="13">
        <f t="shared" si="0"/>
        <v>0.26500000000000001</v>
      </c>
      <c r="Z15" s="14">
        <f t="shared" si="0"/>
        <v>3.125E-2</v>
      </c>
      <c r="AA15">
        <f t="shared" si="0"/>
        <v>0.25</v>
      </c>
      <c r="AB15">
        <f t="shared" si="0"/>
        <v>3.3750000000000002E-2</v>
      </c>
      <c r="AC15" s="13">
        <f t="shared" si="0"/>
        <v>0.21875</v>
      </c>
      <c r="AD15" s="14">
        <f t="shared" si="0"/>
        <v>2.2499999999999999E-2</v>
      </c>
      <c r="AE15">
        <f t="shared" si="0"/>
        <v>0.22875000000000001</v>
      </c>
      <c r="AF15">
        <f t="shared" si="0"/>
        <v>2.375E-2</v>
      </c>
      <c r="AG15" s="13">
        <f t="shared" si="0"/>
        <v>0.18999999999999997</v>
      </c>
    </row>
    <row r="16" spans="1:33">
      <c r="A16" t="s">
        <v>282</v>
      </c>
      <c r="B16">
        <f>STDEV(B6:B13)</f>
        <v>0</v>
      </c>
      <c r="C16">
        <f t="shared" ref="C16:AG16" si="1">STDEV(C6:C13)</f>
        <v>0</v>
      </c>
      <c r="D16">
        <f t="shared" si="1"/>
        <v>0</v>
      </c>
      <c r="E16" s="13">
        <f t="shared" si="1"/>
        <v>0</v>
      </c>
      <c r="F16">
        <f t="shared" si="1"/>
        <v>1.9272482233188632E-2</v>
      </c>
      <c r="G16">
        <f t="shared" si="1"/>
        <v>9.7247842429242851E-2</v>
      </c>
      <c r="H16">
        <f t="shared" si="1"/>
        <v>7.4402380914284499E-3</v>
      </c>
      <c r="I16">
        <f t="shared" si="1"/>
        <v>0.17614928733483834</v>
      </c>
      <c r="J16" s="14">
        <f t="shared" si="1"/>
        <v>4.3670846764665067E-2</v>
      </c>
      <c r="K16">
        <f t="shared" si="1"/>
        <v>0.22360280473579525</v>
      </c>
      <c r="L16">
        <f t="shared" si="1"/>
        <v>3.7961446607992028E-2</v>
      </c>
      <c r="M16" s="13">
        <f t="shared" si="1"/>
        <v>0.26367932363817537</v>
      </c>
      <c r="N16" s="14">
        <f t="shared" si="1"/>
        <v>4.9695501377316417E-2</v>
      </c>
      <c r="O16">
        <f t="shared" si="1"/>
        <v>0.19374135925432723</v>
      </c>
      <c r="P16">
        <f t="shared" si="1"/>
        <v>3.5757117173668078E-2</v>
      </c>
      <c r="Q16" s="13">
        <f t="shared" si="1"/>
        <v>6.3231434316439974E-2</v>
      </c>
      <c r="R16" s="14">
        <f t="shared" si="1"/>
        <v>2.0528725518857021E-2</v>
      </c>
      <c r="S16">
        <f t="shared" si="1"/>
        <v>7.869470848066687E-2</v>
      </c>
      <c r="T16">
        <f t="shared" si="1"/>
        <v>2.7998724460742343E-2</v>
      </c>
      <c r="U16" s="13">
        <f t="shared" si="1"/>
        <v>7.8921298953903499E-2</v>
      </c>
      <c r="V16" s="14">
        <f t="shared" si="1"/>
        <v>5.4099775547461523E-2</v>
      </c>
      <c r="W16">
        <f t="shared" si="1"/>
        <v>0.17044060549059309</v>
      </c>
      <c r="X16">
        <f t="shared" si="1"/>
        <v>2.7742437837054934E-2</v>
      </c>
      <c r="Y16" s="13">
        <f t="shared" si="1"/>
        <v>0.22526175250773736</v>
      </c>
      <c r="Z16" s="14">
        <f t="shared" si="1"/>
        <v>4.3895167322675906E-2</v>
      </c>
      <c r="AA16">
        <f t="shared" si="1"/>
        <v>7.3094850316948734E-2</v>
      </c>
      <c r="AB16">
        <f t="shared" si="1"/>
        <v>3.5831949031954309E-2</v>
      </c>
      <c r="AC16" s="13">
        <f t="shared" si="1"/>
        <v>0.12988318927845457</v>
      </c>
      <c r="AD16" s="14">
        <f t="shared" si="1"/>
        <v>3.058944729337694E-2</v>
      </c>
      <c r="AE16">
        <f t="shared" si="1"/>
        <v>6.057757718118853E-2</v>
      </c>
      <c r="AF16">
        <f t="shared" si="1"/>
        <v>3.420004177106889E-2</v>
      </c>
      <c r="AG16" s="13">
        <f t="shared" si="1"/>
        <v>5.2915026221291891E-2</v>
      </c>
    </row>
    <row r="17" spans="1:33">
      <c r="A17" t="s">
        <v>283</v>
      </c>
      <c r="B17">
        <f>B16/SQRT(8)</f>
        <v>0</v>
      </c>
      <c r="C17">
        <f t="shared" ref="C17:AG17" si="2">C16/SQRT(8)</f>
        <v>0</v>
      </c>
      <c r="D17">
        <f t="shared" si="2"/>
        <v>0</v>
      </c>
      <c r="E17" s="13">
        <f t="shared" si="2"/>
        <v>0</v>
      </c>
      <c r="F17">
        <f t="shared" si="2"/>
        <v>6.8138514386924687E-3</v>
      </c>
      <c r="G17">
        <f t="shared" si="2"/>
        <v>3.4382304418739233E-2</v>
      </c>
      <c r="H17">
        <f t="shared" si="2"/>
        <v>2.6305214040457563E-3</v>
      </c>
      <c r="I17">
        <f t="shared" si="2"/>
        <v>6.2278177787820903E-2</v>
      </c>
      <c r="J17" s="14">
        <f t="shared" si="2"/>
        <v>1.5439975943726633E-2</v>
      </c>
      <c r="K17">
        <f t="shared" si="2"/>
        <v>7.905552976050613E-2</v>
      </c>
      <c r="L17">
        <f t="shared" si="2"/>
        <v>1.3421398160081113E-2</v>
      </c>
      <c r="M17" s="13">
        <f t="shared" si="2"/>
        <v>9.3224718901618056E-2</v>
      </c>
      <c r="N17" s="14">
        <f t="shared" si="2"/>
        <v>1.7570013009182924E-2</v>
      </c>
      <c r="O17">
        <f t="shared" si="2"/>
        <v>6.8497914462516921E-2</v>
      </c>
      <c r="P17">
        <f t="shared" si="2"/>
        <v>1.2642050014591327E-2</v>
      </c>
      <c r="Q17" s="13">
        <f t="shared" si="2"/>
        <v>2.2355687994653234E-2</v>
      </c>
      <c r="R17" s="14">
        <f t="shared" si="2"/>
        <v>7.2580005117505626E-3</v>
      </c>
      <c r="S17">
        <f t="shared" si="2"/>
        <v>2.7822781005089024E-2</v>
      </c>
      <c r="T17">
        <f t="shared" si="2"/>
        <v>9.8990439653822843E-3</v>
      </c>
      <c r="U17" s="13">
        <f t="shared" si="2"/>
        <v>2.7902892835177971E-2</v>
      </c>
      <c r="V17" s="14">
        <f t="shared" si="2"/>
        <v>1.9127159075140104E-2</v>
      </c>
      <c r="W17">
        <f t="shared" si="2"/>
        <v>6.0259853965969737E-2</v>
      </c>
      <c r="X17">
        <f t="shared" si="2"/>
        <v>9.8084329606138998E-3</v>
      </c>
      <c r="Y17" s="13">
        <f t="shared" si="2"/>
        <v>7.9642056370093431E-2</v>
      </c>
      <c r="Z17" s="14">
        <f t="shared" si="2"/>
        <v>1.551928523759114E-2</v>
      </c>
      <c r="AA17">
        <f t="shared" si="2"/>
        <v>2.5842932164465055E-2</v>
      </c>
      <c r="AB17">
        <f t="shared" si="2"/>
        <v>1.2668507071812819E-2</v>
      </c>
      <c r="AC17" s="13">
        <f t="shared" si="2"/>
        <v>4.5920641950465552E-2</v>
      </c>
      <c r="AD17" s="14">
        <f t="shared" si="2"/>
        <v>1.0815002806947657E-2</v>
      </c>
      <c r="AE17">
        <f t="shared" si="2"/>
        <v>2.1417407806334936E-2</v>
      </c>
      <c r="AF17">
        <f t="shared" si="2"/>
        <v>1.2091540726592997E-2</v>
      </c>
      <c r="AG17" s="13">
        <f t="shared" si="2"/>
        <v>1.8708286933869733E-2</v>
      </c>
    </row>
    <row r="21" spans="1:33">
      <c r="A21" t="s">
        <v>1</v>
      </c>
      <c r="B21" s="33" t="s">
        <v>284</v>
      </c>
      <c r="C21" s="33"/>
      <c r="D21" s="33"/>
    </row>
    <row r="22" spans="1:33">
      <c r="B22" s="33"/>
      <c r="C22" s="33"/>
      <c r="D22" s="33"/>
    </row>
    <row r="24" spans="1:33">
      <c r="B24" s="34" t="s">
        <v>257</v>
      </c>
      <c r="C24" s="34"/>
      <c r="D24" s="34"/>
      <c r="E24" s="35"/>
      <c r="F24" s="36" t="s">
        <v>258</v>
      </c>
      <c r="G24" s="34"/>
      <c r="H24" s="34"/>
      <c r="I24" s="35"/>
      <c r="J24" s="36" t="s">
        <v>259</v>
      </c>
      <c r="K24" s="34"/>
      <c r="L24" s="34"/>
      <c r="M24" s="35"/>
      <c r="N24" s="36" t="s">
        <v>276</v>
      </c>
      <c r="O24" s="34"/>
      <c r="P24" s="34"/>
      <c r="Q24" s="35"/>
      <c r="R24" s="36" t="s">
        <v>277</v>
      </c>
      <c r="S24" s="34"/>
      <c r="T24" s="34"/>
      <c r="U24" s="35"/>
      <c r="V24" s="36" t="s">
        <v>278</v>
      </c>
      <c r="W24" s="34"/>
      <c r="X24" s="34"/>
      <c r="Y24" s="35"/>
      <c r="Z24" s="36" t="s">
        <v>279</v>
      </c>
      <c r="AA24" s="34"/>
      <c r="AB24" s="34"/>
      <c r="AC24" s="35"/>
      <c r="AD24" s="34" t="s">
        <v>280</v>
      </c>
      <c r="AE24" s="34"/>
      <c r="AF24" s="34"/>
      <c r="AG24" s="35"/>
    </row>
    <row r="25" spans="1:33">
      <c r="B25" t="s">
        <v>4</v>
      </c>
      <c r="C25" t="s">
        <v>5</v>
      </c>
      <c r="D25" t="s">
        <v>6</v>
      </c>
      <c r="E25" s="13" t="s">
        <v>7</v>
      </c>
      <c r="F25" s="14" t="s">
        <v>4</v>
      </c>
      <c r="G25" t="s">
        <v>5</v>
      </c>
      <c r="H25" t="s">
        <v>6</v>
      </c>
      <c r="I25" s="13" t="s">
        <v>7</v>
      </c>
      <c r="J25" s="14" t="s">
        <v>4</v>
      </c>
      <c r="K25" t="s">
        <v>5</v>
      </c>
      <c r="L25" t="s">
        <v>6</v>
      </c>
      <c r="M25" s="13" t="s">
        <v>7</v>
      </c>
      <c r="N25" s="14" t="s">
        <v>4</v>
      </c>
      <c r="O25" t="s">
        <v>5</v>
      </c>
      <c r="P25" t="s">
        <v>6</v>
      </c>
      <c r="Q25" s="13" t="s">
        <v>7</v>
      </c>
      <c r="R25" s="14" t="s">
        <v>4</v>
      </c>
      <c r="S25" t="s">
        <v>5</v>
      </c>
      <c r="T25" t="s">
        <v>6</v>
      </c>
      <c r="U25" s="13" t="s">
        <v>7</v>
      </c>
      <c r="V25" s="14" t="s">
        <v>4</v>
      </c>
      <c r="W25" t="s">
        <v>5</v>
      </c>
      <c r="X25" t="s">
        <v>6</v>
      </c>
      <c r="Y25" s="13" t="s">
        <v>7</v>
      </c>
      <c r="Z25" s="14" t="s">
        <v>4</v>
      </c>
      <c r="AA25" t="s">
        <v>5</v>
      </c>
      <c r="AB25" t="s">
        <v>6</v>
      </c>
      <c r="AC25" s="13" t="s">
        <v>7</v>
      </c>
      <c r="AD25" t="s">
        <v>4</v>
      </c>
      <c r="AE25" t="s">
        <v>5</v>
      </c>
      <c r="AF25" t="s">
        <v>6</v>
      </c>
      <c r="AG25" s="13" t="s">
        <v>7</v>
      </c>
    </row>
    <row r="26" spans="1:33">
      <c r="A26" t="s">
        <v>8</v>
      </c>
      <c r="B26">
        <v>0</v>
      </c>
      <c r="C26">
        <v>0</v>
      </c>
      <c r="D26">
        <v>0</v>
      </c>
      <c r="E26" s="13">
        <v>0</v>
      </c>
      <c r="F26" s="14">
        <v>0</v>
      </c>
      <c r="G26">
        <v>4</v>
      </c>
      <c r="H26">
        <v>0</v>
      </c>
      <c r="I26" s="13">
        <v>8</v>
      </c>
      <c r="J26" s="14">
        <v>0</v>
      </c>
      <c r="K26">
        <v>10</v>
      </c>
      <c r="L26">
        <v>0</v>
      </c>
      <c r="M26" s="13">
        <v>10</v>
      </c>
      <c r="N26" s="14">
        <v>0</v>
      </c>
      <c r="O26">
        <v>3</v>
      </c>
      <c r="P26">
        <v>0</v>
      </c>
      <c r="Q26" s="13">
        <v>3</v>
      </c>
      <c r="R26" s="14">
        <v>0</v>
      </c>
      <c r="S26">
        <v>3</v>
      </c>
      <c r="T26">
        <v>0</v>
      </c>
      <c r="U26" s="13">
        <v>3</v>
      </c>
      <c r="V26" s="14">
        <v>0</v>
      </c>
      <c r="W26">
        <v>0</v>
      </c>
      <c r="X26">
        <v>0</v>
      </c>
      <c r="Y26" s="13">
        <v>0</v>
      </c>
      <c r="Z26" s="14">
        <v>0</v>
      </c>
      <c r="AA26">
        <v>0</v>
      </c>
      <c r="AB26">
        <v>0</v>
      </c>
      <c r="AC26" s="13">
        <v>0</v>
      </c>
      <c r="AD26">
        <v>0</v>
      </c>
      <c r="AE26">
        <v>0</v>
      </c>
      <c r="AF26">
        <v>0</v>
      </c>
      <c r="AG26" s="13">
        <v>0</v>
      </c>
    </row>
    <row r="27" spans="1:33">
      <c r="B27">
        <v>0</v>
      </c>
      <c r="C27">
        <v>0</v>
      </c>
      <c r="D27">
        <v>0</v>
      </c>
      <c r="E27" s="13">
        <v>0</v>
      </c>
      <c r="F27" s="14">
        <v>0</v>
      </c>
      <c r="G27">
        <v>10</v>
      </c>
      <c r="H27">
        <v>0</v>
      </c>
      <c r="I27" s="13">
        <v>7</v>
      </c>
      <c r="J27" s="14">
        <v>0</v>
      </c>
      <c r="K27">
        <v>11</v>
      </c>
      <c r="L27">
        <v>0</v>
      </c>
      <c r="M27" s="13">
        <v>12</v>
      </c>
      <c r="N27" s="14">
        <v>0</v>
      </c>
      <c r="O27">
        <v>8</v>
      </c>
      <c r="P27">
        <v>0</v>
      </c>
      <c r="Q27" s="13">
        <v>1</v>
      </c>
      <c r="R27" s="14">
        <v>0</v>
      </c>
      <c r="S27">
        <v>0</v>
      </c>
      <c r="T27">
        <v>0</v>
      </c>
      <c r="U27" s="13">
        <v>5</v>
      </c>
      <c r="V27" s="14">
        <v>0</v>
      </c>
      <c r="W27">
        <v>0</v>
      </c>
      <c r="X27">
        <v>0</v>
      </c>
      <c r="Y27" s="13">
        <v>0</v>
      </c>
      <c r="Z27" s="14">
        <v>0</v>
      </c>
      <c r="AA27">
        <v>0</v>
      </c>
      <c r="AB27">
        <v>0</v>
      </c>
      <c r="AC27" s="13">
        <v>0</v>
      </c>
      <c r="AD27">
        <v>0</v>
      </c>
      <c r="AE27">
        <v>0</v>
      </c>
      <c r="AF27">
        <v>0</v>
      </c>
      <c r="AG27" s="13">
        <v>0</v>
      </c>
    </row>
    <row r="28" spans="1:33">
      <c r="B28">
        <v>0</v>
      </c>
      <c r="C28">
        <v>0</v>
      </c>
      <c r="D28">
        <v>0</v>
      </c>
      <c r="E28" s="13">
        <v>0</v>
      </c>
      <c r="F28" s="14">
        <v>0</v>
      </c>
      <c r="G28">
        <v>2</v>
      </c>
      <c r="H28">
        <v>0</v>
      </c>
      <c r="I28" s="13">
        <v>8</v>
      </c>
      <c r="J28" s="14">
        <v>0</v>
      </c>
      <c r="K28">
        <v>12</v>
      </c>
      <c r="L28">
        <v>0</v>
      </c>
      <c r="M28" s="13">
        <v>9</v>
      </c>
      <c r="N28" s="14">
        <v>0</v>
      </c>
      <c r="O28">
        <v>10</v>
      </c>
      <c r="P28">
        <v>0</v>
      </c>
      <c r="Q28" s="13">
        <v>12</v>
      </c>
      <c r="R28" s="14">
        <v>0</v>
      </c>
      <c r="S28">
        <v>9</v>
      </c>
      <c r="T28">
        <v>0</v>
      </c>
      <c r="U28" s="13">
        <v>5</v>
      </c>
      <c r="V28" s="14">
        <v>0</v>
      </c>
      <c r="W28">
        <v>0</v>
      </c>
      <c r="X28">
        <v>0</v>
      </c>
      <c r="Y28" s="13">
        <v>0</v>
      </c>
      <c r="Z28" s="14">
        <v>0</v>
      </c>
      <c r="AA28">
        <v>0</v>
      </c>
      <c r="AB28">
        <v>0</v>
      </c>
      <c r="AC28" s="13">
        <v>0</v>
      </c>
      <c r="AD28">
        <v>0</v>
      </c>
      <c r="AE28">
        <v>0</v>
      </c>
      <c r="AF28">
        <v>0</v>
      </c>
      <c r="AG28" s="13">
        <v>0</v>
      </c>
    </row>
    <row r="29" spans="1:33">
      <c r="B29">
        <v>0</v>
      </c>
      <c r="C29">
        <v>0</v>
      </c>
      <c r="D29">
        <v>0</v>
      </c>
      <c r="E29" s="13">
        <v>0</v>
      </c>
      <c r="F29" s="14">
        <v>0</v>
      </c>
      <c r="G29">
        <v>9</v>
      </c>
      <c r="H29">
        <v>0</v>
      </c>
      <c r="I29" s="13">
        <v>5</v>
      </c>
      <c r="J29" s="14">
        <v>0</v>
      </c>
      <c r="K29">
        <v>12</v>
      </c>
      <c r="L29">
        <v>0</v>
      </c>
      <c r="M29" s="13">
        <v>9</v>
      </c>
      <c r="N29" s="14">
        <v>0</v>
      </c>
      <c r="O29">
        <v>3</v>
      </c>
      <c r="P29">
        <v>0</v>
      </c>
      <c r="Q29" s="13">
        <v>3</v>
      </c>
      <c r="R29" s="14">
        <v>0</v>
      </c>
      <c r="S29">
        <v>3</v>
      </c>
      <c r="T29">
        <v>0</v>
      </c>
      <c r="U29" s="13">
        <v>3</v>
      </c>
      <c r="V29" s="14">
        <v>0</v>
      </c>
      <c r="W29">
        <v>0</v>
      </c>
      <c r="X29">
        <v>0</v>
      </c>
      <c r="Y29" s="13">
        <v>0</v>
      </c>
      <c r="Z29" s="14">
        <v>0</v>
      </c>
      <c r="AA29">
        <v>0</v>
      </c>
      <c r="AB29">
        <v>0</v>
      </c>
      <c r="AC29" s="13">
        <v>0</v>
      </c>
      <c r="AD29">
        <v>0</v>
      </c>
      <c r="AE29">
        <v>0</v>
      </c>
      <c r="AF29">
        <v>0</v>
      </c>
      <c r="AG29" s="13">
        <v>0</v>
      </c>
    </row>
    <row r="30" spans="1:33">
      <c r="B30">
        <v>0</v>
      </c>
      <c r="C30">
        <v>0</v>
      </c>
      <c r="D30">
        <v>0</v>
      </c>
      <c r="E30" s="13">
        <v>0</v>
      </c>
      <c r="F30" s="14">
        <v>0</v>
      </c>
      <c r="G30">
        <v>11</v>
      </c>
      <c r="H30">
        <v>0</v>
      </c>
      <c r="I30" s="13">
        <v>4</v>
      </c>
      <c r="J30" s="14">
        <v>0</v>
      </c>
      <c r="K30">
        <v>11</v>
      </c>
      <c r="L30">
        <v>0</v>
      </c>
      <c r="M30" s="13">
        <v>11</v>
      </c>
      <c r="N30" s="14">
        <v>0</v>
      </c>
      <c r="O30">
        <v>7</v>
      </c>
      <c r="P30">
        <v>0</v>
      </c>
      <c r="Q30" s="13">
        <v>2</v>
      </c>
      <c r="R30" s="14">
        <v>0</v>
      </c>
      <c r="S30">
        <v>7</v>
      </c>
      <c r="T30">
        <v>0</v>
      </c>
      <c r="U30" s="13">
        <v>6</v>
      </c>
      <c r="V30" s="14">
        <v>0</v>
      </c>
      <c r="W30">
        <v>0</v>
      </c>
      <c r="X30">
        <v>0</v>
      </c>
      <c r="Y30" s="13">
        <v>0</v>
      </c>
      <c r="Z30" s="14">
        <v>0</v>
      </c>
      <c r="AA30">
        <v>0</v>
      </c>
      <c r="AB30">
        <v>0</v>
      </c>
      <c r="AC30" s="13">
        <v>0</v>
      </c>
      <c r="AD30">
        <v>0</v>
      </c>
      <c r="AE30">
        <v>0</v>
      </c>
      <c r="AF30">
        <v>0</v>
      </c>
      <c r="AG30" s="13">
        <v>0</v>
      </c>
    </row>
    <row r="31" spans="1:33">
      <c r="B31">
        <v>0</v>
      </c>
      <c r="C31">
        <v>0</v>
      </c>
      <c r="D31">
        <v>0</v>
      </c>
      <c r="E31" s="13">
        <v>0</v>
      </c>
      <c r="F31" s="14">
        <v>0</v>
      </c>
      <c r="G31">
        <v>7</v>
      </c>
      <c r="H31">
        <v>0</v>
      </c>
      <c r="I31" s="13">
        <v>5</v>
      </c>
      <c r="J31" s="14">
        <v>0</v>
      </c>
      <c r="K31">
        <v>10</v>
      </c>
      <c r="L31">
        <v>0</v>
      </c>
      <c r="M31" s="13">
        <v>7</v>
      </c>
      <c r="N31" s="14">
        <v>0</v>
      </c>
      <c r="O31">
        <v>5</v>
      </c>
      <c r="P31">
        <v>0</v>
      </c>
      <c r="Q31" s="13">
        <v>9</v>
      </c>
      <c r="R31" s="14">
        <v>0</v>
      </c>
      <c r="S31">
        <v>7</v>
      </c>
      <c r="T31">
        <v>0</v>
      </c>
      <c r="U31" s="13">
        <v>5</v>
      </c>
      <c r="V31" s="14">
        <v>0</v>
      </c>
      <c r="W31">
        <v>0</v>
      </c>
      <c r="X31">
        <v>0</v>
      </c>
      <c r="Y31" s="13">
        <v>0</v>
      </c>
      <c r="Z31" s="14">
        <v>0</v>
      </c>
      <c r="AA31">
        <v>0</v>
      </c>
      <c r="AB31">
        <v>0</v>
      </c>
      <c r="AC31" s="13">
        <v>0</v>
      </c>
      <c r="AD31">
        <v>0</v>
      </c>
      <c r="AE31">
        <v>0</v>
      </c>
      <c r="AF31">
        <v>0</v>
      </c>
      <c r="AG31" s="13">
        <v>0</v>
      </c>
    </row>
    <row r="32" spans="1:33">
      <c r="B32">
        <v>0</v>
      </c>
      <c r="C32">
        <v>0</v>
      </c>
      <c r="D32">
        <v>0</v>
      </c>
      <c r="E32" s="13">
        <v>0</v>
      </c>
      <c r="F32" s="14">
        <v>0</v>
      </c>
      <c r="G32">
        <v>11</v>
      </c>
      <c r="H32">
        <v>0</v>
      </c>
      <c r="I32" s="13">
        <v>7</v>
      </c>
      <c r="J32" s="14">
        <v>0</v>
      </c>
      <c r="K32">
        <v>11</v>
      </c>
      <c r="L32">
        <v>0</v>
      </c>
      <c r="M32" s="13">
        <v>12</v>
      </c>
      <c r="N32" s="14">
        <v>0</v>
      </c>
      <c r="O32">
        <v>11</v>
      </c>
      <c r="P32">
        <v>0</v>
      </c>
      <c r="Q32" s="13">
        <v>10</v>
      </c>
      <c r="R32" s="14">
        <v>0</v>
      </c>
      <c r="S32">
        <v>9</v>
      </c>
      <c r="T32">
        <v>0</v>
      </c>
      <c r="U32" s="13">
        <v>8</v>
      </c>
      <c r="V32" s="14">
        <v>0</v>
      </c>
      <c r="W32">
        <v>0</v>
      </c>
      <c r="X32">
        <v>0</v>
      </c>
      <c r="Y32" s="13">
        <v>0</v>
      </c>
      <c r="Z32" s="14">
        <v>0</v>
      </c>
      <c r="AA32">
        <v>0</v>
      </c>
      <c r="AB32">
        <v>0</v>
      </c>
      <c r="AC32" s="13">
        <v>0</v>
      </c>
      <c r="AD32">
        <v>0</v>
      </c>
      <c r="AE32">
        <v>0</v>
      </c>
      <c r="AF32">
        <v>0</v>
      </c>
      <c r="AG32" s="13">
        <v>0</v>
      </c>
    </row>
    <row r="33" spans="1:33">
      <c r="B33">
        <v>0</v>
      </c>
      <c r="C33">
        <v>0</v>
      </c>
      <c r="D33">
        <v>0</v>
      </c>
      <c r="E33" s="13">
        <v>0</v>
      </c>
      <c r="F33" s="14">
        <v>0</v>
      </c>
      <c r="G33">
        <v>2</v>
      </c>
      <c r="H33">
        <v>0</v>
      </c>
      <c r="I33" s="13">
        <v>8</v>
      </c>
      <c r="J33" s="14">
        <v>0</v>
      </c>
      <c r="K33">
        <v>12</v>
      </c>
      <c r="L33">
        <v>0</v>
      </c>
      <c r="M33" s="13">
        <v>12</v>
      </c>
      <c r="N33" s="14">
        <v>0</v>
      </c>
      <c r="O33">
        <v>2</v>
      </c>
      <c r="P33">
        <v>0</v>
      </c>
      <c r="Q33" s="13">
        <v>2</v>
      </c>
      <c r="R33" s="14">
        <v>0</v>
      </c>
      <c r="S33">
        <v>0</v>
      </c>
      <c r="T33">
        <v>0</v>
      </c>
      <c r="U33" s="13">
        <v>2</v>
      </c>
      <c r="V33" s="14">
        <v>0</v>
      </c>
      <c r="W33">
        <v>0</v>
      </c>
      <c r="X33">
        <v>0</v>
      </c>
      <c r="Y33" s="13">
        <v>0</v>
      </c>
      <c r="Z33" s="14">
        <v>0</v>
      </c>
      <c r="AA33">
        <v>0</v>
      </c>
      <c r="AB33">
        <v>0</v>
      </c>
      <c r="AC33" s="13">
        <v>0</v>
      </c>
      <c r="AD33">
        <v>0</v>
      </c>
      <c r="AE33">
        <v>0</v>
      </c>
      <c r="AF33">
        <v>0</v>
      </c>
      <c r="AG33" s="13">
        <v>0</v>
      </c>
    </row>
    <row r="34" spans="1:33">
      <c r="A34" s="17" t="s">
        <v>9</v>
      </c>
      <c r="B34" s="17">
        <v>0</v>
      </c>
      <c r="C34" s="17">
        <v>0</v>
      </c>
      <c r="D34" s="17">
        <v>0</v>
      </c>
      <c r="E34" s="18">
        <v>0</v>
      </c>
      <c r="F34" s="19">
        <v>0</v>
      </c>
      <c r="G34" s="17">
        <v>8</v>
      </c>
      <c r="H34" s="17">
        <v>0</v>
      </c>
      <c r="I34" s="18">
        <v>3</v>
      </c>
      <c r="J34" s="19">
        <v>0</v>
      </c>
      <c r="K34" s="17">
        <v>9</v>
      </c>
      <c r="L34" s="17">
        <v>0</v>
      </c>
      <c r="M34" s="18">
        <v>9</v>
      </c>
      <c r="N34" s="19">
        <v>0</v>
      </c>
      <c r="O34" s="17">
        <v>5</v>
      </c>
      <c r="P34" s="17">
        <v>0</v>
      </c>
      <c r="Q34" s="18">
        <v>4</v>
      </c>
      <c r="R34" s="19">
        <v>0</v>
      </c>
      <c r="S34" s="17">
        <v>5</v>
      </c>
      <c r="T34" s="17">
        <v>0</v>
      </c>
      <c r="U34" s="18">
        <v>4</v>
      </c>
      <c r="V34" s="19">
        <v>0</v>
      </c>
      <c r="W34" s="17">
        <v>0</v>
      </c>
      <c r="X34" s="17">
        <v>0</v>
      </c>
      <c r="Y34" s="18">
        <v>0</v>
      </c>
      <c r="Z34" s="19">
        <v>0</v>
      </c>
      <c r="AA34" s="17">
        <v>0</v>
      </c>
      <c r="AB34" s="17">
        <v>0</v>
      </c>
      <c r="AC34" s="18">
        <v>0</v>
      </c>
      <c r="AD34" s="17">
        <v>0</v>
      </c>
      <c r="AE34" s="17">
        <v>0</v>
      </c>
      <c r="AF34" s="17">
        <v>0</v>
      </c>
      <c r="AG34" s="18">
        <v>0</v>
      </c>
    </row>
    <row r="35" spans="1:33">
      <c r="B35">
        <v>0</v>
      </c>
      <c r="C35">
        <v>0</v>
      </c>
      <c r="D35">
        <v>0</v>
      </c>
      <c r="E35" s="13">
        <v>0</v>
      </c>
      <c r="F35" s="14">
        <v>0</v>
      </c>
      <c r="G35">
        <v>12</v>
      </c>
      <c r="H35">
        <v>0</v>
      </c>
      <c r="I35" s="13">
        <v>7</v>
      </c>
      <c r="J35" s="14">
        <v>0</v>
      </c>
      <c r="K35">
        <v>11</v>
      </c>
      <c r="L35">
        <v>0</v>
      </c>
      <c r="M35" s="13">
        <v>10</v>
      </c>
      <c r="N35" s="14">
        <v>0</v>
      </c>
      <c r="O35">
        <v>6</v>
      </c>
      <c r="P35">
        <v>0</v>
      </c>
      <c r="Q35" s="13">
        <v>5</v>
      </c>
      <c r="R35" s="14">
        <v>0</v>
      </c>
      <c r="S35">
        <v>0</v>
      </c>
      <c r="T35">
        <v>0</v>
      </c>
      <c r="U35" s="13">
        <v>5</v>
      </c>
      <c r="V35" s="14">
        <v>0</v>
      </c>
      <c r="W35">
        <v>0</v>
      </c>
      <c r="X35">
        <v>0</v>
      </c>
      <c r="Y35" s="13">
        <v>0</v>
      </c>
      <c r="Z35" s="14">
        <v>0</v>
      </c>
      <c r="AA35">
        <v>0</v>
      </c>
      <c r="AB35">
        <v>0</v>
      </c>
      <c r="AC35" s="13">
        <v>0</v>
      </c>
      <c r="AD35">
        <v>0</v>
      </c>
      <c r="AE35">
        <v>0</v>
      </c>
      <c r="AF35">
        <v>0</v>
      </c>
      <c r="AG35" s="13">
        <v>0</v>
      </c>
    </row>
    <row r="36" spans="1:33">
      <c r="B36">
        <v>0</v>
      </c>
      <c r="C36">
        <v>0</v>
      </c>
      <c r="D36">
        <v>0</v>
      </c>
      <c r="E36" s="13">
        <v>0</v>
      </c>
      <c r="F36" s="14">
        <v>0</v>
      </c>
      <c r="G36">
        <v>3</v>
      </c>
      <c r="H36">
        <v>0</v>
      </c>
      <c r="I36" s="13">
        <v>0</v>
      </c>
      <c r="J36" s="14">
        <v>0</v>
      </c>
      <c r="K36">
        <v>9</v>
      </c>
      <c r="L36">
        <v>0</v>
      </c>
      <c r="M36" s="13">
        <v>9</v>
      </c>
      <c r="N36" s="14">
        <v>0</v>
      </c>
      <c r="O36">
        <v>4</v>
      </c>
      <c r="P36">
        <v>0</v>
      </c>
      <c r="Q36" s="13">
        <v>4</v>
      </c>
      <c r="R36" s="14">
        <v>0</v>
      </c>
      <c r="S36">
        <v>8</v>
      </c>
      <c r="T36">
        <v>0</v>
      </c>
      <c r="U36" s="13">
        <v>4</v>
      </c>
      <c r="V36" s="14">
        <v>0</v>
      </c>
      <c r="W36">
        <v>0</v>
      </c>
      <c r="X36">
        <v>0</v>
      </c>
      <c r="Y36" s="13">
        <v>0</v>
      </c>
      <c r="Z36" s="14">
        <v>0</v>
      </c>
      <c r="AA36">
        <v>0</v>
      </c>
      <c r="AB36">
        <v>0</v>
      </c>
      <c r="AC36" s="13">
        <v>0</v>
      </c>
      <c r="AD36">
        <v>0</v>
      </c>
      <c r="AE36">
        <v>0</v>
      </c>
      <c r="AF36">
        <v>0</v>
      </c>
      <c r="AG36" s="13">
        <v>0</v>
      </c>
    </row>
    <row r="37" spans="1:33">
      <c r="B37">
        <v>0</v>
      </c>
      <c r="C37">
        <v>0</v>
      </c>
      <c r="D37">
        <v>0</v>
      </c>
      <c r="E37" s="13">
        <v>0</v>
      </c>
      <c r="F37" s="14">
        <v>0</v>
      </c>
      <c r="G37">
        <v>1</v>
      </c>
      <c r="H37">
        <v>0</v>
      </c>
      <c r="I37" s="13">
        <v>5</v>
      </c>
      <c r="J37" s="14">
        <v>0</v>
      </c>
      <c r="K37">
        <v>12</v>
      </c>
      <c r="L37">
        <v>0</v>
      </c>
      <c r="M37" s="13">
        <v>12</v>
      </c>
      <c r="N37" s="14">
        <v>0</v>
      </c>
      <c r="O37">
        <v>11</v>
      </c>
      <c r="P37">
        <v>0</v>
      </c>
      <c r="Q37" s="13">
        <v>1</v>
      </c>
      <c r="R37" s="14">
        <v>0</v>
      </c>
      <c r="S37">
        <v>9</v>
      </c>
      <c r="T37">
        <v>0</v>
      </c>
      <c r="U37" s="13">
        <v>1</v>
      </c>
      <c r="V37" s="14">
        <v>0</v>
      </c>
      <c r="W37">
        <v>0</v>
      </c>
      <c r="X37">
        <v>0</v>
      </c>
      <c r="Y37" s="13">
        <v>0</v>
      </c>
      <c r="Z37" s="14">
        <v>0</v>
      </c>
      <c r="AA37">
        <v>0</v>
      </c>
      <c r="AB37">
        <v>0</v>
      </c>
      <c r="AC37" s="13">
        <v>0</v>
      </c>
      <c r="AD37">
        <v>0</v>
      </c>
      <c r="AE37">
        <v>0</v>
      </c>
      <c r="AF37">
        <v>0</v>
      </c>
      <c r="AG37" s="13">
        <v>0</v>
      </c>
    </row>
    <row r="38" spans="1:33">
      <c r="B38">
        <v>0</v>
      </c>
      <c r="C38">
        <v>0</v>
      </c>
      <c r="D38">
        <v>0</v>
      </c>
      <c r="E38" s="13">
        <v>0</v>
      </c>
      <c r="F38" s="14">
        <v>0</v>
      </c>
      <c r="G38">
        <v>1</v>
      </c>
      <c r="H38">
        <v>0</v>
      </c>
      <c r="I38" s="13">
        <v>7</v>
      </c>
      <c r="J38" s="14">
        <v>0</v>
      </c>
      <c r="K38">
        <v>11</v>
      </c>
      <c r="L38">
        <v>0</v>
      </c>
      <c r="M38" s="13">
        <v>9</v>
      </c>
      <c r="N38" s="14">
        <v>0</v>
      </c>
      <c r="O38">
        <v>2</v>
      </c>
      <c r="P38">
        <v>0</v>
      </c>
      <c r="Q38" s="13">
        <v>2</v>
      </c>
      <c r="R38" s="14">
        <v>0</v>
      </c>
      <c r="S38">
        <v>0</v>
      </c>
      <c r="T38">
        <v>0</v>
      </c>
      <c r="U38" s="13">
        <v>2</v>
      </c>
      <c r="V38" s="14">
        <v>0</v>
      </c>
      <c r="W38">
        <v>0</v>
      </c>
      <c r="X38">
        <v>0</v>
      </c>
      <c r="Y38" s="13">
        <v>0</v>
      </c>
      <c r="Z38" s="14">
        <v>0</v>
      </c>
      <c r="AA38">
        <v>0</v>
      </c>
      <c r="AB38">
        <v>0</v>
      </c>
      <c r="AC38" s="13">
        <v>0</v>
      </c>
      <c r="AD38">
        <v>0</v>
      </c>
      <c r="AE38">
        <v>0</v>
      </c>
      <c r="AF38">
        <v>0</v>
      </c>
      <c r="AG38" s="13">
        <v>0</v>
      </c>
    </row>
    <row r="39" spans="1:33">
      <c r="B39">
        <v>0</v>
      </c>
      <c r="C39">
        <v>0</v>
      </c>
      <c r="D39">
        <v>0</v>
      </c>
      <c r="E39" s="13">
        <v>0</v>
      </c>
      <c r="F39" s="14">
        <v>0</v>
      </c>
      <c r="G39">
        <v>10</v>
      </c>
      <c r="H39">
        <v>0</v>
      </c>
      <c r="I39" s="13">
        <v>5</v>
      </c>
      <c r="J39" s="14">
        <v>0</v>
      </c>
      <c r="K39">
        <v>9</v>
      </c>
      <c r="L39">
        <v>0</v>
      </c>
      <c r="M39" s="13">
        <v>9</v>
      </c>
      <c r="N39" s="14">
        <v>0</v>
      </c>
      <c r="O39">
        <v>5</v>
      </c>
      <c r="P39">
        <v>0</v>
      </c>
      <c r="Q39" s="13">
        <v>4</v>
      </c>
      <c r="R39" s="14">
        <v>0</v>
      </c>
      <c r="S39">
        <v>5</v>
      </c>
      <c r="T39">
        <v>0</v>
      </c>
      <c r="U39" s="13">
        <v>4</v>
      </c>
      <c r="V39" s="14">
        <v>0</v>
      </c>
      <c r="W39">
        <v>0</v>
      </c>
      <c r="X39">
        <v>0</v>
      </c>
      <c r="Y39" s="13">
        <v>0</v>
      </c>
      <c r="Z39" s="14">
        <v>0</v>
      </c>
      <c r="AA39">
        <v>0</v>
      </c>
      <c r="AB39">
        <v>0</v>
      </c>
      <c r="AC39" s="13">
        <v>0</v>
      </c>
      <c r="AD39">
        <v>0</v>
      </c>
      <c r="AE39">
        <v>0</v>
      </c>
      <c r="AF39">
        <v>0</v>
      </c>
      <c r="AG39" s="13">
        <v>0</v>
      </c>
    </row>
    <row r="40" spans="1:33">
      <c r="B40">
        <v>0</v>
      </c>
      <c r="C40">
        <v>0</v>
      </c>
      <c r="D40">
        <v>0</v>
      </c>
      <c r="E40" s="13">
        <v>0</v>
      </c>
      <c r="F40" s="14">
        <v>0</v>
      </c>
      <c r="G40">
        <v>8</v>
      </c>
      <c r="H40">
        <v>0</v>
      </c>
      <c r="I40" s="13">
        <v>8</v>
      </c>
      <c r="J40" s="14">
        <v>0</v>
      </c>
      <c r="K40">
        <v>12</v>
      </c>
      <c r="L40">
        <v>0</v>
      </c>
      <c r="M40" s="13">
        <v>11</v>
      </c>
      <c r="N40" s="14">
        <v>0</v>
      </c>
      <c r="O40">
        <v>9</v>
      </c>
      <c r="P40">
        <v>0</v>
      </c>
      <c r="Q40" s="13">
        <v>11</v>
      </c>
      <c r="R40" s="14">
        <v>0</v>
      </c>
      <c r="S40">
        <v>9</v>
      </c>
      <c r="T40">
        <v>0</v>
      </c>
      <c r="U40" s="13">
        <v>5</v>
      </c>
      <c r="V40" s="14">
        <v>0</v>
      </c>
      <c r="W40">
        <v>0</v>
      </c>
      <c r="X40">
        <v>0</v>
      </c>
      <c r="Y40" s="13">
        <v>0</v>
      </c>
      <c r="Z40" s="14">
        <v>0</v>
      </c>
      <c r="AA40">
        <v>0</v>
      </c>
      <c r="AB40">
        <v>0</v>
      </c>
      <c r="AC40" s="13">
        <v>0</v>
      </c>
      <c r="AD40">
        <v>0</v>
      </c>
      <c r="AE40">
        <v>0</v>
      </c>
      <c r="AF40">
        <v>0</v>
      </c>
      <c r="AG40" s="13">
        <v>0</v>
      </c>
    </row>
    <row r="41" spans="1:33">
      <c r="B41">
        <v>0</v>
      </c>
      <c r="C41">
        <v>0</v>
      </c>
      <c r="D41">
        <v>0</v>
      </c>
      <c r="E41" s="13">
        <v>0</v>
      </c>
      <c r="F41" s="14">
        <v>0</v>
      </c>
      <c r="G41">
        <v>1</v>
      </c>
      <c r="H41">
        <v>0</v>
      </c>
      <c r="I41" s="13">
        <v>1</v>
      </c>
      <c r="J41" s="14">
        <v>0</v>
      </c>
      <c r="K41">
        <v>12</v>
      </c>
      <c r="L41">
        <v>0</v>
      </c>
      <c r="M41" s="13">
        <v>11</v>
      </c>
      <c r="N41" s="14">
        <v>0</v>
      </c>
      <c r="O41">
        <v>10</v>
      </c>
      <c r="P41">
        <v>0</v>
      </c>
      <c r="Q41" s="13">
        <v>10</v>
      </c>
      <c r="R41" s="14">
        <v>0</v>
      </c>
      <c r="S41">
        <v>9</v>
      </c>
      <c r="T41">
        <v>0</v>
      </c>
      <c r="U41" s="13">
        <v>6</v>
      </c>
      <c r="V41" s="14">
        <v>0</v>
      </c>
      <c r="W41">
        <v>0</v>
      </c>
      <c r="X41">
        <v>0</v>
      </c>
      <c r="Y41" s="13">
        <v>0</v>
      </c>
      <c r="Z41" s="14">
        <v>0</v>
      </c>
      <c r="AA41">
        <v>0</v>
      </c>
      <c r="AB41">
        <v>0</v>
      </c>
      <c r="AC41" s="13">
        <v>0</v>
      </c>
      <c r="AD41">
        <v>0</v>
      </c>
      <c r="AE41">
        <v>0</v>
      </c>
      <c r="AF41">
        <v>0</v>
      </c>
      <c r="AG41" s="13">
        <v>0</v>
      </c>
    </row>
    <row r="42" spans="1:33">
      <c r="E42" s="13"/>
      <c r="F42" s="14"/>
      <c r="I42" s="13"/>
      <c r="J42" s="14"/>
      <c r="M42" s="13"/>
      <c r="N42" s="14"/>
      <c r="Q42" s="13"/>
      <c r="R42" s="14"/>
      <c r="U42" s="13"/>
      <c r="V42" s="14"/>
      <c r="Y42" s="13"/>
      <c r="Z42" s="14"/>
      <c r="AC42" s="13"/>
    </row>
    <row r="43" spans="1:33">
      <c r="A43" t="s">
        <v>281</v>
      </c>
      <c r="B43">
        <f>AVERAGE(B26:B41)</f>
        <v>0</v>
      </c>
      <c r="C43">
        <f t="shared" ref="C43:AG43" si="3">AVERAGE(C26:C41)</f>
        <v>0</v>
      </c>
      <c r="D43">
        <f t="shared" si="3"/>
        <v>0</v>
      </c>
      <c r="E43" s="13">
        <f t="shared" si="3"/>
        <v>0</v>
      </c>
      <c r="F43" s="14">
        <f t="shared" si="3"/>
        <v>0</v>
      </c>
      <c r="G43">
        <f t="shared" si="3"/>
        <v>6.25</v>
      </c>
      <c r="H43">
        <f t="shared" si="3"/>
        <v>0</v>
      </c>
      <c r="I43" s="13">
        <f t="shared" si="3"/>
        <v>5.5</v>
      </c>
      <c r="J43" s="14">
        <f t="shared" si="3"/>
        <v>0</v>
      </c>
      <c r="K43">
        <f t="shared" si="3"/>
        <v>10.875</v>
      </c>
      <c r="L43">
        <f t="shared" si="3"/>
        <v>0</v>
      </c>
      <c r="M43" s="13">
        <f t="shared" si="3"/>
        <v>10.125</v>
      </c>
      <c r="N43" s="14">
        <f t="shared" si="3"/>
        <v>0</v>
      </c>
      <c r="O43">
        <f t="shared" si="3"/>
        <v>6.3125</v>
      </c>
      <c r="P43">
        <f t="shared" si="3"/>
        <v>0</v>
      </c>
      <c r="Q43" s="13">
        <f t="shared" si="3"/>
        <v>5.1875</v>
      </c>
      <c r="R43" s="14">
        <f t="shared" si="3"/>
        <v>0</v>
      </c>
      <c r="S43">
        <f>AVERAGE(S26:S41)</f>
        <v>5.1875</v>
      </c>
      <c r="T43">
        <f t="shared" si="3"/>
        <v>0</v>
      </c>
      <c r="U43" s="13">
        <f t="shared" si="3"/>
        <v>4.25</v>
      </c>
      <c r="V43" s="14">
        <f t="shared" si="3"/>
        <v>0</v>
      </c>
      <c r="W43">
        <f t="shared" si="3"/>
        <v>0</v>
      </c>
      <c r="X43">
        <f t="shared" si="3"/>
        <v>0</v>
      </c>
      <c r="Y43" s="13">
        <f t="shared" si="3"/>
        <v>0</v>
      </c>
      <c r="Z43" s="14">
        <f t="shared" si="3"/>
        <v>0</v>
      </c>
      <c r="AA43">
        <f t="shared" si="3"/>
        <v>0</v>
      </c>
      <c r="AB43">
        <f t="shared" si="3"/>
        <v>0</v>
      </c>
      <c r="AC43" s="13">
        <f t="shared" si="3"/>
        <v>0</v>
      </c>
      <c r="AD43">
        <f t="shared" si="3"/>
        <v>0</v>
      </c>
      <c r="AE43">
        <f t="shared" si="3"/>
        <v>0</v>
      </c>
      <c r="AF43">
        <f t="shared" si="3"/>
        <v>0</v>
      </c>
      <c r="AG43">
        <f t="shared" si="3"/>
        <v>0</v>
      </c>
    </row>
    <row r="44" spans="1:33">
      <c r="A44" t="s">
        <v>282</v>
      </c>
      <c r="B44">
        <f>STDEV(B26:B41)</f>
        <v>0</v>
      </c>
      <c r="C44">
        <f t="shared" ref="C44:AG44" si="4">STDEV(C26:C41)</f>
        <v>0</v>
      </c>
      <c r="D44">
        <f t="shared" si="4"/>
        <v>0</v>
      </c>
      <c r="E44" s="13">
        <f t="shared" si="4"/>
        <v>0</v>
      </c>
      <c r="F44" s="14">
        <f t="shared" si="4"/>
        <v>0</v>
      </c>
      <c r="G44">
        <f t="shared" si="4"/>
        <v>4.1231056256176606</v>
      </c>
      <c r="H44">
        <f t="shared" si="4"/>
        <v>0</v>
      </c>
      <c r="I44" s="13">
        <f t="shared" si="4"/>
        <v>2.503331114069145</v>
      </c>
      <c r="J44" s="14">
        <f t="shared" si="4"/>
        <v>0</v>
      </c>
      <c r="K44">
        <f t="shared" si="4"/>
        <v>1.1474609652039003</v>
      </c>
      <c r="L44">
        <f t="shared" si="4"/>
        <v>0</v>
      </c>
      <c r="M44" s="13">
        <f t="shared" si="4"/>
        <v>1.5</v>
      </c>
      <c r="N44" s="14">
        <f t="shared" si="4"/>
        <v>0</v>
      </c>
      <c r="O44">
        <f t="shared" si="4"/>
        <v>3.1773941104832013</v>
      </c>
      <c r="P44">
        <f t="shared" si="4"/>
        <v>0</v>
      </c>
      <c r="Q44" s="13">
        <f t="shared" si="4"/>
        <v>3.8335144884731207</v>
      </c>
      <c r="R44" s="14">
        <f t="shared" si="4"/>
        <v>0</v>
      </c>
      <c r="S44">
        <f t="shared" si="4"/>
        <v>3.6917701264659839</v>
      </c>
      <c r="T44">
        <f t="shared" si="4"/>
        <v>0</v>
      </c>
      <c r="U44" s="13">
        <f t="shared" si="4"/>
        <v>1.7701224063135672</v>
      </c>
      <c r="V44" s="14">
        <f t="shared" si="4"/>
        <v>0</v>
      </c>
      <c r="W44">
        <f t="shared" si="4"/>
        <v>0</v>
      </c>
      <c r="X44">
        <f t="shared" si="4"/>
        <v>0</v>
      </c>
      <c r="Y44" s="13">
        <f t="shared" si="4"/>
        <v>0</v>
      </c>
      <c r="Z44" s="14">
        <f t="shared" si="4"/>
        <v>0</v>
      </c>
      <c r="AA44">
        <f t="shared" si="4"/>
        <v>0</v>
      </c>
      <c r="AB44">
        <f t="shared" si="4"/>
        <v>0</v>
      </c>
      <c r="AC44" s="13">
        <f t="shared" si="4"/>
        <v>0</v>
      </c>
      <c r="AD44">
        <f t="shared" si="4"/>
        <v>0</v>
      </c>
      <c r="AE44">
        <f t="shared" si="4"/>
        <v>0</v>
      </c>
      <c r="AF44">
        <f t="shared" si="4"/>
        <v>0</v>
      </c>
      <c r="AG44">
        <f t="shared" si="4"/>
        <v>0</v>
      </c>
    </row>
    <row r="45" spans="1:33">
      <c r="A45" t="s">
        <v>283</v>
      </c>
      <c r="B45">
        <f>B44/SQRT(16)</f>
        <v>0</v>
      </c>
      <c r="C45">
        <f t="shared" ref="C45:AG45" si="5">C44/SQRT(16)</f>
        <v>0</v>
      </c>
      <c r="D45">
        <f t="shared" si="5"/>
        <v>0</v>
      </c>
      <c r="E45" s="13">
        <f t="shared" si="5"/>
        <v>0</v>
      </c>
      <c r="F45" s="14">
        <f t="shared" si="5"/>
        <v>0</v>
      </c>
      <c r="G45">
        <f t="shared" si="5"/>
        <v>1.0307764064044151</v>
      </c>
      <c r="H45">
        <f t="shared" si="5"/>
        <v>0</v>
      </c>
      <c r="I45" s="13">
        <f t="shared" si="5"/>
        <v>0.62583277851728625</v>
      </c>
      <c r="J45" s="14">
        <f t="shared" si="5"/>
        <v>0</v>
      </c>
      <c r="K45">
        <f t="shared" si="5"/>
        <v>0.28686524130097507</v>
      </c>
      <c r="L45">
        <f t="shared" si="5"/>
        <v>0</v>
      </c>
      <c r="M45" s="13">
        <f t="shared" si="5"/>
        <v>0.375</v>
      </c>
      <c r="N45" s="14">
        <f t="shared" si="5"/>
        <v>0</v>
      </c>
      <c r="O45">
        <f t="shared" si="5"/>
        <v>0.79434852762080033</v>
      </c>
      <c r="P45">
        <f t="shared" si="5"/>
        <v>0</v>
      </c>
      <c r="Q45" s="13">
        <f t="shared" si="5"/>
        <v>0.95837862211828018</v>
      </c>
      <c r="R45" s="14">
        <f t="shared" si="5"/>
        <v>0</v>
      </c>
      <c r="S45">
        <f t="shared" si="5"/>
        <v>0.92294253161649598</v>
      </c>
      <c r="T45">
        <f t="shared" si="5"/>
        <v>0</v>
      </c>
      <c r="U45" s="13">
        <f t="shared" si="5"/>
        <v>0.4425306015783918</v>
      </c>
      <c r="V45" s="14">
        <f t="shared" si="5"/>
        <v>0</v>
      </c>
      <c r="W45">
        <f t="shared" si="5"/>
        <v>0</v>
      </c>
      <c r="X45">
        <f t="shared" si="5"/>
        <v>0</v>
      </c>
      <c r="Y45" s="13">
        <f t="shared" si="5"/>
        <v>0</v>
      </c>
      <c r="Z45" s="14">
        <f t="shared" si="5"/>
        <v>0</v>
      </c>
      <c r="AA45">
        <f t="shared" si="5"/>
        <v>0</v>
      </c>
      <c r="AB45">
        <f t="shared" si="5"/>
        <v>0</v>
      </c>
      <c r="AC45" s="13">
        <f t="shared" si="5"/>
        <v>0</v>
      </c>
      <c r="AD45">
        <f t="shared" si="5"/>
        <v>0</v>
      </c>
      <c r="AE45">
        <f t="shared" si="5"/>
        <v>0</v>
      </c>
      <c r="AF45">
        <f t="shared" si="5"/>
        <v>0</v>
      </c>
      <c r="AG45">
        <f t="shared" si="5"/>
        <v>0</v>
      </c>
    </row>
    <row r="47" spans="1:33">
      <c r="A47" t="s">
        <v>2</v>
      </c>
      <c r="B47" s="33" t="s">
        <v>293</v>
      </c>
      <c r="C47" s="33"/>
      <c r="D47" s="33"/>
    </row>
    <row r="48" spans="1:33">
      <c r="B48" s="33"/>
      <c r="C48" s="33"/>
      <c r="D48" s="33"/>
    </row>
    <row r="49" spans="1:33">
      <c r="B49" s="2"/>
    </row>
    <row r="50" spans="1:33">
      <c r="B50" s="34" t="s">
        <v>257</v>
      </c>
      <c r="C50" s="34"/>
      <c r="D50" s="34"/>
      <c r="E50" s="35"/>
      <c r="F50" s="36" t="s">
        <v>258</v>
      </c>
      <c r="G50" s="34"/>
      <c r="H50" s="34"/>
      <c r="I50" s="35"/>
      <c r="J50" s="36" t="s">
        <v>259</v>
      </c>
      <c r="K50" s="34"/>
      <c r="L50" s="34"/>
      <c r="M50" s="35"/>
      <c r="N50" s="36" t="s">
        <v>276</v>
      </c>
      <c r="O50" s="34"/>
      <c r="P50" s="34"/>
      <c r="Q50" s="35"/>
      <c r="R50" s="36" t="s">
        <v>277</v>
      </c>
      <c r="S50" s="34"/>
      <c r="T50" s="34"/>
      <c r="U50" s="35"/>
      <c r="V50" s="36" t="s">
        <v>278</v>
      </c>
      <c r="W50" s="34"/>
      <c r="X50" s="34"/>
      <c r="Y50" s="35"/>
      <c r="Z50" s="36" t="s">
        <v>279</v>
      </c>
      <c r="AA50" s="34"/>
      <c r="AB50" s="34"/>
      <c r="AC50" s="35"/>
      <c r="AD50" s="36" t="s">
        <v>280</v>
      </c>
      <c r="AE50" s="34"/>
      <c r="AF50" s="34"/>
      <c r="AG50" s="35"/>
    </row>
    <row r="51" spans="1:33">
      <c r="B51" t="s">
        <v>4</v>
      </c>
      <c r="C51" t="s">
        <v>5</v>
      </c>
      <c r="D51" t="s">
        <v>6</v>
      </c>
      <c r="E51" s="13" t="s">
        <v>7</v>
      </c>
      <c r="F51" s="14" t="s">
        <v>4</v>
      </c>
      <c r="G51" t="s">
        <v>5</v>
      </c>
      <c r="H51" t="s">
        <v>6</v>
      </c>
      <c r="I51" s="13" t="s">
        <v>7</v>
      </c>
      <c r="J51" s="14" t="s">
        <v>4</v>
      </c>
      <c r="K51" t="s">
        <v>5</v>
      </c>
      <c r="L51" t="s">
        <v>6</v>
      </c>
      <c r="M51" s="13" t="s">
        <v>7</v>
      </c>
      <c r="N51" s="14" t="s">
        <v>4</v>
      </c>
      <c r="O51" t="s">
        <v>5</v>
      </c>
      <c r="P51" t="s">
        <v>6</v>
      </c>
      <c r="Q51" s="13" t="s">
        <v>7</v>
      </c>
      <c r="R51" s="14" t="s">
        <v>4</v>
      </c>
      <c r="S51" t="s">
        <v>5</v>
      </c>
      <c r="T51" t="s">
        <v>6</v>
      </c>
      <c r="U51" s="13" t="s">
        <v>7</v>
      </c>
      <c r="V51" s="14" t="s">
        <v>4</v>
      </c>
      <c r="W51" t="s">
        <v>5</v>
      </c>
      <c r="X51" t="s">
        <v>6</v>
      </c>
      <c r="Y51" s="13" t="s">
        <v>7</v>
      </c>
      <c r="Z51" s="14" t="s">
        <v>4</v>
      </c>
      <c r="AA51" t="s">
        <v>5</v>
      </c>
      <c r="AB51" t="s">
        <v>6</v>
      </c>
      <c r="AC51" s="13" t="s">
        <v>7</v>
      </c>
      <c r="AD51" s="14" t="s">
        <v>4</v>
      </c>
      <c r="AE51" t="s">
        <v>5</v>
      </c>
      <c r="AF51" t="s">
        <v>6</v>
      </c>
      <c r="AG51" s="13" t="s">
        <v>7</v>
      </c>
    </row>
    <row r="52" spans="1:33">
      <c r="A52" t="s">
        <v>8</v>
      </c>
      <c r="B52">
        <v>1</v>
      </c>
      <c r="C52">
        <v>0.7748447072402056</v>
      </c>
      <c r="D52">
        <v>1</v>
      </c>
      <c r="E52" s="13">
        <v>0.72719945730530045</v>
      </c>
      <c r="F52" s="21">
        <v>0.78652884084139574</v>
      </c>
      <c r="G52" s="20">
        <v>0.61146758945755708</v>
      </c>
      <c r="H52" s="20">
        <v>0.36938516983781183</v>
      </c>
      <c r="I52" s="22">
        <v>0.61146758945755708</v>
      </c>
      <c r="J52" s="14">
        <v>1</v>
      </c>
      <c r="K52">
        <v>0.12803854360947015</v>
      </c>
      <c r="L52">
        <v>0.77384070511137604</v>
      </c>
      <c r="M52" s="13">
        <v>0.27181079011031362</v>
      </c>
      <c r="N52" s="14">
        <v>0.95335875226760858</v>
      </c>
      <c r="O52">
        <v>0.12577080308067223</v>
      </c>
      <c r="P52">
        <v>1</v>
      </c>
      <c r="Q52" s="13">
        <v>0.13206478895665547</v>
      </c>
      <c r="R52" s="14">
        <v>0.80203550922154754</v>
      </c>
      <c r="S52">
        <v>0.29825660270977633</v>
      </c>
      <c r="T52">
        <v>0.97588060426068113</v>
      </c>
      <c r="U52" s="13">
        <v>0.31896157780543194</v>
      </c>
      <c r="V52" s="14">
        <v>1</v>
      </c>
      <c r="W52">
        <v>0.10506672507319043</v>
      </c>
      <c r="X52">
        <v>0.77121607625779109</v>
      </c>
      <c r="Y52" s="13">
        <v>0.48232000729883401</v>
      </c>
      <c r="Z52" s="14">
        <v>0.95335875226760858</v>
      </c>
      <c r="AA52">
        <v>9.6397186362106216E-2</v>
      </c>
      <c r="AB52">
        <v>0.63093546176944604</v>
      </c>
      <c r="AC52" s="13">
        <v>0.97588060426068113</v>
      </c>
      <c r="AD52" s="14">
        <v>0.95335875226760858</v>
      </c>
      <c r="AE52">
        <v>4.8566176307379305E-2</v>
      </c>
      <c r="AF52">
        <v>0.67757670957552163</v>
      </c>
      <c r="AG52" s="13">
        <v>0.72367415805710045</v>
      </c>
    </row>
    <row r="53" spans="1:33">
      <c r="B53">
        <v>0.97588060426068113</v>
      </c>
      <c r="C53">
        <v>0.76088073201176609</v>
      </c>
      <c r="D53">
        <v>0.95335875226760858</v>
      </c>
      <c r="E53" s="13">
        <v>1</v>
      </c>
      <c r="F53" s="21">
        <v>1</v>
      </c>
      <c r="G53" s="20">
        <v>6.326213970455824E-2</v>
      </c>
      <c r="H53" s="20">
        <v>0.63226042656913795</v>
      </c>
      <c r="I53" s="22">
        <v>0.54721956747434997</v>
      </c>
      <c r="J53" s="14">
        <v>0.52193636800952947</v>
      </c>
      <c r="K53">
        <v>0.12237957076496458</v>
      </c>
      <c r="L53">
        <v>0.80203550922154754</v>
      </c>
      <c r="M53" s="13">
        <v>0.56411652916964328</v>
      </c>
      <c r="N53" s="14">
        <v>0.76088073201176609</v>
      </c>
      <c r="O53">
        <v>8.6537337832006483E-2</v>
      </c>
      <c r="P53">
        <v>0.76088073201176609</v>
      </c>
      <c r="Q53" s="13">
        <v>0.80905069283446807</v>
      </c>
      <c r="R53" s="14">
        <v>1</v>
      </c>
      <c r="S53">
        <v>8.9148712893730955E-2</v>
      </c>
      <c r="T53">
        <v>1</v>
      </c>
      <c r="U53" s="13">
        <v>0.9067175044615331</v>
      </c>
      <c r="V53" s="14">
        <v>1</v>
      </c>
      <c r="W53">
        <v>5.7102134380174849E-2</v>
      </c>
      <c r="X53">
        <v>1</v>
      </c>
      <c r="Y53" s="13">
        <v>0.52519094505135677</v>
      </c>
      <c r="Z53" s="14">
        <v>0.89691153708785665</v>
      </c>
      <c r="AA53">
        <v>8.0201195088589403E-2</v>
      </c>
      <c r="AB53">
        <v>0.4187501486777746</v>
      </c>
      <c r="AC53" s="13">
        <v>0.72306644204872317</v>
      </c>
      <c r="AD53" s="14">
        <v>0.97588060426068113</v>
      </c>
      <c r="AE53">
        <v>3.8635766711643718E-2</v>
      </c>
      <c r="AF53">
        <v>1</v>
      </c>
      <c r="AG53" s="13">
        <v>0.28041961105513546</v>
      </c>
    </row>
    <row r="54" spans="1:33">
      <c r="B54">
        <v>0.79559361948790586</v>
      </c>
      <c r="C54">
        <v>1</v>
      </c>
      <c r="D54">
        <v>0.82890115961385424</v>
      </c>
      <c r="E54" s="13">
        <v>1</v>
      </c>
      <c r="F54" s="21">
        <v>0.76932595421334948</v>
      </c>
      <c r="G54" s="20">
        <v>0.16464706657752154</v>
      </c>
      <c r="H54" s="20">
        <v>0.76948896551533552</v>
      </c>
      <c r="I54" s="22">
        <v>0.24505592828218142</v>
      </c>
      <c r="J54" s="14">
        <v>1</v>
      </c>
      <c r="K54">
        <v>0.12237957076496458</v>
      </c>
      <c r="L54">
        <v>0.97588060426068113</v>
      </c>
      <c r="M54" s="13">
        <v>8.5256968267159561E-2</v>
      </c>
      <c r="N54" s="14">
        <v>0.66118768350845936</v>
      </c>
      <c r="O54">
        <v>8.5844406024577977E-2</v>
      </c>
      <c r="P54">
        <v>0.63226042656913795</v>
      </c>
      <c r="Q54" s="13">
        <v>0.50104728870538273</v>
      </c>
      <c r="R54" s="14">
        <v>0.64172259986731262</v>
      </c>
      <c r="S54">
        <v>0.10703873214509013</v>
      </c>
      <c r="T54">
        <v>0.80203550922154754</v>
      </c>
      <c r="U54" s="13">
        <v>0.38736071516513143</v>
      </c>
      <c r="V54" s="14">
        <v>0.60263397682772779</v>
      </c>
      <c r="W54">
        <v>0.17841790366655547</v>
      </c>
      <c r="X54">
        <v>0.9210309329008598</v>
      </c>
      <c r="Y54" s="13">
        <v>0.29600789098057889</v>
      </c>
      <c r="Z54" s="14">
        <v>1</v>
      </c>
      <c r="AA54">
        <v>0.10378724884921271</v>
      </c>
      <c r="AB54">
        <v>0.816130213321411</v>
      </c>
      <c r="AC54" s="13">
        <v>0.81596720201942508</v>
      </c>
      <c r="AD54" s="14">
        <v>0.54529277717021785</v>
      </c>
      <c r="AE54">
        <v>4.2989241152855989E-2</v>
      </c>
      <c r="AF54">
        <v>0.67757670957552163</v>
      </c>
      <c r="AG54" s="13">
        <v>0.50986444046239821</v>
      </c>
    </row>
    <row r="55" spans="1:33">
      <c r="B55">
        <v>0.74779355387010349</v>
      </c>
      <c r="C55">
        <v>0.84108214496883582</v>
      </c>
      <c r="D55">
        <v>0.47696426557396399</v>
      </c>
      <c r="E55" s="13">
        <v>0.95335875226760858</v>
      </c>
      <c r="F55" s="21">
        <v>1</v>
      </c>
      <c r="G55" s="20">
        <v>0.24978517608874273</v>
      </c>
      <c r="H55" s="20">
        <v>0.77791611340854439</v>
      </c>
      <c r="I55" s="22">
        <v>8.1804585083499429E-2</v>
      </c>
      <c r="J55" s="14">
        <v>1</v>
      </c>
      <c r="K55">
        <v>9.7193028369217213E-2</v>
      </c>
      <c r="L55">
        <v>0.78652884084139574</v>
      </c>
      <c r="M55" s="13">
        <v>0.14016911836765994</v>
      </c>
      <c r="N55" s="14">
        <v>1</v>
      </c>
      <c r="O55">
        <v>6.8183039433078296E-2</v>
      </c>
      <c r="P55">
        <v>0.95335875226760858</v>
      </c>
      <c r="Q55" s="13">
        <v>8.5122467546545622E-2</v>
      </c>
      <c r="R55" s="14">
        <v>0.99148922862843347</v>
      </c>
      <c r="S55">
        <v>5.8964775279339347E-2</v>
      </c>
      <c r="T55">
        <v>0.71423948420569061</v>
      </c>
      <c r="U55" s="13">
        <v>0.4156578625553855</v>
      </c>
      <c r="V55" s="14">
        <v>1</v>
      </c>
      <c r="W55">
        <v>5.2239618899911987E-2</v>
      </c>
      <c r="X55">
        <v>0.74779355387010349</v>
      </c>
      <c r="Y55" s="13">
        <v>0.42933258121831208</v>
      </c>
      <c r="Z55" s="14">
        <v>0.95335875226760858</v>
      </c>
      <c r="AA55">
        <v>6.5362706654706323E-2</v>
      </c>
      <c r="AB55">
        <v>0.95335875226760858</v>
      </c>
      <c r="AC55" s="13">
        <v>0.45024436622116648</v>
      </c>
      <c r="AD55" s="14">
        <v>0.97588060426068113</v>
      </c>
      <c r="AE55">
        <v>0.1479083143510192</v>
      </c>
      <c r="AF55">
        <v>1</v>
      </c>
      <c r="AG55" s="13">
        <v>8.0873072252932207E-2</v>
      </c>
    </row>
    <row r="56" spans="1:33">
      <c r="B56">
        <v>0.61419280452016156</v>
      </c>
      <c r="C56">
        <v>0.77384070511137604</v>
      </c>
      <c r="D56">
        <v>0.86122897898060313</v>
      </c>
      <c r="E56" s="13">
        <v>1</v>
      </c>
      <c r="F56" s="21">
        <v>1</v>
      </c>
      <c r="G56" s="20">
        <v>0.16966053609500611</v>
      </c>
      <c r="H56" s="20">
        <v>0.7894103139686135</v>
      </c>
      <c r="I56" s="22">
        <v>0.17592336323931379</v>
      </c>
      <c r="J56" s="14">
        <v>0.9067175044615331</v>
      </c>
      <c r="K56">
        <v>0.15210517846971758</v>
      </c>
      <c r="L56">
        <v>0.9210309329008598</v>
      </c>
      <c r="M56" s="13">
        <v>0.13080585203783501</v>
      </c>
      <c r="N56" s="14">
        <v>0.37064881389051785</v>
      </c>
      <c r="O56">
        <v>0.62255019438912695</v>
      </c>
      <c r="P56">
        <v>0.55606974811526388</v>
      </c>
      <c r="Q56" s="13">
        <v>0.34697920320831777</v>
      </c>
      <c r="R56" s="14">
        <v>1</v>
      </c>
      <c r="S56">
        <v>7.4398472912167418E-2</v>
      </c>
      <c r="T56">
        <v>0.61800271116728844</v>
      </c>
      <c r="U56" s="13">
        <v>0.32859396787751011</v>
      </c>
      <c r="V56" s="14">
        <v>1</v>
      </c>
      <c r="W56">
        <v>9.0236338582757133E-2</v>
      </c>
      <c r="X56">
        <v>1</v>
      </c>
      <c r="Y56" s="13">
        <v>0.34994383879486224</v>
      </c>
      <c r="Z56" s="14">
        <v>0.59555232401576208</v>
      </c>
      <c r="AA56">
        <v>8.1908316544053922E-2</v>
      </c>
      <c r="AB56">
        <v>0.62885986414171047</v>
      </c>
      <c r="AC56" s="13">
        <v>0.29642103752311311</v>
      </c>
      <c r="AD56" s="14">
        <v>1</v>
      </c>
      <c r="AE56">
        <v>7.8201892367726747E-2</v>
      </c>
      <c r="AF56">
        <v>0.76948896551533552</v>
      </c>
      <c r="AG56" s="13">
        <v>0.64246853873623377</v>
      </c>
    </row>
    <row r="57" spans="1:33">
      <c r="B57">
        <v>1</v>
      </c>
      <c r="C57">
        <v>0.95335875226760858</v>
      </c>
      <c r="D57">
        <v>0.47852010043723869</v>
      </c>
      <c r="E57" s="13">
        <v>0.95335875226760858</v>
      </c>
      <c r="F57" s="21">
        <v>0.49400414090002415</v>
      </c>
      <c r="G57" s="20">
        <v>6.5352913094568157E-2</v>
      </c>
      <c r="H57" s="20">
        <v>1</v>
      </c>
      <c r="I57" s="22">
        <v>0.11504061949070278</v>
      </c>
      <c r="J57" s="14">
        <v>0.82148595504628108</v>
      </c>
      <c r="K57">
        <v>3.4915270872610864E-2</v>
      </c>
      <c r="L57">
        <v>0.97588060426068113</v>
      </c>
      <c r="M57" s="13">
        <v>0.21379620895022344</v>
      </c>
      <c r="N57" s="14">
        <v>1</v>
      </c>
      <c r="O57">
        <v>5.2239618899911987E-2</v>
      </c>
      <c r="P57">
        <v>0.63209741526715191</v>
      </c>
      <c r="Q57" s="13">
        <v>0.48754866591159529</v>
      </c>
      <c r="R57" s="14">
        <v>0.9210309329008598</v>
      </c>
      <c r="S57">
        <v>0.14045419994284808</v>
      </c>
      <c r="T57">
        <v>0.77267111200618199</v>
      </c>
      <c r="U57" s="13">
        <v>0.20508898414035845</v>
      </c>
      <c r="V57" s="14">
        <v>0.61014071936948489</v>
      </c>
      <c r="W57">
        <v>0.19956901364590526</v>
      </c>
      <c r="X57">
        <v>0.50507698848805016</v>
      </c>
      <c r="Y57" s="13">
        <v>0.31522045498421963</v>
      </c>
      <c r="Z57" s="14">
        <v>0.63193440396516598</v>
      </c>
      <c r="AA57">
        <v>0.20106107488944081</v>
      </c>
      <c r="AB57">
        <v>0.63193440396516598</v>
      </c>
      <c r="AC57" s="13">
        <v>0.34021194960953294</v>
      </c>
      <c r="AD57" s="14">
        <v>0.95335875226760858</v>
      </c>
      <c r="AE57">
        <v>0.17865660896070723</v>
      </c>
      <c r="AF57">
        <v>0.95335875226760858</v>
      </c>
      <c r="AG57" s="13">
        <v>0.51476833122494825</v>
      </c>
    </row>
    <row r="58" spans="1:33">
      <c r="B58">
        <v>0.83317008864747122</v>
      </c>
      <c r="C58">
        <v>0.58508887092136819</v>
      </c>
      <c r="D58">
        <v>0.9210309329008598</v>
      </c>
      <c r="E58" s="13">
        <v>0.68532137164819706</v>
      </c>
      <c r="F58" s="21">
        <v>0.83317008864747122</v>
      </c>
      <c r="G58" s="20">
        <v>0.14834568197855383</v>
      </c>
      <c r="H58" s="20">
        <v>0.93274778492275701</v>
      </c>
      <c r="I58" s="22">
        <v>4.7187125079162645E-2</v>
      </c>
      <c r="J58" s="14">
        <v>0.72054997424213152</v>
      </c>
      <c r="K58">
        <v>0.10121927371640255</v>
      </c>
      <c r="L58">
        <v>0.72719945730530045</v>
      </c>
      <c r="M58" s="13">
        <v>0.65361796386479787</v>
      </c>
      <c r="N58" s="14">
        <v>1</v>
      </c>
      <c r="O58">
        <v>5.2239618899911987E-2</v>
      </c>
      <c r="P58">
        <v>0.6374225504572234</v>
      </c>
      <c r="Q58" s="13">
        <v>0.46295049158000112</v>
      </c>
      <c r="R58" s="14">
        <v>1</v>
      </c>
      <c r="S58">
        <v>0.13886823300562984</v>
      </c>
      <c r="T58">
        <v>1</v>
      </c>
      <c r="U58" s="13">
        <v>0.11700674750688575</v>
      </c>
      <c r="V58" s="14">
        <v>0.66136416976901558</v>
      </c>
      <c r="W58">
        <v>5.1286493931499748E-2</v>
      </c>
      <c r="X58">
        <v>0.42058614093080293</v>
      </c>
      <c r="Y58" s="13">
        <v>6.5172238611047623E-2</v>
      </c>
      <c r="Z58" s="14">
        <v>0.63551694657133073</v>
      </c>
      <c r="AA58">
        <v>5.614900941176261E-2</v>
      </c>
      <c r="AB58">
        <v>0.95335875226760858</v>
      </c>
      <c r="AC58" s="13">
        <v>0.34694952691280184</v>
      </c>
      <c r="AD58" s="14">
        <v>0.74972130929837288</v>
      </c>
      <c r="AE58">
        <v>0.11886979193577735</v>
      </c>
      <c r="AF58">
        <v>0.45355276370495029</v>
      </c>
      <c r="AG58" s="13">
        <v>0.57590894658305147</v>
      </c>
    </row>
    <row r="59" spans="1:33">
      <c r="B59">
        <v>0.47059263903101045</v>
      </c>
      <c r="C59">
        <v>0.9210309329008598</v>
      </c>
      <c r="D59">
        <v>0.83317008864747122</v>
      </c>
      <c r="E59" s="13">
        <v>0.9210309329008598</v>
      </c>
      <c r="F59" s="21">
        <v>0.42171478426431908</v>
      </c>
      <c r="G59" s="20">
        <v>0.38024674241737011</v>
      </c>
      <c r="H59" s="20">
        <v>0.9210309329008598</v>
      </c>
      <c r="I59" s="22">
        <v>0.47429148862128645</v>
      </c>
      <c r="J59" s="14">
        <v>0.63193440396516598</v>
      </c>
      <c r="K59">
        <v>0.10217239868481479</v>
      </c>
      <c r="L59">
        <v>0.54982906301796697</v>
      </c>
      <c r="M59" s="13">
        <v>6.8379827361657514E-2</v>
      </c>
      <c r="N59" s="14">
        <v>0.75449428556547249</v>
      </c>
      <c r="O59">
        <v>3.8063012864669246E-2</v>
      </c>
      <c r="P59">
        <v>0.95335875226760858</v>
      </c>
      <c r="Q59" s="13">
        <v>0.49790104482145786</v>
      </c>
      <c r="R59" s="14">
        <v>0.66942207811892696</v>
      </c>
      <c r="S59">
        <v>5.7102134380174849E-2</v>
      </c>
      <c r="T59">
        <v>0.84100777145748951</v>
      </c>
      <c r="U59" s="13">
        <v>0.59410788313702501</v>
      </c>
      <c r="V59" s="14">
        <v>0.78771996872662053</v>
      </c>
      <c r="W59">
        <v>7.8181155276515646E-2</v>
      </c>
      <c r="X59">
        <v>0.30886040782413693</v>
      </c>
      <c r="Y59" s="13">
        <v>0.7117863572748333</v>
      </c>
      <c r="Z59" s="14">
        <v>1</v>
      </c>
      <c r="AA59">
        <v>7.5893701937334634E-2</v>
      </c>
      <c r="AB59">
        <v>1</v>
      </c>
      <c r="AC59" s="13">
        <v>7.5893701937334634E-2</v>
      </c>
      <c r="AD59" s="14">
        <v>0.81596720201942508</v>
      </c>
      <c r="AE59">
        <v>0.17443757178058938</v>
      </c>
      <c r="AF59">
        <v>0.58997091835910287</v>
      </c>
      <c r="AG59" s="13">
        <v>0.27484510084076264</v>
      </c>
    </row>
    <row r="60" spans="1:33">
      <c r="A60" s="17" t="s">
        <v>9</v>
      </c>
      <c r="B60" s="17">
        <v>0.97823631040368708</v>
      </c>
      <c r="C60" s="17">
        <v>0.95335875226760858</v>
      </c>
      <c r="D60" s="17">
        <v>1</v>
      </c>
      <c r="E60" s="18">
        <v>1</v>
      </c>
      <c r="F60" s="24">
        <v>1</v>
      </c>
      <c r="G60" s="25">
        <v>0.36938516983781183</v>
      </c>
      <c r="H60" s="25">
        <v>0.75539426141547206</v>
      </c>
      <c r="I60" s="26">
        <v>0.78652884084139574</v>
      </c>
      <c r="J60" s="19">
        <v>1</v>
      </c>
      <c r="K60" s="17">
        <v>0.10810754372457543</v>
      </c>
      <c r="L60" s="17">
        <v>1</v>
      </c>
      <c r="M60" s="18">
        <v>0.22495058142219615</v>
      </c>
      <c r="N60" s="19">
        <v>1</v>
      </c>
      <c r="O60" s="17">
        <v>9.2095161501909148E-2</v>
      </c>
      <c r="P60" s="17">
        <v>0.8877233927749113</v>
      </c>
      <c r="Q60" s="18">
        <v>0.36415241354084799</v>
      </c>
      <c r="R60" s="19">
        <v>0.74972130929837288</v>
      </c>
      <c r="S60" s="17">
        <v>0.11412530332884137</v>
      </c>
      <c r="T60" s="17">
        <v>0.42745866890248962</v>
      </c>
      <c r="U60" s="18">
        <v>0.36569834798054335</v>
      </c>
      <c r="V60" s="19">
        <v>0.26516237574032597</v>
      </c>
      <c r="W60" s="17">
        <v>4.8722994391897645E-2</v>
      </c>
      <c r="X60" s="17">
        <v>0.56927950884270051</v>
      </c>
      <c r="Y60" s="18">
        <v>0.17658312667957921</v>
      </c>
      <c r="Z60" s="19">
        <v>1</v>
      </c>
      <c r="AA60" s="17">
        <v>0.11399961967482036</v>
      </c>
      <c r="AB60" s="17">
        <v>1</v>
      </c>
      <c r="AC60" s="18">
        <v>0.63093546176944604</v>
      </c>
      <c r="AD60" s="19">
        <v>0.68975890192277478</v>
      </c>
      <c r="AE60" s="17">
        <v>0.14804281507163314</v>
      </c>
      <c r="AF60" s="17">
        <v>0.29825660270977633</v>
      </c>
      <c r="AG60" s="18">
        <v>0.95335875226760858</v>
      </c>
    </row>
    <row r="61" spans="1:33">
      <c r="B61">
        <v>0.78652884084139574</v>
      </c>
      <c r="C61">
        <v>0.76088073201176609</v>
      </c>
      <c r="D61">
        <v>0.95335875226760858</v>
      </c>
      <c r="E61" s="13">
        <v>0.59532666008397284</v>
      </c>
      <c r="F61" s="21">
        <v>0.78652884084139574</v>
      </c>
      <c r="G61" s="20">
        <v>0.27564691048523349</v>
      </c>
      <c r="H61" s="20">
        <v>0.84084476015550347</v>
      </c>
      <c r="I61" s="22">
        <v>0.95335875226760858</v>
      </c>
      <c r="J61" s="14">
        <v>0.9067175044615331</v>
      </c>
      <c r="K61">
        <v>3.2085144534100718E-2</v>
      </c>
      <c r="L61">
        <v>0.75539426141547206</v>
      </c>
      <c r="M61" s="13">
        <v>0.25309181491765442</v>
      </c>
      <c r="N61" s="14">
        <v>0.95335875226760858</v>
      </c>
      <c r="O61">
        <v>2.5013265475077304E-2</v>
      </c>
      <c r="P61">
        <v>0.59405082058555325</v>
      </c>
      <c r="Q61" s="13">
        <v>0.1479083143510192</v>
      </c>
      <c r="R61" s="14">
        <v>0.80203550922154754</v>
      </c>
      <c r="S61">
        <v>3.0205439514250285E-2</v>
      </c>
      <c r="T61">
        <v>1</v>
      </c>
      <c r="U61" s="13">
        <v>1</v>
      </c>
      <c r="V61" s="14">
        <v>0.74779355387010349</v>
      </c>
      <c r="W61">
        <v>3.5167702754320899E-2</v>
      </c>
      <c r="X61">
        <v>0.66942207811892696</v>
      </c>
      <c r="Y61" s="13">
        <v>0.73458379314266697</v>
      </c>
      <c r="Z61" s="14">
        <v>0.80203550922154754</v>
      </c>
      <c r="AA61">
        <v>9.4925287840419287E-2</v>
      </c>
      <c r="AB61">
        <v>0.80203550922154754</v>
      </c>
      <c r="AC61" s="13">
        <v>0.4187501486777746</v>
      </c>
      <c r="AD61" s="14">
        <v>0.97588060426068113</v>
      </c>
      <c r="AE61">
        <v>3.9842997268931118E-2</v>
      </c>
      <c r="AF61">
        <v>0.97588060426068113</v>
      </c>
      <c r="AG61" s="13">
        <v>0.2329956157592365</v>
      </c>
    </row>
    <row r="62" spans="1:33">
      <c r="B62">
        <v>0.89691153708785665</v>
      </c>
      <c r="C62">
        <v>0.77384070511137604</v>
      </c>
      <c r="D62">
        <v>0.55055099508840788</v>
      </c>
      <c r="E62" s="13">
        <v>1</v>
      </c>
      <c r="F62" s="21">
        <v>0.83317008864747122</v>
      </c>
      <c r="G62" s="20">
        <v>0.10275055838758626</v>
      </c>
      <c r="H62" s="20">
        <v>0.81596720201942508</v>
      </c>
      <c r="I62" s="22">
        <v>0.12823305826560227</v>
      </c>
      <c r="J62" s="14">
        <v>0.9210309329008598</v>
      </c>
      <c r="K62">
        <v>0.14775010488222828</v>
      </c>
      <c r="L62">
        <v>0.8877233927749113</v>
      </c>
      <c r="M62" s="13">
        <v>0.17464954742486999</v>
      </c>
      <c r="N62" s="14">
        <v>0.77544678547613854</v>
      </c>
      <c r="O62">
        <v>0.47947856168072256</v>
      </c>
      <c r="P62">
        <v>0.77544678547613854</v>
      </c>
      <c r="Q62" s="13">
        <v>0.66634017722125827</v>
      </c>
      <c r="R62" s="14">
        <v>0.49558710766652292</v>
      </c>
      <c r="S62">
        <v>8.0159101399851496E-2</v>
      </c>
      <c r="T62">
        <v>0.58096364244389065</v>
      </c>
      <c r="U62" s="13">
        <v>0.31902405571382392</v>
      </c>
      <c r="V62" s="14">
        <v>0.86360399696190826</v>
      </c>
      <c r="W62">
        <v>3.2661135827532453E-2</v>
      </c>
      <c r="X62">
        <v>1</v>
      </c>
      <c r="Y62" s="13">
        <v>0.64297191001887799</v>
      </c>
      <c r="Z62" s="14">
        <v>0.70369059472065221</v>
      </c>
      <c r="AA62">
        <v>0.11817030099508885</v>
      </c>
      <c r="AB62">
        <v>0.5768331792435365</v>
      </c>
      <c r="AC62" s="13">
        <v>0.32127182968518742</v>
      </c>
      <c r="AD62" s="14">
        <v>1</v>
      </c>
      <c r="AE62">
        <v>0.35431052774498756</v>
      </c>
      <c r="AF62">
        <v>1</v>
      </c>
      <c r="AG62" s="13">
        <v>0.32653233692584849</v>
      </c>
    </row>
    <row r="63" spans="1:33">
      <c r="B63">
        <v>0.90787022678667861</v>
      </c>
      <c r="C63">
        <v>0.95335875226760858</v>
      </c>
      <c r="D63">
        <v>0.66118768350845936</v>
      </c>
      <c r="E63" s="13">
        <v>1</v>
      </c>
      <c r="F63" s="21">
        <v>0.79871826324745432</v>
      </c>
      <c r="G63" s="20">
        <v>0.10174884261014423</v>
      </c>
      <c r="H63" s="20">
        <v>1</v>
      </c>
      <c r="I63" s="22">
        <v>4.7187125079162645E-2</v>
      </c>
      <c r="J63" s="14">
        <v>0.77544678547613854</v>
      </c>
      <c r="K63">
        <v>4.2280878268716855E-2</v>
      </c>
      <c r="L63">
        <v>0.75449428556547249</v>
      </c>
      <c r="M63" s="13">
        <v>0.11327958623934747</v>
      </c>
      <c r="N63" s="14">
        <v>0.84108214496883582</v>
      </c>
      <c r="O63">
        <v>9.4925287840419287E-2</v>
      </c>
      <c r="P63">
        <v>0.68885892607277521</v>
      </c>
      <c r="Q63" s="13">
        <v>0.52156147030873812</v>
      </c>
      <c r="R63" s="14">
        <v>0.65361796386479787</v>
      </c>
      <c r="S63">
        <v>9.0236338582757133E-2</v>
      </c>
      <c r="T63">
        <v>0.55619077273205653</v>
      </c>
      <c r="U63" s="13">
        <v>0.73699813484660071</v>
      </c>
      <c r="V63" s="14">
        <v>0.76462463699175665</v>
      </c>
      <c r="W63">
        <v>0.35833677309217288</v>
      </c>
      <c r="X63">
        <v>0.56085537708994382</v>
      </c>
      <c r="Y63" s="13">
        <v>0.53661930229053034</v>
      </c>
      <c r="Z63" s="14">
        <v>0.66083405232623704</v>
      </c>
      <c r="AA63">
        <v>0.28447481401379127</v>
      </c>
      <c r="AB63">
        <v>0.66083405232623704</v>
      </c>
      <c r="AC63" s="13">
        <v>0.13472045112554915</v>
      </c>
      <c r="AD63" s="14">
        <v>1</v>
      </c>
      <c r="AE63">
        <v>0.15856298955473974</v>
      </c>
      <c r="AF63">
        <v>0.8877233927749113</v>
      </c>
      <c r="AG63" s="13">
        <v>0.10845749888505113</v>
      </c>
    </row>
    <row r="64" spans="1:33">
      <c r="B64">
        <v>0.50842449818035884</v>
      </c>
      <c r="C64">
        <v>0.36335917429450476</v>
      </c>
      <c r="D64">
        <v>0.80203550922154754</v>
      </c>
      <c r="E64" s="13">
        <v>0.75449428556547249</v>
      </c>
      <c r="F64" s="21">
        <v>0.72089348134869846</v>
      </c>
      <c r="G64" s="20">
        <v>0.24297850894024492</v>
      </c>
      <c r="H64" s="20">
        <v>0.9210309329008598</v>
      </c>
      <c r="I64" s="22">
        <v>4.7260248584314421E-2</v>
      </c>
      <c r="J64" s="14">
        <v>0.77415718436795533</v>
      </c>
      <c r="K64">
        <v>0.12823305826560227</v>
      </c>
      <c r="L64">
        <v>0.77384070511137604</v>
      </c>
      <c r="M64" s="13">
        <v>0.1844568233835524</v>
      </c>
      <c r="N64" s="14">
        <v>0.57497623840923984</v>
      </c>
      <c r="O64">
        <v>0.476801254271978</v>
      </c>
      <c r="P64">
        <v>0.57497623840923984</v>
      </c>
      <c r="Q64" s="13">
        <v>0.26136458973411542</v>
      </c>
      <c r="R64" s="14">
        <v>0.63551694657133073</v>
      </c>
      <c r="S64">
        <v>0.5489290871679674</v>
      </c>
      <c r="T64">
        <v>0.62242821046068686</v>
      </c>
      <c r="U64" s="13">
        <v>0.158224412232984</v>
      </c>
      <c r="V64" s="14">
        <v>1</v>
      </c>
      <c r="W64">
        <v>0.11873529121516341</v>
      </c>
      <c r="X64">
        <v>1</v>
      </c>
      <c r="Y64" s="13">
        <v>0.36866298356708777</v>
      </c>
      <c r="Z64" s="14">
        <v>1</v>
      </c>
      <c r="AA64">
        <v>4.4040881195237774E-2</v>
      </c>
      <c r="AB64">
        <v>1</v>
      </c>
      <c r="AC64" s="13">
        <v>0.40893361365981717</v>
      </c>
      <c r="AD64" s="14">
        <v>0.95335875226760858</v>
      </c>
      <c r="AE64">
        <v>0.23394874072764874</v>
      </c>
      <c r="AF64">
        <v>0.66083405232623704</v>
      </c>
      <c r="AG64" s="13">
        <v>0.44488690707496376</v>
      </c>
    </row>
    <row r="65" spans="1:33">
      <c r="B65">
        <v>0.63489777961581717</v>
      </c>
      <c r="C65">
        <v>1</v>
      </c>
      <c r="D65">
        <v>0.68153902742189265</v>
      </c>
      <c r="E65" s="13">
        <v>0.95335875226760858</v>
      </c>
      <c r="F65" s="21">
        <v>0.74779355387010349</v>
      </c>
      <c r="G65" s="20">
        <v>0.29870032223862608</v>
      </c>
      <c r="H65" s="20">
        <v>0.73716114614858674</v>
      </c>
      <c r="I65" s="22">
        <v>3.8962995805670655E-2</v>
      </c>
      <c r="J65" s="14">
        <v>1</v>
      </c>
      <c r="K65">
        <v>0.23543676803557301</v>
      </c>
      <c r="L65">
        <v>1</v>
      </c>
      <c r="M65" s="13">
        <v>0.61419280452016156</v>
      </c>
      <c r="N65" s="14">
        <v>0.77384070511137604</v>
      </c>
      <c r="O65">
        <v>0.29271340368009441</v>
      </c>
      <c r="P65">
        <v>0.77384070511137604</v>
      </c>
      <c r="Q65" s="13">
        <v>0.29856582151801214</v>
      </c>
      <c r="R65" s="14">
        <v>0.53720386776503293</v>
      </c>
      <c r="S65">
        <v>5.1594853501940527E-2</v>
      </c>
      <c r="T65">
        <v>0.99148922862843347</v>
      </c>
      <c r="U65" s="13">
        <v>0.46395313587630671</v>
      </c>
      <c r="V65" s="14">
        <v>0.86360399696190826</v>
      </c>
      <c r="W65">
        <v>9.7193028369217213E-2</v>
      </c>
      <c r="X65">
        <v>0.82465931720222052</v>
      </c>
      <c r="Y65" s="13">
        <v>8.1908316544053922E-2</v>
      </c>
      <c r="Z65" s="14">
        <v>0.70782893131453484</v>
      </c>
      <c r="AA65">
        <v>4.2280878268716855E-2</v>
      </c>
      <c r="AB65">
        <v>0.80203550922154754</v>
      </c>
      <c r="AC65" s="13">
        <v>0.27616815818024065</v>
      </c>
      <c r="AD65" s="14">
        <v>0.86122897898060313</v>
      </c>
      <c r="AE65">
        <v>7.3034063558964787E-2</v>
      </c>
      <c r="AF65">
        <v>0.9067175044615331</v>
      </c>
      <c r="AG65" s="13">
        <v>0.41559383810962186</v>
      </c>
    </row>
    <row r="66" spans="1:33">
      <c r="B66">
        <v>1</v>
      </c>
      <c r="C66">
        <v>1</v>
      </c>
      <c r="D66">
        <v>0.84100777145748951</v>
      </c>
      <c r="E66" s="13">
        <v>0.95335875226760858</v>
      </c>
      <c r="F66" s="21">
        <v>0.95335875226760858</v>
      </c>
      <c r="G66" s="20">
        <v>9.2759209705296441E-2</v>
      </c>
      <c r="H66" s="20">
        <v>1</v>
      </c>
      <c r="I66" s="22">
        <v>0.47118130890207877</v>
      </c>
      <c r="J66" s="14">
        <v>0.62696695657847157</v>
      </c>
      <c r="K66">
        <v>7.4453994008977356E-2</v>
      </c>
      <c r="L66">
        <v>0.54768141014906779</v>
      </c>
      <c r="M66" s="13">
        <v>0.40887917073892105</v>
      </c>
      <c r="N66" s="14">
        <v>0.77384070511137604</v>
      </c>
      <c r="O66">
        <v>4.0893139203179392E-2</v>
      </c>
      <c r="P66">
        <v>0.77384070511137604</v>
      </c>
      <c r="Q66" s="13">
        <v>0.3854056408163723</v>
      </c>
      <c r="R66" s="14">
        <v>0.82691306735762593</v>
      </c>
      <c r="S66">
        <v>7.5984879248610193E-2</v>
      </c>
      <c r="T66">
        <v>0.82691306735762593</v>
      </c>
      <c r="U66" s="13">
        <v>0.4816313477946646</v>
      </c>
      <c r="V66" s="14">
        <v>0.79871826324745432</v>
      </c>
      <c r="W66">
        <v>7.1330781425136686E-2</v>
      </c>
      <c r="X66">
        <v>0.79871826324745432</v>
      </c>
      <c r="Y66" s="13">
        <v>0.4156578625553855</v>
      </c>
      <c r="Z66" s="14">
        <v>0.79184780620642203</v>
      </c>
      <c r="AA66">
        <v>3.4609521364458391E-2</v>
      </c>
      <c r="AB66">
        <v>0.79184780620642203</v>
      </c>
      <c r="AC66" s="13">
        <v>0.54721956747434997</v>
      </c>
      <c r="AD66" s="14">
        <v>0.80203550922154754</v>
      </c>
      <c r="AE66">
        <v>0.17443757178058938</v>
      </c>
      <c r="AF66">
        <v>0.37326601106526791</v>
      </c>
      <c r="AG66" s="13">
        <v>0.66156409781260317</v>
      </c>
    </row>
    <row r="67" spans="1:33">
      <c r="B67">
        <v>0.87438968509478432</v>
      </c>
      <c r="C67">
        <v>0.75539426141547206</v>
      </c>
      <c r="D67">
        <v>0.87438968509478432</v>
      </c>
      <c r="E67" s="13">
        <v>0.70369059472065221</v>
      </c>
      <c r="F67" s="21">
        <v>0.66083405232623704</v>
      </c>
      <c r="G67" s="20">
        <v>0.15340954190503031</v>
      </c>
      <c r="H67" s="20">
        <v>1</v>
      </c>
      <c r="I67" s="22">
        <v>4.4040881195237774E-2</v>
      </c>
      <c r="J67" s="14">
        <v>0.9067175044615331</v>
      </c>
      <c r="K67">
        <v>6.8379827361657514E-2</v>
      </c>
      <c r="L67">
        <v>0.52163425890779536</v>
      </c>
      <c r="M67" s="13">
        <v>0.63193440396516598</v>
      </c>
      <c r="N67" s="14">
        <v>0.74779355387010349</v>
      </c>
      <c r="O67">
        <v>9.0236338582757133E-2</v>
      </c>
      <c r="P67">
        <v>0.74779355387010349</v>
      </c>
      <c r="Q67" s="13">
        <v>0.62885986414171047</v>
      </c>
      <c r="R67" s="14">
        <v>1</v>
      </c>
      <c r="S67">
        <v>6.9477475801766803E-2</v>
      </c>
      <c r="T67">
        <v>1</v>
      </c>
      <c r="U67" s="13">
        <v>0.54292220304913108</v>
      </c>
      <c r="V67" s="14">
        <v>0.95335875226760858</v>
      </c>
      <c r="W67">
        <v>5.5330352815187181E-2</v>
      </c>
      <c r="X67">
        <v>0.95335875226760858</v>
      </c>
      <c r="Y67" s="13">
        <v>0.62696695657847157</v>
      </c>
      <c r="Z67" s="14">
        <v>0.56398202844902934</v>
      </c>
      <c r="AA67">
        <v>5.614900941176261E-2</v>
      </c>
      <c r="AB67">
        <v>0.56398202844902934</v>
      </c>
      <c r="AC67" s="13">
        <v>1</v>
      </c>
      <c r="AD67" s="14">
        <v>0.56376075581584439</v>
      </c>
      <c r="AE67">
        <v>9.7193028369217213E-2</v>
      </c>
      <c r="AF67">
        <v>0.76932595421334948</v>
      </c>
      <c r="AG67" s="13">
        <v>0.52156147030873812</v>
      </c>
    </row>
    <row r="68" spans="1:33">
      <c r="E68" s="13"/>
      <c r="F68" s="14"/>
      <c r="I68" s="13"/>
      <c r="J68" s="14"/>
      <c r="M68" s="13"/>
      <c r="N68" s="14"/>
      <c r="Q68" s="13"/>
      <c r="R68" s="14"/>
      <c r="U68" s="13"/>
      <c r="V68" s="14"/>
      <c r="Y68" s="13"/>
      <c r="Z68" s="14"/>
      <c r="AC68" s="13"/>
      <c r="AD68" s="14"/>
      <c r="AG68" s="13"/>
    </row>
    <row r="69" spans="1:33">
      <c r="A69" t="s">
        <v>281</v>
      </c>
      <c r="B69">
        <f>AVERAGE(B52:B67)</f>
        <v>0.81403013673924463</v>
      </c>
      <c r="C69">
        <f t="shared" ref="C69:E69" si="6">AVERAGE(C52:C67)</f>
        <v>0.82314495142439714</v>
      </c>
      <c r="D69">
        <f t="shared" si="6"/>
        <v>0.79482773140511176</v>
      </c>
      <c r="E69" s="13">
        <f t="shared" si="6"/>
        <v>0.88753114445593062</v>
      </c>
      <c r="F69" s="14">
        <f t="shared" ref="F69:H69" si="7">AVERAGE(F52:F67)</f>
        <v>0.80037755258847054</v>
      </c>
      <c r="G69">
        <f t="shared" si="7"/>
        <v>0.21813418184524069</v>
      </c>
      <c r="H69">
        <f t="shared" si="7"/>
        <v>0.82891487561018184</v>
      </c>
      <c r="I69" s="16">
        <f>AVERAGE(I52:I67)</f>
        <v>0.30092146735432018</v>
      </c>
      <c r="J69" s="23">
        <f t="shared" ref="J69:M69" si="8">AVERAGE(J52:J67)</f>
        <v>0.84460381712319577</v>
      </c>
      <c r="K69" s="15">
        <f t="shared" si="8"/>
        <v>0.10607063464584962</v>
      </c>
      <c r="L69" s="15">
        <f t="shared" si="8"/>
        <v>0.79706212692774381</v>
      </c>
      <c r="M69" s="16">
        <f t="shared" si="8"/>
        <v>0.29583674942132254</v>
      </c>
      <c r="N69" s="23">
        <f t="shared" ref="N69:Q69" si="9">AVERAGE(N52:N67)</f>
        <v>0.80880682202865628</v>
      </c>
      <c r="O69" s="15">
        <f t="shared" si="9"/>
        <v>0.17022402772875572</v>
      </c>
      <c r="P69" s="15">
        <f t="shared" si="9"/>
        <v>0.74637371902295213</v>
      </c>
      <c r="Q69" s="16">
        <f t="shared" si="9"/>
        <v>0.41230143344978104</v>
      </c>
      <c r="R69" s="23">
        <f t="shared" ref="R69:U69" si="10">AVERAGE(R52:R67)</f>
        <v>0.79539350753014459</v>
      </c>
      <c r="S69" s="15">
        <f t="shared" si="10"/>
        <v>0.1265590213634214</v>
      </c>
      <c r="T69" s="15">
        <f t="shared" si="10"/>
        <v>0.79558004892775391</v>
      </c>
      <c r="U69" s="16">
        <f t="shared" si="10"/>
        <v>0.45887168000895717</v>
      </c>
      <c r="V69" s="23">
        <f t="shared" ref="V69:Y69" si="11">AVERAGE(V52:V67)</f>
        <v>0.80742027567086971</v>
      </c>
      <c r="W69" s="15">
        <f t="shared" si="11"/>
        <v>0.10184859020919618</v>
      </c>
      <c r="X69" s="15">
        <f t="shared" si="11"/>
        <v>0.75317858731503751</v>
      </c>
      <c r="Y69" s="16">
        <f t="shared" si="11"/>
        <v>0.42243303534941867</v>
      </c>
      <c r="Z69" s="23">
        <f t="shared" ref="Z69:AG69" si="12">AVERAGE(Z52:Z67)</f>
        <v>0.8060532274008595</v>
      </c>
      <c r="AA69" s="15">
        <f t="shared" si="12"/>
        <v>9.6838172031343886E-2</v>
      </c>
      <c r="AB69" s="15">
        <f t="shared" si="12"/>
        <v>0.76443098006744026</v>
      </c>
      <c r="AC69" s="16">
        <f t="shared" si="12"/>
        <v>0.48516462881907146</v>
      </c>
      <c r="AD69" s="23">
        <f t="shared" si="12"/>
        <v>0.8634677190008534</v>
      </c>
      <c r="AE69" s="15">
        <f t="shared" si="12"/>
        <v>0.13172738110277568</v>
      </c>
      <c r="AF69" s="15">
        <f t="shared" si="12"/>
        <v>0.74959555880061224</v>
      </c>
      <c r="AG69" s="16">
        <f t="shared" si="12"/>
        <v>0.45423579477226461</v>
      </c>
    </row>
    <row r="70" spans="1:33">
      <c r="A70" t="s">
        <v>282</v>
      </c>
      <c r="B70">
        <f>STDEV(B52:B67)</f>
        <v>0.17615324890814019</v>
      </c>
      <c r="C70">
        <f t="shared" ref="C70:E70" si="13">STDEV(C52:C67)</f>
        <v>0.17170044574577481</v>
      </c>
      <c r="D70">
        <f t="shared" si="13"/>
        <v>0.17462158459170651</v>
      </c>
      <c r="E70" s="13">
        <f t="shared" si="13"/>
        <v>0.14090787742163449</v>
      </c>
      <c r="F70" s="14">
        <f t="shared" ref="F70:I70" si="14">STDEV(F52:F67)</f>
        <v>0.17360996619795085</v>
      </c>
      <c r="G70">
        <f t="shared" si="14"/>
        <v>0.1459364502413957</v>
      </c>
      <c r="H70">
        <f t="shared" si="14"/>
        <v>0.16663331518601238</v>
      </c>
      <c r="I70" s="13">
        <f t="shared" si="14"/>
        <v>0.29849432712794721</v>
      </c>
      <c r="J70" s="14">
        <f t="shared" ref="J70:M70" si="15">STDEV(J52:J67)</f>
        <v>0.15503394948750424</v>
      </c>
      <c r="K70">
        <f t="shared" si="15"/>
        <v>5.1150530846821696E-2</v>
      </c>
      <c r="L70">
        <f t="shared" si="15"/>
        <v>0.15889745221979812</v>
      </c>
      <c r="M70" s="13">
        <f t="shared" si="15"/>
        <v>0.20803832352886392</v>
      </c>
      <c r="N70" s="14">
        <f t="shared" ref="N70:Q70" si="16">STDEV(N52:N67)</f>
        <v>0.17701782698522184</v>
      </c>
      <c r="O70">
        <f t="shared" si="16"/>
        <v>0.18921491763885187</v>
      </c>
      <c r="P70">
        <f t="shared" si="16"/>
        <v>0.14203577028176873</v>
      </c>
      <c r="Q70" s="13">
        <f t="shared" si="16"/>
        <v>0.20045288073440287</v>
      </c>
      <c r="R70" s="14">
        <f t="shared" ref="R70:U70" si="17">STDEV(R52:R67)</f>
        <v>0.17636162888465889</v>
      </c>
      <c r="S70">
        <f t="shared" si="17"/>
        <v>0.12818274315459946</v>
      </c>
      <c r="T70">
        <f t="shared" si="17"/>
        <v>0.19125254270164968</v>
      </c>
      <c r="U70" s="13">
        <f t="shared" si="17"/>
        <v>0.25034246917862746</v>
      </c>
      <c r="V70" s="14">
        <f t="shared" ref="V70:Y70" si="18">STDEV(V52:V67)</f>
        <v>0.20250585481811403</v>
      </c>
      <c r="W70">
        <f t="shared" si="18"/>
        <v>8.3419098362827654E-2</v>
      </c>
      <c r="X70">
        <f t="shared" si="18"/>
        <v>0.2261091887069229</v>
      </c>
      <c r="Y70" s="13">
        <f t="shared" si="18"/>
        <v>0.20632836346411718</v>
      </c>
      <c r="Z70" s="14">
        <f t="shared" ref="Z70:AG70" si="19">STDEV(Z52:Z67)</f>
        <v>0.16449036838486683</v>
      </c>
      <c r="AA70">
        <f t="shared" si="19"/>
        <v>6.4160413339926142E-2</v>
      </c>
      <c r="AB70">
        <f t="shared" si="19"/>
        <v>0.18320745822477891</v>
      </c>
      <c r="AC70" s="13">
        <f t="shared" si="19"/>
        <v>0.27628725321776854</v>
      </c>
      <c r="AD70" s="14">
        <f t="shared" si="19"/>
        <v>0.15454926698353735</v>
      </c>
      <c r="AE70">
        <f t="shared" si="19"/>
        <v>8.4324040588152113E-2</v>
      </c>
      <c r="AF70">
        <f t="shared" si="19"/>
        <v>0.23124119186907219</v>
      </c>
      <c r="AG70" s="13">
        <f t="shared" si="19"/>
        <v>0.23301282051073174</v>
      </c>
    </row>
    <row r="71" spans="1:33">
      <c r="A71" t="s">
        <v>283</v>
      </c>
      <c r="B71">
        <f>B70/SQRT(16)</f>
        <v>4.4038312227035047E-2</v>
      </c>
      <c r="C71">
        <f t="shared" ref="C71" si="20">C70/SQRT(16)</f>
        <v>4.2925111436443703E-2</v>
      </c>
      <c r="D71">
        <f t="shared" ref="D71" si="21">D70/SQRT(16)</f>
        <v>4.3655396147926628E-2</v>
      </c>
      <c r="E71" s="13">
        <f t="shared" ref="E71" si="22">E70/SQRT(16)</f>
        <v>3.5226969355408623E-2</v>
      </c>
      <c r="F71" s="14">
        <f t="shared" ref="F71" si="23">F70/SQRT(16)</f>
        <v>4.3402491549487714E-2</v>
      </c>
      <c r="G71">
        <f t="shared" ref="G71" si="24">G70/SQRT(16)</f>
        <v>3.6484112560348926E-2</v>
      </c>
      <c r="H71">
        <f t="shared" ref="H71" si="25">H70/SQRT(16)</f>
        <v>4.1658328796503094E-2</v>
      </c>
      <c r="I71" s="13">
        <f t="shared" ref="I71" si="26">I70/SQRT(16)</f>
        <v>7.4623581781986803E-2</v>
      </c>
      <c r="J71" s="14">
        <f t="shared" ref="J71" si="27">J70/SQRT(16)</f>
        <v>3.8758487371876059E-2</v>
      </c>
      <c r="K71">
        <f t="shared" ref="K71" si="28">K70/SQRT(16)</f>
        <v>1.2787632711705424E-2</v>
      </c>
      <c r="L71">
        <f t="shared" ref="L71" si="29">L70/SQRT(16)</f>
        <v>3.972436305494953E-2</v>
      </c>
      <c r="M71" s="13">
        <f t="shared" ref="M71" si="30">M70/SQRT(16)</f>
        <v>5.2009580882215981E-2</v>
      </c>
      <c r="N71" s="14">
        <f t="shared" ref="N71" si="31">N70/SQRT(16)</f>
        <v>4.4254456746305459E-2</v>
      </c>
      <c r="O71">
        <f t="shared" ref="O71" si="32">O70/SQRT(16)</f>
        <v>4.7303729409712968E-2</v>
      </c>
      <c r="P71">
        <f t="shared" ref="P71" si="33">P70/SQRT(16)</f>
        <v>3.5508942570442181E-2</v>
      </c>
      <c r="Q71" s="13">
        <f t="shared" ref="Q71" si="34">Q70/SQRT(16)</f>
        <v>5.0113220183600718E-2</v>
      </c>
      <c r="R71" s="14">
        <f t="shared" ref="R71" si="35">R70/SQRT(16)</f>
        <v>4.4090407221164724E-2</v>
      </c>
      <c r="S71">
        <f t="shared" ref="S71" si="36">S70/SQRT(16)</f>
        <v>3.2045685788649865E-2</v>
      </c>
      <c r="T71">
        <f t="shared" ref="T71" si="37">T70/SQRT(16)</f>
        <v>4.781313567541242E-2</v>
      </c>
      <c r="U71" s="13">
        <f t="shared" ref="U71" si="38">U70/SQRT(16)</f>
        <v>6.2585617294656865E-2</v>
      </c>
      <c r="V71" s="14">
        <f t="shared" ref="V71" si="39">V70/SQRT(16)</f>
        <v>5.0626463704528508E-2</v>
      </c>
      <c r="W71">
        <f t="shared" ref="W71" si="40">W70/SQRT(16)</f>
        <v>2.0854774590706913E-2</v>
      </c>
      <c r="X71">
        <f t="shared" ref="X71" si="41">X70/SQRT(16)</f>
        <v>5.6527297176730724E-2</v>
      </c>
      <c r="Y71" s="13">
        <f t="shared" ref="Y71" si="42">Y70/SQRT(16)</f>
        <v>5.1582090866029294E-2</v>
      </c>
      <c r="Z71" s="14">
        <f t="shared" ref="Z71" si="43">Z70/SQRT(16)</f>
        <v>4.1122592096216708E-2</v>
      </c>
      <c r="AA71">
        <f t="shared" ref="AA71" si="44">AA70/SQRT(16)</f>
        <v>1.6040103334981536E-2</v>
      </c>
      <c r="AB71">
        <f t="shared" ref="AB71" si="45">AB70/SQRT(16)</f>
        <v>4.5801864556194727E-2</v>
      </c>
      <c r="AC71" s="13">
        <f t="shared" ref="AC71" si="46">AC70/SQRT(16)</f>
        <v>6.9071813304442134E-2</v>
      </c>
      <c r="AD71" s="14">
        <f t="shared" ref="AD71" si="47">AD70/SQRT(16)</f>
        <v>3.8637316745884338E-2</v>
      </c>
      <c r="AE71">
        <f t="shared" ref="AE71" si="48">AE70/SQRT(16)</f>
        <v>2.1081010147038028E-2</v>
      </c>
      <c r="AF71">
        <f t="shared" ref="AF71" si="49">AF70/SQRT(16)</f>
        <v>5.7810297967268047E-2</v>
      </c>
      <c r="AG71" s="13">
        <f t="shared" ref="AG71" si="50">AG70/SQRT(16)</f>
        <v>5.8253205127682936E-2</v>
      </c>
    </row>
    <row r="74" spans="1:33">
      <c r="A74" t="s">
        <v>3</v>
      </c>
      <c r="B74" s="32" t="s">
        <v>364</v>
      </c>
      <c r="C74" s="32"/>
      <c r="D74" s="32"/>
      <c r="E74" s="32"/>
    </row>
    <row r="75" spans="1:33">
      <c r="B75" t="s">
        <v>4</v>
      </c>
      <c r="C75" t="s">
        <v>5</v>
      </c>
      <c r="D75" t="s">
        <v>6</v>
      </c>
      <c r="E75" t="s">
        <v>7</v>
      </c>
    </row>
    <row r="76" spans="1:33">
      <c r="A76" t="s">
        <v>8</v>
      </c>
      <c r="B76" s="2">
        <v>8.5</v>
      </c>
      <c r="C76" s="2">
        <v>14</v>
      </c>
      <c r="D76" s="2">
        <v>5.5</v>
      </c>
      <c r="E76" s="2">
        <v>13.5</v>
      </c>
    </row>
    <row r="77" spans="1:33">
      <c r="B77" s="2">
        <v>6</v>
      </c>
      <c r="C77" s="2">
        <v>17</v>
      </c>
      <c r="D77" s="2">
        <v>5</v>
      </c>
      <c r="E77" s="2">
        <v>10.5</v>
      </c>
    </row>
    <row r="78" spans="1:33">
      <c r="B78" s="2">
        <v>5.5</v>
      </c>
      <c r="C78" s="2">
        <v>14</v>
      </c>
      <c r="D78" s="2">
        <v>6</v>
      </c>
      <c r="E78" s="2">
        <v>10</v>
      </c>
    </row>
    <row r="79" spans="1:33">
      <c r="B79" s="2">
        <v>4</v>
      </c>
      <c r="C79" s="2">
        <v>18.5</v>
      </c>
      <c r="D79" s="2">
        <v>6</v>
      </c>
      <c r="E79" s="2">
        <v>17</v>
      </c>
    </row>
    <row r="80" spans="1:33">
      <c r="A80" t="s">
        <v>9</v>
      </c>
      <c r="B80" s="2">
        <v>5.5</v>
      </c>
      <c r="C80" s="2">
        <v>14.5</v>
      </c>
      <c r="D80" s="2">
        <v>8</v>
      </c>
      <c r="E80" s="2">
        <v>11.5</v>
      </c>
    </row>
    <row r="81" spans="1:5">
      <c r="B81" s="2">
        <v>3</v>
      </c>
      <c r="C81" s="2">
        <v>17</v>
      </c>
      <c r="D81" s="2">
        <v>6</v>
      </c>
      <c r="E81" s="2">
        <v>13.5</v>
      </c>
    </row>
    <row r="82" spans="1:5">
      <c r="B82" s="2">
        <v>7</v>
      </c>
      <c r="C82" s="2">
        <v>15.5</v>
      </c>
      <c r="D82" s="2">
        <v>4.5</v>
      </c>
      <c r="E82" s="2">
        <v>9</v>
      </c>
    </row>
    <row r="83" spans="1:5">
      <c r="B83" s="2">
        <v>4</v>
      </c>
      <c r="C83" s="2">
        <v>16</v>
      </c>
      <c r="D83" s="2">
        <v>8</v>
      </c>
      <c r="E83" s="2">
        <v>14.5</v>
      </c>
    </row>
    <row r="84" spans="1:5">
      <c r="B84" s="2"/>
    </row>
    <row r="85" spans="1:5">
      <c r="A85" t="s">
        <v>281</v>
      </c>
      <c r="B85">
        <f>AVERAGE(B76:B83)</f>
        <v>5.4375</v>
      </c>
      <c r="C85">
        <f t="shared" ref="C85:E85" si="51">AVERAGE(C76:C83)</f>
        <v>15.8125</v>
      </c>
      <c r="D85">
        <f t="shared" si="51"/>
        <v>6.125</v>
      </c>
      <c r="E85">
        <f t="shared" si="51"/>
        <v>12.4375</v>
      </c>
    </row>
    <row r="86" spans="1:5">
      <c r="A86" t="s">
        <v>282</v>
      </c>
      <c r="B86">
        <f>STDEV(B76:B83)</f>
        <v>1.781602408748131</v>
      </c>
      <c r="C86">
        <f t="shared" ref="C86:E86" si="52">STDEV(C76:C83)</f>
        <v>1.6243130416095468</v>
      </c>
      <c r="D86">
        <f t="shared" si="52"/>
        <v>1.2747548783981961</v>
      </c>
      <c r="E86">
        <f t="shared" si="52"/>
        <v>2.6650850964703867</v>
      </c>
    </row>
    <row r="87" spans="1:5">
      <c r="A87" t="s">
        <v>283</v>
      </c>
      <c r="B87">
        <f>B86/SQRT(8)</f>
        <v>0.62989157230204529</v>
      </c>
      <c r="C87">
        <f t="shared" ref="C87:E87" si="53">C86/SQRT(8)</f>
        <v>0.57428138324592859</v>
      </c>
      <c r="D87">
        <f t="shared" si="53"/>
        <v>0.45069390943299859</v>
      </c>
      <c r="E87">
        <f t="shared" si="53"/>
        <v>0.9422498720767073</v>
      </c>
    </row>
  </sheetData>
  <mergeCells count="28">
    <mergeCell ref="R4:U4"/>
    <mergeCell ref="V4:Y4"/>
    <mergeCell ref="Z4:AC4"/>
    <mergeCell ref="AD4:AG4"/>
    <mergeCell ref="V50:Y50"/>
    <mergeCell ref="Z50:AC50"/>
    <mergeCell ref="AD50:AG50"/>
    <mergeCell ref="R24:U24"/>
    <mergeCell ref="V24:Y24"/>
    <mergeCell ref="Z24:AC24"/>
    <mergeCell ref="AD24:AG24"/>
    <mergeCell ref="R50:U50"/>
    <mergeCell ref="B74:E74"/>
    <mergeCell ref="B1:D2"/>
    <mergeCell ref="B4:E4"/>
    <mergeCell ref="F4:I4"/>
    <mergeCell ref="N4:Q4"/>
    <mergeCell ref="B47:D48"/>
    <mergeCell ref="N24:Q24"/>
    <mergeCell ref="B50:E50"/>
    <mergeCell ref="F50:I50"/>
    <mergeCell ref="J50:M50"/>
    <mergeCell ref="N50:Q50"/>
    <mergeCell ref="J4:M4"/>
    <mergeCell ref="B24:E24"/>
    <mergeCell ref="F24:I24"/>
    <mergeCell ref="J24:M24"/>
    <mergeCell ref="B21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A12B-BCE6-462C-8D22-07F25106A3B3}">
  <dimension ref="A1:K136"/>
  <sheetViews>
    <sheetView zoomScaleNormal="100" workbookViewId="0">
      <selection activeCell="B1" sqref="B1:C1"/>
    </sheetView>
  </sheetViews>
  <sheetFormatPr defaultRowHeight="15"/>
  <cols>
    <col min="3" max="3" width="10.140625" customWidth="1"/>
  </cols>
  <sheetData>
    <row r="1" spans="1:11">
      <c r="A1" t="s">
        <v>10</v>
      </c>
      <c r="B1" s="32" t="s">
        <v>354</v>
      </c>
      <c r="C1" s="32"/>
    </row>
    <row r="3" spans="1:11">
      <c r="B3" t="s">
        <v>4</v>
      </c>
      <c r="C3" t="s">
        <v>5</v>
      </c>
      <c r="D3" t="s">
        <v>6</v>
      </c>
      <c r="E3" t="s">
        <v>7</v>
      </c>
    </row>
    <row r="4" spans="1:11">
      <c r="A4" t="s">
        <v>8</v>
      </c>
      <c r="B4" s="2">
        <v>15</v>
      </c>
      <c r="C4" s="2">
        <v>27</v>
      </c>
      <c r="D4" s="2">
        <v>21</v>
      </c>
      <c r="E4" s="2">
        <v>26</v>
      </c>
    </row>
    <row r="5" spans="1:11">
      <c r="B5" s="2">
        <v>16</v>
      </c>
      <c r="C5" s="2">
        <v>17</v>
      </c>
      <c r="D5" s="2">
        <v>17</v>
      </c>
      <c r="E5" s="2">
        <v>24</v>
      </c>
    </row>
    <row r="6" spans="1:11">
      <c r="B6" s="2">
        <v>13</v>
      </c>
      <c r="C6" s="2">
        <v>28</v>
      </c>
      <c r="D6" s="2">
        <v>21</v>
      </c>
      <c r="E6" s="2">
        <v>33</v>
      </c>
    </row>
    <row r="7" spans="1:11">
      <c r="B7" s="2">
        <v>19</v>
      </c>
      <c r="C7" s="2">
        <v>34</v>
      </c>
      <c r="D7" s="2">
        <v>19</v>
      </c>
      <c r="E7" s="2">
        <v>19</v>
      </c>
    </row>
    <row r="8" spans="1:11">
      <c r="A8" t="s">
        <v>9</v>
      </c>
      <c r="B8" s="2">
        <v>12</v>
      </c>
      <c r="C8" s="2">
        <v>19</v>
      </c>
      <c r="D8" s="2">
        <v>15</v>
      </c>
      <c r="E8" s="2">
        <v>21</v>
      </c>
    </row>
    <row r="9" spans="1:11">
      <c r="B9" s="2">
        <v>14.5</v>
      </c>
      <c r="C9" s="2">
        <v>23</v>
      </c>
      <c r="D9" s="2">
        <v>14</v>
      </c>
      <c r="E9" s="2">
        <v>27</v>
      </c>
    </row>
    <row r="10" spans="1:11">
      <c r="B10" s="2">
        <v>20</v>
      </c>
      <c r="C10" s="2">
        <v>26</v>
      </c>
      <c r="D10" s="2">
        <v>20</v>
      </c>
      <c r="E10" s="2">
        <v>22</v>
      </c>
    </row>
    <row r="11" spans="1:11">
      <c r="B11" s="2">
        <v>16</v>
      </c>
      <c r="C11" s="2">
        <v>31</v>
      </c>
      <c r="D11" s="2">
        <v>16</v>
      </c>
      <c r="E11" s="2">
        <v>24</v>
      </c>
    </row>
    <row r="12" spans="1:11">
      <c r="H12" s="2"/>
      <c r="I12" s="2"/>
      <c r="J12" s="2"/>
      <c r="K12" s="2"/>
    </row>
    <row r="13" spans="1:11">
      <c r="A13" t="s">
        <v>281</v>
      </c>
      <c r="B13">
        <f>AVERAGE(B4:B11)</f>
        <v>15.6875</v>
      </c>
      <c r="C13">
        <f t="shared" ref="C13:D13" si="0">AVERAGE(C4:C11)</f>
        <v>25.625</v>
      </c>
      <c r="D13">
        <f t="shared" si="0"/>
        <v>17.875</v>
      </c>
      <c r="E13">
        <f>AVERAGE(E4:E11)</f>
        <v>24.5</v>
      </c>
    </row>
    <row r="14" spans="1:11">
      <c r="A14" t="s">
        <v>282</v>
      </c>
      <c r="B14">
        <f>STDEV(B4:B11)</f>
        <v>2.7377976028709123</v>
      </c>
      <c r="C14">
        <f t="shared" ref="C14:E14" si="1">STDEV(C4:C11)</f>
        <v>5.7554322166106688</v>
      </c>
      <c r="D14">
        <f t="shared" si="1"/>
        <v>2.7483761439387129</v>
      </c>
      <c r="E14">
        <f t="shared" si="1"/>
        <v>4.3094580368566735</v>
      </c>
    </row>
    <row r="15" spans="1:11">
      <c r="A15" t="s">
        <v>283</v>
      </c>
      <c r="B15">
        <f>B14/SQRT(8)</f>
        <v>0.96795762525314821</v>
      </c>
      <c r="C15">
        <f t="shared" ref="C15:E15" si="2">C14/SQRT(8)</f>
        <v>2.0348525745124633</v>
      </c>
      <c r="D15">
        <f t="shared" si="2"/>
        <v>0.97169770431519931</v>
      </c>
      <c r="E15">
        <f t="shared" si="2"/>
        <v>1.5236235005501102</v>
      </c>
    </row>
    <row r="17" spans="1:5">
      <c r="A17" t="s">
        <v>11</v>
      </c>
      <c r="B17" s="32" t="s">
        <v>367</v>
      </c>
      <c r="C17" s="32"/>
    </row>
    <row r="19" spans="1:5">
      <c r="B19" t="s">
        <v>4</v>
      </c>
      <c r="C19" t="s">
        <v>5</v>
      </c>
      <c r="D19" t="s">
        <v>6</v>
      </c>
      <c r="E19" t="s">
        <v>7</v>
      </c>
    </row>
    <row r="20" spans="1:5">
      <c r="A20" t="s">
        <v>8</v>
      </c>
      <c r="B20" s="2">
        <v>9</v>
      </c>
      <c r="C20" s="2">
        <v>18</v>
      </c>
      <c r="D20" s="2">
        <v>10</v>
      </c>
      <c r="E20" s="2">
        <v>9</v>
      </c>
    </row>
    <row r="21" spans="1:5">
      <c r="B21" s="2">
        <v>5</v>
      </c>
      <c r="C21" s="2">
        <v>13.5</v>
      </c>
      <c r="D21" s="2">
        <v>9.5</v>
      </c>
      <c r="E21" s="2">
        <v>11</v>
      </c>
    </row>
    <row r="22" spans="1:5">
      <c r="B22" s="2">
        <v>8.5</v>
      </c>
      <c r="C22" s="2">
        <v>12</v>
      </c>
      <c r="D22" s="2">
        <v>13</v>
      </c>
      <c r="E22" s="2">
        <v>13.5</v>
      </c>
    </row>
    <row r="23" spans="1:5">
      <c r="B23" s="2">
        <v>6</v>
      </c>
      <c r="C23" s="2">
        <v>11.5</v>
      </c>
      <c r="D23" s="2">
        <v>10.5</v>
      </c>
      <c r="E23" s="2">
        <v>18</v>
      </c>
    </row>
    <row r="24" spans="1:5">
      <c r="A24" t="s">
        <v>9</v>
      </c>
      <c r="B24" s="2">
        <v>8</v>
      </c>
      <c r="C24" s="2">
        <v>10</v>
      </c>
      <c r="D24" s="2">
        <v>9</v>
      </c>
      <c r="E24" s="2">
        <v>16</v>
      </c>
    </row>
    <row r="25" spans="1:5">
      <c r="A25" s="2"/>
      <c r="B25" s="2">
        <v>5</v>
      </c>
      <c r="C25" s="2">
        <v>9.5</v>
      </c>
      <c r="D25" s="2">
        <v>8.5</v>
      </c>
      <c r="E25" s="2">
        <v>11</v>
      </c>
    </row>
    <row r="26" spans="1:5">
      <c r="A26" s="2"/>
      <c r="B26" s="2">
        <v>7</v>
      </c>
      <c r="C26" s="2">
        <v>15.5</v>
      </c>
      <c r="D26" s="2">
        <v>10.5</v>
      </c>
      <c r="E26" s="2">
        <v>12.5</v>
      </c>
    </row>
    <row r="27" spans="1:5">
      <c r="A27" s="2"/>
      <c r="B27" s="2">
        <v>5.5</v>
      </c>
      <c r="C27" s="2">
        <v>11.5</v>
      </c>
      <c r="D27" s="2">
        <v>11.5</v>
      </c>
      <c r="E27" s="2">
        <v>9</v>
      </c>
    </row>
    <row r="28" spans="1:5">
      <c r="A28" s="2"/>
      <c r="B28" s="2"/>
      <c r="C28" s="2"/>
      <c r="D28" s="2"/>
      <c r="E28" s="2"/>
    </row>
    <row r="29" spans="1:5">
      <c r="A29" t="s">
        <v>281</v>
      </c>
      <c r="B29">
        <f>AVERAGE(B20:B27)</f>
        <v>6.75</v>
      </c>
      <c r="C29">
        <f t="shared" ref="C29:E29" si="3">AVERAGE(C20:C27)</f>
        <v>12.6875</v>
      </c>
      <c r="D29">
        <f t="shared" si="3"/>
        <v>10.3125</v>
      </c>
      <c r="E29">
        <f t="shared" si="3"/>
        <v>12.5</v>
      </c>
    </row>
    <row r="30" spans="1:5">
      <c r="A30" t="s">
        <v>282</v>
      </c>
      <c r="B30">
        <f>STDEV(B20:B27)</f>
        <v>1.6035674514745464</v>
      </c>
      <c r="C30">
        <f t="shared" ref="C30:E30" si="4">STDEV(C20:C27)</f>
        <v>2.8652785952802966</v>
      </c>
      <c r="D30">
        <f t="shared" si="4"/>
        <v>1.4376940862764531</v>
      </c>
      <c r="E30">
        <f t="shared" si="4"/>
        <v>3.2182515217339458</v>
      </c>
    </row>
    <row r="31" spans="1:5">
      <c r="A31" t="s">
        <v>283</v>
      </c>
      <c r="B31">
        <f>B30/SQRT(8)</f>
        <v>0.56694670951384085</v>
      </c>
      <c r="C31">
        <f t="shared" ref="C31:E31" si="5">C30/SQRT(8)</f>
        <v>1.0130289623556814</v>
      </c>
      <c r="D31">
        <f t="shared" si="5"/>
        <v>0.50830161883893865</v>
      </c>
      <c r="E31">
        <f t="shared" si="5"/>
        <v>1.1378237372909994</v>
      </c>
    </row>
    <row r="32" spans="1:5">
      <c r="A32" s="2"/>
      <c r="B32" s="2"/>
      <c r="C32" s="2"/>
      <c r="D32" s="2"/>
      <c r="E32" s="2"/>
    </row>
    <row r="34" spans="1:5">
      <c r="A34" t="s">
        <v>12</v>
      </c>
      <c r="B34" s="32" t="s">
        <v>366</v>
      </c>
      <c r="C34" s="32"/>
    </row>
    <row r="36" spans="1:5">
      <c r="B36" t="s">
        <v>4</v>
      </c>
      <c r="C36" t="s">
        <v>5</v>
      </c>
      <c r="D36" t="s">
        <v>6</v>
      </c>
      <c r="E36" t="s">
        <v>7</v>
      </c>
    </row>
    <row r="37" spans="1:5">
      <c r="B37" s="2">
        <v>23.673570000000002</v>
      </c>
      <c r="C37" s="2">
        <v>27.55442</v>
      </c>
      <c r="D37" s="2">
        <v>28.780999999999999</v>
      </c>
      <c r="E37" s="2">
        <v>38.879330000000003</v>
      </c>
    </row>
    <row r="38" spans="1:5">
      <c r="B38" s="2">
        <v>15.458</v>
      </c>
      <c r="C38" s="2">
        <v>32.586329999999997</v>
      </c>
      <c r="D38" s="2">
        <v>32.320999999999998</v>
      </c>
      <c r="E38" s="2">
        <v>42.47</v>
      </c>
    </row>
    <row r="39" spans="1:5">
      <c r="B39" s="2">
        <v>19.545999999999999</v>
      </c>
      <c r="C39" s="2">
        <v>25.524629999999998</v>
      </c>
      <c r="D39" s="2">
        <v>35.1967</v>
      </c>
      <c r="E39" s="2">
        <v>43.343440000000001</v>
      </c>
    </row>
    <row r="40" spans="1:5">
      <c r="B40" s="2">
        <v>21.786999999999999</v>
      </c>
      <c r="C40" s="2">
        <v>29.541</v>
      </c>
      <c r="D40" s="2">
        <v>32.889000000000003</v>
      </c>
      <c r="E40" s="2">
        <v>51.677999999999997</v>
      </c>
    </row>
    <row r="41" spans="1:5">
      <c r="B41" s="2"/>
      <c r="C41" s="2"/>
      <c r="D41" s="2"/>
      <c r="E41" s="2"/>
    </row>
    <row r="42" spans="1:5">
      <c r="A42" t="s">
        <v>281</v>
      </c>
      <c r="B42">
        <f>AVERAGE(B37:B40)</f>
        <v>20.116142500000002</v>
      </c>
      <c r="C42">
        <f t="shared" ref="C42:E42" si="6">AVERAGE(C37:C40)</f>
        <v>28.801594999999999</v>
      </c>
      <c r="D42">
        <f t="shared" si="6"/>
        <v>32.296925000000002</v>
      </c>
      <c r="E42">
        <f t="shared" si="6"/>
        <v>44.092692499999998</v>
      </c>
    </row>
    <row r="43" spans="1:5">
      <c r="A43" t="s">
        <v>282</v>
      </c>
      <c r="B43">
        <f>STDEV(B37:B40)</f>
        <v>3.534138708071815</v>
      </c>
      <c r="C43">
        <f t="shared" ref="C43:E43" si="7">STDEV(C37:C40)</f>
        <v>3.0091462724001961</v>
      </c>
      <c r="D43">
        <f t="shared" si="7"/>
        <v>2.6533975746515392</v>
      </c>
      <c r="E43">
        <f t="shared" si="7"/>
        <v>5.4132722292613202</v>
      </c>
    </row>
    <row r="44" spans="1:5">
      <c r="A44" t="s">
        <v>283</v>
      </c>
      <c r="B44">
        <f>B43/SQRT(4)</f>
        <v>1.7670693540359075</v>
      </c>
      <c r="C44">
        <f t="shared" ref="C44:E44" si="8">C43/SQRT(4)</f>
        <v>1.504573136200098</v>
      </c>
      <c r="D44">
        <f t="shared" si="8"/>
        <v>1.3266987873257696</v>
      </c>
      <c r="E44">
        <f t="shared" si="8"/>
        <v>2.7066361146306601</v>
      </c>
    </row>
    <row r="45" spans="1:5">
      <c r="B45" s="2"/>
      <c r="C45" s="2"/>
      <c r="D45" s="2"/>
      <c r="E45" s="2"/>
    </row>
    <row r="46" spans="1:5">
      <c r="A46" t="s">
        <v>13</v>
      </c>
      <c r="B46" s="32" t="s">
        <v>355</v>
      </c>
      <c r="C46" s="32"/>
    </row>
    <row r="48" spans="1:5">
      <c r="B48" t="s">
        <v>4</v>
      </c>
      <c r="C48" t="s">
        <v>5</v>
      </c>
      <c r="D48" t="s">
        <v>6</v>
      </c>
      <c r="E48" t="s">
        <v>7</v>
      </c>
    </row>
    <row r="49" spans="1:5">
      <c r="B49" s="2">
        <v>15.61767</v>
      </c>
      <c r="C49" s="2">
        <v>19.8</v>
      </c>
      <c r="D49" s="2">
        <v>21.97767</v>
      </c>
      <c r="E49" s="2">
        <v>24.887329999999999</v>
      </c>
    </row>
    <row r="50" spans="1:5">
      <c r="B50" s="2">
        <v>11.722</v>
      </c>
      <c r="C50" s="2">
        <v>21.4</v>
      </c>
      <c r="D50" s="2">
        <v>21.686</v>
      </c>
      <c r="E50" s="2">
        <v>29.175999999999998</v>
      </c>
    </row>
    <row r="51" spans="1:5">
      <c r="B51" s="2">
        <v>16.093</v>
      </c>
      <c r="C51" s="2">
        <v>23.33633</v>
      </c>
      <c r="D51" s="2">
        <v>17.514330000000001</v>
      </c>
      <c r="E51" s="2">
        <v>26.808669999999999</v>
      </c>
    </row>
    <row r="52" spans="1:5">
      <c r="B52" s="2">
        <v>18.77112</v>
      </c>
      <c r="C52" s="2">
        <v>16.371120000000001</v>
      </c>
      <c r="D52" s="2">
        <v>23.70504</v>
      </c>
      <c r="E52" s="2">
        <v>26.70504</v>
      </c>
    </row>
    <row r="53" spans="1:5">
      <c r="B53" s="2"/>
      <c r="C53" s="2"/>
      <c r="D53" s="2"/>
      <c r="E53" s="2"/>
    </row>
    <row r="54" spans="1:5">
      <c r="A54" t="s">
        <v>281</v>
      </c>
      <c r="B54">
        <f>AVERAGE(B49:B52)</f>
        <v>15.550947499999999</v>
      </c>
      <c r="C54">
        <f t="shared" ref="C54:E54" si="9">AVERAGE(C49:C52)</f>
        <v>20.226862500000003</v>
      </c>
      <c r="D54">
        <f>AVERAGE(D49:D52)</f>
        <v>21.220759999999999</v>
      </c>
      <c r="E54">
        <f t="shared" si="9"/>
        <v>26.894259999999996</v>
      </c>
    </row>
    <row r="55" spans="1:5">
      <c r="A55" t="s">
        <v>282</v>
      </c>
      <c r="B55">
        <f>STDEV(B49:B52)</f>
        <v>2.9056624426726443</v>
      </c>
      <c r="C55">
        <f t="shared" ref="C55:E55" si="10">STDEV(C49:C52)</f>
        <v>2.9492372769737405</v>
      </c>
      <c r="D55">
        <f t="shared" si="10"/>
        <v>2.626698274069589</v>
      </c>
      <c r="E55">
        <f t="shared" si="10"/>
        <v>1.7585254532325274</v>
      </c>
    </row>
    <row r="56" spans="1:5">
      <c r="A56" t="s">
        <v>283</v>
      </c>
      <c r="B56">
        <f>B55/SQRT(4)</f>
        <v>1.4528312213363221</v>
      </c>
      <c r="C56">
        <f t="shared" ref="C56" si="11">C55/SQRT(4)</f>
        <v>1.4746186384868702</v>
      </c>
      <c r="D56">
        <f t="shared" ref="D56" si="12">D55/SQRT(4)</f>
        <v>1.3133491370347945</v>
      </c>
      <c r="E56">
        <f t="shared" ref="E56" si="13">E55/SQRT(4)</f>
        <v>0.8792627266162637</v>
      </c>
    </row>
    <row r="58" spans="1:5">
      <c r="A58" s="31" t="s">
        <v>365</v>
      </c>
      <c r="B58" s="34" t="s">
        <v>16</v>
      </c>
      <c r="C58" s="34"/>
    </row>
    <row r="60" spans="1:5">
      <c r="B60" t="s">
        <v>4</v>
      </c>
      <c r="C60" t="s">
        <v>5</v>
      </c>
      <c r="D60" t="s">
        <v>6</v>
      </c>
      <c r="E60" t="s">
        <v>7</v>
      </c>
    </row>
    <row r="61" spans="1:5">
      <c r="B61" s="2">
        <v>3320.3539999999998</v>
      </c>
      <c r="C61" s="2">
        <v>3514.7829999999999</v>
      </c>
      <c r="D61" s="2">
        <v>1902.6220000000001</v>
      </c>
      <c r="E61" s="2">
        <v>3078.7559999999999</v>
      </c>
    </row>
    <row r="62" spans="1:5">
      <c r="B62" s="2">
        <v>4403.09</v>
      </c>
      <c r="C62" s="2">
        <v>5529.9470000000001</v>
      </c>
      <c r="D62" s="2">
        <v>1079.268</v>
      </c>
      <c r="E62" s="2">
        <v>1578.597</v>
      </c>
    </row>
    <row r="63" spans="1:5">
      <c r="B63" s="2">
        <v>4188.8819999999996</v>
      </c>
      <c r="C63" s="2">
        <v>4620.2780000000002</v>
      </c>
      <c r="D63" s="2">
        <v>1988.854</v>
      </c>
      <c r="E63" s="2">
        <v>6859.826</v>
      </c>
    </row>
    <row r="64" spans="1:5">
      <c r="B64" s="2">
        <v>640.88220000000001</v>
      </c>
      <c r="C64" s="2">
        <v>4258.2129999999997</v>
      </c>
      <c r="D64" s="2">
        <v>1240.3019999999999</v>
      </c>
      <c r="E64" s="2">
        <v>1722.65</v>
      </c>
    </row>
    <row r="65" spans="1:5">
      <c r="B65" s="2">
        <v>1453.5319999999999</v>
      </c>
      <c r="C65" s="2">
        <v>7310.3639999999996</v>
      </c>
    </row>
    <row r="66" spans="1:5">
      <c r="B66" s="2">
        <v>1844.6030000000001</v>
      </c>
      <c r="C66" s="2">
        <v>4531.5720000000001</v>
      </c>
    </row>
    <row r="67" spans="1:5">
      <c r="B67" s="2">
        <v>1025.306</v>
      </c>
      <c r="C67" s="2">
        <v>3580.2109999999998</v>
      </c>
    </row>
    <row r="68" spans="1:5">
      <c r="C68" s="2">
        <v>5058.9459999999999</v>
      </c>
    </row>
    <row r="70" spans="1:5">
      <c r="A70" t="s">
        <v>281</v>
      </c>
      <c r="B70">
        <f>AVERAGE(B61:B67)</f>
        <v>2410.9498857142858</v>
      </c>
      <c r="C70">
        <f>AVERAGE(C61:C68)</f>
        <v>4800.5392499999998</v>
      </c>
      <c r="D70">
        <f>AVERAGE(D61:D64)</f>
        <v>1552.7615000000001</v>
      </c>
      <c r="E70">
        <f>AVERAGE(E61:E64)</f>
        <v>3309.9572499999999</v>
      </c>
    </row>
    <row r="71" spans="1:5">
      <c r="A71" t="s">
        <v>282</v>
      </c>
      <c r="B71">
        <f>STDEV(B61:B67)</f>
        <v>1540.9535507765825</v>
      </c>
      <c r="C71">
        <f>STDEV(C61:C68)</f>
        <v>1221.2028861123254</v>
      </c>
      <c r="D71">
        <f>STDEV(D61:D64)</f>
        <v>459.85725020524904</v>
      </c>
      <c r="E71">
        <f>STDEV(E61:E64)</f>
        <v>2461.176871702557</v>
      </c>
    </row>
    <row r="72" spans="1:5">
      <c r="A72" t="s">
        <v>283</v>
      </c>
      <c r="B72">
        <f>B71/SQRT(7)</f>
        <v>582.42569675096843</v>
      </c>
      <c r="C72">
        <f>C71/SQRT(8)</f>
        <v>431.76042098730414</v>
      </c>
      <c r="D72">
        <f t="shared" ref="D72:E72" si="14">D71/SQRT(4)</f>
        <v>229.92862510262452</v>
      </c>
      <c r="E72">
        <f t="shared" si="14"/>
        <v>1230.5884358512785</v>
      </c>
    </row>
    <row r="74" spans="1:5">
      <c r="A74" t="s">
        <v>14</v>
      </c>
      <c r="B74" s="34" t="s">
        <v>15</v>
      </c>
      <c r="C74" s="34"/>
    </row>
    <row r="76" spans="1:5">
      <c r="B76" t="s">
        <v>4</v>
      </c>
      <c r="C76" t="s">
        <v>5</v>
      </c>
      <c r="D76" t="s">
        <v>6</v>
      </c>
      <c r="E76" t="s">
        <v>7</v>
      </c>
    </row>
    <row r="77" spans="1:5">
      <c r="B77" s="2">
        <v>393.51569999999998</v>
      </c>
      <c r="C77" s="2">
        <v>198.01599999999999</v>
      </c>
      <c r="D77" s="2">
        <v>420.94400000000002</v>
      </c>
      <c r="E77" s="2">
        <v>3555.8969999999999</v>
      </c>
    </row>
    <row r="78" spans="1:5">
      <c r="B78" s="2">
        <v>607.67790000000002</v>
      </c>
      <c r="C78" s="2">
        <v>136.36359999999999</v>
      </c>
      <c r="D78" s="2">
        <v>489.02440000000001</v>
      </c>
      <c r="E78" s="2">
        <v>3284.1329999999998</v>
      </c>
    </row>
    <row r="79" spans="1:5">
      <c r="B79" s="2">
        <v>62.243549999999999</v>
      </c>
      <c r="C79" s="2">
        <v>474.80020000000002</v>
      </c>
      <c r="D79" s="2">
        <v>81.733750000000001</v>
      </c>
      <c r="E79" s="2">
        <v>655.95349999999996</v>
      </c>
    </row>
    <row r="80" spans="1:5">
      <c r="B80" s="2">
        <v>1.086241</v>
      </c>
      <c r="C80" s="2">
        <v>175.0582</v>
      </c>
      <c r="D80" s="2">
        <v>978.79250000000002</v>
      </c>
      <c r="E80" s="2">
        <v>4504.3180000000002</v>
      </c>
    </row>
    <row r="81" spans="1:9">
      <c r="B81" s="2">
        <v>18.60697</v>
      </c>
      <c r="C81" s="2">
        <v>486.7312</v>
      </c>
    </row>
    <row r="82" spans="1:9">
      <c r="B82" s="2">
        <v>0</v>
      </c>
      <c r="C82" s="2">
        <v>16.318960000000001</v>
      </c>
      <c r="I82" s="2"/>
    </row>
    <row r="83" spans="1:9">
      <c r="B83" s="2">
        <v>23.45045</v>
      </c>
      <c r="C83" s="2">
        <v>50.600320000000004</v>
      </c>
      <c r="I83" s="2"/>
    </row>
    <row r="84" spans="1:9">
      <c r="C84" s="2">
        <v>516.89229999999998</v>
      </c>
      <c r="I84" s="2"/>
    </row>
    <row r="85" spans="1:9">
      <c r="C85" s="2"/>
      <c r="I85" s="2"/>
    </row>
    <row r="86" spans="1:9">
      <c r="A86" t="s">
        <v>281</v>
      </c>
      <c r="B86">
        <f>AVERAGE(B77:B83)</f>
        <v>158.08297300000001</v>
      </c>
      <c r="C86">
        <f>AVERAGE(C77:C84)</f>
        <v>256.84759750000001</v>
      </c>
      <c r="D86">
        <f>AVERAGE(D77:D80)</f>
        <v>492.62366250000002</v>
      </c>
      <c r="E86">
        <f>AVERAGE(E77:E80)</f>
        <v>3000.0753749999999</v>
      </c>
    </row>
    <row r="87" spans="1:9">
      <c r="A87" t="s">
        <v>282</v>
      </c>
      <c r="B87">
        <f>STDEV(B77:B83)</f>
        <v>242.88784592933862</v>
      </c>
      <c r="C87">
        <f>STDEV(C77:C84)</f>
        <v>204.6013810623609</v>
      </c>
      <c r="D87">
        <f>STDEV(D77:D80)</f>
        <v>369.8385176699947</v>
      </c>
      <c r="E87">
        <f>STDEV(E77:E80)</f>
        <v>1647.9562749922197</v>
      </c>
    </row>
    <row r="88" spans="1:9">
      <c r="A88" t="s">
        <v>283</v>
      </c>
      <c r="B88">
        <f>B87/SQRT(7)</f>
        <v>91.802976687028846</v>
      </c>
      <c r="C88">
        <f>C87/SQRT(8)</f>
        <v>72.337511994664126</v>
      </c>
      <c r="D88">
        <f t="shared" ref="D88" si="15">D87/SQRT(4)</f>
        <v>184.91925883499735</v>
      </c>
      <c r="E88">
        <f t="shared" ref="E88" si="16">E87/SQRT(4)</f>
        <v>823.97813749610987</v>
      </c>
    </row>
    <row r="90" spans="1:9">
      <c r="A90" t="s">
        <v>17</v>
      </c>
      <c r="B90" t="s">
        <v>18</v>
      </c>
    </row>
    <row r="92" spans="1:9">
      <c r="B92" t="s">
        <v>4</v>
      </c>
      <c r="C92" t="s">
        <v>5</v>
      </c>
      <c r="D92" t="s">
        <v>6</v>
      </c>
      <c r="E92" t="s">
        <v>7</v>
      </c>
    </row>
    <row r="93" spans="1:9">
      <c r="B93" s="2">
        <v>263.03969999999998</v>
      </c>
      <c r="C93" s="2">
        <v>12.83422</v>
      </c>
      <c r="D93" s="2">
        <v>337.20179999999999</v>
      </c>
      <c r="E93" s="2">
        <v>2184.451</v>
      </c>
    </row>
    <row r="94" spans="1:9">
      <c r="B94" s="2">
        <v>774.53179999999998</v>
      </c>
      <c r="C94" s="2">
        <v>233.23519999999999</v>
      </c>
      <c r="D94" s="2">
        <v>347.56099999999998</v>
      </c>
      <c r="E94" s="2">
        <v>2348.366</v>
      </c>
    </row>
    <row r="95" spans="1:9">
      <c r="B95" s="2">
        <v>14.1959</v>
      </c>
      <c r="C95" s="2">
        <v>21.498370000000001</v>
      </c>
      <c r="D95" s="2">
        <v>59.938079999999999</v>
      </c>
      <c r="E95" s="2">
        <v>368.44139999999999</v>
      </c>
    </row>
    <row r="96" spans="1:9">
      <c r="B96" s="2">
        <v>0</v>
      </c>
      <c r="C96" s="2">
        <v>550.62639999999999</v>
      </c>
      <c r="D96" s="2">
        <v>828.11320000000001</v>
      </c>
      <c r="E96" s="2">
        <v>3695.3850000000002</v>
      </c>
    </row>
    <row r="97" spans="1:5">
      <c r="B97" s="2">
        <v>7.6616920000000004</v>
      </c>
      <c r="C97" s="2">
        <v>5.0996750000000004</v>
      </c>
    </row>
    <row r="98" spans="1:5">
      <c r="B98" s="2">
        <v>33.023589999999999</v>
      </c>
      <c r="C98" s="2">
        <v>3.818892</v>
      </c>
    </row>
    <row r="99" spans="1:5">
      <c r="B99" s="2">
        <v>9.1196210000000004</v>
      </c>
      <c r="C99" s="2">
        <v>411.0394</v>
      </c>
    </row>
    <row r="100" spans="1:5">
      <c r="C100" s="2">
        <v>4.7907089999999997</v>
      </c>
    </row>
    <row r="102" spans="1:5">
      <c r="A102" t="s">
        <v>281</v>
      </c>
      <c r="B102">
        <f>AVERAGE(B93:B99)</f>
        <v>157.36747185714285</v>
      </c>
      <c r="C102">
        <f>AVERAGE(C93:C100)</f>
        <v>155.36785825000001</v>
      </c>
      <c r="D102">
        <f>AVERAGE(D93:D96)</f>
        <v>393.20352000000003</v>
      </c>
      <c r="E102">
        <f>AVERAGE(E93:E96)</f>
        <v>2149.1608500000002</v>
      </c>
    </row>
    <row r="103" spans="1:5">
      <c r="A103" t="s">
        <v>282</v>
      </c>
      <c r="B103">
        <f>STDEV(B93:B99)</f>
        <v>287.85751529797807</v>
      </c>
      <c r="C103">
        <f>STDEV(C93:C100)</f>
        <v>218.47476051036338</v>
      </c>
      <c r="D103">
        <f>STDEV(D93:D96)</f>
        <v>319.07768935428288</v>
      </c>
      <c r="E103">
        <f>STDEV(E93:E96)</f>
        <v>1366.5893028662113</v>
      </c>
    </row>
    <row r="104" spans="1:5">
      <c r="A104" t="s">
        <v>283</v>
      </c>
      <c r="B104">
        <f>B103/SQRT(7)</f>
        <v>108.79991407134584</v>
      </c>
      <c r="C104">
        <f>C103/SQRT(8)</f>
        <v>77.242492337492436</v>
      </c>
      <c r="D104">
        <f t="shared" ref="D104" si="17">D103/SQRT(4)</f>
        <v>159.53884467714144</v>
      </c>
      <c r="E104">
        <f t="shared" ref="E104" si="18">E103/SQRT(4)</f>
        <v>683.29465143310563</v>
      </c>
    </row>
    <row r="106" spans="1:5">
      <c r="A106" t="s">
        <v>19</v>
      </c>
      <c r="B106" s="34" t="s">
        <v>20</v>
      </c>
      <c r="C106" s="34"/>
      <c r="D106" s="34"/>
    </row>
    <row r="108" spans="1:5">
      <c r="B108" t="s">
        <v>4</v>
      </c>
      <c r="C108" t="s">
        <v>5</v>
      </c>
      <c r="D108" t="s">
        <v>6</v>
      </c>
      <c r="E108" t="s">
        <v>7</v>
      </c>
    </row>
    <row r="109" spans="1:5">
      <c r="B109" s="2">
        <v>32.358060000000002</v>
      </c>
      <c r="C109" s="2">
        <v>14.37213</v>
      </c>
      <c r="D109" s="2">
        <v>113.88939999999999</v>
      </c>
      <c r="E109" s="2">
        <v>477.14049999999997</v>
      </c>
    </row>
    <row r="110" spans="1:5">
      <c r="B110" s="2">
        <v>122.5655</v>
      </c>
      <c r="C110" s="2">
        <v>12.83422</v>
      </c>
      <c r="D110" s="2">
        <v>160.97559999999999</v>
      </c>
      <c r="E110" s="2">
        <v>447.54039999999998</v>
      </c>
    </row>
    <row r="111" spans="1:5">
      <c r="B111" s="2">
        <v>5.4599599999999997</v>
      </c>
      <c r="C111" s="2">
        <v>30.5427</v>
      </c>
      <c r="D111" s="2">
        <v>9.5356039999999993</v>
      </c>
      <c r="E111" s="2">
        <v>83.059049999999999</v>
      </c>
    </row>
    <row r="112" spans="1:5">
      <c r="B112" s="2">
        <v>0</v>
      </c>
      <c r="C112" s="2">
        <v>26.105170000000001</v>
      </c>
      <c r="D112" s="2">
        <v>262.75470000000001</v>
      </c>
      <c r="E112" s="2">
        <v>285.0127</v>
      </c>
    </row>
    <row r="113" spans="1:9">
      <c r="B113" s="2">
        <v>4.3781090000000003</v>
      </c>
      <c r="C113" s="2">
        <v>80.808660000000003</v>
      </c>
    </row>
    <row r="114" spans="1:9">
      <c r="B114" s="2">
        <v>0</v>
      </c>
      <c r="C114" s="2">
        <v>1.019935</v>
      </c>
    </row>
    <row r="115" spans="1:9">
      <c r="B115" s="2">
        <v>2.6056059999999999</v>
      </c>
      <c r="C115" s="2">
        <v>5.7283379999999999</v>
      </c>
    </row>
    <row r="116" spans="1:9">
      <c r="C116" s="2">
        <v>61.862110000000001</v>
      </c>
    </row>
    <row r="117" spans="1:9">
      <c r="I117" s="2"/>
    </row>
    <row r="118" spans="1:9">
      <c r="A118" t="s">
        <v>281</v>
      </c>
      <c r="B118">
        <f>AVERAGE(B109:B115)</f>
        <v>23.909604999999999</v>
      </c>
      <c r="C118">
        <f>AVERAGE(C109:C116)</f>
        <v>29.159157875000002</v>
      </c>
      <c r="D118">
        <f>AVERAGE(D109:D112)</f>
        <v>136.788826</v>
      </c>
      <c r="E118">
        <f>AVERAGE(E109:E112)</f>
        <v>323.18816249999998</v>
      </c>
    </row>
    <row r="119" spans="1:9">
      <c r="A119" t="s">
        <v>282</v>
      </c>
      <c r="B119">
        <f>STDEV(B109:B115)</f>
        <v>44.950768518951449</v>
      </c>
      <c r="C119">
        <f>STDEV(C109:C116)</f>
        <v>28.219482004522472</v>
      </c>
      <c r="D119">
        <f>STDEV(D109:D112)</f>
        <v>105.15095128690265</v>
      </c>
      <c r="E119">
        <f>STDEV(E109:E112)</f>
        <v>181.00106611112994</v>
      </c>
    </row>
    <row r="120" spans="1:9">
      <c r="A120" t="s">
        <v>283</v>
      </c>
      <c r="B120">
        <f>B119/SQRT(7)</f>
        <v>16.989793534625246</v>
      </c>
      <c r="C120">
        <f>C119/SQRT(8)</f>
        <v>9.9770935434847932</v>
      </c>
      <c r="D120">
        <f t="shared" ref="D120" si="19">D119/SQRT(4)</f>
        <v>52.575475643451327</v>
      </c>
      <c r="E120">
        <f t="shared" ref="E120" si="20">E119/SQRT(4)</f>
        <v>90.500533055564972</v>
      </c>
    </row>
    <row r="121" spans="1:9">
      <c r="I121" s="2"/>
    </row>
    <row r="122" spans="1:9">
      <c r="A122" s="31" t="s">
        <v>348</v>
      </c>
      <c r="B122" s="34" t="s">
        <v>21</v>
      </c>
      <c r="C122" s="34"/>
      <c r="D122" s="34"/>
      <c r="I122" s="2"/>
    </row>
    <row r="123" spans="1:9">
      <c r="I123" s="2"/>
    </row>
    <row r="124" spans="1:9">
      <c r="B124" t="s">
        <v>4</v>
      </c>
      <c r="C124" t="s">
        <v>5</v>
      </c>
      <c r="D124" t="s">
        <v>6</v>
      </c>
      <c r="E124" t="s">
        <v>7</v>
      </c>
    </row>
    <row r="125" spans="1:9">
      <c r="B125" s="2">
        <v>356.98239999999998</v>
      </c>
      <c r="C125" s="2">
        <v>9.6256679999999992</v>
      </c>
      <c r="D125" s="2">
        <v>341.66809999999998</v>
      </c>
      <c r="E125" s="2">
        <v>3049.4349999999999</v>
      </c>
    </row>
    <row r="126" spans="1:9">
      <c r="B126" s="2">
        <v>392.41570000000002</v>
      </c>
      <c r="C126" s="2">
        <v>394.27850000000001</v>
      </c>
      <c r="D126" s="2">
        <v>257.31709999999998</v>
      </c>
      <c r="E126" s="2">
        <v>3231.2420000000002</v>
      </c>
    </row>
    <row r="127" spans="1:9">
      <c r="B127" s="2">
        <v>34.943750000000001</v>
      </c>
      <c r="C127" s="2">
        <v>21.498370000000001</v>
      </c>
      <c r="D127" s="2">
        <v>81.733750000000001</v>
      </c>
      <c r="E127" s="2">
        <v>596.32140000000004</v>
      </c>
    </row>
    <row r="128" spans="1:9">
      <c r="B128" s="2">
        <v>1.086241</v>
      </c>
      <c r="C128" s="2">
        <v>682.17539999999997</v>
      </c>
      <c r="D128" s="2">
        <v>978.79250000000002</v>
      </c>
      <c r="E128" s="2">
        <v>4391.152</v>
      </c>
    </row>
    <row r="129" spans="1:5">
      <c r="B129" s="2">
        <v>18.60697</v>
      </c>
      <c r="C129" s="2">
        <v>1.019935</v>
      </c>
    </row>
    <row r="130" spans="1:5">
      <c r="B130" s="2">
        <v>0</v>
      </c>
      <c r="C130" s="2">
        <v>8.5925069999999995</v>
      </c>
    </row>
    <row r="131" spans="1:5">
      <c r="B131" s="2">
        <v>20.844850000000001</v>
      </c>
      <c r="C131" s="2">
        <v>503.14519999999999</v>
      </c>
    </row>
    <row r="132" spans="1:5">
      <c r="C132" s="2">
        <v>47.907089999999997</v>
      </c>
    </row>
    <row r="134" spans="1:5">
      <c r="A134" t="s">
        <v>281</v>
      </c>
      <c r="B134">
        <f>AVERAGE(B125:B131)</f>
        <v>117.83998728571429</v>
      </c>
      <c r="C134">
        <f>AVERAGE(C125:C132)</f>
        <v>208.53033374999998</v>
      </c>
      <c r="D134">
        <f>AVERAGE(D125:D128)</f>
        <v>414.87786249999999</v>
      </c>
      <c r="E134">
        <f>AVERAGE(E125:E128)</f>
        <v>2817.0375999999997</v>
      </c>
    </row>
    <row r="135" spans="1:5">
      <c r="A135" t="s">
        <v>282</v>
      </c>
      <c r="B135">
        <f>STDEV(B125:B131)</f>
        <v>176.17493672457351</v>
      </c>
      <c r="C135">
        <f>STDEV(C125:C132)</f>
        <v>274.90764619950858</v>
      </c>
      <c r="D135">
        <f>STDEV(D125:D128)</f>
        <v>391.22448001331105</v>
      </c>
      <c r="E135">
        <f>STDEV(E125:E128)</f>
        <v>1595.3046126822651</v>
      </c>
    </row>
    <row r="136" spans="1:5">
      <c r="A136" t="s">
        <v>283</v>
      </c>
      <c r="B136">
        <f>B135/SQRT(7)</f>
        <v>66.587867116537382</v>
      </c>
      <c r="C136">
        <f>C135/SQRT(8)</f>
        <v>97.194530413852362</v>
      </c>
      <c r="D136">
        <f t="shared" ref="D136" si="21">D135/SQRT(4)</f>
        <v>195.61224000665553</v>
      </c>
      <c r="E136">
        <f t="shared" ref="E136" si="22">E135/SQRT(4)</f>
        <v>797.65230634113254</v>
      </c>
    </row>
  </sheetData>
  <mergeCells count="8">
    <mergeCell ref="B122:D122"/>
    <mergeCell ref="B106:D106"/>
    <mergeCell ref="B1:C1"/>
    <mergeCell ref="B17:C17"/>
    <mergeCell ref="B34:C34"/>
    <mergeCell ref="B46:C46"/>
    <mergeCell ref="B58:C58"/>
    <mergeCell ref="B74:C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FFF4-39A9-4F6E-9CCF-62A123521E76}">
  <dimension ref="A1:O54"/>
  <sheetViews>
    <sheetView zoomScale="98" zoomScaleNormal="98" workbookViewId="0">
      <selection activeCell="A13" sqref="A13:XFD15"/>
    </sheetView>
  </sheetViews>
  <sheetFormatPr defaultRowHeight="15"/>
  <sheetData>
    <row r="1" spans="1:5">
      <c r="A1" t="s">
        <v>22</v>
      </c>
      <c r="B1" s="34" t="s">
        <v>67</v>
      </c>
      <c r="C1" s="34"/>
      <c r="D1" s="34"/>
    </row>
    <row r="3" spans="1:5">
      <c r="B3" t="s">
        <v>4</v>
      </c>
      <c r="C3" t="s">
        <v>5</v>
      </c>
      <c r="D3" t="s">
        <v>6</v>
      </c>
      <c r="E3" t="s">
        <v>7</v>
      </c>
    </row>
    <row r="4" spans="1:5">
      <c r="B4" s="2">
        <v>3717.0010000000002</v>
      </c>
      <c r="C4" s="2">
        <v>3709.6060000000002</v>
      </c>
      <c r="D4" s="2">
        <v>3028.1170000000002</v>
      </c>
      <c r="E4" s="2">
        <v>6677.3019999999997</v>
      </c>
    </row>
    <row r="5" spans="1:5">
      <c r="B5" s="2">
        <v>3600.7489999999998</v>
      </c>
      <c r="C5" s="2">
        <v>5653.4759999999997</v>
      </c>
      <c r="D5" s="2">
        <v>2313.415</v>
      </c>
      <c r="E5" s="2">
        <v>4894.4639999999999</v>
      </c>
    </row>
    <row r="6" spans="1:5">
      <c r="B6" s="2">
        <v>4252.2169999999996</v>
      </c>
      <c r="C6" s="2">
        <v>5111.7370000000001</v>
      </c>
      <c r="D6" s="2">
        <v>3436.904</v>
      </c>
      <c r="E6" s="2">
        <v>7530.6869999999999</v>
      </c>
    </row>
    <row r="7" spans="1:5">
      <c r="B7" s="2">
        <v>638.7097</v>
      </c>
      <c r="C7" s="2">
        <v>4883.201</v>
      </c>
      <c r="D7" s="2">
        <v>2235.2829999999999</v>
      </c>
      <c r="E7" s="2">
        <v>6252.1170000000002</v>
      </c>
    </row>
    <row r="8" spans="1:5">
      <c r="B8" s="2">
        <v>1469.95</v>
      </c>
      <c r="C8" s="2">
        <v>8197.3799999999992</v>
      </c>
    </row>
    <row r="9" spans="1:5">
      <c r="B9" s="2">
        <v>1844.6030000000001</v>
      </c>
      <c r="C9" s="2">
        <v>4546.8710000000001</v>
      </c>
    </row>
    <row r="10" spans="1:5">
      <c r="B10" s="2">
        <v>1048.7560000000001</v>
      </c>
      <c r="C10" s="2">
        <v>3631.7660000000001</v>
      </c>
    </row>
    <row r="11" spans="1:5">
      <c r="C11" s="2">
        <v>5581.3370000000004</v>
      </c>
    </row>
    <row r="12" spans="1:5">
      <c r="C12" s="2"/>
    </row>
    <row r="13" spans="1:5">
      <c r="A13" t="s">
        <v>281</v>
      </c>
      <c r="B13">
        <f>AVERAGE(B3:B9)</f>
        <v>2587.2049499999998</v>
      </c>
      <c r="C13">
        <f>AVERAGE(C3:C10)</f>
        <v>5104.8624285714295</v>
      </c>
      <c r="D13">
        <f>AVERAGE(D3:D6)</f>
        <v>2926.1453333333334</v>
      </c>
      <c r="E13">
        <f>AVERAGE(E3:E6)</f>
        <v>6367.4843333333338</v>
      </c>
    </row>
    <row r="14" spans="1:5">
      <c r="A14" t="s">
        <v>282</v>
      </c>
      <c r="B14">
        <f>STDEV(B3:B9)</f>
        <v>1460.9808897618796</v>
      </c>
      <c r="C14">
        <f>STDEV(C3:C10)</f>
        <v>1546.0665602693</v>
      </c>
      <c r="D14">
        <f>STDEV(D3:D6)</f>
        <v>568.64360445039176</v>
      </c>
      <c r="E14">
        <f>STDEV(E3:E6)</f>
        <v>1345.142433486624</v>
      </c>
    </row>
    <row r="15" spans="1:5">
      <c r="A15" t="s">
        <v>283</v>
      </c>
      <c r="B15">
        <f>B14/SQRT(7)</f>
        <v>552.19887207540069</v>
      </c>
      <c r="C15">
        <f>C14/SQRT(8)</f>
        <v>546.61707446609103</v>
      </c>
      <c r="D15">
        <f t="shared" ref="D15:E15" si="0">D14/SQRT(4)</f>
        <v>284.32180222519588</v>
      </c>
      <c r="E15">
        <f t="shared" si="0"/>
        <v>672.57121674331199</v>
      </c>
    </row>
    <row r="17" spans="1:15">
      <c r="A17" t="s">
        <v>309</v>
      </c>
      <c r="B17" t="s">
        <v>310</v>
      </c>
    </row>
    <row r="19" spans="1:15">
      <c r="B19" s="34" t="s">
        <v>7</v>
      </c>
      <c r="C19" s="34"/>
      <c r="D19" s="34"/>
      <c r="E19" s="34"/>
      <c r="F19" s="34" t="s">
        <v>6</v>
      </c>
      <c r="G19" s="34"/>
      <c r="H19" s="34"/>
      <c r="I19" s="34" t="s">
        <v>5</v>
      </c>
      <c r="J19" s="34"/>
      <c r="K19" s="34"/>
      <c r="L19" s="34"/>
      <c r="M19" s="34" t="s">
        <v>4</v>
      </c>
      <c r="N19" s="34"/>
      <c r="O19" s="34"/>
    </row>
    <row r="20" spans="1:15">
      <c r="A20" s="29" t="s">
        <v>311</v>
      </c>
      <c r="B20">
        <v>17.7961308225272</v>
      </c>
      <c r="C20">
        <v>18.634539126108798</v>
      </c>
      <c r="D20">
        <v>18.802496141875501</v>
      </c>
      <c r="E20">
        <v>18.901479226460602</v>
      </c>
      <c r="F20">
        <v>19.0170956936139</v>
      </c>
      <c r="G20">
        <v>19.4175122412523</v>
      </c>
      <c r="H20">
        <v>18.786958535462801</v>
      </c>
      <c r="I20">
        <v>18.133142034795402</v>
      </c>
      <c r="J20">
        <v>18.504209773704201</v>
      </c>
      <c r="K20">
        <v>19.009119152720199</v>
      </c>
      <c r="L20">
        <v>18.946716796566399</v>
      </c>
      <c r="M20">
        <v>19.1235507782845</v>
      </c>
      <c r="N20">
        <v>18.936048958807898</v>
      </c>
      <c r="O20">
        <v>19.0277081197687</v>
      </c>
    </row>
    <row r="21" spans="1:15">
      <c r="A21" s="29" t="s">
        <v>312</v>
      </c>
      <c r="B21">
        <v>17.134670072336199</v>
      </c>
      <c r="C21">
        <v>17.925846478703001</v>
      </c>
      <c r="D21">
        <v>17.897945028213901</v>
      </c>
      <c r="E21">
        <v>17.904313412534901</v>
      </c>
      <c r="F21">
        <v>18.2620235099212</v>
      </c>
      <c r="G21">
        <v>17.909486948397099</v>
      </c>
      <c r="H21">
        <v>17.766356855530098</v>
      </c>
      <c r="I21">
        <v>17.2043854363219</v>
      </c>
      <c r="J21">
        <v>17.420977121886601</v>
      </c>
      <c r="K21">
        <v>17.981779985514098</v>
      </c>
      <c r="L21">
        <v>17.866289731128699</v>
      </c>
      <c r="M21">
        <v>18.390676701145299</v>
      </c>
      <c r="N21">
        <v>18.050717223930899</v>
      </c>
      <c r="O21">
        <v>17.7690866555394</v>
      </c>
    </row>
    <row r="22" spans="1:15">
      <c r="A22" s="29" t="s">
        <v>313</v>
      </c>
      <c r="B22">
        <v>16.471471088692599</v>
      </c>
      <c r="C22">
        <v>17.385327191786001</v>
      </c>
      <c r="D22">
        <v>17.730534054018101</v>
      </c>
      <c r="E22">
        <v>17.795189239138502</v>
      </c>
      <c r="F22">
        <v>18.022819686497101</v>
      </c>
      <c r="G22">
        <v>17.8344562006437</v>
      </c>
      <c r="H22">
        <v>17.6487942682812</v>
      </c>
      <c r="I22">
        <v>16.901639248093399</v>
      </c>
      <c r="J22">
        <v>17.412644166328</v>
      </c>
      <c r="K22">
        <v>17.849893807923401</v>
      </c>
      <c r="L22">
        <v>17.7483759700308</v>
      </c>
      <c r="M22">
        <v>17.898693566397</v>
      </c>
      <c r="N22">
        <v>17.901927502901898</v>
      </c>
      <c r="O22">
        <v>17.924827051027499</v>
      </c>
    </row>
    <row r="23" spans="1:15">
      <c r="A23" s="29" t="s">
        <v>314</v>
      </c>
      <c r="B23">
        <v>16.534868964451</v>
      </c>
      <c r="C23">
        <v>17.281059858881399</v>
      </c>
      <c r="D23">
        <v>18.0586774367498</v>
      </c>
      <c r="E23">
        <v>17.924670277752298</v>
      </c>
      <c r="F23">
        <v>17.766892098939699</v>
      </c>
      <c r="G23">
        <v>17.256829602910202</v>
      </c>
      <c r="H23">
        <v>18.016611257122801</v>
      </c>
      <c r="I23">
        <v>17.094243415696202</v>
      </c>
      <c r="J23">
        <v>17.558636766722501</v>
      </c>
      <c r="K23">
        <v>17.9213880939174</v>
      </c>
      <c r="L23">
        <v>18.065660035410399</v>
      </c>
      <c r="M23">
        <v>18.176854979096301</v>
      </c>
      <c r="N23">
        <v>17.894619692675899</v>
      </c>
      <c r="O23">
        <v>18.043253145986501</v>
      </c>
    </row>
    <row r="24" spans="1:15">
      <c r="A24" s="29" t="s">
        <v>315</v>
      </c>
      <c r="B24">
        <v>16.7360791606852</v>
      </c>
      <c r="C24">
        <v>17.378528179073701</v>
      </c>
      <c r="D24">
        <v>17.812203211526999</v>
      </c>
      <c r="E24">
        <v>17.783333707919201</v>
      </c>
      <c r="F24">
        <v>17.8936769726972</v>
      </c>
      <c r="G24">
        <v>17.685997601618698</v>
      </c>
      <c r="H24">
        <v>17.793889757703599</v>
      </c>
      <c r="I24">
        <v>17.046019283218801</v>
      </c>
      <c r="J24">
        <v>17.367064613397599</v>
      </c>
      <c r="K24">
        <v>17.764279666751001</v>
      </c>
      <c r="L24">
        <v>17.659155043324901</v>
      </c>
      <c r="M24">
        <v>17.7820688274143</v>
      </c>
      <c r="N24">
        <v>17.742692766708501</v>
      </c>
      <c r="O24">
        <v>17.783816944137801</v>
      </c>
    </row>
    <row r="25" spans="1:15">
      <c r="A25" s="29" t="s">
        <v>316</v>
      </c>
      <c r="B25">
        <v>16.600373812746199</v>
      </c>
      <c r="C25">
        <v>17.5730971537489</v>
      </c>
      <c r="D25">
        <v>17.734058335823701</v>
      </c>
      <c r="E25">
        <v>17.818039705370801</v>
      </c>
      <c r="F25">
        <v>17.758633507017699</v>
      </c>
      <c r="G25">
        <v>17.6403245112813</v>
      </c>
      <c r="H25">
        <v>17.7899303627688</v>
      </c>
      <c r="I25">
        <v>16.711085979291902</v>
      </c>
      <c r="J25">
        <v>17.0940148429757</v>
      </c>
      <c r="K25">
        <v>17.9153043026649</v>
      </c>
      <c r="L25">
        <v>17.7061055254715</v>
      </c>
      <c r="M25">
        <v>18.1107773644225</v>
      </c>
      <c r="N25">
        <v>17.7156349019434</v>
      </c>
      <c r="O25">
        <v>17.8488675241775</v>
      </c>
    </row>
    <row r="26" spans="1:15">
      <c r="A26" s="29" t="s">
        <v>317</v>
      </c>
      <c r="B26">
        <v>16.4183888795759</v>
      </c>
      <c r="C26">
        <v>16.860380259550201</v>
      </c>
      <c r="D26">
        <v>17.187078387638099</v>
      </c>
      <c r="E26">
        <v>17.164525006085601</v>
      </c>
      <c r="F26">
        <v>17.156210451794699</v>
      </c>
      <c r="G26">
        <v>17.138273147324501</v>
      </c>
      <c r="H26">
        <v>17.166975771389701</v>
      </c>
      <c r="I26">
        <v>16.829001927131401</v>
      </c>
      <c r="J26">
        <v>16.939090255936101</v>
      </c>
      <c r="K26">
        <v>17.184307638772701</v>
      </c>
      <c r="L26">
        <v>17.195294794574899</v>
      </c>
      <c r="M26">
        <v>17.359069523268101</v>
      </c>
      <c r="N26">
        <v>17.135498246568702</v>
      </c>
      <c r="O26">
        <v>17.229247256383999</v>
      </c>
    </row>
    <row r="27" spans="1:15">
      <c r="A27" s="29" t="s">
        <v>318</v>
      </c>
      <c r="B27">
        <v>15.9834956637378</v>
      </c>
      <c r="C27">
        <v>17.116832631746099</v>
      </c>
      <c r="D27">
        <v>17.2074389889695</v>
      </c>
      <c r="E27">
        <v>17.203852863015001</v>
      </c>
      <c r="F27">
        <v>17.236623777150001</v>
      </c>
      <c r="G27">
        <v>17.424185401711199</v>
      </c>
      <c r="H27">
        <v>17.233328522521798</v>
      </c>
      <c r="I27">
        <v>16.374796561404899</v>
      </c>
      <c r="J27">
        <v>16.7262456491226</v>
      </c>
      <c r="K27">
        <v>17.298244696030299</v>
      </c>
      <c r="L27">
        <v>17.084338133421699</v>
      </c>
      <c r="M27">
        <v>17.485443789443501</v>
      </c>
      <c r="N27">
        <v>17.095761866783199</v>
      </c>
      <c r="O27">
        <v>17.190754963450502</v>
      </c>
    </row>
    <row r="28" spans="1:15">
      <c r="A28" s="29" t="s">
        <v>319</v>
      </c>
      <c r="B28">
        <v>15.3873914340551</v>
      </c>
      <c r="C28">
        <v>16.388082361589699</v>
      </c>
      <c r="D28">
        <v>16.7495253079984</v>
      </c>
      <c r="E28">
        <v>16.7798218566255</v>
      </c>
      <c r="F28">
        <v>17.277510134900002</v>
      </c>
      <c r="G28">
        <v>16.9303827814316</v>
      </c>
      <c r="H28">
        <v>16.736726350660501</v>
      </c>
      <c r="I28">
        <v>16.110932804778699</v>
      </c>
      <c r="J28">
        <v>16.594485631851398</v>
      </c>
      <c r="K28">
        <v>17.074223183501601</v>
      </c>
      <c r="L28">
        <v>17.067006234629901</v>
      </c>
      <c r="M28">
        <v>17.149576824233499</v>
      </c>
      <c r="N28">
        <v>17.282301292760401</v>
      </c>
      <c r="O28">
        <v>17.238902437673801</v>
      </c>
    </row>
    <row r="29" spans="1:15">
      <c r="A29" s="29" t="s">
        <v>320</v>
      </c>
      <c r="B29">
        <v>16.277033429245002</v>
      </c>
      <c r="C29">
        <v>16.8330870419272</v>
      </c>
      <c r="D29">
        <v>16.866033453425299</v>
      </c>
      <c r="E29">
        <v>16.9146892875604</v>
      </c>
      <c r="F29">
        <v>17.195997063025001</v>
      </c>
      <c r="G29">
        <v>17.048394868425</v>
      </c>
      <c r="H29">
        <v>16.7312482124029</v>
      </c>
      <c r="I29">
        <v>16.4783030158038</v>
      </c>
      <c r="J29">
        <v>16.6560708064662</v>
      </c>
      <c r="K29">
        <v>16.996371102289501</v>
      </c>
      <c r="L29">
        <v>16.865116085178499</v>
      </c>
      <c r="M29">
        <v>17.308533099989699</v>
      </c>
      <c r="N29">
        <v>17.077678468638901</v>
      </c>
      <c r="O29">
        <v>16.983317349251301</v>
      </c>
    </row>
    <row r="30" spans="1:15">
      <c r="A30" s="29" t="s">
        <v>321</v>
      </c>
      <c r="B30">
        <v>15.9124269165057</v>
      </c>
      <c r="C30">
        <v>17.081107968821801</v>
      </c>
      <c r="D30">
        <v>17.116376748881802</v>
      </c>
      <c r="E30">
        <v>17.1433121673325</v>
      </c>
      <c r="F30">
        <v>17.2604294626688</v>
      </c>
      <c r="G30">
        <v>17.353152165932901</v>
      </c>
      <c r="H30">
        <v>17.0734517055228</v>
      </c>
      <c r="I30">
        <v>16.274035157681698</v>
      </c>
      <c r="J30">
        <v>16.588813114328801</v>
      </c>
      <c r="K30">
        <v>17.176500015503699</v>
      </c>
      <c r="L30">
        <v>16.9519593333081</v>
      </c>
      <c r="M30">
        <v>17.428475861868701</v>
      </c>
      <c r="N30">
        <v>17.0527664394758</v>
      </c>
      <c r="O30">
        <v>17.024368286428398</v>
      </c>
    </row>
    <row r="31" spans="1:15">
      <c r="A31" s="29" t="s">
        <v>322</v>
      </c>
      <c r="B31">
        <v>15.401307282598999</v>
      </c>
      <c r="C31">
        <v>16.377727413848799</v>
      </c>
      <c r="D31">
        <v>17.029136133983599</v>
      </c>
      <c r="E31">
        <v>16.918462126373701</v>
      </c>
      <c r="F31">
        <v>16.9818310847694</v>
      </c>
      <c r="G31">
        <v>16.6221839002569</v>
      </c>
      <c r="H31">
        <v>16.8755719146818</v>
      </c>
      <c r="I31">
        <v>16.259397460700601</v>
      </c>
      <c r="J31">
        <v>16.745127568362498</v>
      </c>
      <c r="K31">
        <v>17.122584897481399</v>
      </c>
      <c r="L31">
        <v>17.198161452205799</v>
      </c>
      <c r="M31">
        <v>16.968901780019099</v>
      </c>
      <c r="N31">
        <v>17.285479074814301</v>
      </c>
      <c r="O31">
        <v>17.387967359223801</v>
      </c>
    </row>
    <row r="32" spans="1:15">
      <c r="A32" s="29" t="s">
        <v>323</v>
      </c>
      <c r="B32">
        <v>15.830359946283201</v>
      </c>
      <c r="C32">
        <v>16.481762158215702</v>
      </c>
      <c r="D32">
        <v>17.102143863577101</v>
      </c>
      <c r="E32">
        <v>17.154850785740901</v>
      </c>
      <c r="F32">
        <v>17.2149956060832</v>
      </c>
      <c r="G32">
        <v>16.956964892159</v>
      </c>
      <c r="H32">
        <v>16.957899573899301</v>
      </c>
      <c r="I32">
        <v>16.219456037897299</v>
      </c>
      <c r="J32">
        <v>16.5735127535403</v>
      </c>
      <c r="K32">
        <v>17.0914191517159</v>
      </c>
      <c r="L32">
        <v>16.996848780408701</v>
      </c>
      <c r="M32">
        <v>17.143711687188102</v>
      </c>
      <c r="N32">
        <v>16.853279219061299</v>
      </c>
      <c r="O32">
        <v>17.142922671929799</v>
      </c>
    </row>
    <row r="33" spans="1:15">
      <c r="A33" s="29" t="s">
        <v>324</v>
      </c>
      <c r="B33">
        <v>15.6027734689873</v>
      </c>
      <c r="C33">
        <v>16.492053374908199</v>
      </c>
      <c r="D33">
        <v>16.8135203837376</v>
      </c>
      <c r="E33">
        <v>16.868421944278701</v>
      </c>
      <c r="F33">
        <v>17.068651300105198</v>
      </c>
      <c r="G33">
        <v>16.980771212806999</v>
      </c>
      <c r="H33">
        <v>16.5910490174393</v>
      </c>
      <c r="I33">
        <v>15.943365850079701</v>
      </c>
      <c r="J33">
        <v>16.282201796025699</v>
      </c>
      <c r="K33">
        <v>16.9246212519053</v>
      </c>
      <c r="L33">
        <v>16.778378489509699</v>
      </c>
      <c r="M33">
        <v>17.019627143520001</v>
      </c>
      <c r="N33">
        <v>16.863762109783099</v>
      </c>
      <c r="O33">
        <v>16.814554229808401</v>
      </c>
    </row>
    <row r="34" spans="1:15">
      <c r="A34" s="29" t="s">
        <v>325</v>
      </c>
      <c r="B34">
        <v>15.585600842287199</v>
      </c>
      <c r="C34">
        <v>16.414030610823499</v>
      </c>
      <c r="D34">
        <v>17.0962745635197</v>
      </c>
      <c r="E34">
        <v>17.226125244922802</v>
      </c>
      <c r="F34">
        <v>17.098983168470699</v>
      </c>
      <c r="G34">
        <v>16.909497398004099</v>
      </c>
      <c r="H34">
        <v>16.855010819449902</v>
      </c>
      <c r="I34">
        <v>15.974669159876401</v>
      </c>
      <c r="J34">
        <v>16.4135368722843</v>
      </c>
      <c r="K34">
        <v>17.0789977801739</v>
      </c>
      <c r="L34">
        <v>16.978384734668399</v>
      </c>
      <c r="M34">
        <v>17.046095616659901</v>
      </c>
      <c r="N34">
        <v>16.8726918720896</v>
      </c>
      <c r="O34">
        <v>16.968443404850898</v>
      </c>
    </row>
    <row r="35" spans="1:15">
      <c r="A35" s="29" t="s">
        <v>326</v>
      </c>
      <c r="B35">
        <v>16.283908941558199</v>
      </c>
      <c r="C35">
        <v>17.003769754765699</v>
      </c>
      <c r="D35">
        <v>16.7398916140518</v>
      </c>
      <c r="E35">
        <v>16.688789255143799</v>
      </c>
      <c r="F35">
        <v>16.929732306256199</v>
      </c>
      <c r="G35">
        <v>16.462530642908401</v>
      </c>
      <c r="H35">
        <v>16.8035647345116</v>
      </c>
      <c r="I35">
        <v>16.318638798646099</v>
      </c>
      <c r="J35">
        <v>16.467073782651301</v>
      </c>
      <c r="K35">
        <v>16.837775777623399</v>
      </c>
      <c r="L35">
        <v>16.734131901097101</v>
      </c>
      <c r="M35">
        <v>17.108030913312898</v>
      </c>
      <c r="N35">
        <v>16.778410212151901</v>
      </c>
      <c r="O35">
        <v>16.673012675898299</v>
      </c>
    </row>
    <row r="36" spans="1:15">
      <c r="A36" s="29" t="s">
        <v>327</v>
      </c>
      <c r="B36">
        <v>16.910243120926999</v>
      </c>
      <c r="C36">
        <v>16.699095728517602</v>
      </c>
      <c r="D36">
        <v>16.072315584644901</v>
      </c>
      <c r="E36">
        <v>16.099676556598201</v>
      </c>
      <c r="F36">
        <v>16.5111142744672</v>
      </c>
      <c r="G36">
        <v>16.794753771391701</v>
      </c>
      <c r="H36">
        <v>15.897191508029399</v>
      </c>
      <c r="I36">
        <v>16.8375074059954</v>
      </c>
      <c r="J36">
        <v>16.651779537608299</v>
      </c>
      <c r="K36">
        <v>16.365949035498598</v>
      </c>
      <c r="L36">
        <v>16.1876453367294</v>
      </c>
      <c r="M36">
        <v>16.424069626375999</v>
      </c>
      <c r="N36">
        <v>16.3382410245076</v>
      </c>
      <c r="O36">
        <v>16.3037907796027</v>
      </c>
    </row>
    <row r="37" spans="1:15">
      <c r="A37" s="29" t="s">
        <v>328</v>
      </c>
      <c r="B37">
        <v>16.117972268862001</v>
      </c>
      <c r="C37">
        <v>16.347671315136601</v>
      </c>
      <c r="D37">
        <v>16.057194914277002</v>
      </c>
      <c r="E37">
        <v>16.1378433001845</v>
      </c>
      <c r="F37">
        <v>16.715788390399499</v>
      </c>
      <c r="G37">
        <v>16.9737587684312</v>
      </c>
      <c r="H37">
        <v>16.275958245309301</v>
      </c>
      <c r="I37">
        <v>16.079024838653002</v>
      </c>
      <c r="J37">
        <v>16.117649112024999</v>
      </c>
      <c r="K37">
        <v>16.416501504633199</v>
      </c>
      <c r="L37">
        <v>16.3040750134947</v>
      </c>
      <c r="M37">
        <v>16.697164962009801</v>
      </c>
      <c r="N37">
        <v>16.411913789592699</v>
      </c>
      <c r="O37">
        <v>16.230559599006298</v>
      </c>
    </row>
    <row r="38" spans="1:15">
      <c r="A38" s="29" t="s">
        <v>329</v>
      </c>
      <c r="B38">
        <v>15.331946246611199</v>
      </c>
      <c r="C38">
        <v>16.467531117500101</v>
      </c>
      <c r="D38">
        <v>16.593758365791501</v>
      </c>
      <c r="E38">
        <v>16.681332405437502</v>
      </c>
      <c r="F38">
        <v>16.349759481329599</v>
      </c>
      <c r="G38">
        <v>16.890012238589801</v>
      </c>
      <c r="H38">
        <v>16.627281436006701</v>
      </c>
      <c r="I38">
        <v>15.7706759906727</v>
      </c>
      <c r="J38">
        <v>16.1355791759906</v>
      </c>
      <c r="K38">
        <v>16.628267591343</v>
      </c>
      <c r="L38">
        <v>16.510106725834</v>
      </c>
      <c r="M38">
        <v>16.865992750735199</v>
      </c>
      <c r="N38">
        <v>16.525374506598499</v>
      </c>
      <c r="O38">
        <v>16.583376298261499</v>
      </c>
    </row>
    <row r="39" spans="1:15">
      <c r="A39" s="29" t="s">
        <v>330</v>
      </c>
      <c r="B39">
        <v>18.6264781596965</v>
      </c>
      <c r="C39">
        <v>17.7010815674169</v>
      </c>
      <c r="D39">
        <v>13.951981396855601</v>
      </c>
      <c r="E39">
        <v>13.788330571401501</v>
      </c>
      <c r="F39">
        <v>14.039992166587799</v>
      </c>
      <c r="G39">
        <v>14.7282572438773</v>
      </c>
      <c r="H39">
        <v>14.2981975830865</v>
      </c>
      <c r="I39">
        <v>18.5795665438872</v>
      </c>
      <c r="J39">
        <v>18.348928286850601</v>
      </c>
      <c r="K39">
        <v>13.7222589848348</v>
      </c>
      <c r="L39">
        <v>13.634256256784701</v>
      </c>
      <c r="M39">
        <v>14.5477753929508</v>
      </c>
      <c r="N39">
        <v>13.972543464723101</v>
      </c>
      <c r="O39">
        <v>13.5979727745954</v>
      </c>
    </row>
    <row r="40" spans="1:15">
      <c r="A40" s="29" t="s">
        <v>331</v>
      </c>
      <c r="B40">
        <v>6.4916429873169497</v>
      </c>
      <c r="C40">
        <v>6.8107867107684896</v>
      </c>
      <c r="D40">
        <v>7.5340608250850698</v>
      </c>
      <c r="E40">
        <v>7.1313810150963901</v>
      </c>
      <c r="F40">
        <v>7.1942780644484996</v>
      </c>
      <c r="G40">
        <v>7.2538615425624</v>
      </c>
      <c r="H40">
        <v>7.2032017868035503</v>
      </c>
      <c r="I40">
        <v>6.2504101981716396</v>
      </c>
      <c r="J40">
        <v>6.4420547912711701</v>
      </c>
      <c r="K40">
        <v>6.6055119454753397</v>
      </c>
      <c r="L40">
        <v>6.3665231469915602</v>
      </c>
      <c r="M40">
        <v>6.2512753044123697</v>
      </c>
      <c r="N40">
        <v>7.1138037507698098</v>
      </c>
      <c r="O40">
        <v>6.60424581902853</v>
      </c>
    </row>
    <row r="41" spans="1:15">
      <c r="A41" s="29" t="s">
        <v>332</v>
      </c>
      <c r="B41">
        <v>8.1007805836482003</v>
      </c>
      <c r="C41">
        <v>7.1319221704904301</v>
      </c>
      <c r="D41">
        <v>6.1309033238386901</v>
      </c>
      <c r="E41">
        <v>6.7920608101062898</v>
      </c>
      <c r="F41">
        <v>6.2391182422012097</v>
      </c>
      <c r="G41">
        <v>6.20671462343463</v>
      </c>
      <c r="H41">
        <v>6.3936229455766096</v>
      </c>
      <c r="I41">
        <v>7.6949366529814904</v>
      </c>
      <c r="J41">
        <v>7.6273235874988297</v>
      </c>
      <c r="K41">
        <v>6.1312340792128204</v>
      </c>
      <c r="L41">
        <v>6.22098060813284</v>
      </c>
      <c r="M41">
        <v>6.3955160975340002</v>
      </c>
      <c r="N41">
        <v>6.1251659796621496</v>
      </c>
      <c r="O41">
        <v>6.1271752744755501</v>
      </c>
    </row>
    <row r="42" spans="1:15">
      <c r="A42" s="29" t="s">
        <v>333</v>
      </c>
      <c r="B42">
        <v>6.4145804834827098</v>
      </c>
      <c r="C42">
        <v>6.57191231276735</v>
      </c>
      <c r="D42">
        <v>6.5955829086961604</v>
      </c>
      <c r="E42">
        <v>6.8635612760328399</v>
      </c>
      <c r="F42">
        <v>6.6367157004983497</v>
      </c>
      <c r="G42">
        <v>6.9923317504552802</v>
      </c>
      <c r="H42">
        <v>6.6992249855554604</v>
      </c>
      <c r="I42">
        <v>6.4481005746814004</v>
      </c>
      <c r="J42">
        <v>6.6436962151176999</v>
      </c>
      <c r="K42">
        <v>6.6762357193063702</v>
      </c>
      <c r="L42">
        <v>6.6533472009654799</v>
      </c>
      <c r="M42">
        <v>6.9368915835238996</v>
      </c>
      <c r="N42">
        <v>6.7195486717660202</v>
      </c>
      <c r="O42">
        <v>6.4135615927030498</v>
      </c>
    </row>
    <row r="43" spans="1:15">
      <c r="A43" s="29" t="s">
        <v>334</v>
      </c>
      <c r="B43">
        <v>7.3343871562391199</v>
      </c>
      <c r="C43">
        <v>6.9158847702218802</v>
      </c>
      <c r="D43">
        <v>6.1423806324584804</v>
      </c>
      <c r="E43">
        <v>6.44026572618092</v>
      </c>
      <c r="F43">
        <v>6.3699186575478901</v>
      </c>
      <c r="G43">
        <v>6.3593416993437497</v>
      </c>
      <c r="H43">
        <v>6.2406536648010302</v>
      </c>
      <c r="I43">
        <v>6.5914283148434896</v>
      </c>
      <c r="J43">
        <v>7.1989743315576602</v>
      </c>
      <c r="K43">
        <v>6.4413715495099604</v>
      </c>
      <c r="L43">
        <v>6.1656039367257502</v>
      </c>
      <c r="M43">
        <v>6.3194053053849002</v>
      </c>
      <c r="N43">
        <v>6.2065916321824304</v>
      </c>
      <c r="O43">
        <v>6.3139709068554204</v>
      </c>
    </row>
    <row r="44" spans="1:15">
      <c r="A44" s="29" t="s">
        <v>335</v>
      </c>
      <c r="B44">
        <v>6.2969968493326203</v>
      </c>
      <c r="C44">
        <v>6.3109025763959901</v>
      </c>
      <c r="D44">
        <v>6.7611545244746001</v>
      </c>
      <c r="E44">
        <v>6.3431761216970699</v>
      </c>
      <c r="F44">
        <v>6.5219642771232396</v>
      </c>
      <c r="G44">
        <v>6.5974588293898604</v>
      </c>
      <c r="H44">
        <v>6.6665277783899102</v>
      </c>
      <c r="I44">
        <v>6.5405172949360004</v>
      </c>
      <c r="J44">
        <v>6.0740125165040002</v>
      </c>
      <c r="K44">
        <v>6.6928249678452696</v>
      </c>
      <c r="L44">
        <v>6.5126820730575901</v>
      </c>
      <c r="M44">
        <v>6.11191628116927</v>
      </c>
      <c r="N44">
        <v>6.0556656960030901</v>
      </c>
      <c r="O44">
        <v>6.1863689836478502</v>
      </c>
    </row>
    <row r="45" spans="1:15">
      <c r="A45" s="29" t="s">
        <v>336</v>
      </c>
      <c r="B45">
        <v>6.0708199246308201</v>
      </c>
      <c r="C45">
        <v>6.1732442855606697</v>
      </c>
      <c r="D45">
        <v>6.5867364959571599</v>
      </c>
      <c r="E45">
        <v>5.9668914024049302</v>
      </c>
      <c r="F45">
        <v>6.1156876400377698</v>
      </c>
      <c r="G45">
        <v>6.3139038329980499</v>
      </c>
      <c r="H45">
        <v>6.2249074573171397</v>
      </c>
      <c r="I45">
        <v>6.76314762785361</v>
      </c>
      <c r="J45">
        <v>6.1959016764722996</v>
      </c>
      <c r="K45">
        <v>5.93268416692435</v>
      </c>
      <c r="L45">
        <v>6.45059925990323</v>
      </c>
      <c r="M45">
        <v>6.1629321544587503</v>
      </c>
      <c r="N45">
        <v>6.4807575721856798</v>
      </c>
      <c r="O45">
        <v>5.9312191008820401</v>
      </c>
    </row>
    <row r="46" spans="1:15">
      <c r="A46" s="29" t="s">
        <v>337</v>
      </c>
      <c r="B46">
        <v>6.4300986364507899</v>
      </c>
      <c r="C46">
        <v>6.3172432135188199</v>
      </c>
      <c r="D46">
        <v>5.7285960851128603</v>
      </c>
      <c r="E46">
        <v>5.7468660773303197</v>
      </c>
      <c r="F46">
        <v>5.7211551720159202</v>
      </c>
      <c r="G46">
        <v>5.7215638032756004</v>
      </c>
      <c r="H46">
        <v>5.7203046523799497</v>
      </c>
      <c r="I46">
        <v>6.0864428868451501</v>
      </c>
      <c r="J46">
        <v>6.2099040059234198</v>
      </c>
      <c r="K46">
        <v>5.7220861591991996</v>
      </c>
      <c r="L46">
        <v>5.72761236984452</v>
      </c>
      <c r="M46">
        <v>5.7204843500926303</v>
      </c>
      <c r="N46">
        <v>5.7341239845291998</v>
      </c>
      <c r="O46">
        <v>5.72059601973951</v>
      </c>
    </row>
    <row r="47" spans="1:15">
      <c r="A47" s="29" t="s">
        <v>338</v>
      </c>
      <c r="B47">
        <v>6.1337887196009699</v>
      </c>
      <c r="C47">
        <v>6.0673343536368396</v>
      </c>
      <c r="D47">
        <v>6.5198674985402896</v>
      </c>
      <c r="E47">
        <v>5.7655867741325402</v>
      </c>
      <c r="F47">
        <v>5.9289960523084702</v>
      </c>
      <c r="G47">
        <v>5.9854657543720498</v>
      </c>
      <c r="H47">
        <v>5.9473446040743498</v>
      </c>
      <c r="I47">
        <v>6.31852783896852</v>
      </c>
      <c r="J47">
        <v>6.0183101558824799</v>
      </c>
      <c r="K47">
        <v>5.7653753675979198</v>
      </c>
      <c r="L47">
        <v>5.61079881821993</v>
      </c>
      <c r="M47">
        <v>5.5820344913595701</v>
      </c>
      <c r="N47">
        <v>5.58155566454497</v>
      </c>
      <c r="O47">
        <v>5.5821205087419798</v>
      </c>
    </row>
    <row r="48" spans="1:15">
      <c r="A48" s="29" t="s">
        <v>339</v>
      </c>
      <c r="B48">
        <v>5.5974761344794697</v>
      </c>
      <c r="C48">
        <v>5.51008346282741</v>
      </c>
      <c r="D48">
        <v>5.4497491271652398</v>
      </c>
      <c r="E48">
        <v>5.6261125563609999</v>
      </c>
      <c r="F48">
        <v>5.6609684450326796</v>
      </c>
      <c r="G48">
        <v>5.7259507967602596</v>
      </c>
      <c r="H48">
        <v>5.9119127246949397</v>
      </c>
      <c r="I48">
        <v>5.6909198374596102</v>
      </c>
      <c r="J48">
        <v>5.5877183012270004</v>
      </c>
      <c r="K48">
        <v>5.7510509350021204</v>
      </c>
      <c r="L48">
        <v>5.6767867942100496</v>
      </c>
      <c r="M48">
        <v>5.6133733217394797</v>
      </c>
      <c r="N48">
        <v>5.8073430576020604</v>
      </c>
      <c r="O48">
        <v>5.6861619107570398</v>
      </c>
    </row>
    <row r="49" spans="1:15">
      <c r="A49" s="29" t="s">
        <v>340</v>
      </c>
      <c r="B49">
        <v>5.10924109042731</v>
      </c>
      <c r="C49">
        <v>5.2154669651040804</v>
      </c>
      <c r="D49">
        <v>5.2013473636871703</v>
      </c>
      <c r="E49">
        <v>5.4937555859987004</v>
      </c>
      <c r="F49">
        <v>5.0359156323118004</v>
      </c>
      <c r="G49">
        <v>5.2178036907070897</v>
      </c>
      <c r="H49">
        <v>5.0355668090298202</v>
      </c>
      <c r="I49">
        <v>5.0643424967227597</v>
      </c>
      <c r="J49">
        <v>5.1098528893139799</v>
      </c>
      <c r="K49">
        <v>5.3264025389249197</v>
      </c>
      <c r="L49">
        <v>5.2499961090434804</v>
      </c>
      <c r="M49">
        <v>5.0356404570111097</v>
      </c>
      <c r="N49">
        <v>5.0353857278445497</v>
      </c>
      <c r="O49">
        <v>5.0356862379868899</v>
      </c>
    </row>
    <row r="50" spans="1:15">
      <c r="A50" s="29" t="s">
        <v>341</v>
      </c>
      <c r="B50">
        <v>5.2353185098967199</v>
      </c>
      <c r="C50">
        <v>5.0192539983449898</v>
      </c>
      <c r="D50">
        <v>5.0209146936495204</v>
      </c>
      <c r="E50">
        <v>5.0151524315259399</v>
      </c>
      <c r="F50">
        <v>5.29077191527072</v>
      </c>
      <c r="G50">
        <v>5.2752266468877798</v>
      </c>
      <c r="H50">
        <v>5.0145496025172704</v>
      </c>
      <c r="I50">
        <v>5.1892701988692798</v>
      </c>
      <c r="J50">
        <v>5.0144863489347804</v>
      </c>
      <c r="K50">
        <v>5.3789403686977799</v>
      </c>
      <c r="L50">
        <v>5.4431257765368004</v>
      </c>
      <c r="M50">
        <v>5.0146285584558701</v>
      </c>
      <c r="N50">
        <v>5.2586204095380999</v>
      </c>
      <c r="O50">
        <v>5.0146776367402399</v>
      </c>
    </row>
    <row r="51" spans="1:15">
      <c r="A51" s="29" t="s">
        <v>342</v>
      </c>
      <c r="B51">
        <v>4.8506285183090601</v>
      </c>
      <c r="C51">
        <v>5.0506762836563004</v>
      </c>
      <c r="D51">
        <v>5.6214548369559099</v>
      </c>
      <c r="E51">
        <v>4.8508614078627899</v>
      </c>
      <c r="F51">
        <v>5.3193520562291798</v>
      </c>
      <c r="G51">
        <v>5.0669656100122102</v>
      </c>
      <c r="H51">
        <v>4.8502807626284303</v>
      </c>
      <c r="I51">
        <v>4.8593020456455998</v>
      </c>
      <c r="J51">
        <v>4.8502198276445503</v>
      </c>
      <c r="K51">
        <v>4.8510357561919299</v>
      </c>
      <c r="L51">
        <v>5.2206056219896704</v>
      </c>
      <c r="M51">
        <v>4.8503568219636799</v>
      </c>
      <c r="N51">
        <v>5.1914962301644598</v>
      </c>
      <c r="O51">
        <v>4.9980405923046298</v>
      </c>
    </row>
    <row r="52" spans="1:15">
      <c r="A52" s="29" t="s">
        <v>343</v>
      </c>
      <c r="B52">
        <v>4.5873702804402496</v>
      </c>
      <c r="C52">
        <v>4.5793689381571498</v>
      </c>
      <c r="D52">
        <v>4.5444072947587699</v>
      </c>
      <c r="E52">
        <v>4.7116138849598999</v>
      </c>
      <c r="F52">
        <v>4.5441580456229396</v>
      </c>
      <c r="G52">
        <v>4.6877569396195797</v>
      </c>
      <c r="H52">
        <v>4.5482164770716897</v>
      </c>
      <c r="I52">
        <v>4.5438862097929</v>
      </c>
      <c r="J52">
        <v>4.6499586184421497</v>
      </c>
      <c r="K52">
        <v>4.5444448677289397</v>
      </c>
      <c r="L52">
        <v>4.5442458240327204</v>
      </c>
      <c r="M52">
        <v>4.5484049946405998</v>
      </c>
      <c r="N52">
        <v>4.8544115505163399</v>
      </c>
      <c r="O52">
        <v>4.5795159974356103</v>
      </c>
    </row>
    <row r="53" spans="1:15">
      <c r="A53" s="29" t="s">
        <v>344</v>
      </c>
      <c r="B53">
        <v>4.0444528602294803</v>
      </c>
      <c r="C53">
        <v>4.0089032045881599</v>
      </c>
      <c r="D53">
        <v>4.3200940272003896</v>
      </c>
      <c r="E53">
        <v>3.9639671994279699</v>
      </c>
      <c r="F53">
        <v>4.0675990063835901</v>
      </c>
      <c r="G53">
        <v>3.9765980410665702</v>
      </c>
      <c r="H53">
        <v>3.9115097328637498</v>
      </c>
      <c r="I53">
        <v>3.9310111972154198</v>
      </c>
      <c r="J53">
        <v>4.0459805787119603</v>
      </c>
      <c r="K53">
        <v>3.9118076642127102</v>
      </c>
      <c r="L53">
        <v>3.9116994853001001</v>
      </c>
      <c r="M53">
        <v>3.91153972029473</v>
      </c>
      <c r="N53">
        <v>3.9114360154129</v>
      </c>
      <c r="O53">
        <v>3.9115583626854402</v>
      </c>
    </row>
    <row r="54" spans="1:15">
      <c r="A54" s="29" t="s">
        <v>345</v>
      </c>
      <c r="B54">
        <v>3.9308370598932898</v>
      </c>
      <c r="C54">
        <v>3.8632497108142898</v>
      </c>
      <c r="D54">
        <v>4.2911820717993097</v>
      </c>
      <c r="E54">
        <v>3.86344189757774</v>
      </c>
      <c r="F54">
        <v>3.8633512788992102</v>
      </c>
      <c r="G54">
        <v>3.9260063970278098</v>
      </c>
      <c r="H54">
        <v>3.9451346086716002</v>
      </c>
      <c r="I54">
        <v>3.8631975088811501</v>
      </c>
      <c r="J54">
        <v>4.0507234012121502</v>
      </c>
      <c r="K54">
        <v>3.8635135916274299</v>
      </c>
      <c r="L54">
        <v>3.9473037439980101</v>
      </c>
      <c r="M54">
        <v>3.86323455540085</v>
      </c>
      <c r="N54">
        <v>3.8631265322027102</v>
      </c>
      <c r="O54">
        <v>3.8632539725792601</v>
      </c>
    </row>
  </sheetData>
  <mergeCells count="5">
    <mergeCell ref="I19:L19"/>
    <mergeCell ref="M19:O19"/>
    <mergeCell ref="F19:H19"/>
    <mergeCell ref="B19:E19"/>
    <mergeCell ref="B1:D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CEC1-D2CF-480F-9E6C-93917CE40D1F}">
  <dimension ref="A1:I37"/>
  <sheetViews>
    <sheetView workbookViewId="0">
      <selection activeCell="B32" sqref="B32"/>
    </sheetView>
  </sheetViews>
  <sheetFormatPr defaultRowHeight="15"/>
  <cols>
    <col min="1" max="1" width="29.28515625" customWidth="1"/>
    <col min="2" max="2" width="17.140625" customWidth="1"/>
    <col min="3" max="3" width="18.5703125" customWidth="1"/>
    <col min="4" max="4" width="19.7109375" customWidth="1"/>
    <col min="5" max="5" width="16.140625" customWidth="1"/>
    <col min="6" max="6" width="18" customWidth="1"/>
    <col min="7" max="7" width="17.7109375" customWidth="1"/>
    <col min="8" max="8" width="19.42578125" customWidth="1"/>
  </cols>
  <sheetData>
    <row r="1" spans="1:9">
      <c r="A1" t="s">
        <v>54</v>
      </c>
      <c r="B1" s="34" t="s">
        <v>23</v>
      </c>
      <c r="C1" s="34"/>
      <c r="D1" s="34"/>
    </row>
    <row r="3" spans="1:9"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/>
    </row>
    <row r="4" spans="1:9">
      <c r="A4" t="s">
        <v>31</v>
      </c>
      <c r="B4" s="2">
        <v>0.2</v>
      </c>
      <c r="C4" s="2">
        <v>0.4</v>
      </c>
      <c r="D4" s="2">
        <v>1.9</v>
      </c>
      <c r="E4" s="2">
        <v>12.2</v>
      </c>
      <c r="F4" s="2">
        <v>3.7</v>
      </c>
      <c r="G4" s="2">
        <v>5.2</v>
      </c>
      <c r="H4" s="2">
        <v>13.7</v>
      </c>
      <c r="I4" s="2"/>
    </row>
    <row r="5" spans="1:9">
      <c r="A5" t="s">
        <v>32</v>
      </c>
      <c r="B5" s="2">
        <v>0.3</v>
      </c>
      <c r="C5" s="2">
        <v>-1.1200000000000001</v>
      </c>
      <c r="D5" s="2">
        <v>-1.67</v>
      </c>
      <c r="E5" s="2">
        <v>-1.39</v>
      </c>
      <c r="F5" s="2">
        <v>-1.47</v>
      </c>
      <c r="G5" s="2">
        <v>1.43</v>
      </c>
      <c r="H5" s="2">
        <v>2.36</v>
      </c>
    </row>
    <row r="8" spans="1:9">
      <c r="A8" t="s">
        <v>53</v>
      </c>
      <c r="B8" s="34" t="s">
        <v>51</v>
      </c>
      <c r="C8" s="34"/>
      <c r="D8" s="34"/>
    </row>
    <row r="10" spans="1:9">
      <c r="B10" s="5" t="s">
        <v>38</v>
      </c>
    </row>
    <row r="11" spans="1:9">
      <c r="A11" s="4" t="s">
        <v>33</v>
      </c>
      <c r="B11" s="2">
        <v>5.91</v>
      </c>
    </row>
    <row r="12" spans="1:9">
      <c r="A12" s="4" t="s">
        <v>34</v>
      </c>
      <c r="B12" s="2">
        <v>4.08</v>
      </c>
    </row>
    <row r="13" spans="1:9">
      <c r="A13" s="4" t="s">
        <v>35</v>
      </c>
      <c r="B13" s="2">
        <v>3.71</v>
      </c>
    </row>
    <row r="14" spans="1:9">
      <c r="A14" s="4" t="s">
        <v>36</v>
      </c>
      <c r="B14" s="2">
        <v>3.41</v>
      </c>
    </row>
    <row r="15" spans="1:9">
      <c r="A15" s="4" t="s">
        <v>37</v>
      </c>
      <c r="B15" s="2">
        <v>2.25</v>
      </c>
    </row>
    <row r="16" spans="1:9">
      <c r="A16" s="4"/>
      <c r="B16" s="2"/>
    </row>
    <row r="18" spans="1:4">
      <c r="A18" t="s">
        <v>55</v>
      </c>
      <c r="B18" s="37" t="s">
        <v>39</v>
      </c>
      <c r="C18" s="37"/>
      <c r="D18" s="37"/>
    </row>
    <row r="19" spans="1:4">
      <c r="B19" s="37"/>
      <c r="C19" s="37"/>
      <c r="D19" s="37"/>
    </row>
    <row r="20" spans="1:4">
      <c r="B20" s="6"/>
      <c r="C20" s="6"/>
      <c r="D20" s="6"/>
    </row>
    <row r="21" spans="1:4">
      <c r="B21" s="5" t="s">
        <v>38</v>
      </c>
    </row>
    <row r="22" spans="1:4">
      <c r="A22" s="4" t="s">
        <v>40</v>
      </c>
      <c r="B22" s="2">
        <v>5.31</v>
      </c>
    </row>
    <row r="23" spans="1:4">
      <c r="A23" s="4" t="s">
        <v>41</v>
      </c>
      <c r="B23" s="2">
        <v>2.88</v>
      </c>
    </row>
    <row r="24" spans="1:4">
      <c r="A24" s="4" t="s">
        <v>42</v>
      </c>
      <c r="B24" s="2">
        <v>2.79</v>
      </c>
    </row>
    <row r="25" spans="1:4">
      <c r="A25" s="4" t="s">
        <v>43</v>
      </c>
      <c r="B25" s="2">
        <v>2.04</v>
      </c>
    </row>
    <row r="26" spans="1:4">
      <c r="A26" s="4" t="s">
        <v>44</v>
      </c>
      <c r="B26" s="2">
        <v>1.65</v>
      </c>
    </row>
    <row r="29" spans="1:4" ht="15" customHeight="1">
      <c r="A29" t="s">
        <v>56</v>
      </c>
      <c r="B29" s="37" t="s">
        <v>50</v>
      </c>
      <c r="C29" s="37"/>
      <c r="D29" s="37"/>
    </row>
    <row r="30" spans="1:4">
      <c r="B30" s="7"/>
      <c r="C30" s="7"/>
      <c r="D30" s="7"/>
    </row>
    <row r="31" spans="1:4">
      <c r="B31" s="6"/>
      <c r="C31" s="6"/>
      <c r="D31" s="6"/>
    </row>
    <row r="32" spans="1:4">
      <c r="B32" s="5" t="s">
        <v>38</v>
      </c>
    </row>
    <row r="33" spans="1:2">
      <c r="A33" s="4" t="s">
        <v>45</v>
      </c>
      <c r="B33" s="2">
        <v>5.31</v>
      </c>
    </row>
    <row r="34" spans="1:2">
      <c r="A34" s="4" t="s">
        <v>46</v>
      </c>
      <c r="B34" s="2">
        <v>2.27</v>
      </c>
    </row>
    <row r="35" spans="1:2">
      <c r="A35" s="4" t="s">
        <v>47</v>
      </c>
      <c r="B35" s="2">
        <v>2.2400000000000002</v>
      </c>
    </row>
    <row r="36" spans="1:2">
      <c r="A36" s="4" t="s">
        <v>48</v>
      </c>
      <c r="B36" s="2">
        <v>2.21</v>
      </c>
    </row>
    <row r="37" spans="1:2">
      <c r="A37" s="4" t="s">
        <v>49</v>
      </c>
      <c r="B37" s="2">
        <v>1.81</v>
      </c>
    </row>
  </sheetData>
  <mergeCells count="4">
    <mergeCell ref="B1:D1"/>
    <mergeCell ref="B8:D8"/>
    <mergeCell ref="B18:D19"/>
    <mergeCell ref="B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B8F4-2BBA-45C7-A014-8E656B0EB704}">
  <dimension ref="A1:H51"/>
  <sheetViews>
    <sheetView workbookViewId="0">
      <selection activeCell="A33" sqref="A33:E35"/>
    </sheetView>
  </sheetViews>
  <sheetFormatPr defaultRowHeight="15"/>
  <cols>
    <col min="1" max="1" width="16.42578125" customWidth="1"/>
  </cols>
  <sheetData>
    <row r="1" spans="1:6" ht="15" customHeight="1">
      <c r="A1" t="s">
        <v>57</v>
      </c>
      <c r="B1" s="37" t="s">
        <v>52</v>
      </c>
      <c r="C1" s="37"/>
      <c r="D1" s="37"/>
      <c r="E1" s="37"/>
      <c r="F1" s="37"/>
    </row>
    <row r="2" spans="1:6" ht="15" customHeight="1">
      <c r="B2" s="6"/>
      <c r="C2" s="6"/>
      <c r="D2" s="6"/>
      <c r="E2" s="6"/>
      <c r="F2" s="6"/>
    </row>
    <row r="3" spans="1:6">
      <c r="B3" s="5" t="s">
        <v>38</v>
      </c>
    </row>
    <row r="4" spans="1:6">
      <c r="A4" s="4" t="s">
        <v>58</v>
      </c>
      <c r="B4" s="2">
        <v>31.524329999999999</v>
      </c>
    </row>
    <row r="5" spans="1:6">
      <c r="A5" s="4" t="s">
        <v>59</v>
      </c>
      <c r="B5" s="2">
        <v>22.302769999999999</v>
      </c>
    </row>
    <row r="6" spans="1:6">
      <c r="A6" s="4" t="s">
        <v>60</v>
      </c>
      <c r="B6" s="2">
        <v>22.072120000000002</v>
      </c>
    </row>
    <row r="7" spans="1:6">
      <c r="A7" s="4" t="s">
        <v>61</v>
      </c>
      <c r="B7" s="2">
        <v>21.766999999999999</v>
      </c>
    </row>
    <row r="8" spans="1:6">
      <c r="A8" s="4" t="s">
        <v>62</v>
      </c>
      <c r="B8" s="2">
        <v>21.316949999999999</v>
      </c>
    </row>
    <row r="11" spans="1:6">
      <c r="A11" t="s">
        <v>63</v>
      </c>
      <c r="B11" s="37" t="s">
        <v>64</v>
      </c>
      <c r="C11" s="37"/>
      <c r="D11" s="37"/>
      <c r="E11" s="37"/>
      <c r="F11" s="37"/>
    </row>
    <row r="13" spans="1:6">
      <c r="B13" s="5" t="s">
        <v>38</v>
      </c>
    </row>
    <row r="14" spans="1:6">
      <c r="A14" s="4" t="s">
        <v>60</v>
      </c>
      <c r="B14" s="2">
        <v>34.99568</v>
      </c>
    </row>
    <row r="15" spans="1:6">
      <c r="A15" s="4" t="s">
        <v>58</v>
      </c>
      <c r="B15" s="2">
        <v>29.707740000000001</v>
      </c>
    </row>
    <row r="16" spans="1:6">
      <c r="A16" s="4" t="s">
        <v>65</v>
      </c>
      <c r="B16" s="2">
        <v>27.40671</v>
      </c>
    </row>
    <row r="17" spans="1:8">
      <c r="A17" s="4" t="s">
        <v>59</v>
      </c>
      <c r="B17" s="2">
        <v>22.899629999999998</v>
      </c>
    </row>
    <row r="18" spans="1:8">
      <c r="A18" s="4" t="s">
        <v>66</v>
      </c>
      <c r="B18" s="2">
        <v>20.950780000000002</v>
      </c>
    </row>
    <row r="21" spans="1:8">
      <c r="A21" t="s">
        <v>68</v>
      </c>
      <c r="B21" s="34" t="s">
        <v>69</v>
      </c>
      <c r="C21" s="34"/>
      <c r="D21" s="34"/>
      <c r="E21" s="34"/>
    </row>
    <row r="23" spans="1:8">
      <c r="B23" t="s">
        <v>4</v>
      </c>
      <c r="C23" t="s">
        <v>5</v>
      </c>
      <c r="D23" t="s">
        <v>6</v>
      </c>
      <c r="E23" t="s">
        <v>7</v>
      </c>
    </row>
    <row r="24" spans="1:8">
      <c r="B24" s="2">
        <v>283.91590000000002</v>
      </c>
      <c r="C24" s="2">
        <v>792.51340000000005</v>
      </c>
      <c r="D24" s="2">
        <v>100.4906</v>
      </c>
      <c r="E24" s="2">
        <v>262.56060000000002</v>
      </c>
    </row>
    <row r="25" spans="1:8">
      <c r="B25" s="2">
        <v>214.23220000000001</v>
      </c>
      <c r="C25" s="2">
        <v>390.11360000000002</v>
      </c>
      <c r="D25" s="2">
        <v>209.7561</v>
      </c>
      <c r="E25" s="2">
        <v>141.5855</v>
      </c>
    </row>
    <row r="26" spans="1:8">
      <c r="B26" s="2">
        <v>434.61279999999999</v>
      </c>
      <c r="C26" s="2">
        <v>399.25549999999998</v>
      </c>
      <c r="D26" s="2">
        <v>373.25080000000003</v>
      </c>
      <c r="E26" s="2">
        <v>138.43180000000001</v>
      </c>
    </row>
    <row r="27" spans="1:8">
      <c r="B27" s="2">
        <v>64.088220000000007</v>
      </c>
      <c r="C27" s="2">
        <v>516.79949999999997</v>
      </c>
      <c r="D27" s="2">
        <v>63.509430000000002</v>
      </c>
      <c r="E27" s="2">
        <v>110.37260000000001</v>
      </c>
    </row>
    <row r="28" spans="1:8">
      <c r="B28" s="2">
        <v>80.995019999999997</v>
      </c>
      <c r="C28" s="2">
        <v>365.13679999999999</v>
      </c>
    </row>
    <row r="29" spans="1:8">
      <c r="B29" s="2">
        <v>188.7062</v>
      </c>
      <c r="C29" s="2">
        <v>416.25920000000002</v>
      </c>
      <c r="H29" s="2"/>
    </row>
    <row r="30" spans="1:8">
      <c r="B30" s="2">
        <v>139.3999</v>
      </c>
      <c r="C30" s="2">
        <v>252.94730000000001</v>
      </c>
      <c r="H30" s="2"/>
    </row>
    <row r="31" spans="1:8">
      <c r="B31" s="2"/>
      <c r="C31" s="2">
        <v>404.01650000000001</v>
      </c>
      <c r="H31" s="2"/>
    </row>
    <row r="32" spans="1:8">
      <c r="H32" s="2"/>
    </row>
    <row r="33" spans="1:5">
      <c r="A33" t="s">
        <v>281</v>
      </c>
      <c r="B33">
        <f>AVERAGE(B23:B29)</f>
        <v>211.09172333333333</v>
      </c>
      <c r="C33">
        <f>AVERAGE(C23:C30)</f>
        <v>447.57504285714282</v>
      </c>
      <c r="D33">
        <f>AVERAGE(D23:D26)</f>
        <v>227.83250000000001</v>
      </c>
      <c r="E33">
        <f>AVERAGE(E23:E26)</f>
        <v>180.85929999999999</v>
      </c>
    </row>
    <row r="34" spans="1:5">
      <c r="A34" t="s">
        <v>282</v>
      </c>
      <c r="B34">
        <f>STDEV(B23:B29)</f>
        <v>137.33986229822679</v>
      </c>
      <c r="C34">
        <f>STDEV(C23:C30)</f>
        <v>170.81559038974243</v>
      </c>
      <c r="D34">
        <f>STDEV(D23:D26)</f>
        <v>137.27563095367654</v>
      </c>
      <c r="E34">
        <f>STDEV(E23:E26)</f>
        <v>70.772969926307397</v>
      </c>
    </row>
    <row r="35" spans="1:5">
      <c r="A35" t="s">
        <v>283</v>
      </c>
      <c r="B35">
        <f>B34/SQRT(7)</f>
        <v>51.90958867670912</v>
      </c>
      <c r="C35">
        <f>C34/SQRT(8)</f>
        <v>60.392431148485258</v>
      </c>
      <c r="D35">
        <f t="shared" ref="D35" si="0">D34/SQRT(4)</f>
        <v>68.63781547683827</v>
      </c>
      <c r="E35">
        <f t="shared" ref="E35" si="1">E34/SQRT(4)</f>
        <v>35.386484963153698</v>
      </c>
    </row>
    <row r="37" spans="1:5">
      <c r="A37" t="s">
        <v>71</v>
      </c>
      <c r="B37" s="34" t="s">
        <v>70</v>
      </c>
      <c r="C37" s="34"/>
      <c r="D37" s="34"/>
      <c r="E37" s="34"/>
    </row>
    <row r="39" spans="1:5">
      <c r="B39" t="s">
        <v>4</v>
      </c>
      <c r="C39" t="s">
        <v>5</v>
      </c>
      <c r="D39" t="s">
        <v>6</v>
      </c>
      <c r="E39" t="s">
        <v>7</v>
      </c>
    </row>
    <row r="40" spans="1:5">
      <c r="B40" s="2">
        <v>396</v>
      </c>
      <c r="C40" s="2">
        <v>840</v>
      </c>
      <c r="D40" s="2">
        <v>375</v>
      </c>
      <c r="E40" s="2">
        <v>0</v>
      </c>
    </row>
    <row r="41" spans="1:5">
      <c r="B41" s="2">
        <v>262</v>
      </c>
      <c r="C41" s="2">
        <v>545</v>
      </c>
      <c r="D41" s="2">
        <v>569</v>
      </c>
      <c r="E41" s="2">
        <v>0</v>
      </c>
    </row>
    <row r="42" spans="1:5">
      <c r="B42" s="2">
        <v>500</v>
      </c>
      <c r="C42" s="2">
        <v>705</v>
      </c>
      <c r="D42" s="2">
        <v>546</v>
      </c>
      <c r="E42" s="2">
        <v>413</v>
      </c>
    </row>
    <row r="43" spans="1:5">
      <c r="B43" s="2">
        <v>351</v>
      </c>
      <c r="C43" s="2">
        <v>594</v>
      </c>
      <c r="D43" s="2">
        <v>0</v>
      </c>
      <c r="E43" s="2">
        <v>0</v>
      </c>
    </row>
    <row r="44" spans="1:5">
      <c r="B44" s="2">
        <v>524</v>
      </c>
      <c r="C44" s="2">
        <v>702</v>
      </c>
    </row>
    <row r="45" spans="1:5">
      <c r="B45" s="2">
        <v>429</v>
      </c>
      <c r="C45" s="2">
        <v>757</v>
      </c>
    </row>
    <row r="46" spans="1:5">
      <c r="B46" s="2">
        <v>482</v>
      </c>
      <c r="C46" s="2">
        <v>556</v>
      </c>
    </row>
    <row r="47" spans="1:5">
      <c r="C47" s="2">
        <v>580</v>
      </c>
    </row>
    <row r="49" spans="1:5">
      <c r="A49" t="s">
        <v>281</v>
      </c>
      <c r="B49">
        <f>AVERAGE(B39:B45)</f>
        <v>410.33333333333331</v>
      </c>
      <c r="C49">
        <f>AVERAGE(C39:C46)</f>
        <v>671.28571428571433</v>
      </c>
      <c r="D49">
        <f>AVERAGE(D39:D42)</f>
        <v>496.66666666666669</v>
      </c>
      <c r="E49">
        <f>AVERAGE(E39:E42)</f>
        <v>137.66666666666666</v>
      </c>
    </row>
    <row r="50" spans="1:5">
      <c r="A50" t="s">
        <v>282</v>
      </c>
      <c r="B50">
        <f>STDEV(B39:B45)</f>
        <v>96.992095897896107</v>
      </c>
      <c r="C50">
        <f>STDEV(C39:C46)</f>
        <v>110.38072640594812</v>
      </c>
      <c r="D50">
        <f>STDEV(D39:D42)</f>
        <v>105.99213807322369</v>
      </c>
      <c r="E50">
        <f>STDEV(E39:E42)</f>
        <v>238.44566117531542</v>
      </c>
    </row>
    <row r="51" spans="1:5">
      <c r="A51" t="s">
        <v>283</v>
      </c>
      <c r="B51">
        <f>B50/SQRT(7)</f>
        <v>36.659566412108731</v>
      </c>
      <c r="C51">
        <f>C50/SQRT(8)</f>
        <v>39.025480076971462</v>
      </c>
      <c r="D51">
        <f t="shared" ref="D51:E51" si="2">D50/SQRT(4)</f>
        <v>52.996069036611843</v>
      </c>
      <c r="E51">
        <f t="shared" si="2"/>
        <v>119.22283058765771</v>
      </c>
    </row>
  </sheetData>
  <mergeCells count="4">
    <mergeCell ref="B1:F1"/>
    <mergeCell ref="B11:F11"/>
    <mergeCell ref="B21:E21"/>
    <mergeCell ref="B37:E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5FCE-62E2-492E-A48A-7AF8C86BE71D}">
  <dimension ref="A1:E95"/>
  <sheetViews>
    <sheetView topLeftCell="A67" workbookViewId="0">
      <selection activeCell="J88" sqref="J88"/>
    </sheetView>
  </sheetViews>
  <sheetFormatPr defaultRowHeight="15"/>
  <cols>
    <col min="2" max="3" width="11.5703125" customWidth="1"/>
  </cols>
  <sheetData>
    <row r="1" spans="1:5">
      <c r="A1" t="s">
        <v>72</v>
      </c>
      <c r="B1" s="34" t="s">
        <v>350</v>
      </c>
      <c r="C1" s="34"/>
    </row>
    <row r="3" spans="1:5"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s="2">
        <v>51.402000000000001</v>
      </c>
      <c r="C4" s="2">
        <v>72.277330000000006</v>
      </c>
      <c r="D4" s="2">
        <v>39.780999999999999</v>
      </c>
      <c r="E4" s="2">
        <v>63.752000000000002</v>
      </c>
    </row>
    <row r="5" spans="1:5">
      <c r="B5" s="2">
        <v>44.934330000000003</v>
      </c>
      <c r="C5" s="2">
        <v>55.149000000000001</v>
      </c>
      <c r="D5" s="2">
        <v>50.672330000000002</v>
      </c>
      <c r="E5" s="2">
        <v>64.912329999999997</v>
      </c>
    </row>
    <row r="6" spans="1:5">
      <c r="B6" s="2">
        <v>56.846330000000002</v>
      </c>
      <c r="C6" s="2">
        <v>51.488999999999997</v>
      </c>
      <c r="D6" s="2">
        <v>55.664000000000001</v>
      </c>
      <c r="E6" s="2">
        <v>57.201999999999998</v>
      </c>
    </row>
    <row r="7" spans="1:5">
      <c r="B7" s="2">
        <v>39.922330000000002</v>
      </c>
      <c r="C7" s="2">
        <v>84.009</v>
      </c>
      <c r="D7" s="2">
        <v>49.965670000000003</v>
      </c>
      <c r="E7" s="2">
        <v>69.755669999999995</v>
      </c>
    </row>
    <row r="8" spans="1:5">
      <c r="A8" t="s">
        <v>9</v>
      </c>
      <c r="B8" s="2">
        <v>44.500999999999998</v>
      </c>
      <c r="C8" s="2">
        <v>63.752000000000002</v>
      </c>
      <c r="D8" s="2">
        <v>41.789000000000001</v>
      </c>
      <c r="E8" s="2">
        <v>52.49</v>
      </c>
    </row>
    <row r="9" spans="1:5">
      <c r="B9" s="2">
        <v>41.258000000000003</v>
      </c>
      <c r="C9" s="2">
        <v>58.496670000000002</v>
      </c>
      <c r="D9" s="2">
        <v>47.642330000000001</v>
      </c>
      <c r="E9" s="2">
        <v>71.332999999999998</v>
      </c>
    </row>
    <row r="10" spans="1:5">
      <c r="B10" s="2">
        <v>40.322000000000003</v>
      </c>
      <c r="C10" s="2">
        <v>69.409000000000006</v>
      </c>
      <c r="D10" s="2">
        <v>42.883000000000003</v>
      </c>
      <c r="E10" s="2">
        <v>51.24</v>
      </c>
    </row>
    <row r="11" spans="1:5">
      <c r="B11" s="2">
        <v>45.057000000000002</v>
      </c>
      <c r="C11" s="2">
        <v>52.387999999999998</v>
      </c>
      <c r="D11" s="2">
        <v>51.505000000000003</v>
      </c>
      <c r="E11" s="2">
        <v>59.948999999999998</v>
      </c>
    </row>
    <row r="12" spans="1:5">
      <c r="B12" s="2"/>
      <c r="D12" s="2"/>
    </row>
    <row r="13" spans="1:5">
      <c r="A13" t="s">
        <v>281</v>
      </c>
      <c r="B13">
        <f>AVERAGE(B4:B11)</f>
        <v>45.530373750000003</v>
      </c>
      <c r="C13">
        <f t="shared" ref="C13:E13" si="0">AVERAGE(C4:C11)</f>
        <v>63.371249999999996</v>
      </c>
      <c r="D13">
        <f t="shared" si="0"/>
        <v>47.487791249999994</v>
      </c>
      <c r="E13">
        <f t="shared" si="0"/>
        <v>61.329250000000009</v>
      </c>
    </row>
    <row r="14" spans="1:5">
      <c r="A14" t="s">
        <v>282</v>
      </c>
      <c r="B14">
        <f>STDEV(B4:B11)</f>
        <v>5.8675416016442723</v>
      </c>
      <c r="C14">
        <f t="shared" ref="C14:E14" si="1">STDEV(C4:C11)</f>
        <v>11.307525638881918</v>
      </c>
      <c r="D14">
        <f t="shared" si="1"/>
        <v>5.5080248414484272</v>
      </c>
      <c r="E14">
        <f t="shared" si="1"/>
        <v>7.4512926652052167</v>
      </c>
    </row>
    <row r="15" spans="1:5">
      <c r="A15" t="s">
        <v>283</v>
      </c>
      <c r="B15">
        <f>B14/SQRT(8)</f>
        <v>2.0744892277084204</v>
      </c>
      <c r="C15">
        <f t="shared" ref="C15:E15" si="2">C14/SQRT(8)</f>
        <v>3.9978140288470758</v>
      </c>
      <c r="D15">
        <f t="shared" si="2"/>
        <v>1.9473808581660705</v>
      </c>
      <c r="E15">
        <f t="shared" si="2"/>
        <v>2.6344297860860957</v>
      </c>
    </row>
    <row r="17" spans="1:5">
      <c r="A17" t="s">
        <v>73</v>
      </c>
      <c r="B17" s="32" t="s">
        <v>349</v>
      </c>
      <c r="C17" s="32"/>
    </row>
    <row r="19" spans="1:5">
      <c r="B19" t="s">
        <v>4</v>
      </c>
      <c r="C19" t="s">
        <v>5</v>
      </c>
      <c r="D19" t="s">
        <v>6</v>
      </c>
      <c r="E19" t="s">
        <v>7</v>
      </c>
    </row>
    <row r="20" spans="1:5">
      <c r="A20" t="s">
        <v>8</v>
      </c>
      <c r="B20" s="2">
        <v>9</v>
      </c>
      <c r="C20" s="2">
        <v>13</v>
      </c>
      <c r="D20" s="2">
        <v>10</v>
      </c>
      <c r="E20" s="2">
        <v>9</v>
      </c>
    </row>
    <row r="21" spans="1:5">
      <c r="B21" s="2">
        <v>8.5</v>
      </c>
      <c r="C21" s="2">
        <v>14.5</v>
      </c>
      <c r="D21" s="2">
        <v>9</v>
      </c>
      <c r="E21" s="2">
        <v>13</v>
      </c>
    </row>
    <row r="22" spans="1:5">
      <c r="B22" s="2">
        <v>10</v>
      </c>
      <c r="C22" s="2">
        <v>11</v>
      </c>
      <c r="D22" s="2">
        <v>10</v>
      </c>
      <c r="E22" s="2">
        <v>13</v>
      </c>
    </row>
    <row r="23" spans="1:5">
      <c r="B23" s="2">
        <v>7</v>
      </c>
      <c r="C23" s="2">
        <v>12</v>
      </c>
      <c r="D23" s="2">
        <v>8</v>
      </c>
      <c r="E23" s="2">
        <v>12</v>
      </c>
    </row>
    <row r="24" spans="1:5">
      <c r="A24" t="s">
        <v>9</v>
      </c>
      <c r="B24" s="2">
        <v>9</v>
      </c>
      <c r="C24" s="2">
        <v>11</v>
      </c>
      <c r="D24" s="2">
        <v>7</v>
      </c>
      <c r="E24" s="2">
        <v>11</v>
      </c>
    </row>
    <row r="25" spans="1:5">
      <c r="B25" s="2">
        <v>8.5</v>
      </c>
      <c r="C25" s="2">
        <v>14</v>
      </c>
      <c r="D25" s="2">
        <v>9.5</v>
      </c>
      <c r="E25" s="2">
        <v>13.5</v>
      </c>
    </row>
    <row r="26" spans="1:5">
      <c r="B26" s="2">
        <v>9</v>
      </c>
      <c r="C26" s="2">
        <v>12</v>
      </c>
      <c r="D26" s="2">
        <v>10</v>
      </c>
      <c r="E26" s="2">
        <v>10.5</v>
      </c>
    </row>
    <row r="27" spans="1:5">
      <c r="B27" s="2">
        <v>7</v>
      </c>
      <c r="C27" s="2">
        <v>12</v>
      </c>
      <c r="D27" s="2">
        <v>9</v>
      </c>
      <c r="E27" s="2">
        <v>11</v>
      </c>
    </row>
    <row r="29" spans="1:5">
      <c r="A29" t="s">
        <v>281</v>
      </c>
      <c r="B29">
        <f>AVERAGE(B20:B27)</f>
        <v>8.5</v>
      </c>
      <c r="C29">
        <f t="shared" ref="C29:E29" si="3">AVERAGE(C20:C27)</f>
        <v>12.4375</v>
      </c>
      <c r="D29">
        <f t="shared" si="3"/>
        <v>9.0625</v>
      </c>
      <c r="E29">
        <f t="shared" si="3"/>
        <v>11.625</v>
      </c>
    </row>
    <row r="30" spans="1:5">
      <c r="A30" t="s">
        <v>282</v>
      </c>
      <c r="B30">
        <f>STDEV(B20:B27)</f>
        <v>1.0350983390135313</v>
      </c>
      <c r="C30">
        <f t="shared" ref="C30:E30" si="4">STDEV(C20:C27)</f>
        <v>1.2938729237669142</v>
      </c>
      <c r="D30">
        <f t="shared" si="4"/>
        <v>1.0835622468770048</v>
      </c>
      <c r="E30">
        <f t="shared" si="4"/>
        <v>1.5294723646688471</v>
      </c>
    </row>
    <row r="31" spans="1:5">
      <c r="A31" t="s">
        <v>283</v>
      </c>
      <c r="B31">
        <f>B30/SQRT(8)</f>
        <v>0.3659625273556999</v>
      </c>
      <c r="C31">
        <f t="shared" ref="C31:E31" si="5">C30/SQRT(8)</f>
        <v>0.45745315919462493</v>
      </c>
      <c r="D31">
        <f t="shared" si="5"/>
        <v>0.38309710630223098</v>
      </c>
      <c r="E31">
        <f t="shared" si="5"/>
        <v>0.54075014034738289</v>
      </c>
    </row>
    <row r="33" spans="1:5">
      <c r="A33" t="s">
        <v>74</v>
      </c>
      <c r="B33" s="32" t="s">
        <v>351</v>
      </c>
      <c r="C33" s="32"/>
      <c r="D33" s="32"/>
      <c r="E33" s="32"/>
    </row>
    <row r="35" spans="1:5">
      <c r="B35" t="s">
        <v>4</v>
      </c>
      <c r="C35" t="s">
        <v>5</v>
      </c>
      <c r="D35" t="s">
        <v>6</v>
      </c>
      <c r="E35" t="s">
        <v>7</v>
      </c>
    </row>
    <row r="36" spans="1:5">
      <c r="A36" t="s">
        <v>8</v>
      </c>
      <c r="B36" s="2">
        <v>15.423</v>
      </c>
      <c r="C36" s="2">
        <v>31.722999999999999</v>
      </c>
      <c r="D36" s="2">
        <v>16.001999999999999</v>
      </c>
      <c r="E36" s="2">
        <v>29.981000000000002</v>
      </c>
    </row>
    <row r="37" spans="1:5">
      <c r="B37" s="2">
        <v>9.234</v>
      </c>
      <c r="C37" s="2">
        <v>33.459000000000003</v>
      </c>
      <c r="D37" s="2">
        <v>13.409000000000001</v>
      </c>
      <c r="E37" s="2">
        <v>33.869999999999997</v>
      </c>
    </row>
    <row r="38" spans="1:5">
      <c r="B38" s="2">
        <v>10.004</v>
      </c>
      <c r="C38" s="2">
        <v>29.765000000000001</v>
      </c>
      <c r="D38" s="2">
        <v>13.009</v>
      </c>
      <c r="E38" s="2">
        <v>36.78</v>
      </c>
    </row>
    <row r="39" spans="1:5">
      <c r="B39" s="2">
        <v>11.654999999999999</v>
      </c>
      <c r="C39" s="2">
        <v>36.676000000000002</v>
      </c>
      <c r="D39" s="2">
        <v>9.94</v>
      </c>
      <c r="E39" s="2">
        <v>35.012999999999998</v>
      </c>
    </row>
    <row r="40" spans="1:5">
      <c r="A40" t="s">
        <v>9</v>
      </c>
      <c r="B40" s="2">
        <v>12.508330000000001</v>
      </c>
      <c r="C40" s="2">
        <v>38.631329999999998</v>
      </c>
      <c r="D40" s="2">
        <v>9.6969999999999992</v>
      </c>
      <c r="E40" s="2">
        <v>33.252670000000002</v>
      </c>
    </row>
    <row r="41" spans="1:5">
      <c r="B41" s="2">
        <v>15.194330000000001</v>
      </c>
      <c r="C41" s="2">
        <v>30.57433</v>
      </c>
      <c r="D41" s="2">
        <v>12.798</v>
      </c>
      <c r="E41" s="2">
        <v>23.909669999999998</v>
      </c>
    </row>
    <row r="42" spans="1:5">
      <c r="B42" s="2">
        <v>9.6270000000000007</v>
      </c>
      <c r="C42" s="2">
        <v>25.412669999999999</v>
      </c>
      <c r="D42" s="2">
        <v>10.75867</v>
      </c>
      <c r="E42" s="2">
        <v>26.501000000000001</v>
      </c>
    </row>
    <row r="43" spans="1:5">
      <c r="B43" s="2">
        <v>10.010999999999999</v>
      </c>
      <c r="C43" s="2">
        <v>29.858329999999999</v>
      </c>
      <c r="D43" s="2">
        <v>12.113670000000001</v>
      </c>
      <c r="E43" s="2">
        <v>26.824999999999999</v>
      </c>
    </row>
    <row r="45" spans="1:5">
      <c r="A45" t="s">
        <v>281</v>
      </c>
      <c r="B45">
        <f>AVERAGE(B36:B43)</f>
        <v>11.7070825</v>
      </c>
      <c r="C45">
        <f t="shared" ref="C45:E45" si="6">AVERAGE(C36:C43)</f>
        <v>32.012457499999996</v>
      </c>
      <c r="D45">
        <f t="shared" si="6"/>
        <v>12.2159175</v>
      </c>
      <c r="E45">
        <f t="shared" si="6"/>
        <v>30.7665425</v>
      </c>
    </row>
    <row r="46" spans="1:5">
      <c r="A46" t="s">
        <v>282</v>
      </c>
      <c r="B46">
        <f>STDEV(B36:B43)</f>
        <v>2.4736818782463343</v>
      </c>
      <c r="C46">
        <f t="shared" ref="C46:E46" si="7">STDEV(C36:C43)</f>
        <v>4.1926995892716779</v>
      </c>
      <c r="D46">
        <f t="shared" si="7"/>
        <v>2.0834187941715245</v>
      </c>
      <c r="E46">
        <f t="shared" si="7"/>
        <v>4.6502033504437756</v>
      </c>
    </row>
    <row r="47" spans="1:5">
      <c r="A47" t="s">
        <v>283</v>
      </c>
      <c r="B47">
        <f>B46/SQRT(8)</f>
        <v>0.8745786153031293</v>
      </c>
      <c r="C47">
        <f t="shared" ref="C47:E47" si="8">C46/SQRT(8)</f>
        <v>1.4823431555260278</v>
      </c>
      <c r="D47">
        <f t="shared" si="8"/>
        <v>0.73659977870509241</v>
      </c>
      <c r="E47">
        <f t="shared" si="8"/>
        <v>1.6440951614975985</v>
      </c>
    </row>
    <row r="49" spans="1:3">
      <c r="A49" t="s">
        <v>75</v>
      </c>
      <c r="B49" s="32" t="s">
        <v>368</v>
      </c>
      <c r="C49" s="32"/>
    </row>
    <row r="51" spans="1:3">
      <c r="B51" t="s">
        <v>4</v>
      </c>
      <c r="C51" t="s">
        <v>5</v>
      </c>
    </row>
    <row r="52" spans="1:3">
      <c r="A52" t="s">
        <v>8</v>
      </c>
      <c r="B52" s="2">
        <v>39.962330000000001</v>
      </c>
      <c r="C52" s="2">
        <v>55.026000000000003</v>
      </c>
    </row>
    <row r="53" spans="1:3">
      <c r="B53" s="2">
        <v>44.915999999999997</v>
      </c>
      <c r="C53" s="2">
        <v>52.828000000000003</v>
      </c>
    </row>
    <row r="54" spans="1:3">
      <c r="B54" s="2">
        <v>45.577669999999998</v>
      </c>
      <c r="C54" s="2">
        <v>47.948999999999998</v>
      </c>
    </row>
    <row r="55" spans="1:3">
      <c r="B55" s="2">
        <v>39.962330000000001</v>
      </c>
      <c r="C55" s="2">
        <v>42.356999999999999</v>
      </c>
    </row>
    <row r="56" spans="1:3">
      <c r="A56" t="s">
        <v>9</v>
      </c>
      <c r="B56" s="2">
        <v>32.488999999999997</v>
      </c>
      <c r="C56" s="2">
        <v>51.091999999999999</v>
      </c>
    </row>
    <row r="57" spans="1:3">
      <c r="B57" s="2">
        <v>49.762</v>
      </c>
      <c r="C57" s="2">
        <v>41.219000000000001</v>
      </c>
    </row>
    <row r="58" spans="1:3">
      <c r="B58" s="2">
        <v>44.401000000000003</v>
      </c>
      <c r="C58" s="2">
        <v>46.21</v>
      </c>
    </row>
    <row r="59" spans="1:3">
      <c r="B59" s="2">
        <v>39.981999999999999</v>
      </c>
      <c r="C59" s="2">
        <v>47.981999999999999</v>
      </c>
    </row>
    <row r="61" spans="1:3">
      <c r="A61" t="s">
        <v>281</v>
      </c>
      <c r="B61">
        <f>AVERAGE(B52:B59)</f>
        <v>42.131541249999998</v>
      </c>
      <c r="C61">
        <f t="shared" ref="C61" si="9">AVERAGE(C52:C59)</f>
        <v>48.082875000000001</v>
      </c>
    </row>
    <row r="62" spans="1:3">
      <c r="A62" t="s">
        <v>282</v>
      </c>
      <c r="B62">
        <f>STDEV(B52:B59)</f>
        <v>5.210065010330502</v>
      </c>
      <c r="C62">
        <f t="shared" ref="C62" si="10">STDEV(C52:C59)</f>
        <v>4.8286675605920824</v>
      </c>
    </row>
    <row r="63" spans="1:3">
      <c r="A63" t="s">
        <v>283</v>
      </c>
      <c r="B63">
        <f>B62/SQRT(8)</f>
        <v>1.8420361496137287</v>
      </c>
      <c r="C63">
        <f t="shared" ref="C63" si="11">C62/SQRT(8)</f>
        <v>1.7071917880950829</v>
      </c>
    </row>
    <row r="65" spans="1:3">
      <c r="A65" t="s">
        <v>75</v>
      </c>
      <c r="B65" s="32" t="s">
        <v>352</v>
      </c>
      <c r="C65" s="32"/>
    </row>
    <row r="67" spans="1:3">
      <c r="B67" t="s">
        <v>4</v>
      </c>
      <c r="C67" t="s">
        <v>5</v>
      </c>
    </row>
    <row r="68" spans="1:3">
      <c r="A68" t="s">
        <v>8</v>
      </c>
      <c r="B68" s="2">
        <v>35.73433</v>
      </c>
      <c r="C68" s="2">
        <v>57.893999999999998</v>
      </c>
    </row>
    <row r="69" spans="1:3">
      <c r="B69" s="2">
        <v>47.073</v>
      </c>
      <c r="C69" s="2">
        <v>53.954999999999998</v>
      </c>
    </row>
    <row r="70" spans="1:3">
      <c r="B70" s="2">
        <v>45.936329999999998</v>
      </c>
      <c r="C70" s="2">
        <v>63.267670000000003</v>
      </c>
    </row>
    <row r="71" spans="1:3">
      <c r="B71" s="2">
        <v>55.109000000000002</v>
      </c>
      <c r="C71" s="2">
        <v>52.34</v>
      </c>
    </row>
    <row r="72" spans="1:3">
      <c r="A72" t="s">
        <v>9</v>
      </c>
      <c r="B72" s="2">
        <v>39.838999999999999</v>
      </c>
      <c r="C72" s="2">
        <v>49.987000000000002</v>
      </c>
    </row>
    <row r="73" spans="1:3">
      <c r="B73" s="2">
        <v>42.578000000000003</v>
      </c>
      <c r="C73" s="2">
        <v>61.207999999999998</v>
      </c>
    </row>
    <row r="74" spans="1:3">
      <c r="B74" s="2">
        <v>45.936329999999998</v>
      </c>
      <c r="C74" s="2">
        <v>51.456000000000003</v>
      </c>
    </row>
    <row r="75" spans="1:3">
      <c r="B75" s="2">
        <v>51.457000000000001</v>
      </c>
      <c r="C75" s="2">
        <v>55.578000000000003</v>
      </c>
    </row>
    <row r="77" spans="1:3">
      <c r="A77" t="s">
        <v>281</v>
      </c>
      <c r="B77">
        <f>AVERAGE(B68:B75)</f>
        <v>45.457873750000005</v>
      </c>
      <c r="C77">
        <f t="shared" ref="C77" si="12">AVERAGE(C68:C75)</f>
        <v>55.710708749999995</v>
      </c>
    </row>
    <row r="78" spans="1:3">
      <c r="A78" t="s">
        <v>282</v>
      </c>
      <c r="B78">
        <f>STDEV(B68:B75)</f>
        <v>6.1715122633780828</v>
      </c>
      <c r="C78">
        <f t="shared" ref="C78" si="13">STDEV(C68:C75)</f>
        <v>4.7422090363381049</v>
      </c>
    </row>
    <row r="79" spans="1:3">
      <c r="A79" t="s">
        <v>283</v>
      </c>
      <c r="B79">
        <f>B78/SQRT(8)</f>
        <v>2.18195908580529</v>
      </c>
      <c r="C79">
        <f t="shared" ref="C79" si="14">C78/SQRT(8)</f>
        <v>1.6766240836993982</v>
      </c>
    </row>
    <row r="81" spans="1:3">
      <c r="A81" t="s">
        <v>76</v>
      </c>
      <c r="B81" s="32" t="s">
        <v>353</v>
      </c>
      <c r="C81" s="32"/>
    </row>
    <row r="83" spans="1:3">
      <c r="B83" t="s">
        <v>4</v>
      </c>
      <c r="C83" t="s">
        <v>5</v>
      </c>
    </row>
    <row r="84" spans="1:3">
      <c r="A84" t="s">
        <v>8</v>
      </c>
      <c r="B84" s="2">
        <v>24.821670000000001</v>
      </c>
      <c r="C84" s="2">
        <v>26.458670000000001</v>
      </c>
    </row>
    <row r="85" spans="1:3">
      <c r="B85" s="2">
        <v>29.697330000000001</v>
      </c>
      <c r="C85" s="2">
        <v>26.934329999999999</v>
      </c>
    </row>
    <row r="86" spans="1:3">
      <c r="B86" s="2">
        <v>29.780329999999999</v>
      </c>
      <c r="C86" s="2">
        <v>29.041329999999999</v>
      </c>
    </row>
    <row r="87" spans="1:3">
      <c r="B87" s="2">
        <v>39.090000000000003</v>
      </c>
      <c r="C87" s="2">
        <v>31.309000000000001</v>
      </c>
    </row>
    <row r="88" spans="1:3">
      <c r="A88" t="s">
        <v>9</v>
      </c>
      <c r="B88" s="2">
        <v>27.89</v>
      </c>
      <c r="C88" s="2">
        <v>33.509</v>
      </c>
    </row>
    <row r="89" spans="1:3">
      <c r="B89" s="2">
        <v>22.872</v>
      </c>
      <c r="C89" s="2">
        <v>37.802</v>
      </c>
    </row>
    <row r="90" spans="1:3">
      <c r="B90" s="2">
        <v>31.097999999999999</v>
      </c>
      <c r="C90" s="2">
        <v>22.402999999999999</v>
      </c>
    </row>
    <row r="91" spans="1:3">
      <c r="B91" s="2">
        <v>33.082000000000001</v>
      </c>
      <c r="C91" s="2">
        <v>25.606999999999999</v>
      </c>
    </row>
    <row r="93" spans="1:3">
      <c r="A93" t="s">
        <v>281</v>
      </c>
      <c r="B93">
        <f>AVERAGE(B84:B91)</f>
        <v>29.791416250000005</v>
      </c>
      <c r="C93">
        <f t="shared" ref="C93" si="15">AVERAGE(C84:C91)</f>
        <v>29.133041249999998</v>
      </c>
    </row>
    <row r="94" spans="1:3">
      <c r="A94" t="s">
        <v>282</v>
      </c>
      <c r="B94">
        <f>STDEV(B84:B91)</f>
        <v>5.0028537596139699</v>
      </c>
      <c r="C94">
        <f t="shared" ref="C94" si="16">STDEV(C84:C91)</f>
        <v>4.9099910254949677</v>
      </c>
    </row>
    <row r="95" spans="1:3">
      <c r="A95" t="s">
        <v>283</v>
      </c>
      <c r="B95">
        <f>B94/SQRT(8)</f>
        <v>1.768775909353826</v>
      </c>
      <c r="C95">
        <f t="shared" ref="C95" si="17">C94/SQRT(8)</f>
        <v>1.735943974846291</v>
      </c>
    </row>
  </sheetData>
  <mergeCells count="6">
    <mergeCell ref="B65:C65"/>
    <mergeCell ref="B81:C81"/>
    <mergeCell ref="B1:C1"/>
    <mergeCell ref="B17:C17"/>
    <mergeCell ref="B33:E33"/>
    <mergeCell ref="B49:C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A8AB-F4E5-4934-94CF-CB6E456E98F2}">
  <dimension ref="A1:L128"/>
  <sheetViews>
    <sheetView zoomScaleNormal="100" workbookViewId="0">
      <selection activeCell="N20" sqref="A1:N20"/>
    </sheetView>
  </sheetViews>
  <sheetFormatPr defaultRowHeight="15"/>
  <cols>
    <col min="2" max="2" width="11.140625" customWidth="1"/>
    <col min="3" max="3" width="12.42578125" customWidth="1"/>
  </cols>
  <sheetData>
    <row r="1" spans="1:8">
      <c r="A1" s="27" t="s">
        <v>294</v>
      </c>
      <c r="B1" t="s">
        <v>295</v>
      </c>
      <c r="H1" t="s">
        <v>296</v>
      </c>
    </row>
    <row r="19" spans="1:5">
      <c r="B19" t="s">
        <v>297</v>
      </c>
      <c r="C19" t="s">
        <v>298</v>
      </c>
      <c r="D19" t="s">
        <v>299</v>
      </c>
      <c r="E19" t="s">
        <v>300</v>
      </c>
    </row>
    <row r="22" spans="1:5">
      <c r="A22" t="s">
        <v>77</v>
      </c>
      <c r="B22" s="34" t="s">
        <v>80</v>
      </c>
      <c r="C22" s="34"/>
      <c r="D22" s="34"/>
      <c r="E22" s="34"/>
    </row>
    <row r="24" spans="1:5">
      <c r="B24" s="34" t="s">
        <v>78</v>
      </c>
      <c r="C24" s="34"/>
      <c r="D24" s="34" t="s">
        <v>79</v>
      </c>
      <c r="E24" s="34"/>
    </row>
    <row r="25" spans="1:5">
      <c r="B25" t="s">
        <v>4</v>
      </c>
      <c r="C25" t="s">
        <v>5</v>
      </c>
      <c r="D25" t="s">
        <v>4</v>
      </c>
      <c r="E25" t="s">
        <v>5</v>
      </c>
    </row>
    <row r="26" spans="1:5">
      <c r="A26" s="28" t="s">
        <v>301</v>
      </c>
      <c r="B26" s="2">
        <v>0.3</v>
      </c>
      <c r="C26" s="2">
        <v>2</v>
      </c>
      <c r="D26" s="2">
        <v>0.5</v>
      </c>
      <c r="E26" s="2">
        <v>2.2000000000000002</v>
      </c>
    </row>
    <row r="27" spans="1:5">
      <c r="B27" s="2">
        <v>0.4</v>
      </c>
      <c r="C27" s="2">
        <v>1.8</v>
      </c>
      <c r="D27" s="2">
        <v>0.6</v>
      </c>
      <c r="E27" s="2">
        <v>1.8</v>
      </c>
    </row>
    <row r="28" spans="1:5">
      <c r="B28" s="2">
        <v>0.2</v>
      </c>
      <c r="C28" s="2">
        <v>1.6</v>
      </c>
      <c r="D28" s="2">
        <v>0.8</v>
      </c>
      <c r="E28" s="2">
        <v>2.2999999999999998</v>
      </c>
    </row>
    <row r="29" spans="1:5">
      <c r="B29" s="2">
        <v>0.7</v>
      </c>
      <c r="C29" s="2">
        <v>1.2</v>
      </c>
      <c r="D29" s="2">
        <v>0.2</v>
      </c>
      <c r="E29" s="2">
        <v>1.5</v>
      </c>
    </row>
    <row r="30" spans="1:5">
      <c r="B30" s="2">
        <v>0.1</v>
      </c>
      <c r="C30" s="2">
        <v>1</v>
      </c>
      <c r="D30" s="2">
        <v>0.12</v>
      </c>
      <c r="E30" s="2">
        <v>0.9</v>
      </c>
    </row>
    <row r="32" spans="1:5">
      <c r="A32" t="s">
        <v>281</v>
      </c>
      <c r="B32">
        <f>AVERAGE(B26:B30)</f>
        <v>0.33999999999999997</v>
      </c>
      <c r="C32">
        <f t="shared" ref="C32:E32" si="0">AVERAGE(C26:C30)</f>
        <v>1.52</v>
      </c>
      <c r="D32">
        <f t="shared" si="0"/>
        <v>0.44400000000000006</v>
      </c>
      <c r="E32">
        <f t="shared" si="0"/>
        <v>1.7399999999999998</v>
      </c>
    </row>
    <row r="33" spans="1:5">
      <c r="A33" t="s">
        <v>282</v>
      </c>
      <c r="B33">
        <f>STDEV(B26:B30)</f>
        <v>0.23021728866442681</v>
      </c>
      <c r="C33">
        <f t="shared" ref="C33:E33" si="1">STDEV(C26:C30)</f>
        <v>0.41472882706655406</v>
      </c>
      <c r="D33">
        <f t="shared" si="1"/>
        <v>0.28227646023003755</v>
      </c>
      <c r="E33">
        <f t="shared" si="1"/>
        <v>0.56833088953531363</v>
      </c>
    </row>
    <row r="34" spans="1:5">
      <c r="A34" t="s">
        <v>283</v>
      </c>
      <c r="B34">
        <f>B33/SQRT(5)</f>
        <v>0.10295630140987001</v>
      </c>
      <c r="C34">
        <f t="shared" ref="C34:E34" si="2">C33/SQRT(5)</f>
        <v>0.18547236990991392</v>
      </c>
      <c r="D34">
        <f t="shared" si="2"/>
        <v>0.12623787070447598</v>
      </c>
      <c r="E34">
        <f t="shared" si="2"/>
        <v>0.25416530054277703</v>
      </c>
    </row>
    <row r="36" spans="1:5">
      <c r="A36" t="s">
        <v>81</v>
      </c>
      <c r="B36" s="34" t="s">
        <v>82</v>
      </c>
      <c r="C36" s="34"/>
      <c r="D36" s="34"/>
      <c r="E36" s="34"/>
    </row>
    <row r="38" spans="1:5">
      <c r="B38" s="34" t="s">
        <v>78</v>
      </c>
      <c r="C38" s="34"/>
      <c r="D38" s="34" t="s">
        <v>79</v>
      </c>
      <c r="E38" s="34"/>
    </row>
    <row r="39" spans="1:5">
      <c r="B39" t="s">
        <v>4</v>
      </c>
      <c r="C39" t="s">
        <v>5</v>
      </c>
      <c r="D39" t="s">
        <v>4</v>
      </c>
      <c r="E39" t="s">
        <v>5</v>
      </c>
    </row>
    <row r="40" spans="1:5">
      <c r="A40" t="s">
        <v>301</v>
      </c>
      <c r="B40" s="2">
        <v>0.1</v>
      </c>
      <c r="C40" s="2">
        <v>1</v>
      </c>
      <c r="D40" s="2">
        <v>0.56000000000000005</v>
      </c>
      <c r="E40" s="2">
        <v>2.67</v>
      </c>
    </row>
    <row r="41" spans="1:5">
      <c r="B41" s="2">
        <v>0.2</v>
      </c>
      <c r="C41" s="2">
        <v>0.8</v>
      </c>
      <c r="D41" s="2">
        <v>0.39</v>
      </c>
      <c r="E41" s="2">
        <v>2.35</v>
      </c>
    </row>
    <row r="42" spans="1:5">
      <c r="B42" s="2">
        <v>0.3</v>
      </c>
      <c r="C42" s="2">
        <v>0.4</v>
      </c>
      <c r="D42" s="2">
        <v>2.37</v>
      </c>
      <c r="E42" s="2">
        <v>3.02</v>
      </c>
    </row>
    <row r="43" spans="1:5">
      <c r="B43" s="2">
        <v>0.4</v>
      </c>
      <c r="C43" s="2">
        <v>0.9</v>
      </c>
      <c r="D43" s="2">
        <v>0.5</v>
      </c>
      <c r="E43" s="2">
        <v>2.98</v>
      </c>
    </row>
    <row r="44" spans="1:5">
      <c r="B44" s="2">
        <v>0.16</v>
      </c>
      <c r="C44" s="2">
        <v>0.57999999999999996</v>
      </c>
      <c r="D44" s="2">
        <v>0.2</v>
      </c>
      <c r="E44" s="2">
        <v>2</v>
      </c>
    </row>
    <row r="46" spans="1:5">
      <c r="A46" t="s">
        <v>281</v>
      </c>
      <c r="B46">
        <f>AVERAGE(B40:B44)</f>
        <v>0.23199999999999998</v>
      </c>
      <c r="C46">
        <f t="shared" ref="C46:E46" si="3">AVERAGE(C40:C44)</f>
        <v>0.73599999999999999</v>
      </c>
      <c r="D46">
        <f t="shared" si="3"/>
        <v>0.80400000000000005</v>
      </c>
      <c r="E46">
        <f t="shared" si="3"/>
        <v>2.6040000000000001</v>
      </c>
    </row>
    <row r="47" spans="1:5">
      <c r="A47" t="s">
        <v>282</v>
      </c>
      <c r="B47">
        <f>STDEV(B40:B44)</f>
        <v>0.11882760622010367</v>
      </c>
      <c r="C47">
        <f t="shared" ref="C47:D47" si="4">STDEV(C40:C44)</f>
        <v>0.24388521890430337</v>
      </c>
      <c r="D47">
        <f t="shared" si="4"/>
        <v>0.88607561754062492</v>
      </c>
      <c r="E47">
        <f>STDEV(E40:E44)</f>
        <v>0.43246965211445765</v>
      </c>
    </row>
    <row r="48" spans="1:5">
      <c r="A48" t="s">
        <v>283</v>
      </c>
      <c r="B48">
        <f>B47/SQRT(5)</f>
        <v>5.3141321022345728E-2</v>
      </c>
      <c r="C48">
        <f t="shared" ref="C48" si="5">C47/SQRT(5)</f>
        <v>0.10906878563548782</v>
      </c>
      <c r="D48">
        <f t="shared" ref="D48" si="6">D47/SQRT(5)</f>
        <v>0.39626506280518847</v>
      </c>
      <c r="E48">
        <f t="shared" ref="E48" si="7">E47/SQRT(5)</f>
        <v>0.19340630806672257</v>
      </c>
    </row>
    <row r="50" spans="1:12" ht="14.85" customHeight="1">
      <c r="A50" t="s">
        <v>83</v>
      </c>
      <c r="B50" s="33" t="s">
        <v>84</v>
      </c>
      <c r="C50" s="33"/>
      <c r="D50" s="33"/>
      <c r="E50" s="33"/>
      <c r="F50" s="33"/>
      <c r="G50" s="33"/>
    </row>
    <row r="51" spans="1:12">
      <c r="B51" s="33"/>
      <c r="C51" s="33"/>
      <c r="D51" s="33"/>
      <c r="E51" s="33"/>
      <c r="F51" s="33"/>
      <c r="G51" s="33"/>
    </row>
    <row r="53" spans="1:12">
      <c r="A53" s="3"/>
      <c r="B53" s="3" t="s">
        <v>85</v>
      </c>
      <c r="C53" s="3" t="s">
        <v>86</v>
      </c>
      <c r="D53" s="3" t="s">
        <v>87</v>
      </c>
      <c r="E53" s="3" t="s">
        <v>88</v>
      </c>
      <c r="F53" s="3" t="s">
        <v>89</v>
      </c>
      <c r="G53" s="3" t="s">
        <v>90</v>
      </c>
      <c r="H53" s="3" t="s">
        <v>91</v>
      </c>
      <c r="I53" s="3" t="s">
        <v>92</v>
      </c>
      <c r="J53" s="3" t="s">
        <v>93</v>
      </c>
      <c r="K53" s="3" t="s">
        <v>94</v>
      </c>
      <c r="L53" s="3" t="s">
        <v>95</v>
      </c>
    </row>
    <row r="54" spans="1:12">
      <c r="A54" s="8" t="s">
        <v>96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0.192</v>
      </c>
      <c r="H54" s="2">
        <v>0.375</v>
      </c>
      <c r="I54" s="2">
        <v>0.5</v>
      </c>
      <c r="J54" s="2">
        <v>0</v>
      </c>
      <c r="K54" s="2">
        <v>0</v>
      </c>
      <c r="L54" s="2">
        <v>3.4000000000000002E-2</v>
      </c>
    </row>
    <row r="55" spans="1:12">
      <c r="A55" s="8" t="s">
        <v>97</v>
      </c>
      <c r="B55" s="2">
        <v>0</v>
      </c>
      <c r="C55" s="2">
        <v>0</v>
      </c>
      <c r="D55" s="2">
        <v>8.3000000000000004E-2</v>
      </c>
      <c r="E55" s="2">
        <v>0</v>
      </c>
      <c r="F55" s="2">
        <v>0</v>
      </c>
      <c r="G55" s="2">
        <v>0.2</v>
      </c>
      <c r="H55" s="2">
        <v>0.875</v>
      </c>
      <c r="I55" s="2">
        <v>8.3000000000000004E-2</v>
      </c>
      <c r="J55" s="2">
        <v>0.78100000000000003</v>
      </c>
      <c r="K55" s="2">
        <v>1</v>
      </c>
      <c r="L55" s="2">
        <v>8.9999999999999993E-3</v>
      </c>
    </row>
    <row r="56" spans="1:12">
      <c r="A56" s="8" t="s">
        <v>98</v>
      </c>
      <c r="B56" s="2">
        <v>0</v>
      </c>
      <c r="C56" s="2">
        <v>0</v>
      </c>
      <c r="D56" s="2">
        <v>0</v>
      </c>
      <c r="E56" s="2">
        <v>4.4999999999999998E-2</v>
      </c>
      <c r="F56" s="2">
        <v>0</v>
      </c>
      <c r="G56" s="2">
        <v>3.2000000000000001E-2</v>
      </c>
      <c r="H56" s="2">
        <v>0.28100000000000003</v>
      </c>
      <c r="I56" s="2">
        <v>0.58299999999999996</v>
      </c>
      <c r="J56" s="2">
        <v>0.313</v>
      </c>
      <c r="K56" s="2">
        <v>5.8999999999999997E-2</v>
      </c>
      <c r="L56" s="2">
        <v>0</v>
      </c>
    </row>
    <row r="57" spans="1:12">
      <c r="A57" s="8" t="s">
        <v>99</v>
      </c>
      <c r="B57" s="2">
        <v>3.2000000000000001E-2</v>
      </c>
      <c r="C57" s="2">
        <v>0</v>
      </c>
      <c r="D57" s="2">
        <v>0.16700000000000001</v>
      </c>
      <c r="E57" s="2">
        <v>0</v>
      </c>
      <c r="F57" s="2">
        <v>0</v>
      </c>
      <c r="G57" s="2">
        <v>0.85599999999999998</v>
      </c>
      <c r="H57" s="2">
        <v>0.46899999999999997</v>
      </c>
      <c r="I57" s="2">
        <v>0.58299999999999996</v>
      </c>
      <c r="J57" s="2">
        <v>0.156</v>
      </c>
      <c r="K57" s="2">
        <v>0.35299999999999998</v>
      </c>
      <c r="L57" s="2">
        <v>9.9000000000000005E-2</v>
      </c>
    </row>
    <row r="58" spans="1:12">
      <c r="A58" s="8" t="s">
        <v>100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3.1E-2</v>
      </c>
      <c r="I58" s="2">
        <v>0.83299999999999996</v>
      </c>
      <c r="J58" s="2">
        <v>1.6E-2</v>
      </c>
      <c r="K58" s="2">
        <v>0</v>
      </c>
      <c r="L58" s="2">
        <v>0</v>
      </c>
    </row>
    <row r="59" spans="1:12">
      <c r="A59" s="8" t="s">
        <v>101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0.90400000000000003</v>
      </c>
      <c r="H59" s="2">
        <v>0.78100000000000003</v>
      </c>
      <c r="I59" s="2">
        <v>0.83299999999999996</v>
      </c>
      <c r="J59" s="2">
        <v>0.313</v>
      </c>
      <c r="K59" s="2">
        <v>0.17599999999999999</v>
      </c>
      <c r="L59" s="2">
        <v>0.33</v>
      </c>
    </row>
    <row r="60" spans="1:12">
      <c r="A60" s="8" t="s">
        <v>102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0.76</v>
      </c>
      <c r="H60" s="2">
        <v>0.625</v>
      </c>
      <c r="I60" s="2">
        <v>0.41699999999999998</v>
      </c>
      <c r="J60" s="2">
        <v>0.28100000000000003</v>
      </c>
      <c r="K60" s="2">
        <v>0.58799999999999997</v>
      </c>
      <c r="L60" s="2">
        <v>0.22700000000000001</v>
      </c>
    </row>
    <row r="61" spans="1:12">
      <c r="A61" s="8" t="s">
        <v>103</v>
      </c>
      <c r="B61" s="2">
        <v>0</v>
      </c>
      <c r="C61" s="2">
        <v>0</v>
      </c>
      <c r="D61" s="2">
        <v>0</v>
      </c>
      <c r="E61" s="2">
        <v>4.4999999999999998E-2</v>
      </c>
      <c r="F61" s="2">
        <v>0</v>
      </c>
      <c r="G61" s="2">
        <v>7.1999999999999995E-2</v>
      </c>
      <c r="H61" s="2">
        <v>0.59399999999999997</v>
      </c>
      <c r="I61" s="2">
        <v>0.16700000000000001</v>
      </c>
      <c r="J61" s="2">
        <v>0.5</v>
      </c>
      <c r="K61" s="2">
        <v>0.88200000000000001</v>
      </c>
      <c r="L61" s="2">
        <v>0.03</v>
      </c>
    </row>
    <row r="62" spans="1:12">
      <c r="A62" s="8" t="s">
        <v>104</v>
      </c>
      <c r="B62" s="2">
        <v>0.80600000000000005</v>
      </c>
      <c r="C62" s="2">
        <v>0.41699999999999998</v>
      </c>
      <c r="D62" s="2">
        <v>0</v>
      </c>
      <c r="E62" s="2">
        <v>0</v>
      </c>
      <c r="F62" s="2">
        <v>7.6999999999999999E-2</v>
      </c>
      <c r="G62" s="2">
        <v>1.6E-2</v>
      </c>
      <c r="H62" s="2">
        <v>6.3E-2</v>
      </c>
      <c r="I62" s="2">
        <v>0</v>
      </c>
      <c r="J62" s="2">
        <v>6.3E-2</v>
      </c>
      <c r="K62" s="2">
        <v>0</v>
      </c>
      <c r="L62" s="2">
        <v>7.6999999999999999E-2</v>
      </c>
    </row>
    <row r="63" spans="1:12">
      <c r="A63" s="8" t="s">
        <v>105</v>
      </c>
      <c r="B63" s="2">
        <v>0.161</v>
      </c>
      <c r="C63" s="2">
        <v>0.27100000000000002</v>
      </c>
      <c r="D63" s="2">
        <v>1</v>
      </c>
      <c r="E63" s="2">
        <v>0.54500000000000004</v>
      </c>
      <c r="F63" s="2">
        <v>0.73099999999999998</v>
      </c>
      <c r="G63" s="2">
        <v>0.104</v>
      </c>
      <c r="H63" s="2">
        <v>6.3E-2</v>
      </c>
      <c r="I63" s="2">
        <v>0</v>
      </c>
      <c r="J63" s="2">
        <v>3.1E-2</v>
      </c>
      <c r="K63" s="2">
        <v>0.17599999999999999</v>
      </c>
      <c r="L63" s="2">
        <v>0.309</v>
      </c>
    </row>
    <row r="66" spans="1:3">
      <c r="A66" t="s">
        <v>106</v>
      </c>
      <c r="B66" s="32" t="s">
        <v>356</v>
      </c>
      <c r="C66" s="32"/>
    </row>
    <row r="68" spans="1:3">
      <c r="B68" t="s">
        <v>4</v>
      </c>
      <c r="C68" t="s">
        <v>5</v>
      </c>
    </row>
    <row r="69" spans="1:3">
      <c r="A69" t="s">
        <v>8</v>
      </c>
      <c r="B69" s="9">
        <v>22.362670000000001</v>
      </c>
      <c r="C69" s="9">
        <v>31.693000000000001</v>
      </c>
    </row>
    <row r="70" spans="1:3">
      <c r="B70" s="9">
        <v>23.798999999999999</v>
      </c>
      <c r="C70" s="9">
        <v>26.172000000000001</v>
      </c>
    </row>
    <row r="71" spans="1:3">
      <c r="B71" s="9">
        <v>24.916329999999999</v>
      </c>
      <c r="C71" s="9">
        <v>22.117999999999999</v>
      </c>
    </row>
    <row r="72" spans="1:3">
      <c r="B72" s="9">
        <v>16.529</v>
      </c>
      <c r="C72" s="9">
        <v>27.866</v>
      </c>
    </row>
    <row r="73" spans="1:3">
      <c r="A73" t="s">
        <v>9</v>
      </c>
      <c r="B73" s="9">
        <v>27.866</v>
      </c>
      <c r="C73" s="9">
        <v>28.291329999999999</v>
      </c>
    </row>
    <row r="74" spans="1:3">
      <c r="B74" s="9">
        <v>19.927</v>
      </c>
      <c r="C74" s="9">
        <v>33.048000000000002</v>
      </c>
    </row>
    <row r="75" spans="1:3">
      <c r="B75" s="9">
        <v>25.515000000000001</v>
      </c>
      <c r="C75" s="9">
        <v>37.896000000000001</v>
      </c>
    </row>
    <row r="76" spans="1:3">
      <c r="B76" s="9">
        <v>23.408999999999999</v>
      </c>
      <c r="C76" s="9">
        <v>24.954000000000001</v>
      </c>
    </row>
    <row r="78" spans="1:3">
      <c r="A78" t="s">
        <v>281</v>
      </c>
      <c r="B78">
        <f>AVERAGE(B69:B76)</f>
        <v>23.040500000000002</v>
      </c>
      <c r="C78">
        <f t="shared" ref="C78" si="8">AVERAGE(C69:C76)</f>
        <v>29.004791250000004</v>
      </c>
    </row>
    <row r="79" spans="1:3">
      <c r="A79" t="s">
        <v>282</v>
      </c>
      <c r="B79">
        <f>STDEV(B69:B76)</f>
        <v>3.5089970320754289</v>
      </c>
      <c r="C79">
        <f t="shared" ref="C79" si="9">STDEV(C69:C76)</f>
        <v>5.0184655953258739</v>
      </c>
    </row>
    <row r="80" spans="1:3">
      <c r="A80" t="s">
        <v>283</v>
      </c>
      <c r="B80">
        <f>B79/SQRT(8)</f>
        <v>1.2406177982720024</v>
      </c>
      <c r="C80">
        <f t="shared" ref="C80" si="10">C79/SQRT(8)</f>
        <v>1.7742955268031546</v>
      </c>
    </row>
    <row r="82" spans="1:3">
      <c r="A82" t="s">
        <v>107</v>
      </c>
      <c r="B82" s="32" t="s">
        <v>352</v>
      </c>
      <c r="C82" s="32"/>
    </row>
    <row r="84" spans="1:3">
      <c r="B84" t="s">
        <v>4</v>
      </c>
      <c r="C84" t="s">
        <v>5</v>
      </c>
    </row>
    <row r="85" spans="1:3">
      <c r="A85" t="s">
        <v>8</v>
      </c>
      <c r="B85" s="9">
        <v>37.598329999999997</v>
      </c>
      <c r="C85" s="9">
        <v>47.064</v>
      </c>
    </row>
    <row r="86" spans="1:3">
      <c r="B86" s="9">
        <v>39.402999999999999</v>
      </c>
      <c r="C86" s="9">
        <v>38.347999999999999</v>
      </c>
    </row>
    <row r="87" spans="1:3">
      <c r="B87" s="9">
        <v>32.193330000000003</v>
      </c>
      <c r="C87" s="9">
        <v>39.981000000000002</v>
      </c>
    </row>
    <row r="88" spans="1:3">
      <c r="B88" s="9">
        <v>28.881</v>
      </c>
      <c r="C88" s="9">
        <v>42.058329999999998</v>
      </c>
    </row>
    <row r="89" spans="1:3">
      <c r="A89" t="s">
        <v>9</v>
      </c>
      <c r="B89" s="9">
        <v>37.270000000000003</v>
      </c>
      <c r="C89" s="9">
        <v>36.567</v>
      </c>
    </row>
    <row r="90" spans="1:3">
      <c r="B90" s="9">
        <v>32.811</v>
      </c>
      <c r="C90" s="9">
        <v>47.835999999999999</v>
      </c>
    </row>
    <row r="91" spans="1:3">
      <c r="B91" s="9">
        <v>27.763999999999999</v>
      </c>
      <c r="C91" s="9">
        <v>49.729669999999999</v>
      </c>
    </row>
    <row r="92" spans="1:3">
      <c r="B92" s="9">
        <v>34.542999999999999</v>
      </c>
      <c r="C92" s="9">
        <v>32.762</v>
      </c>
    </row>
    <row r="94" spans="1:3">
      <c r="A94" t="s">
        <v>281</v>
      </c>
      <c r="B94">
        <f>AVERAGE(B85:B92)</f>
        <v>33.807957500000001</v>
      </c>
      <c r="C94">
        <f t="shared" ref="C94" si="11">AVERAGE(C85:C92)</f>
        <v>41.79325</v>
      </c>
    </row>
    <row r="95" spans="1:3">
      <c r="A95" t="s">
        <v>282</v>
      </c>
      <c r="B95">
        <f>STDEV(B85:B92)</f>
        <v>4.1850538263025703</v>
      </c>
      <c r="C95">
        <f t="shared" ref="C95" si="12">STDEV(C85:C92)</f>
        <v>5.9926601080917319</v>
      </c>
    </row>
    <row r="96" spans="1:3">
      <c r="A96" t="s">
        <v>283</v>
      </c>
      <c r="B96">
        <f>B95/SQRT(8)</f>
        <v>1.4796399701046274</v>
      </c>
      <c r="C96">
        <f t="shared" ref="C96" si="13">C95/SQRT(8)</f>
        <v>2.1187252998888861</v>
      </c>
    </row>
    <row r="98" spans="1:3">
      <c r="A98" t="s">
        <v>108</v>
      </c>
      <c r="B98" s="32" t="s">
        <v>353</v>
      </c>
      <c r="C98" s="32"/>
    </row>
    <row r="100" spans="1:3">
      <c r="B100" t="s">
        <v>4</v>
      </c>
      <c r="C100" t="s">
        <v>5</v>
      </c>
    </row>
    <row r="101" spans="1:3">
      <c r="A101" t="s">
        <v>8</v>
      </c>
      <c r="B101" s="9">
        <v>10.699669999999999</v>
      </c>
      <c r="C101" s="9">
        <v>12.459</v>
      </c>
    </row>
    <row r="102" spans="1:3">
      <c r="B102" s="9">
        <v>10.841670000000001</v>
      </c>
      <c r="C102" s="9">
        <v>13.981</v>
      </c>
    </row>
    <row r="103" spans="1:3">
      <c r="B103" s="9">
        <v>10.468999999999999</v>
      </c>
      <c r="C103" s="9">
        <v>18.88</v>
      </c>
    </row>
    <row r="104" spans="1:3">
      <c r="B104" s="9">
        <v>16.542999999999999</v>
      </c>
      <c r="C104" s="9">
        <v>10.981999999999999</v>
      </c>
    </row>
    <row r="105" spans="1:3">
      <c r="A105" t="s">
        <v>9</v>
      </c>
      <c r="B105" s="9">
        <v>15.789</v>
      </c>
      <c r="C105" s="9">
        <v>11.50067</v>
      </c>
    </row>
    <row r="106" spans="1:3">
      <c r="B106" s="9">
        <v>11.098000000000001</v>
      </c>
      <c r="C106" s="9">
        <v>13.154669999999999</v>
      </c>
    </row>
    <row r="107" spans="1:3">
      <c r="B107" s="9">
        <v>9.8699999999999992</v>
      </c>
      <c r="C107" s="9">
        <v>14.59633</v>
      </c>
    </row>
    <row r="108" spans="1:3">
      <c r="B108" s="9">
        <v>13.456</v>
      </c>
      <c r="C108" s="9">
        <v>10.589</v>
      </c>
    </row>
    <row r="110" spans="1:3">
      <c r="A110" t="s">
        <v>281</v>
      </c>
      <c r="B110">
        <f>AVERAGE(B101:B108)</f>
        <v>12.3457925</v>
      </c>
      <c r="C110">
        <f t="shared" ref="C110" si="14">AVERAGE(C101:C108)</f>
        <v>13.267833749999998</v>
      </c>
    </row>
    <row r="111" spans="1:3">
      <c r="A111" t="s">
        <v>282</v>
      </c>
      <c r="B111">
        <f>STDEV(B101:B108)</f>
        <v>2.5880433280031125</v>
      </c>
      <c r="C111">
        <f t="shared" ref="C111" si="15">STDEV(C101:C108)</f>
        <v>2.671569639893046</v>
      </c>
    </row>
    <row r="112" spans="1:3">
      <c r="A112" t="s">
        <v>283</v>
      </c>
      <c r="B112">
        <f>B111/SQRT(8)</f>
        <v>0.91501149361780054</v>
      </c>
      <c r="C112">
        <f t="shared" ref="C112" si="16">C111/SQRT(8)</f>
        <v>0.94454250439023779</v>
      </c>
    </row>
    <row r="114" spans="1:3">
      <c r="A114" s="31" t="s">
        <v>369</v>
      </c>
      <c r="B114" s="32" t="s">
        <v>357</v>
      </c>
      <c r="C114" s="32"/>
    </row>
    <row r="116" spans="1:3">
      <c r="B116" t="s">
        <v>4</v>
      </c>
      <c r="C116" t="s">
        <v>5</v>
      </c>
    </row>
    <row r="117" spans="1:3">
      <c r="A117" t="s">
        <v>8</v>
      </c>
      <c r="B117" s="9">
        <v>14</v>
      </c>
      <c r="C117" s="9">
        <v>13</v>
      </c>
    </row>
    <row r="118" spans="1:3">
      <c r="B118" s="9">
        <v>13</v>
      </c>
      <c r="C118" s="9">
        <v>15</v>
      </c>
    </row>
    <row r="119" spans="1:3">
      <c r="B119" s="9">
        <v>9</v>
      </c>
      <c r="C119" s="9">
        <v>14</v>
      </c>
    </row>
    <row r="120" spans="1:3">
      <c r="B120" s="9">
        <v>15</v>
      </c>
      <c r="C120" s="9">
        <v>15</v>
      </c>
    </row>
    <row r="121" spans="1:3">
      <c r="A121" t="s">
        <v>9</v>
      </c>
      <c r="B121" s="9">
        <v>8</v>
      </c>
      <c r="C121" s="9">
        <v>20</v>
      </c>
    </row>
    <row r="122" spans="1:3">
      <c r="B122" s="9">
        <v>12</v>
      </c>
      <c r="C122" s="9">
        <v>17</v>
      </c>
    </row>
    <row r="123" spans="1:3">
      <c r="B123" s="9">
        <v>11</v>
      </c>
      <c r="C123" s="9">
        <v>19</v>
      </c>
    </row>
    <row r="124" spans="1:3">
      <c r="B124" s="9">
        <v>16</v>
      </c>
      <c r="C124" s="9">
        <v>15</v>
      </c>
    </row>
    <row r="126" spans="1:3">
      <c r="A126" t="s">
        <v>281</v>
      </c>
      <c r="B126">
        <f>AVERAGE(B117:B124)</f>
        <v>12.25</v>
      </c>
      <c r="C126">
        <f t="shared" ref="C126" si="17">AVERAGE(C117:C124)</f>
        <v>16</v>
      </c>
    </row>
    <row r="127" spans="1:3">
      <c r="A127" t="s">
        <v>282</v>
      </c>
      <c r="B127">
        <f>STDEV(B117:B124)</f>
        <v>2.8157719063467179</v>
      </c>
      <c r="C127">
        <f t="shared" ref="C127" si="18">STDEV(C117:C124)</f>
        <v>2.4494897427831779</v>
      </c>
    </row>
    <row r="128" spans="1:3">
      <c r="A128" t="s">
        <v>283</v>
      </c>
      <c r="B128">
        <f>B127/SQRT(8)</f>
        <v>0.99552570462616818</v>
      </c>
      <c r="C128">
        <f t="shared" ref="C128" si="19">C127/SQRT(8)</f>
        <v>0.86602540378443849</v>
      </c>
    </row>
  </sheetData>
  <mergeCells count="11">
    <mergeCell ref="B114:C114"/>
    <mergeCell ref="B38:C38"/>
    <mergeCell ref="D38:E38"/>
    <mergeCell ref="B50:G51"/>
    <mergeCell ref="B66:C66"/>
    <mergeCell ref="B22:E22"/>
    <mergeCell ref="B24:C24"/>
    <mergeCell ref="D24:E24"/>
    <mergeCell ref="B82:C82"/>
    <mergeCell ref="B98:C98"/>
    <mergeCell ref="B36:E36"/>
  </mergeCells>
  <pageMargins left="0.7" right="0.7" top="0.75" bottom="0.75" header="0.3" footer="0.3"/>
  <pageSetup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48D4-1C63-43F2-B040-6349D842D708}">
  <dimension ref="A1:Q40"/>
  <sheetViews>
    <sheetView zoomScaleNormal="100" workbookViewId="0">
      <selection activeCell="B28" sqref="B28:E28"/>
    </sheetView>
  </sheetViews>
  <sheetFormatPr defaultRowHeight="15"/>
  <sheetData>
    <row r="1" spans="1:7">
      <c r="A1" t="s">
        <v>109</v>
      </c>
      <c r="B1" s="34" t="s">
        <v>246</v>
      </c>
      <c r="C1" s="34"/>
      <c r="D1" s="34"/>
    </row>
    <row r="2" spans="1:7">
      <c r="B2" s="1"/>
      <c r="C2" s="1"/>
      <c r="D2" s="1"/>
    </row>
    <row r="3" spans="1:7">
      <c r="B3" s="34" t="s">
        <v>254</v>
      </c>
      <c r="C3" s="34"/>
      <c r="D3" s="34"/>
      <c r="E3" s="34"/>
      <c r="F3" s="34"/>
      <c r="G3" s="34"/>
    </row>
    <row r="4" spans="1:7">
      <c r="B4" s="34" t="s">
        <v>247</v>
      </c>
      <c r="C4" s="34"/>
      <c r="D4" s="34"/>
      <c r="E4" s="34" t="s">
        <v>251</v>
      </c>
      <c r="F4" s="34"/>
      <c r="G4" s="34"/>
    </row>
    <row r="5" spans="1:7">
      <c r="B5" s="11" t="s">
        <v>248</v>
      </c>
      <c r="C5" s="11" t="s">
        <v>249</v>
      </c>
      <c r="D5" t="s">
        <v>255</v>
      </c>
      <c r="E5" s="11" t="s">
        <v>248</v>
      </c>
      <c r="F5" s="11" t="s">
        <v>249</v>
      </c>
      <c r="G5" t="s">
        <v>255</v>
      </c>
    </row>
    <row r="6" spans="1:7">
      <c r="B6" s="9">
        <v>0.77</v>
      </c>
      <c r="C6" s="9">
        <v>0.1</v>
      </c>
      <c r="D6" s="9">
        <v>0.32</v>
      </c>
      <c r="E6" s="9">
        <v>0.74</v>
      </c>
      <c r="F6" s="9">
        <v>0.77</v>
      </c>
      <c r="G6" s="9">
        <v>0.81</v>
      </c>
    </row>
    <row r="7" spans="1:7">
      <c r="B7" s="9">
        <v>0.75</v>
      </c>
      <c r="C7" s="9">
        <v>0.09</v>
      </c>
      <c r="D7" s="9">
        <v>0.33</v>
      </c>
      <c r="E7" s="9">
        <v>0.71</v>
      </c>
      <c r="F7" s="9">
        <v>0.88</v>
      </c>
      <c r="G7" s="9">
        <v>0.9</v>
      </c>
    </row>
    <row r="8" spans="1:7">
      <c r="B8" s="9">
        <v>0.95</v>
      </c>
      <c r="C8" s="9">
        <v>0.43</v>
      </c>
      <c r="D8" s="9">
        <v>0.52</v>
      </c>
      <c r="E8" s="9">
        <v>0.81</v>
      </c>
      <c r="F8" s="9">
        <v>0.88</v>
      </c>
      <c r="G8" s="9">
        <v>0.83</v>
      </c>
    </row>
    <row r="9" spans="1:7">
      <c r="B9" s="9">
        <v>0.65</v>
      </c>
      <c r="C9" s="9">
        <v>0.09</v>
      </c>
      <c r="D9" s="9">
        <v>0.25</v>
      </c>
      <c r="E9" s="9">
        <v>0.82</v>
      </c>
      <c r="F9" s="9">
        <v>0.91</v>
      </c>
      <c r="G9" s="9">
        <v>0.73</v>
      </c>
    </row>
    <row r="10" spans="1:7">
      <c r="B10" s="9">
        <v>0.75</v>
      </c>
      <c r="C10" s="9">
        <v>0.12</v>
      </c>
      <c r="D10" s="9">
        <v>0.09</v>
      </c>
      <c r="E10" s="9">
        <v>0.82</v>
      </c>
      <c r="F10" s="9">
        <v>0.67</v>
      </c>
      <c r="G10" s="9">
        <v>0.76</v>
      </c>
    </row>
    <row r="11" spans="1:7">
      <c r="B11" s="9">
        <v>0.7</v>
      </c>
      <c r="C11" s="9">
        <v>0.22</v>
      </c>
      <c r="D11" s="9">
        <v>0.34</v>
      </c>
      <c r="E11" s="9">
        <v>0.75</v>
      </c>
      <c r="F11" s="9">
        <v>0.66</v>
      </c>
      <c r="G11" s="9">
        <v>0.74</v>
      </c>
    </row>
    <row r="12" spans="1:7">
      <c r="B12" s="9">
        <v>0.81</v>
      </c>
      <c r="C12" s="9">
        <v>0.09</v>
      </c>
      <c r="D12" s="9">
        <v>0.22</v>
      </c>
      <c r="E12" s="9">
        <v>0.76</v>
      </c>
      <c r="F12" s="9">
        <v>0.57999999999999996</v>
      </c>
      <c r="G12" s="9">
        <v>0.9</v>
      </c>
    </row>
    <row r="13" spans="1:7">
      <c r="B13" s="9">
        <v>0.92</v>
      </c>
      <c r="C13" s="9">
        <v>0.33</v>
      </c>
      <c r="D13" s="9">
        <v>0.41</v>
      </c>
      <c r="E13" s="9">
        <v>0.89</v>
      </c>
      <c r="F13" s="9">
        <v>0.78</v>
      </c>
      <c r="G13" s="9">
        <v>0.79</v>
      </c>
    </row>
    <row r="14" spans="1:7">
      <c r="B14" s="9">
        <v>0.89</v>
      </c>
      <c r="C14" s="9">
        <v>0.11</v>
      </c>
      <c r="D14" s="9">
        <v>0.12</v>
      </c>
      <c r="E14" s="9">
        <v>0.79</v>
      </c>
      <c r="F14" s="9">
        <v>0.59</v>
      </c>
      <c r="G14" s="9">
        <v>0.65</v>
      </c>
    </row>
    <row r="15" spans="1:7">
      <c r="B15" s="9">
        <v>0.76</v>
      </c>
      <c r="C15" s="9">
        <v>0.12</v>
      </c>
      <c r="D15" s="9">
        <v>0.33</v>
      </c>
      <c r="E15" s="9">
        <v>0.71</v>
      </c>
      <c r="F15" s="9">
        <v>0.77</v>
      </c>
      <c r="G15" s="9">
        <v>0.88</v>
      </c>
    </row>
    <row r="16" spans="1:7">
      <c r="B16" s="9">
        <v>0.66</v>
      </c>
      <c r="C16" s="9">
        <v>0.27</v>
      </c>
      <c r="D16" s="9">
        <v>0.35</v>
      </c>
      <c r="E16" s="9">
        <v>0.76</v>
      </c>
      <c r="F16" s="9">
        <v>0.57999999999999996</v>
      </c>
      <c r="G16" s="9">
        <v>0.66</v>
      </c>
    </row>
    <row r="17" spans="1:17">
      <c r="B17" s="9">
        <v>0.7</v>
      </c>
      <c r="C17" s="9">
        <v>0.19</v>
      </c>
      <c r="D17" s="9">
        <v>0.31</v>
      </c>
      <c r="E17" s="9">
        <v>0.92</v>
      </c>
      <c r="F17" s="9">
        <v>0.95</v>
      </c>
      <c r="G17" s="9">
        <v>0.71</v>
      </c>
    </row>
    <row r="18" spans="1:17">
      <c r="B18" s="9">
        <v>0.91</v>
      </c>
      <c r="C18" s="9">
        <v>0.41</v>
      </c>
      <c r="D18" s="9">
        <v>0.65</v>
      </c>
    </row>
    <row r="19" spans="1:17">
      <c r="B19" s="9">
        <v>0.92</v>
      </c>
      <c r="C19" s="9">
        <v>0.31</v>
      </c>
      <c r="D19" s="9">
        <v>0.46</v>
      </c>
    </row>
    <row r="20" spans="1:17">
      <c r="B20" s="9"/>
      <c r="C20" s="9"/>
      <c r="D20" s="9"/>
    </row>
    <row r="21" spans="1:17">
      <c r="A21" t="s">
        <v>281</v>
      </c>
      <c r="B21" s="13">
        <f>AVERAGE(B6:B19)</f>
        <v>0.79571428571428549</v>
      </c>
      <c r="C21" s="13">
        <f t="shared" ref="C21:D21" si="0">AVERAGE(C6:C19)</f>
        <v>0.20571428571428574</v>
      </c>
      <c r="D21" s="13">
        <f t="shared" si="0"/>
        <v>0.3357142857142858</v>
      </c>
      <c r="E21" s="13">
        <f>AVERAGE(E6:E17)</f>
        <v>0.78999999999999992</v>
      </c>
      <c r="F21" s="13">
        <f t="shared" ref="F21:G21" si="1">AVERAGE(F6:F17)</f>
        <v>0.75166666666666659</v>
      </c>
      <c r="G21" s="13">
        <f t="shared" si="1"/>
        <v>0.77999999999999992</v>
      </c>
    </row>
    <row r="22" spans="1:17">
      <c r="A22" t="s">
        <v>282</v>
      </c>
      <c r="B22" s="13">
        <f>STDEV(B6:B19)</f>
        <v>0.10412376405873339</v>
      </c>
      <c r="C22" s="13">
        <f t="shared" ref="C22:D22" si="2">STDEV(C6:C19)</f>
        <v>0.12345751593871565</v>
      </c>
      <c r="D22" s="13">
        <f t="shared" si="2"/>
        <v>0.14742478059697395</v>
      </c>
      <c r="E22" s="13">
        <f>STDEV(E6:E17)</f>
        <v>6.5920061782848371E-2</v>
      </c>
      <c r="F22" s="13">
        <f t="shared" ref="F22:G22" si="3">STDEV(F6:F17)</f>
        <v>0.13449118479617508</v>
      </c>
      <c r="G22" s="13">
        <f t="shared" si="3"/>
        <v>8.6864575895210155E-2</v>
      </c>
    </row>
    <row r="23" spans="1:17">
      <c r="A23" t="s">
        <v>283</v>
      </c>
      <c r="B23" s="13">
        <f>B22/SQRT(14)</f>
        <v>2.7828246494933345E-2</v>
      </c>
      <c r="C23" s="13">
        <f t="shared" ref="C23:D23" si="4">C22/SQRT(14)</f>
        <v>3.2995409033204075E-2</v>
      </c>
      <c r="D23" s="13">
        <f t="shared" si="4"/>
        <v>3.9400929951013942E-2</v>
      </c>
      <c r="E23" s="13">
        <f>E22/SQRT(12)</f>
        <v>1.9029482707662134E-2</v>
      </c>
      <c r="F23" s="13">
        <f t="shared" ref="F23:G23" si="5">F22/SQRT(12)</f>
        <v>3.88242608728517E-2</v>
      </c>
      <c r="G23" s="13">
        <f t="shared" si="5"/>
        <v>2.5075643138071133E-2</v>
      </c>
    </row>
    <row r="25" spans="1:17">
      <c r="A25" t="s">
        <v>110</v>
      </c>
      <c r="B25" s="34" t="s">
        <v>246</v>
      </c>
      <c r="C25" s="34"/>
    </row>
    <row r="27" spans="1:17">
      <c r="B27" s="34" t="s">
        <v>257</v>
      </c>
      <c r="C27" s="34"/>
      <c r="D27" s="34"/>
      <c r="E27" s="35"/>
      <c r="F27" s="36" t="s">
        <v>258</v>
      </c>
      <c r="G27" s="34"/>
      <c r="H27" s="34"/>
      <c r="I27" s="35"/>
      <c r="J27" s="36" t="s">
        <v>259</v>
      </c>
      <c r="K27" s="34"/>
      <c r="L27" s="34"/>
      <c r="M27" s="35"/>
      <c r="N27" s="34" t="s">
        <v>260</v>
      </c>
      <c r="O27" s="34"/>
      <c r="P27" s="34"/>
      <c r="Q27" s="34"/>
    </row>
    <row r="28" spans="1:17">
      <c r="B28" t="s">
        <v>261</v>
      </c>
      <c r="C28" t="s">
        <v>262</v>
      </c>
      <c r="D28" t="s">
        <v>256</v>
      </c>
      <c r="E28" s="13" t="s">
        <v>263</v>
      </c>
      <c r="F28" s="14" t="s">
        <v>261</v>
      </c>
      <c r="G28" t="s">
        <v>262</v>
      </c>
      <c r="H28" t="s">
        <v>256</v>
      </c>
      <c r="I28" s="13" t="s">
        <v>263</v>
      </c>
      <c r="J28" s="14" t="s">
        <v>261</v>
      </c>
      <c r="K28" t="s">
        <v>262</v>
      </c>
      <c r="L28" t="s">
        <v>256</v>
      </c>
      <c r="M28" s="13" t="s">
        <v>263</v>
      </c>
      <c r="N28" t="s">
        <v>261</v>
      </c>
      <c r="O28" t="s">
        <v>262</v>
      </c>
      <c r="P28" t="s">
        <v>256</v>
      </c>
      <c r="Q28" t="s">
        <v>263</v>
      </c>
    </row>
    <row r="29" spans="1:17">
      <c r="B29">
        <v>0.95335875226760858</v>
      </c>
      <c r="C29">
        <v>0.95335875226760858</v>
      </c>
      <c r="D29">
        <v>1</v>
      </c>
      <c r="E29" s="13">
        <v>0.9067175044615331</v>
      </c>
      <c r="F29" s="14">
        <v>0.9067175044615331</v>
      </c>
      <c r="G29">
        <v>0.12971248496939367</v>
      </c>
      <c r="H29">
        <v>0.13886823300562984</v>
      </c>
      <c r="I29" s="13">
        <v>0.44351395582686071</v>
      </c>
      <c r="J29" s="14">
        <v>0.50458845874556413</v>
      </c>
      <c r="K29">
        <v>0.10824552324077051</v>
      </c>
      <c r="L29">
        <v>0.10134352613728981</v>
      </c>
      <c r="M29" s="13">
        <v>0.27681145547749136</v>
      </c>
      <c r="N29">
        <v>0.9210309329008598</v>
      </c>
      <c r="O29">
        <v>0.89572502188093606</v>
      </c>
      <c r="P29">
        <v>0.12577080308067223</v>
      </c>
      <c r="Q29">
        <v>0.47935537171228959</v>
      </c>
    </row>
    <row r="30" spans="1:17">
      <c r="B30">
        <v>0.95335875226760858</v>
      </c>
      <c r="C30">
        <v>0.76932595421334948</v>
      </c>
      <c r="D30">
        <v>0.95335875226760858</v>
      </c>
      <c r="E30" s="13">
        <v>1</v>
      </c>
      <c r="F30" s="14">
        <v>0.68611425195087883</v>
      </c>
      <c r="G30">
        <v>0.27564691048523349</v>
      </c>
      <c r="H30">
        <v>0.21131002848112376</v>
      </c>
      <c r="I30" s="13">
        <v>0.18308836204957926</v>
      </c>
      <c r="J30" s="14">
        <v>0.476801254271978</v>
      </c>
      <c r="K30">
        <v>7.5194210996646138E-2</v>
      </c>
      <c r="L30">
        <v>7.9220456343831472E-2</v>
      </c>
      <c r="M30" s="13">
        <v>7.5144071952855718E-2</v>
      </c>
      <c r="N30">
        <v>0.83317008864747122</v>
      </c>
      <c r="O30">
        <v>0.34697920320831777</v>
      </c>
      <c r="P30">
        <v>8.8943176483804967E-2</v>
      </c>
      <c r="Q30">
        <v>0.34480701791375606</v>
      </c>
    </row>
    <row r="31" spans="1:17">
      <c r="B31">
        <v>0.95335875226760858</v>
      </c>
      <c r="C31">
        <v>0.97588060426068113</v>
      </c>
      <c r="D31">
        <v>0.85294416337709178</v>
      </c>
      <c r="E31" s="13">
        <v>0.95335875226760858</v>
      </c>
      <c r="F31" s="14">
        <v>0.95335875226760858</v>
      </c>
      <c r="G31">
        <v>0.17176103932528286</v>
      </c>
      <c r="H31">
        <v>8.7273074147612817E-2</v>
      </c>
      <c r="I31" s="13">
        <v>0.58096364244389065</v>
      </c>
      <c r="J31" s="14">
        <v>0.82148595504628108</v>
      </c>
      <c r="K31">
        <v>0.13867954874180821</v>
      </c>
      <c r="L31">
        <v>4.880488160153109E-2</v>
      </c>
      <c r="M31" s="13">
        <v>0.34832409127798186</v>
      </c>
      <c r="N31">
        <v>0.49679177615175585</v>
      </c>
      <c r="O31">
        <v>0.81596720201942508</v>
      </c>
      <c r="P31">
        <v>6.7073967721982958E-2</v>
      </c>
      <c r="Q31">
        <v>0.36551131785312413</v>
      </c>
    </row>
    <row r="32" spans="1:17">
      <c r="B32">
        <v>0.76932595421334948</v>
      </c>
      <c r="C32">
        <v>0.74779355387010349</v>
      </c>
      <c r="D32">
        <v>0.77384070511137604</v>
      </c>
      <c r="E32" s="13">
        <v>0.97588060426068113</v>
      </c>
      <c r="F32" s="14">
        <v>0.76088073201176609</v>
      </c>
      <c r="G32">
        <v>0.34994383879486224</v>
      </c>
      <c r="H32">
        <v>0.52931488628713175</v>
      </c>
      <c r="I32" s="13">
        <v>0.40922267784548794</v>
      </c>
      <c r="J32" s="14">
        <v>0.8877233927749113</v>
      </c>
      <c r="K32">
        <v>6.4889627895730273E-2</v>
      </c>
      <c r="L32">
        <v>4.2162381717006356E-2</v>
      </c>
      <c r="M32" s="13">
        <v>0.23006394477749414</v>
      </c>
      <c r="N32">
        <v>0.49456676039742414</v>
      </c>
      <c r="O32">
        <v>0.51660800256355777</v>
      </c>
      <c r="P32">
        <v>4.2280878268716855E-2</v>
      </c>
      <c r="Q32">
        <v>0.31137892781218202</v>
      </c>
    </row>
    <row r="33" spans="1:17">
      <c r="B33">
        <v>0.72719945730530045</v>
      </c>
      <c r="C33">
        <v>0.74779355387010349</v>
      </c>
      <c r="D33">
        <v>0.66909345348652072</v>
      </c>
      <c r="E33" s="13">
        <v>0.9210309329008598</v>
      </c>
      <c r="F33" s="14">
        <v>0.91932952260328205</v>
      </c>
      <c r="G33">
        <v>0.33521267381998454</v>
      </c>
      <c r="H33">
        <v>0.34298966745673243</v>
      </c>
      <c r="I33" s="13">
        <v>0.33815055469491401</v>
      </c>
      <c r="J33" s="14">
        <v>1</v>
      </c>
      <c r="K33">
        <v>0.22329970018629597</v>
      </c>
      <c r="L33">
        <v>0.26516237574032597</v>
      </c>
      <c r="M33" s="13">
        <v>0.45141741461321344</v>
      </c>
      <c r="N33">
        <v>0.77524685743255106</v>
      </c>
      <c r="O33">
        <v>0.39201979121744179</v>
      </c>
      <c r="P33">
        <v>4.1209256748594117E-2</v>
      </c>
      <c r="Q33">
        <v>0.43368496600244566</v>
      </c>
    </row>
    <row r="34" spans="1:17">
      <c r="B34">
        <v>0.76932595421334948</v>
      </c>
      <c r="C34">
        <v>1</v>
      </c>
      <c r="D34">
        <v>0.70782893131453484</v>
      </c>
      <c r="E34" s="13">
        <v>0.78652884084139574</v>
      </c>
      <c r="F34" s="14">
        <v>0.61419280452016156</v>
      </c>
      <c r="G34">
        <v>0.45537973245958452</v>
      </c>
      <c r="H34">
        <v>0.12626422231208737</v>
      </c>
      <c r="I34" s="13">
        <v>0.17927736696689811</v>
      </c>
      <c r="J34" s="14">
        <v>0.75946135127874537</v>
      </c>
      <c r="K34">
        <v>0.12809855754498833</v>
      </c>
      <c r="L34">
        <v>0.16063996703215166</v>
      </c>
      <c r="M34" s="13">
        <v>0.33841076182807456</v>
      </c>
      <c r="N34">
        <v>0.72306644204872317</v>
      </c>
      <c r="O34">
        <v>0.40039117039211847</v>
      </c>
      <c r="P34">
        <v>0.11927456758172664</v>
      </c>
      <c r="Q34">
        <v>0.56376075581584439</v>
      </c>
    </row>
    <row r="35" spans="1:17">
      <c r="B35">
        <v>0.56573964345268712</v>
      </c>
      <c r="C35">
        <v>0.9067175044615331</v>
      </c>
      <c r="D35">
        <v>0.74084964424200694</v>
      </c>
      <c r="E35" s="13">
        <v>0.77384070511137604</v>
      </c>
      <c r="F35" s="14">
        <v>0.87438968509478432</v>
      </c>
      <c r="G35">
        <v>0.12489563685419541</v>
      </c>
      <c r="H35">
        <v>0.11817030099508885</v>
      </c>
      <c r="I35" s="13">
        <v>9.9544307006804791E-2</v>
      </c>
      <c r="J35" s="14">
        <v>0.57497623840923984</v>
      </c>
      <c r="K35">
        <v>0.23688664152425382</v>
      </c>
      <c r="L35">
        <v>9.5098854063019989E-2</v>
      </c>
      <c r="M35" s="13">
        <v>0.2819834675140902</v>
      </c>
      <c r="N35">
        <v>0.80203550922154754</v>
      </c>
      <c r="O35">
        <v>0.33544612624153014</v>
      </c>
      <c r="P35">
        <v>0.14816165496247058</v>
      </c>
      <c r="Q35">
        <v>0.13636850269673523</v>
      </c>
    </row>
    <row r="36" spans="1:17">
      <c r="B36">
        <v>0.85312625154077981</v>
      </c>
      <c r="C36">
        <v>0.81531982014095017</v>
      </c>
      <c r="D36">
        <v>0.66909345348652072</v>
      </c>
      <c r="E36" s="13">
        <v>0.61122816893361709</v>
      </c>
      <c r="F36" s="14">
        <v>0.95335875226760858</v>
      </c>
      <c r="G36">
        <v>0.126848488951121</v>
      </c>
      <c r="H36">
        <v>8.9283213614344895E-2</v>
      </c>
      <c r="I36" s="13">
        <v>7.7060308906150107E-2</v>
      </c>
      <c r="J36" s="14">
        <v>0.37092993341492131</v>
      </c>
      <c r="K36">
        <v>8.0873072252932207E-2</v>
      </c>
      <c r="L36">
        <v>0.15210517846971758</v>
      </c>
      <c r="M36" s="13">
        <v>0.2819834675140902</v>
      </c>
      <c r="N36">
        <v>0.52176146394984813</v>
      </c>
      <c r="O36">
        <v>0.55055099508840788</v>
      </c>
      <c r="P36">
        <v>0.41126325549491521</v>
      </c>
      <c r="Q36">
        <v>0.33171983977209346</v>
      </c>
    </row>
    <row r="37" spans="1:17">
      <c r="E37" s="13"/>
      <c r="J37" s="14"/>
      <c r="M37" s="13"/>
    </row>
    <row r="38" spans="1:17">
      <c r="A38" t="s">
        <v>281</v>
      </c>
      <c r="B38" s="13">
        <f>AVERAGE(B29:B36)</f>
        <v>0.81809918969103657</v>
      </c>
      <c r="C38" s="13">
        <f t="shared" ref="C38:D38" si="6">AVERAGE(C29:C36)</f>
        <v>0.86452371788554117</v>
      </c>
      <c r="D38" s="13">
        <f t="shared" si="6"/>
        <v>0.79587613791070744</v>
      </c>
      <c r="E38" s="13">
        <f>AVERAGE(E29:E36)</f>
        <v>0.866073188597134</v>
      </c>
      <c r="F38" s="13">
        <f>AVERAGE(F29:F36)</f>
        <v>0.83354275064720296</v>
      </c>
      <c r="G38" s="13">
        <f t="shared" ref="G38:Q38" si="7">AVERAGE(G29:G36)</f>
        <v>0.24617510070745721</v>
      </c>
      <c r="H38" s="13">
        <f t="shared" si="7"/>
        <v>0.20543420328746897</v>
      </c>
      <c r="I38" s="13">
        <f t="shared" si="7"/>
        <v>0.28885264696757318</v>
      </c>
      <c r="J38" s="13">
        <f t="shared" si="7"/>
        <v>0.67449582299270527</v>
      </c>
      <c r="K38" s="13">
        <f t="shared" si="7"/>
        <v>0.1320208602979282</v>
      </c>
      <c r="L38" s="13">
        <f t="shared" si="7"/>
        <v>0.11806720263810924</v>
      </c>
      <c r="M38" s="13">
        <f t="shared" si="7"/>
        <v>0.2855173343694114</v>
      </c>
      <c r="N38" s="13">
        <f t="shared" si="7"/>
        <v>0.69595872884377263</v>
      </c>
      <c r="O38" s="13">
        <f t="shared" si="7"/>
        <v>0.53171093907646683</v>
      </c>
      <c r="P38" s="13">
        <f t="shared" si="7"/>
        <v>0.13049719504286045</v>
      </c>
      <c r="Q38" s="13">
        <f t="shared" si="7"/>
        <v>0.37082333744730883</v>
      </c>
    </row>
    <row r="39" spans="1:17">
      <c r="A39" t="s">
        <v>282</v>
      </c>
      <c r="B39" s="13">
        <f>STDEV(B29:B36)</f>
        <v>0.1377461961053163</v>
      </c>
      <c r="C39" s="13">
        <f t="shared" ref="C39:D39" si="8">STDEV(C29:C36)</f>
        <v>0.106342880923383</v>
      </c>
      <c r="D39" s="13">
        <f t="shared" si="8"/>
        <v>0.12713185981642669</v>
      </c>
      <c r="E39" s="13">
        <f>STDEV(E29:E36)</f>
        <v>0.13205262011826438</v>
      </c>
      <c r="F39" s="13">
        <f>STDEV(F29:F36)</f>
        <v>0.12995794123306822</v>
      </c>
      <c r="G39" s="13">
        <f t="shared" ref="G39:Q39" si="9">STDEV(G29:G36)</f>
        <v>0.12614014200192783</v>
      </c>
      <c r="H39" s="13">
        <f t="shared" si="9"/>
        <v>0.15566527075610803</v>
      </c>
      <c r="I39" s="13">
        <f t="shared" si="9"/>
        <v>0.18128692733885526</v>
      </c>
      <c r="J39" s="13">
        <f t="shared" si="9"/>
        <v>0.22368736398323424</v>
      </c>
      <c r="K39" s="13">
        <f t="shared" si="9"/>
        <v>6.5797974982928165E-2</v>
      </c>
      <c r="L39" s="13">
        <f t="shared" si="9"/>
        <v>7.3176031459269972E-2</v>
      </c>
      <c r="M39" s="13">
        <f t="shared" si="9"/>
        <v>0.10803306155379218</v>
      </c>
      <c r="N39" s="13">
        <f t="shared" si="9"/>
        <v>0.1683232689880502</v>
      </c>
      <c r="O39" s="13">
        <f t="shared" si="9"/>
        <v>0.21490699361604135</v>
      </c>
      <c r="P39" s="13">
        <f t="shared" si="9"/>
        <v>0.11999618844325775</v>
      </c>
      <c r="Q39" s="13">
        <f t="shared" si="9"/>
        <v>0.12744325995319206</v>
      </c>
    </row>
    <row r="40" spans="1:17">
      <c r="A40" t="s">
        <v>283</v>
      </c>
      <c r="B40" s="13">
        <f t="shared" ref="B40:D40" si="10">B39/SQRT(8)</f>
        <v>4.8700634674360574E-2</v>
      </c>
      <c r="C40" s="13">
        <f t="shared" si="10"/>
        <v>3.7597886115918827E-2</v>
      </c>
      <c r="D40" s="13">
        <f t="shared" si="10"/>
        <v>4.4947900090526426E-2</v>
      </c>
      <c r="E40" s="13">
        <f>E39/SQRT(8)</f>
        <v>4.6687651579537921E-2</v>
      </c>
      <c r="F40" s="13">
        <f>F39/SQRT(8)</f>
        <v>4.5947070757472681E-2</v>
      </c>
      <c r="G40" s="13">
        <f t="shared" ref="G40" si="11">G39/SQRT(8)</f>
        <v>4.4597274894698606E-2</v>
      </c>
      <c r="H40" s="13">
        <f t="shared" ref="H40:I40" si="12">H39/SQRT(8)</f>
        <v>5.5035984273441974E-2</v>
      </c>
      <c r="I40" s="13">
        <f t="shared" si="12"/>
        <v>6.4094607830888731E-2</v>
      </c>
      <c r="J40" s="13">
        <f t="shared" ref="J40" si="13">J39/SQRT(8)</f>
        <v>7.908542596914421E-2</v>
      </c>
      <c r="K40" s="13">
        <f t="shared" ref="K40" si="14">K39/SQRT(8)</f>
        <v>2.3263097149385657E-2</v>
      </c>
      <c r="L40" s="13">
        <f t="shared" ref="L40:M40" si="15">L39/SQRT(8)</f>
        <v>2.5871634032584963E-2</v>
      </c>
      <c r="M40" s="13">
        <f t="shared" si="15"/>
        <v>3.8195455208515069E-2</v>
      </c>
      <c r="N40" s="13">
        <f t="shared" ref="N40" si="16">N39/SQRT(8)</f>
        <v>5.9511262466468789E-2</v>
      </c>
      <c r="O40" s="13">
        <f t="shared" ref="O40" si="17">O39/SQRT(8)</f>
        <v>7.5981096255158448E-2</v>
      </c>
      <c r="P40" s="13">
        <f t="shared" ref="P40:Q40" si="18">P39/SQRT(8)</f>
        <v>4.2425059282383187E-2</v>
      </c>
      <c r="Q40" s="13">
        <f t="shared" si="18"/>
        <v>4.5057996664711032E-2</v>
      </c>
    </row>
  </sheetData>
  <mergeCells count="9">
    <mergeCell ref="B27:E27"/>
    <mergeCell ref="F27:I27"/>
    <mergeCell ref="J27:M27"/>
    <mergeCell ref="N27:Q27"/>
    <mergeCell ref="B1:D1"/>
    <mergeCell ref="B4:D4"/>
    <mergeCell ref="E4:G4"/>
    <mergeCell ref="B3:G3"/>
    <mergeCell ref="B25:C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BAE5-A8A6-443D-BEB9-602F354327E9}">
  <dimension ref="A1:G63"/>
  <sheetViews>
    <sheetView topLeftCell="A4" workbookViewId="0">
      <selection activeCell="G20" sqref="G20"/>
    </sheetView>
  </sheetViews>
  <sheetFormatPr defaultRowHeight="15"/>
  <sheetData>
    <row r="1" spans="1:7">
      <c r="A1" t="s">
        <v>111</v>
      </c>
      <c r="B1" s="33" t="s">
        <v>112</v>
      </c>
      <c r="C1" s="34"/>
      <c r="D1" s="34"/>
      <c r="E1" s="34"/>
    </row>
    <row r="3" spans="1:7">
      <c r="B3" t="s">
        <v>4</v>
      </c>
      <c r="C3" t="s">
        <v>5</v>
      </c>
      <c r="D3" t="s">
        <v>6</v>
      </c>
      <c r="E3" t="s">
        <v>7</v>
      </c>
    </row>
    <row r="4" spans="1:7">
      <c r="B4" s="9">
        <v>3305</v>
      </c>
      <c r="C4" s="9">
        <v>5060</v>
      </c>
      <c r="D4" s="9">
        <v>4133</v>
      </c>
      <c r="E4" s="9">
        <v>901</v>
      </c>
    </row>
    <row r="5" spans="1:7">
      <c r="B5" s="9">
        <v>2998</v>
      </c>
      <c r="C5" s="9">
        <v>4273</v>
      </c>
      <c r="D5" s="9">
        <v>4398</v>
      </c>
      <c r="E5" s="9">
        <v>0</v>
      </c>
    </row>
    <row r="6" spans="1:7">
      <c r="B6" s="9">
        <v>3345</v>
      </c>
      <c r="C6" s="9">
        <v>4701</v>
      </c>
      <c r="D6" s="9">
        <v>3060</v>
      </c>
      <c r="E6" s="9">
        <v>3352</v>
      </c>
    </row>
    <row r="7" spans="1:7">
      <c r="B7" s="9">
        <v>3925</v>
      </c>
      <c r="C7" s="9">
        <v>4811</v>
      </c>
      <c r="D7" s="9">
        <v>1495</v>
      </c>
      <c r="E7" s="9">
        <v>0</v>
      </c>
    </row>
    <row r="8" spans="1:7">
      <c r="B8" s="9">
        <v>3575</v>
      </c>
      <c r="C8" s="9">
        <v>6588</v>
      </c>
      <c r="G8" s="9"/>
    </row>
    <row r="9" spans="1:7">
      <c r="B9" s="9">
        <v>3186</v>
      </c>
      <c r="C9" s="9">
        <v>4024</v>
      </c>
      <c r="G9" s="9"/>
    </row>
    <row r="10" spans="1:7">
      <c r="B10" s="9">
        <v>3816</v>
      </c>
      <c r="C10" s="9">
        <v>4751</v>
      </c>
      <c r="G10" s="9"/>
    </row>
    <row r="11" spans="1:7">
      <c r="C11" s="9">
        <v>5393</v>
      </c>
      <c r="G11" s="9"/>
    </row>
    <row r="13" spans="1:7">
      <c r="A13" t="s">
        <v>281</v>
      </c>
      <c r="B13">
        <f>AVERAGE(B3:B9)</f>
        <v>3389</v>
      </c>
      <c r="C13">
        <f>AVERAGE(C3:C10)</f>
        <v>4886.8571428571431</v>
      </c>
      <c r="D13">
        <f>AVERAGE(D3:D6)</f>
        <v>3863.6666666666665</v>
      </c>
      <c r="E13">
        <f>AVERAGE(E3:E6)</f>
        <v>1417.6666666666667</v>
      </c>
    </row>
    <row r="14" spans="1:7">
      <c r="A14" t="s">
        <v>282</v>
      </c>
      <c r="B14">
        <f>STDEV(B3:B9)</f>
        <v>324.02901104685054</v>
      </c>
      <c r="C14">
        <f>STDEV(C3:C10)</f>
        <v>827.03918258073543</v>
      </c>
      <c r="D14">
        <f>STDEV(D3:D6)</f>
        <v>708.49582449957461</v>
      </c>
      <c r="E14">
        <f>STDEV(E3:E6)</f>
        <v>1734.7000701370059</v>
      </c>
    </row>
    <row r="15" spans="1:7">
      <c r="A15" t="s">
        <v>283</v>
      </c>
      <c r="B15">
        <f>B14/SQRT(7)</f>
        <v>122.47145440002393</v>
      </c>
      <c r="C15">
        <f>C14/SQRT(8)</f>
        <v>292.40250715490856</v>
      </c>
      <c r="D15">
        <f t="shared" ref="D15" si="0">D14/SQRT(4)</f>
        <v>354.2479122497873</v>
      </c>
      <c r="E15">
        <f t="shared" ref="E15" si="1">E14/SQRT(4)</f>
        <v>867.35003506850296</v>
      </c>
    </row>
    <row r="17" spans="1:7">
      <c r="A17" t="s">
        <v>113</v>
      </c>
      <c r="B17" s="33" t="s">
        <v>114</v>
      </c>
      <c r="C17" s="34"/>
      <c r="D17" s="34"/>
      <c r="E17" s="34"/>
    </row>
    <row r="19" spans="1:7">
      <c r="B19" t="s">
        <v>4</v>
      </c>
      <c r="C19" t="s">
        <v>5</v>
      </c>
      <c r="D19" t="s">
        <v>6</v>
      </c>
      <c r="E19" t="s">
        <v>7</v>
      </c>
    </row>
    <row r="20" spans="1:7">
      <c r="B20" s="9">
        <v>283.91590000000002</v>
      </c>
      <c r="C20" s="9">
        <v>770.05349999999999</v>
      </c>
      <c r="D20" s="9">
        <v>550.46519999999998</v>
      </c>
      <c r="E20" s="9">
        <v>261.2278</v>
      </c>
    </row>
    <row r="21" spans="1:7">
      <c r="B21" s="9">
        <v>246.161</v>
      </c>
      <c r="C21" s="9">
        <v>428.98610000000002</v>
      </c>
      <c r="D21" s="9">
        <v>109.7561</v>
      </c>
      <c r="E21" s="9">
        <v>141.5855</v>
      </c>
    </row>
    <row r="22" spans="1:7">
      <c r="B22" s="9">
        <v>425.87689999999998</v>
      </c>
      <c r="C22" s="9">
        <v>393.11309999999997</v>
      </c>
      <c r="D22" s="9">
        <v>373.25080000000003</v>
      </c>
      <c r="E22" s="9">
        <v>366.31169999999997</v>
      </c>
    </row>
    <row r="23" spans="1:7">
      <c r="B23" s="9">
        <v>64.088220000000007</v>
      </c>
      <c r="C23" s="9">
        <v>524.31659999999999</v>
      </c>
      <c r="D23" s="9">
        <v>63.509430000000002</v>
      </c>
      <c r="E23" s="9">
        <v>110.37260000000001</v>
      </c>
    </row>
    <row r="24" spans="1:7">
      <c r="B24" s="9">
        <v>76.616919999999993</v>
      </c>
      <c r="C24" s="9">
        <v>343.71809999999999</v>
      </c>
      <c r="G24" s="9"/>
    </row>
    <row r="25" spans="1:7">
      <c r="B25" s="9">
        <v>174.55330000000001</v>
      </c>
      <c r="C25" s="9">
        <v>405.75729999999999</v>
      </c>
      <c r="G25" s="9"/>
    </row>
    <row r="26" spans="1:7">
      <c r="B26" s="9">
        <v>139.3999</v>
      </c>
      <c r="C26" s="9">
        <v>237.82550000000001</v>
      </c>
      <c r="G26" s="9"/>
    </row>
    <row r="27" spans="1:7">
      <c r="C27" s="9">
        <v>407.21030000000002</v>
      </c>
      <c r="G27" s="9"/>
    </row>
    <row r="29" spans="1:7">
      <c r="A29" t="s">
        <v>281</v>
      </c>
      <c r="B29">
        <f>AVERAGE(B19:B25)</f>
        <v>211.86870666666667</v>
      </c>
      <c r="C29">
        <f>AVERAGE(C19:C26)</f>
        <v>443.39574285714286</v>
      </c>
      <c r="D29">
        <f>AVERAGE(D19:D22)</f>
        <v>344.4907</v>
      </c>
      <c r="E29">
        <f>AVERAGE(E19:E22)</f>
        <v>256.375</v>
      </c>
    </row>
    <row r="30" spans="1:7">
      <c r="A30" t="s">
        <v>282</v>
      </c>
      <c r="B30">
        <f>STDEV(B19:B25)</f>
        <v>136.88741642220333</v>
      </c>
      <c r="C30">
        <f>STDEV(C19:C26)</f>
        <v>168.12736591491043</v>
      </c>
      <c r="D30">
        <f>STDEV(D19:D22)</f>
        <v>221.75771738478463</v>
      </c>
      <c r="E30">
        <f>STDEV(E19:E22)</f>
        <v>112.44166706559442</v>
      </c>
    </row>
    <row r="31" spans="1:7">
      <c r="A31" t="s">
        <v>283</v>
      </c>
      <c r="B31">
        <f>B30/SQRT(7)</f>
        <v>51.738580209612714</v>
      </c>
      <c r="C31">
        <f>C30/SQRT(8)</f>
        <v>59.442000270732585</v>
      </c>
      <c r="D31">
        <f t="shared" ref="D31" si="2">D30/SQRT(4)</f>
        <v>110.87885869239231</v>
      </c>
      <c r="E31">
        <f t="shared" ref="E31" si="3">E30/SQRT(4)</f>
        <v>56.220833532797208</v>
      </c>
    </row>
    <row r="33" spans="1:6">
      <c r="A33" t="s">
        <v>115</v>
      </c>
      <c r="B33" s="33" t="s">
        <v>116</v>
      </c>
      <c r="C33" s="34"/>
      <c r="D33" s="34"/>
      <c r="E33" s="34"/>
    </row>
    <row r="35" spans="1:6">
      <c r="B35" t="s">
        <v>4</v>
      </c>
      <c r="C35" t="s">
        <v>5</v>
      </c>
      <c r="D35" t="s">
        <v>6</v>
      </c>
      <c r="E35" t="s">
        <v>7</v>
      </c>
    </row>
    <row r="36" spans="1:6">
      <c r="B36" s="9">
        <v>3022.8690000000001</v>
      </c>
      <c r="C36" s="9">
        <v>4657.2190000000001</v>
      </c>
      <c r="D36" s="9">
        <v>1273.998</v>
      </c>
      <c r="E36" s="9">
        <v>2789.54</v>
      </c>
    </row>
    <row r="37" spans="1:6">
      <c r="B37" s="9">
        <v>4136.33</v>
      </c>
      <c r="C37" s="9">
        <v>4355.1109999999999</v>
      </c>
      <c r="D37" s="9">
        <v>2175.61</v>
      </c>
      <c r="E37" s="9">
        <v>1411.7860000000001</v>
      </c>
    </row>
    <row r="38" spans="1:6">
      <c r="B38" s="9">
        <v>4815.6850000000004</v>
      </c>
      <c r="C38" s="9">
        <v>2304.933</v>
      </c>
      <c r="D38" s="9">
        <v>2912.4459999999999</v>
      </c>
      <c r="E38" s="9">
        <v>6472.2169999999996</v>
      </c>
    </row>
    <row r="39" spans="1:6">
      <c r="B39" s="9">
        <v>559.41409999999996</v>
      </c>
      <c r="C39" s="9">
        <v>6755.9790000000003</v>
      </c>
      <c r="D39" s="9">
        <v>2407.1320000000001</v>
      </c>
      <c r="E39" s="9">
        <v>1599.704</v>
      </c>
    </row>
    <row r="40" spans="1:6">
      <c r="B40" s="9">
        <v>1357.2139999999999</v>
      </c>
      <c r="C40" s="9">
        <v>4108.299</v>
      </c>
      <c r="F40" s="9"/>
    </row>
    <row r="41" spans="1:6">
      <c r="B41" s="9">
        <v>1632.309</v>
      </c>
      <c r="C41" s="9">
        <v>3118.125</v>
      </c>
      <c r="F41" s="9"/>
    </row>
    <row r="42" spans="1:6">
      <c r="B42" s="9">
        <v>871.5752</v>
      </c>
      <c r="C42" s="9">
        <v>4757.884</v>
      </c>
      <c r="F42" s="9"/>
    </row>
    <row r="43" spans="1:6">
      <c r="C43" s="9">
        <v>3054.875</v>
      </c>
      <c r="F43" s="9"/>
    </row>
    <row r="45" spans="1:6">
      <c r="A45" t="s">
        <v>281</v>
      </c>
      <c r="B45">
        <f>AVERAGE(B35:B41)</f>
        <v>2587.3035166666668</v>
      </c>
      <c r="C45">
        <f>AVERAGE(C35:C42)</f>
        <v>4293.9357142857134</v>
      </c>
      <c r="D45">
        <f>AVERAGE(D35:D38)</f>
        <v>2120.6846666666665</v>
      </c>
      <c r="E45">
        <f>AVERAGE(E35:E38)</f>
        <v>3557.8476666666666</v>
      </c>
    </row>
    <row r="46" spans="1:6">
      <c r="A46" t="s">
        <v>282</v>
      </c>
      <c r="B46">
        <f>STDEV(B35:B41)</f>
        <v>1678.8302239182865</v>
      </c>
      <c r="C46">
        <f>STDEV(C35:C42)</f>
        <v>1401.5316583869646</v>
      </c>
      <c r="D46">
        <f>STDEV(D35:D38)</f>
        <v>820.60377549541681</v>
      </c>
      <c r="E46">
        <f>STDEV(E35:E38)</f>
        <v>2616.2402373318719</v>
      </c>
    </row>
    <row r="47" spans="1:6">
      <c r="A47" t="s">
        <v>283</v>
      </c>
      <c r="B47">
        <f>B46/SQRT(7)</f>
        <v>634.53818085523801</v>
      </c>
      <c r="C47">
        <f>C46/SQRT(8)</f>
        <v>495.51626984652523</v>
      </c>
      <c r="D47">
        <f t="shared" ref="D47" si="4">D46/SQRT(4)</f>
        <v>410.30188774770841</v>
      </c>
      <c r="E47">
        <f t="shared" ref="E47" si="5">E46/SQRT(4)</f>
        <v>1308.1201186659359</v>
      </c>
    </row>
    <row r="49" spans="1:7">
      <c r="A49" t="s">
        <v>117</v>
      </c>
      <c r="B49" s="33" t="s">
        <v>118</v>
      </c>
      <c r="C49" s="34"/>
      <c r="D49" s="34"/>
      <c r="E49" s="34"/>
    </row>
    <row r="51" spans="1:7">
      <c r="B51" t="s">
        <v>4</v>
      </c>
      <c r="C51" t="s">
        <v>5</v>
      </c>
      <c r="D51" t="s">
        <v>6</v>
      </c>
      <c r="E51" t="s">
        <v>7</v>
      </c>
    </row>
    <row r="52" spans="1:7">
      <c r="B52" s="9">
        <v>394.55950000000001</v>
      </c>
      <c r="C52" s="9">
        <v>107.4866</v>
      </c>
      <c r="D52" s="9">
        <v>372.93180000000001</v>
      </c>
      <c r="E52" s="9">
        <v>3525.2420000000002</v>
      </c>
    </row>
    <row r="53" spans="1:7">
      <c r="B53" s="9">
        <v>441.85390000000001</v>
      </c>
      <c r="C53" s="9">
        <v>470.63529999999997</v>
      </c>
      <c r="D53" s="9">
        <v>126.8293</v>
      </c>
      <c r="E53" s="9">
        <v>3278.4369999999999</v>
      </c>
    </row>
    <row r="54" spans="1:7">
      <c r="B54" s="9">
        <v>58.967570000000002</v>
      </c>
      <c r="C54" s="9">
        <v>141.27500000000001</v>
      </c>
      <c r="D54" s="9">
        <v>215.23220000000001</v>
      </c>
      <c r="E54" s="9">
        <v>655.95349999999996</v>
      </c>
    </row>
    <row r="55" spans="1:7">
      <c r="B55" s="9">
        <v>1.086241</v>
      </c>
      <c r="C55" s="9">
        <v>856.94759999999997</v>
      </c>
      <c r="D55" s="9">
        <v>956.37739999999997</v>
      </c>
      <c r="E55" s="9">
        <v>4472.1850000000004</v>
      </c>
    </row>
    <row r="56" spans="1:7">
      <c r="B56" s="9">
        <v>16.417909999999999</v>
      </c>
      <c r="C56" s="9">
        <v>11.219290000000001</v>
      </c>
      <c r="G56" s="9"/>
    </row>
    <row r="57" spans="1:7">
      <c r="B57" s="9">
        <v>0</v>
      </c>
      <c r="C57" s="9">
        <v>43.917259999999999</v>
      </c>
      <c r="G57" s="9"/>
    </row>
    <row r="58" spans="1:7">
      <c r="B58" s="9">
        <v>20.844850000000001</v>
      </c>
      <c r="C58" s="9">
        <v>516.89229999999998</v>
      </c>
      <c r="G58" s="9"/>
    </row>
    <row r="59" spans="1:7">
      <c r="C59" s="9">
        <v>188.43459999999999</v>
      </c>
      <c r="G59" s="9"/>
    </row>
    <row r="61" spans="1:7">
      <c r="A61" t="s">
        <v>281</v>
      </c>
      <c r="B61">
        <f>AVERAGE(B51:B57)</f>
        <v>152.14752016666668</v>
      </c>
      <c r="C61">
        <f>AVERAGE(C51:C58)</f>
        <v>306.91047857142854</v>
      </c>
      <c r="D61">
        <f>AVERAGE(D51:D54)</f>
        <v>238.33109999999999</v>
      </c>
      <c r="E61">
        <f>AVERAGE(E51:E54)</f>
        <v>2486.5441666666666</v>
      </c>
    </row>
    <row r="62" spans="1:7">
      <c r="A62" t="s">
        <v>282</v>
      </c>
      <c r="B62">
        <f>STDEV(B51:B57)</f>
        <v>207.73385021620606</v>
      </c>
      <c r="C62">
        <f>STDEV(C51:C58)</f>
        <v>315.50032344175406</v>
      </c>
      <c r="D62">
        <f>STDEV(D51:D54)</f>
        <v>124.6666736239883</v>
      </c>
      <c r="E62">
        <f>STDEV(E51:E54)</f>
        <v>1590.1335851655936</v>
      </c>
    </row>
    <row r="63" spans="1:7">
      <c r="A63" t="s">
        <v>283</v>
      </c>
      <c r="B63">
        <f>B62/SQRT(7)</f>
        <v>78.51601522314607</v>
      </c>
      <c r="C63">
        <f>C62/SQRT(8)</f>
        <v>111.54620908610667</v>
      </c>
      <c r="D63">
        <f t="shared" ref="D63:E63" si="6">D62/SQRT(4)</f>
        <v>62.333336811994151</v>
      </c>
      <c r="E63">
        <f t="shared" si="6"/>
        <v>795.06679258279678</v>
      </c>
    </row>
  </sheetData>
  <mergeCells count="4">
    <mergeCell ref="B1:E1"/>
    <mergeCell ref="B17:E17"/>
    <mergeCell ref="B33:E33"/>
    <mergeCell ref="B49:E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EB9F-691C-4DA3-B8DD-8A91613F0BEF}">
  <dimension ref="A1:AG93"/>
  <sheetViews>
    <sheetView topLeftCell="A64" zoomScaleNormal="100" workbookViewId="0">
      <selection activeCell="H85" sqref="H85"/>
    </sheetView>
  </sheetViews>
  <sheetFormatPr defaultRowHeight="15"/>
  <sheetData>
    <row r="1" spans="1:33" ht="31.5" customHeight="1">
      <c r="A1" t="s">
        <v>119</v>
      </c>
      <c r="B1" s="38" t="s">
        <v>284</v>
      </c>
      <c r="C1" s="38"/>
      <c r="D1" s="38"/>
    </row>
    <row r="2" spans="1:33" ht="15" customHeight="1">
      <c r="B2" s="38"/>
      <c r="C2" s="38"/>
      <c r="D2" s="38"/>
    </row>
    <row r="4" spans="1:33">
      <c r="B4" s="34" t="s">
        <v>257</v>
      </c>
      <c r="C4" s="34"/>
      <c r="D4" s="34"/>
      <c r="E4" s="35"/>
      <c r="F4" s="36" t="s">
        <v>258</v>
      </c>
      <c r="G4" s="34"/>
      <c r="H4" s="34"/>
      <c r="I4" s="35"/>
      <c r="J4" s="36" t="s">
        <v>259</v>
      </c>
      <c r="K4" s="34"/>
      <c r="L4" s="34"/>
      <c r="M4" s="35"/>
      <c r="N4" s="36" t="s">
        <v>276</v>
      </c>
      <c r="O4" s="34"/>
      <c r="P4" s="34"/>
      <c r="Q4" s="35"/>
      <c r="R4" s="36" t="s">
        <v>277</v>
      </c>
      <c r="S4" s="34"/>
      <c r="T4" s="34"/>
      <c r="U4" s="35"/>
      <c r="V4" s="36" t="s">
        <v>278</v>
      </c>
      <c r="W4" s="34"/>
      <c r="X4" s="34"/>
      <c r="Y4" s="35"/>
      <c r="Z4" s="36" t="s">
        <v>279</v>
      </c>
      <c r="AA4" s="34"/>
      <c r="AB4" s="34"/>
      <c r="AC4" s="35"/>
      <c r="AD4" s="36" t="s">
        <v>280</v>
      </c>
      <c r="AE4" s="34"/>
      <c r="AF4" s="34"/>
      <c r="AG4" s="35"/>
    </row>
    <row r="5" spans="1:33">
      <c r="B5" t="s">
        <v>285</v>
      </c>
      <c r="C5" t="s">
        <v>286</v>
      </c>
      <c r="D5" t="s">
        <v>287</v>
      </c>
      <c r="E5" s="13" t="s">
        <v>288</v>
      </c>
      <c r="F5" s="14" t="s">
        <v>285</v>
      </c>
      <c r="G5" t="s">
        <v>286</v>
      </c>
      <c r="H5" t="s">
        <v>287</v>
      </c>
      <c r="I5" s="13" t="s">
        <v>288</v>
      </c>
      <c r="J5" s="14" t="s">
        <v>285</v>
      </c>
      <c r="K5" t="s">
        <v>286</v>
      </c>
      <c r="L5" t="s">
        <v>287</v>
      </c>
      <c r="M5" s="13" t="s">
        <v>288</v>
      </c>
      <c r="N5" s="14" t="s">
        <v>285</v>
      </c>
      <c r="O5" t="s">
        <v>286</v>
      </c>
      <c r="P5" t="s">
        <v>287</v>
      </c>
      <c r="Q5" s="13" t="s">
        <v>288</v>
      </c>
      <c r="R5" s="14" t="s">
        <v>285</v>
      </c>
      <c r="S5" t="s">
        <v>286</v>
      </c>
      <c r="T5" t="s">
        <v>287</v>
      </c>
      <c r="U5" s="13" t="s">
        <v>288</v>
      </c>
      <c r="V5" s="14" t="s">
        <v>285</v>
      </c>
      <c r="W5" t="s">
        <v>286</v>
      </c>
      <c r="X5" t="s">
        <v>287</v>
      </c>
      <c r="Y5" s="13" t="s">
        <v>288</v>
      </c>
      <c r="Z5" s="14" t="s">
        <v>285</v>
      </c>
      <c r="AA5" t="s">
        <v>286</v>
      </c>
      <c r="AB5" t="s">
        <v>287</v>
      </c>
      <c r="AC5" s="13" t="s">
        <v>288</v>
      </c>
      <c r="AD5" s="14" t="s">
        <v>285</v>
      </c>
      <c r="AE5" t="s">
        <v>286</v>
      </c>
      <c r="AF5" t="s">
        <v>287</v>
      </c>
      <c r="AG5" s="13" t="s">
        <v>288</v>
      </c>
    </row>
    <row r="6" spans="1:33">
      <c r="B6">
        <v>0</v>
      </c>
      <c r="C6">
        <v>0</v>
      </c>
      <c r="D6">
        <v>0</v>
      </c>
      <c r="E6" s="13">
        <v>0</v>
      </c>
      <c r="F6" s="14">
        <v>0</v>
      </c>
      <c r="G6">
        <v>6</v>
      </c>
      <c r="H6">
        <v>0</v>
      </c>
      <c r="I6" s="13">
        <v>4</v>
      </c>
      <c r="J6" s="14">
        <v>0</v>
      </c>
      <c r="K6">
        <v>10</v>
      </c>
      <c r="L6">
        <v>0</v>
      </c>
      <c r="M6" s="13">
        <v>9</v>
      </c>
      <c r="N6" s="14">
        <v>0</v>
      </c>
      <c r="O6">
        <v>5</v>
      </c>
      <c r="P6">
        <v>0</v>
      </c>
      <c r="Q6" s="13">
        <v>5</v>
      </c>
      <c r="R6" s="14">
        <v>0</v>
      </c>
      <c r="S6">
        <v>4</v>
      </c>
      <c r="T6">
        <v>0</v>
      </c>
      <c r="U6" s="13">
        <v>3</v>
      </c>
      <c r="V6" s="14">
        <v>0</v>
      </c>
      <c r="W6">
        <v>0</v>
      </c>
      <c r="X6">
        <v>0</v>
      </c>
      <c r="Y6" s="13">
        <v>0</v>
      </c>
      <c r="Z6" s="14">
        <v>0</v>
      </c>
      <c r="AA6">
        <v>0</v>
      </c>
      <c r="AB6">
        <v>0</v>
      </c>
      <c r="AC6" s="13">
        <v>0</v>
      </c>
      <c r="AD6" s="14">
        <v>0</v>
      </c>
      <c r="AE6">
        <v>0</v>
      </c>
      <c r="AF6">
        <v>0</v>
      </c>
      <c r="AG6" s="13">
        <v>0</v>
      </c>
    </row>
    <row r="7" spans="1:33">
      <c r="B7">
        <v>0</v>
      </c>
      <c r="C7">
        <v>0</v>
      </c>
      <c r="D7">
        <v>0</v>
      </c>
      <c r="E7" s="13">
        <v>0</v>
      </c>
      <c r="F7" s="14">
        <v>0</v>
      </c>
      <c r="G7">
        <v>8</v>
      </c>
      <c r="H7">
        <v>0</v>
      </c>
      <c r="I7" s="13">
        <v>6</v>
      </c>
      <c r="J7" s="14">
        <v>0</v>
      </c>
      <c r="K7">
        <v>11</v>
      </c>
      <c r="L7">
        <v>0</v>
      </c>
      <c r="M7" s="13">
        <v>11</v>
      </c>
      <c r="N7" s="14">
        <v>0</v>
      </c>
      <c r="O7">
        <v>6</v>
      </c>
      <c r="P7">
        <v>0</v>
      </c>
      <c r="Q7" s="13">
        <v>6</v>
      </c>
      <c r="R7" s="14">
        <v>0</v>
      </c>
      <c r="S7">
        <v>5</v>
      </c>
      <c r="T7">
        <v>0</v>
      </c>
      <c r="U7" s="13">
        <v>5</v>
      </c>
      <c r="V7" s="14">
        <v>0</v>
      </c>
      <c r="W7">
        <v>0</v>
      </c>
      <c r="X7">
        <v>0</v>
      </c>
      <c r="Y7" s="13">
        <v>0</v>
      </c>
      <c r="Z7" s="14">
        <v>0</v>
      </c>
      <c r="AA7">
        <v>0</v>
      </c>
      <c r="AB7">
        <v>0</v>
      </c>
      <c r="AC7" s="13">
        <v>0</v>
      </c>
      <c r="AD7" s="14">
        <v>0</v>
      </c>
      <c r="AE7">
        <v>0</v>
      </c>
      <c r="AF7">
        <v>0</v>
      </c>
      <c r="AG7" s="13">
        <v>0</v>
      </c>
    </row>
    <row r="8" spans="1:33">
      <c r="B8">
        <v>0</v>
      </c>
      <c r="C8">
        <v>0</v>
      </c>
      <c r="D8">
        <v>0</v>
      </c>
      <c r="E8" s="13">
        <v>0</v>
      </c>
      <c r="F8" s="14">
        <v>0</v>
      </c>
      <c r="G8">
        <v>6</v>
      </c>
      <c r="H8">
        <v>0</v>
      </c>
      <c r="I8" s="13">
        <v>3</v>
      </c>
      <c r="J8" s="14">
        <v>0</v>
      </c>
      <c r="K8">
        <v>12</v>
      </c>
      <c r="L8">
        <v>0</v>
      </c>
      <c r="M8" s="13">
        <v>9</v>
      </c>
      <c r="N8" s="14">
        <v>0</v>
      </c>
      <c r="O8">
        <v>5</v>
      </c>
      <c r="P8">
        <v>0</v>
      </c>
      <c r="Q8" s="13">
        <v>4</v>
      </c>
      <c r="R8" s="14">
        <v>0</v>
      </c>
      <c r="S8">
        <v>4</v>
      </c>
      <c r="T8">
        <v>0</v>
      </c>
      <c r="U8" s="13">
        <v>3</v>
      </c>
      <c r="V8" s="14">
        <v>0</v>
      </c>
      <c r="W8">
        <v>0</v>
      </c>
      <c r="X8">
        <v>0</v>
      </c>
      <c r="Y8" s="13">
        <v>0</v>
      </c>
      <c r="Z8" s="14">
        <v>0</v>
      </c>
      <c r="AA8">
        <v>0</v>
      </c>
      <c r="AB8">
        <v>0</v>
      </c>
      <c r="AC8" s="13">
        <v>0</v>
      </c>
      <c r="AD8" s="14">
        <v>0</v>
      </c>
      <c r="AE8">
        <v>0</v>
      </c>
      <c r="AF8">
        <v>0</v>
      </c>
      <c r="AG8" s="13">
        <v>0</v>
      </c>
    </row>
    <row r="9" spans="1:33">
      <c r="B9">
        <v>0</v>
      </c>
      <c r="C9">
        <v>0</v>
      </c>
      <c r="D9">
        <v>0</v>
      </c>
      <c r="E9" s="13">
        <v>0</v>
      </c>
      <c r="F9" s="14">
        <v>0</v>
      </c>
      <c r="G9">
        <v>6</v>
      </c>
      <c r="H9">
        <v>0</v>
      </c>
      <c r="I9" s="13">
        <v>8</v>
      </c>
      <c r="J9" s="14">
        <v>0</v>
      </c>
      <c r="K9">
        <v>12</v>
      </c>
      <c r="L9">
        <v>0</v>
      </c>
      <c r="M9" s="13">
        <v>12</v>
      </c>
      <c r="N9" s="14">
        <v>0</v>
      </c>
      <c r="O9">
        <v>9</v>
      </c>
      <c r="P9">
        <v>0</v>
      </c>
      <c r="Q9" s="13">
        <v>8</v>
      </c>
      <c r="R9" s="14">
        <v>0</v>
      </c>
      <c r="S9">
        <v>7</v>
      </c>
      <c r="T9">
        <v>0</v>
      </c>
      <c r="U9" s="13">
        <v>9</v>
      </c>
      <c r="V9" s="14">
        <v>0</v>
      </c>
      <c r="W9">
        <v>0</v>
      </c>
      <c r="X9">
        <v>0</v>
      </c>
      <c r="Y9" s="13">
        <v>0</v>
      </c>
      <c r="Z9" s="14">
        <v>0</v>
      </c>
      <c r="AA9">
        <v>0</v>
      </c>
      <c r="AB9">
        <v>0</v>
      </c>
      <c r="AC9" s="13">
        <v>0</v>
      </c>
      <c r="AD9" s="14">
        <v>0</v>
      </c>
      <c r="AE9">
        <v>0</v>
      </c>
      <c r="AF9">
        <v>0</v>
      </c>
      <c r="AG9" s="13">
        <v>0</v>
      </c>
    </row>
    <row r="10" spans="1:33">
      <c r="B10">
        <v>0</v>
      </c>
      <c r="C10">
        <v>0</v>
      </c>
      <c r="D10">
        <v>0</v>
      </c>
      <c r="E10" s="13">
        <v>0</v>
      </c>
      <c r="F10" s="14">
        <v>0</v>
      </c>
      <c r="G10">
        <v>8</v>
      </c>
      <c r="H10">
        <v>0</v>
      </c>
      <c r="I10" s="13">
        <v>6</v>
      </c>
      <c r="J10" s="14">
        <v>0</v>
      </c>
      <c r="K10">
        <v>11</v>
      </c>
      <c r="L10">
        <v>0</v>
      </c>
      <c r="M10" s="13">
        <v>11</v>
      </c>
      <c r="N10" s="14">
        <v>0</v>
      </c>
      <c r="O10">
        <v>7</v>
      </c>
      <c r="P10">
        <v>0</v>
      </c>
      <c r="Q10" s="13">
        <v>6</v>
      </c>
      <c r="R10" s="14">
        <v>0</v>
      </c>
      <c r="S10">
        <v>6</v>
      </c>
      <c r="T10">
        <v>0</v>
      </c>
      <c r="U10" s="13">
        <v>6</v>
      </c>
      <c r="V10" s="14">
        <v>0</v>
      </c>
      <c r="W10">
        <v>0</v>
      </c>
      <c r="X10">
        <v>0</v>
      </c>
      <c r="Y10" s="13">
        <v>0</v>
      </c>
      <c r="Z10" s="14">
        <v>0</v>
      </c>
      <c r="AA10">
        <v>0</v>
      </c>
      <c r="AB10">
        <v>0</v>
      </c>
      <c r="AC10" s="13">
        <v>0</v>
      </c>
      <c r="AD10" s="14">
        <v>0</v>
      </c>
      <c r="AE10">
        <v>0</v>
      </c>
      <c r="AF10">
        <v>0</v>
      </c>
      <c r="AG10" s="13">
        <v>0</v>
      </c>
    </row>
    <row r="11" spans="1:33">
      <c r="B11">
        <v>0</v>
      </c>
      <c r="C11">
        <v>0</v>
      </c>
      <c r="D11">
        <v>0</v>
      </c>
      <c r="E11" s="13">
        <v>0</v>
      </c>
      <c r="F11" s="14">
        <v>0</v>
      </c>
      <c r="G11">
        <v>7</v>
      </c>
      <c r="H11">
        <v>0</v>
      </c>
      <c r="I11" s="13">
        <v>4</v>
      </c>
      <c r="J11" s="14">
        <v>0</v>
      </c>
      <c r="K11">
        <v>10</v>
      </c>
      <c r="L11">
        <v>0</v>
      </c>
      <c r="M11" s="13">
        <v>9</v>
      </c>
      <c r="N11" s="14">
        <v>0</v>
      </c>
      <c r="O11">
        <v>5</v>
      </c>
      <c r="P11">
        <v>0</v>
      </c>
      <c r="Q11" s="13">
        <v>5</v>
      </c>
      <c r="R11" s="14">
        <v>0</v>
      </c>
      <c r="S11">
        <v>4</v>
      </c>
      <c r="T11">
        <v>0</v>
      </c>
      <c r="U11" s="13">
        <v>3</v>
      </c>
      <c r="V11" s="14">
        <v>0</v>
      </c>
      <c r="W11">
        <v>0</v>
      </c>
      <c r="X11">
        <v>0</v>
      </c>
      <c r="Y11" s="13">
        <v>0</v>
      </c>
      <c r="Z11" s="14">
        <v>0</v>
      </c>
      <c r="AA11">
        <v>0</v>
      </c>
      <c r="AB11">
        <v>0</v>
      </c>
      <c r="AC11" s="13">
        <v>0</v>
      </c>
      <c r="AD11" s="14">
        <v>0</v>
      </c>
      <c r="AE11">
        <v>0</v>
      </c>
      <c r="AF11">
        <v>0</v>
      </c>
      <c r="AG11" s="13">
        <v>0</v>
      </c>
    </row>
    <row r="12" spans="1:33">
      <c r="B12">
        <v>0</v>
      </c>
      <c r="C12">
        <v>0</v>
      </c>
      <c r="D12">
        <v>0</v>
      </c>
      <c r="E12" s="13">
        <v>0</v>
      </c>
      <c r="F12" s="14">
        <v>0</v>
      </c>
      <c r="G12">
        <v>8</v>
      </c>
      <c r="H12">
        <v>0</v>
      </c>
      <c r="I12" s="13">
        <v>6</v>
      </c>
      <c r="J12" s="14">
        <v>0</v>
      </c>
      <c r="K12">
        <v>11</v>
      </c>
      <c r="L12">
        <v>0</v>
      </c>
      <c r="M12" s="13">
        <v>12</v>
      </c>
      <c r="N12" s="14">
        <v>0</v>
      </c>
      <c r="O12">
        <v>7</v>
      </c>
      <c r="P12">
        <v>0</v>
      </c>
      <c r="Q12" s="13">
        <v>6</v>
      </c>
      <c r="R12" s="14">
        <v>0</v>
      </c>
      <c r="S12">
        <v>6</v>
      </c>
      <c r="T12">
        <v>0</v>
      </c>
      <c r="U12" s="13">
        <v>6</v>
      </c>
      <c r="V12" s="14">
        <v>0</v>
      </c>
      <c r="W12">
        <v>0</v>
      </c>
      <c r="X12">
        <v>0</v>
      </c>
      <c r="Y12" s="13">
        <v>0</v>
      </c>
      <c r="Z12" s="14">
        <v>0</v>
      </c>
      <c r="AA12">
        <v>0</v>
      </c>
      <c r="AB12">
        <v>0</v>
      </c>
      <c r="AC12" s="13">
        <v>0</v>
      </c>
      <c r="AD12" s="14">
        <v>0</v>
      </c>
      <c r="AE12">
        <v>0</v>
      </c>
      <c r="AF12">
        <v>0</v>
      </c>
      <c r="AG12" s="13">
        <v>0</v>
      </c>
    </row>
    <row r="13" spans="1:33">
      <c r="B13">
        <v>0</v>
      </c>
      <c r="C13">
        <v>0</v>
      </c>
      <c r="D13">
        <v>0</v>
      </c>
      <c r="E13" s="13">
        <v>0</v>
      </c>
      <c r="F13" s="14">
        <v>0</v>
      </c>
      <c r="G13">
        <v>9</v>
      </c>
      <c r="H13">
        <v>0</v>
      </c>
      <c r="I13" s="13">
        <v>7</v>
      </c>
      <c r="J13" s="14">
        <v>0</v>
      </c>
      <c r="K13">
        <v>12</v>
      </c>
      <c r="L13">
        <v>0</v>
      </c>
      <c r="M13" s="13">
        <v>12</v>
      </c>
      <c r="N13" s="14">
        <v>0</v>
      </c>
      <c r="O13">
        <v>7</v>
      </c>
      <c r="P13">
        <v>0</v>
      </c>
      <c r="Q13" s="13">
        <v>7</v>
      </c>
      <c r="R13" s="14">
        <v>0</v>
      </c>
      <c r="S13">
        <v>6</v>
      </c>
      <c r="T13">
        <v>0</v>
      </c>
      <c r="U13" s="13">
        <v>7</v>
      </c>
      <c r="V13" s="14">
        <v>0</v>
      </c>
      <c r="W13">
        <v>0</v>
      </c>
      <c r="X13">
        <v>0</v>
      </c>
      <c r="Y13" s="13">
        <v>0</v>
      </c>
      <c r="Z13" s="14">
        <v>0</v>
      </c>
      <c r="AA13">
        <v>0</v>
      </c>
      <c r="AB13">
        <v>0</v>
      </c>
      <c r="AC13" s="13">
        <v>0</v>
      </c>
      <c r="AD13" s="14">
        <v>0</v>
      </c>
      <c r="AE13">
        <v>0</v>
      </c>
      <c r="AF13">
        <v>0</v>
      </c>
      <c r="AG13" s="13">
        <v>0</v>
      </c>
    </row>
    <row r="14" spans="1:33">
      <c r="E14" s="13"/>
      <c r="F14" s="14"/>
      <c r="I14" s="13"/>
      <c r="J14" s="14"/>
      <c r="M14" s="13"/>
      <c r="N14" s="14"/>
      <c r="Q14" s="13"/>
      <c r="R14" s="14"/>
      <c r="U14" s="13"/>
      <c r="V14" s="14"/>
      <c r="Y14" s="13"/>
      <c r="Z14" s="14"/>
      <c r="AC14" s="13"/>
      <c r="AD14" s="14"/>
      <c r="AG14" s="13"/>
    </row>
    <row r="15" spans="1:33">
      <c r="A15" t="s">
        <v>281</v>
      </c>
      <c r="B15">
        <f t="shared" ref="B15:AG15" si="0">AVERAGE(B6:B13)</f>
        <v>0</v>
      </c>
      <c r="C15">
        <f t="shared" si="0"/>
        <v>0</v>
      </c>
      <c r="D15">
        <f t="shared" si="0"/>
        <v>0</v>
      </c>
      <c r="E15" s="13">
        <f t="shared" si="0"/>
        <v>0</v>
      </c>
      <c r="F15" s="14">
        <f t="shared" si="0"/>
        <v>0</v>
      </c>
      <c r="G15">
        <f t="shared" si="0"/>
        <v>7.25</v>
      </c>
      <c r="H15">
        <f t="shared" si="0"/>
        <v>0</v>
      </c>
      <c r="I15" s="13">
        <f t="shared" si="0"/>
        <v>5.5</v>
      </c>
      <c r="J15" s="14">
        <f t="shared" si="0"/>
        <v>0</v>
      </c>
      <c r="K15">
        <f t="shared" si="0"/>
        <v>11.125</v>
      </c>
      <c r="L15">
        <f t="shared" si="0"/>
        <v>0</v>
      </c>
      <c r="M15" s="13">
        <f t="shared" si="0"/>
        <v>10.625</v>
      </c>
      <c r="N15" s="14">
        <f t="shared" si="0"/>
        <v>0</v>
      </c>
      <c r="O15">
        <f t="shared" si="0"/>
        <v>6.375</v>
      </c>
      <c r="P15">
        <f t="shared" si="0"/>
        <v>0</v>
      </c>
      <c r="Q15" s="13">
        <f t="shared" si="0"/>
        <v>5.875</v>
      </c>
      <c r="R15" s="14">
        <f t="shared" si="0"/>
        <v>0</v>
      </c>
      <c r="S15">
        <f t="shared" si="0"/>
        <v>5.25</v>
      </c>
      <c r="T15">
        <f t="shared" si="0"/>
        <v>0</v>
      </c>
      <c r="U15" s="13">
        <f t="shared" si="0"/>
        <v>5.25</v>
      </c>
      <c r="V15" s="14">
        <f t="shared" si="0"/>
        <v>0</v>
      </c>
      <c r="W15">
        <f t="shared" si="0"/>
        <v>0</v>
      </c>
      <c r="X15">
        <f t="shared" si="0"/>
        <v>0</v>
      </c>
      <c r="Y15" s="13">
        <f t="shared" si="0"/>
        <v>0</v>
      </c>
      <c r="Z15" s="14">
        <f t="shared" si="0"/>
        <v>0</v>
      </c>
      <c r="AA15">
        <f t="shared" si="0"/>
        <v>0</v>
      </c>
      <c r="AB15">
        <f t="shared" si="0"/>
        <v>0</v>
      </c>
      <c r="AC15" s="13">
        <f t="shared" si="0"/>
        <v>0</v>
      </c>
      <c r="AD15" s="14">
        <f t="shared" si="0"/>
        <v>0</v>
      </c>
      <c r="AE15">
        <f t="shared" si="0"/>
        <v>0</v>
      </c>
      <c r="AF15">
        <f t="shared" si="0"/>
        <v>0</v>
      </c>
      <c r="AG15" s="13">
        <f t="shared" si="0"/>
        <v>0</v>
      </c>
    </row>
    <row r="16" spans="1:33">
      <c r="A16" t="s">
        <v>282</v>
      </c>
      <c r="B16">
        <f t="shared" ref="B16:AG16" si="1">STDEV(B6:B13)</f>
        <v>0</v>
      </c>
      <c r="C16">
        <f t="shared" si="1"/>
        <v>0</v>
      </c>
      <c r="D16">
        <f t="shared" si="1"/>
        <v>0</v>
      </c>
      <c r="E16" s="13">
        <f t="shared" si="1"/>
        <v>0</v>
      </c>
      <c r="F16" s="14">
        <f t="shared" si="1"/>
        <v>0</v>
      </c>
      <c r="G16">
        <f t="shared" si="1"/>
        <v>1.1649647450214351</v>
      </c>
      <c r="H16">
        <f t="shared" si="1"/>
        <v>0</v>
      </c>
      <c r="I16" s="13">
        <f t="shared" si="1"/>
        <v>1.6903085094570331</v>
      </c>
      <c r="J16" s="14">
        <f t="shared" si="1"/>
        <v>0</v>
      </c>
      <c r="K16">
        <f t="shared" si="1"/>
        <v>0.83452296039628016</v>
      </c>
      <c r="L16">
        <f t="shared" si="1"/>
        <v>0</v>
      </c>
      <c r="M16" s="13">
        <f t="shared" si="1"/>
        <v>1.407885953173359</v>
      </c>
      <c r="N16" s="14">
        <f t="shared" si="1"/>
        <v>0</v>
      </c>
      <c r="O16">
        <f t="shared" si="1"/>
        <v>1.407885953173359</v>
      </c>
      <c r="P16">
        <f t="shared" si="1"/>
        <v>0</v>
      </c>
      <c r="Q16" s="13">
        <f t="shared" si="1"/>
        <v>1.2464234547582249</v>
      </c>
      <c r="R16" s="14">
        <f t="shared" si="1"/>
        <v>0</v>
      </c>
      <c r="S16">
        <f t="shared" si="1"/>
        <v>1.1649647450214351</v>
      </c>
      <c r="T16">
        <f t="shared" si="1"/>
        <v>0</v>
      </c>
      <c r="U16" s="13">
        <f t="shared" si="1"/>
        <v>2.1876275473019362</v>
      </c>
      <c r="V16" s="14">
        <f t="shared" si="1"/>
        <v>0</v>
      </c>
      <c r="W16">
        <f t="shared" si="1"/>
        <v>0</v>
      </c>
      <c r="X16">
        <f t="shared" si="1"/>
        <v>0</v>
      </c>
      <c r="Y16" s="13">
        <f t="shared" si="1"/>
        <v>0</v>
      </c>
      <c r="Z16" s="14">
        <f t="shared" si="1"/>
        <v>0</v>
      </c>
      <c r="AA16">
        <f t="shared" si="1"/>
        <v>0</v>
      </c>
      <c r="AB16">
        <f t="shared" si="1"/>
        <v>0</v>
      </c>
      <c r="AC16" s="13">
        <f t="shared" si="1"/>
        <v>0</v>
      </c>
      <c r="AD16" s="14">
        <f t="shared" si="1"/>
        <v>0</v>
      </c>
      <c r="AE16">
        <f t="shared" si="1"/>
        <v>0</v>
      </c>
      <c r="AF16">
        <f t="shared" si="1"/>
        <v>0</v>
      </c>
      <c r="AG16" s="13">
        <f t="shared" si="1"/>
        <v>0</v>
      </c>
    </row>
    <row r="17" spans="1:33">
      <c r="A17" t="s">
        <v>283</v>
      </c>
      <c r="B17">
        <f>B16/SQRT(8)</f>
        <v>0</v>
      </c>
      <c r="C17">
        <f t="shared" ref="C17:AG17" si="2">C16/SQRT(8)</f>
        <v>0</v>
      </c>
      <c r="D17">
        <f t="shared" si="2"/>
        <v>0</v>
      </c>
      <c r="E17">
        <f t="shared" si="2"/>
        <v>0</v>
      </c>
      <c r="F17">
        <f t="shared" si="2"/>
        <v>0</v>
      </c>
      <c r="G17">
        <f t="shared" si="2"/>
        <v>0.411877235523957</v>
      </c>
      <c r="H17">
        <f t="shared" si="2"/>
        <v>0</v>
      </c>
      <c r="I17">
        <f t="shared" si="2"/>
        <v>0.59761430466719678</v>
      </c>
      <c r="J17">
        <f t="shared" si="2"/>
        <v>0</v>
      </c>
      <c r="K17">
        <f t="shared" si="2"/>
        <v>0.29504842217604116</v>
      </c>
      <c r="L17">
        <f t="shared" si="2"/>
        <v>0</v>
      </c>
      <c r="M17">
        <f t="shared" si="2"/>
        <v>0.49776285231308409</v>
      </c>
      <c r="N17">
        <f t="shared" si="2"/>
        <v>0</v>
      </c>
      <c r="O17">
        <f t="shared" si="2"/>
        <v>0.49776285231308409</v>
      </c>
      <c r="P17">
        <f t="shared" si="2"/>
        <v>0</v>
      </c>
      <c r="Q17">
        <f t="shared" si="2"/>
        <v>0.44067723854475233</v>
      </c>
      <c r="R17">
        <f t="shared" si="2"/>
        <v>0</v>
      </c>
      <c r="S17">
        <f t="shared" si="2"/>
        <v>0.411877235523957</v>
      </c>
      <c r="T17">
        <f t="shared" si="2"/>
        <v>0</v>
      </c>
      <c r="U17">
        <f t="shared" si="2"/>
        <v>0.7734431367038469</v>
      </c>
      <c r="V17">
        <f t="shared" si="2"/>
        <v>0</v>
      </c>
      <c r="W17">
        <f t="shared" si="2"/>
        <v>0</v>
      </c>
      <c r="X17">
        <f t="shared" si="2"/>
        <v>0</v>
      </c>
      <c r="Y17">
        <f t="shared" si="2"/>
        <v>0</v>
      </c>
      <c r="Z17">
        <f t="shared" si="2"/>
        <v>0</v>
      </c>
      <c r="AA17">
        <f t="shared" si="2"/>
        <v>0</v>
      </c>
      <c r="AB17">
        <f t="shared" si="2"/>
        <v>0</v>
      </c>
      <c r="AC17">
        <f t="shared" si="2"/>
        <v>0</v>
      </c>
      <c r="AD17">
        <f t="shared" si="2"/>
        <v>0</v>
      </c>
      <c r="AE17">
        <f t="shared" si="2"/>
        <v>0</v>
      </c>
      <c r="AF17">
        <f t="shared" si="2"/>
        <v>0</v>
      </c>
      <c r="AG17">
        <f t="shared" si="2"/>
        <v>0</v>
      </c>
    </row>
    <row r="19" spans="1:33" ht="31.5" customHeight="1">
      <c r="A19" t="s">
        <v>120</v>
      </c>
      <c r="B19" s="38" t="s">
        <v>246</v>
      </c>
      <c r="C19" s="38"/>
      <c r="D19" s="38"/>
    </row>
    <row r="20" spans="1:33" ht="15" customHeight="1">
      <c r="B20" s="38"/>
      <c r="C20" s="38"/>
      <c r="D20" s="38"/>
    </row>
    <row r="22" spans="1:33">
      <c r="B22" s="34" t="s">
        <v>257</v>
      </c>
      <c r="C22" s="34"/>
      <c r="D22" s="34"/>
      <c r="E22" s="35"/>
      <c r="F22" s="36" t="s">
        <v>258</v>
      </c>
      <c r="G22" s="34"/>
      <c r="H22" s="34"/>
      <c r="I22" s="35"/>
      <c r="J22" s="36" t="s">
        <v>259</v>
      </c>
      <c r="K22" s="34"/>
      <c r="L22" s="34"/>
      <c r="M22" s="35"/>
      <c r="N22" s="36" t="s">
        <v>276</v>
      </c>
      <c r="O22" s="34"/>
      <c r="P22" s="34"/>
      <c r="Q22" s="35"/>
      <c r="R22" s="36" t="s">
        <v>277</v>
      </c>
      <c r="S22" s="34"/>
      <c r="T22" s="34"/>
      <c r="U22" s="35"/>
      <c r="V22" s="36" t="s">
        <v>278</v>
      </c>
      <c r="W22" s="34"/>
      <c r="X22" s="34"/>
      <c r="Y22" s="35"/>
      <c r="Z22" s="36" t="s">
        <v>279</v>
      </c>
      <c r="AA22" s="34"/>
      <c r="AB22" s="34"/>
      <c r="AC22" s="35"/>
      <c r="AD22" s="36" t="s">
        <v>280</v>
      </c>
      <c r="AE22" s="34"/>
      <c r="AF22" s="34"/>
      <c r="AG22" s="35"/>
    </row>
    <row r="23" spans="1:33">
      <c r="B23" t="s">
        <v>285</v>
      </c>
      <c r="C23" t="s">
        <v>286</v>
      </c>
      <c r="D23" t="s">
        <v>287</v>
      </c>
      <c r="E23" s="13" t="s">
        <v>288</v>
      </c>
      <c r="F23" s="14" t="s">
        <v>285</v>
      </c>
      <c r="G23" t="s">
        <v>286</v>
      </c>
      <c r="H23" t="s">
        <v>287</v>
      </c>
      <c r="I23" s="13" t="s">
        <v>288</v>
      </c>
      <c r="J23" s="14" t="s">
        <v>285</v>
      </c>
      <c r="K23" t="s">
        <v>286</v>
      </c>
      <c r="L23" t="s">
        <v>287</v>
      </c>
      <c r="M23" s="13" t="s">
        <v>288</v>
      </c>
      <c r="N23" t="s">
        <v>285</v>
      </c>
      <c r="O23" t="s">
        <v>286</v>
      </c>
      <c r="P23" t="s">
        <v>287</v>
      </c>
      <c r="Q23" s="13" t="s">
        <v>288</v>
      </c>
      <c r="R23" s="14" t="s">
        <v>285</v>
      </c>
      <c r="S23" t="s">
        <v>286</v>
      </c>
      <c r="T23" t="s">
        <v>287</v>
      </c>
      <c r="U23" s="13" t="s">
        <v>288</v>
      </c>
      <c r="V23" s="14" t="s">
        <v>285</v>
      </c>
      <c r="W23" t="s">
        <v>286</v>
      </c>
      <c r="X23" t="s">
        <v>287</v>
      </c>
      <c r="Y23" s="13" t="s">
        <v>288</v>
      </c>
      <c r="Z23" s="14" t="s">
        <v>285</v>
      </c>
      <c r="AA23" t="s">
        <v>286</v>
      </c>
      <c r="AB23" t="s">
        <v>287</v>
      </c>
      <c r="AC23" s="13" t="s">
        <v>288</v>
      </c>
      <c r="AD23" s="14" t="s">
        <v>285</v>
      </c>
      <c r="AE23" t="s">
        <v>286</v>
      </c>
      <c r="AF23" t="s">
        <v>287</v>
      </c>
      <c r="AG23" s="13" t="s">
        <v>288</v>
      </c>
    </row>
    <row r="24" spans="1:33">
      <c r="B24">
        <v>1</v>
      </c>
      <c r="C24">
        <v>0.7748447072402056</v>
      </c>
      <c r="D24">
        <v>0.97823631040368708</v>
      </c>
      <c r="E24" s="13">
        <v>0.95335875226760858</v>
      </c>
      <c r="F24" s="21">
        <v>0.78652884084139574</v>
      </c>
      <c r="G24" s="20">
        <v>0.61146758945755708</v>
      </c>
      <c r="H24" s="20">
        <v>1</v>
      </c>
      <c r="I24" s="22">
        <v>0.36938516983781183</v>
      </c>
      <c r="J24" s="14">
        <v>1</v>
      </c>
      <c r="K24">
        <v>0.12803854360947015</v>
      </c>
      <c r="L24">
        <v>1</v>
      </c>
      <c r="M24">
        <v>0.10810754372457543</v>
      </c>
      <c r="N24" s="14">
        <v>0.95335875226760858</v>
      </c>
      <c r="O24">
        <v>0.12577080308067223</v>
      </c>
      <c r="P24">
        <v>1</v>
      </c>
      <c r="Q24" s="13">
        <v>9.2095161501909148E-2</v>
      </c>
      <c r="R24" s="14">
        <v>0.80203550922154754</v>
      </c>
      <c r="S24">
        <v>0.29825660270977633</v>
      </c>
      <c r="T24">
        <v>0.74972130929837288</v>
      </c>
      <c r="U24" s="13">
        <v>0.11412530332884137</v>
      </c>
      <c r="V24" s="14">
        <v>1</v>
      </c>
      <c r="W24">
        <v>0.10506672507319043</v>
      </c>
      <c r="X24">
        <v>0.26516237574032597</v>
      </c>
      <c r="Y24" s="13">
        <v>4.8722994391897645E-2</v>
      </c>
      <c r="Z24" s="14">
        <v>0.95335875226760858</v>
      </c>
      <c r="AA24">
        <v>9.6397186362106216E-2</v>
      </c>
      <c r="AB24">
        <v>1</v>
      </c>
      <c r="AC24" s="13">
        <v>0.11399961967482036</v>
      </c>
      <c r="AD24" s="14">
        <v>0.95335875226760858</v>
      </c>
      <c r="AE24">
        <v>4.8566176307379305E-2</v>
      </c>
      <c r="AF24">
        <v>0.68975890192277478</v>
      </c>
      <c r="AG24" s="13">
        <v>0.14804281507163314</v>
      </c>
    </row>
    <row r="25" spans="1:33">
      <c r="B25">
        <v>0.97588060426068113</v>
      </c>
      <c r="C25">
        <v>0.76088073201176609</v>
      </c>
      <c r="D25">
        <v>0.78652884084139574</v>
      </c>
      <c r="E25" s="13">
        <v>0.76088073201176609</v>
      </c>
      <c r="F25" s="21">
        <v>1</v>
      </c>
      <c r="G25" s="20">
        <v>6.326213970455824E-2</v>
      </c>
      <c r="H25" s="20">
        <v>0.78652884084139574</v>
      </c>
      <c r="I25" s="22">
        <v>0.27564691048523349</v>
      </c>
      <c r="J25" s="14">
        <v>0.52193636800952947</v>
      </c>
      <c r="K25">
        <v>0.12237957076496458</v>
      </c>
      <c r="L25">
        <v>0.9067175044615331</v>
      </c>
      <c r="M25">
        <v>3.2085144534100718E-2</v>
      </c>
      <c r="N25" s="14">
        <v>0.76088073201176609</v>
      </c>
      <c r="O25">
        <v>8.6537337832006483E-2</v>
      </c>
      <c r="P25">
        <v>0.95335875226760858</v>
      </c>
      <c r="Q25" s="13">
        <v>2.5013265475077304E-2</v>
      </c>
      <c r="R25" s="14">
        <v>1</v>
      </c>
      <c r="S25">
        <v>8.9148712893730955E-2</v>
      </c>
      <c r="T25">
        <v>0.80203550922154754</v>
      </c>
      <c r="U25" s="13">
        <v>3.0205439514250285E-2</v>
      </c>
      <c r="V25" s="14">
        <v>1</v>
      </c>
      <c r="W25">
        <v>5.7102134380174849E-2</v>
      </c>
      <c r="X25">
        <v>0.74779355387010349</v>
      </c>
      <c r="Y25" s="13">
        <v>3.5167702754320899E-2</v>
      </c>
      <c r="Z25" s="14">
        <v>0.89691153708785665</v>
      </c>
      <c r="AA25">
        <v>8.0201195088589403E-2</v>
      </c>
      <c r="AB25">
        <v>0.80203550922154754</v>
      </c>
      <c r="AC25" s="13">
        <v>9.4925287840419287E-2</v>
      </c>
      <c r="AD25" s="14">
        <v>0.97588060426068113</v>
      </c>
      <c r="AE25">
        <v>3.8635766711643718E-2</v>
      </c>
      <c r="AF25">
        <v>0.97588060426068113</v>
      </c>
      <c r="AG25" s="13">
        <v>3.9842997268931118E-2</v>
      </c>
    </row>
    <row r="26" spans="1:33">
      <c r="B26">
        <v>0.79559361948790586</v>
      </c>
      <c r="C26">
        <v>1</v>
      </c>
      <c r="D26">
        <v>0.89691153708785665</v>
      </c>
      <c r="E26" s="13">
        <v>0.77384070511137604</v>
      </c>
      <c r="F26" s="21">
        <v>0.76932595421334948</v>
      </c>
      <c r="G26" s="20">
        <v>0.16464706657752154</v>
      </c>
      <c r="H26" s="20">
        <v>0.83317008864747122</v>
      </c>
      <c r="I26" s="22">
        <v>0.10275055838758626</v>
      </c>
      <c r="J26" s="14">
        <v>1</v>
      </c>
      <c r="K26">
        <v>0.12237957076496458</v>
      </c>
      <c r="L26">
        <v>0.9210309329008598</v>
      </c>
      <c r="M26">
        <v>0.14775010488222828</v>
      </c>
      <c r="N26" s="14">
        <v>0.66118768350845936</v>
      </c>
      <c r="O26">
        <v>8.5844406024577977E-2</v>
      </c>
      <c r="P26">
        <v>0.77544678547613854</v>
      </c>
      <c r="Q26" s="13">
        <v>0.47947856168072256</v>
      </c>
      <c r="R26" s="14">
        <v>0.64172259986731262</v>
      </c>
      <c r="S26">
        <v>0.10703873214509013</v>
      </c>
      <c r="T26">
        <v>0.49558710766652292</v>
      </c>
      <c r="U26" s="13">
        <v>8.0159101399851496E-2</v>
      </c>
      <c r="V26" s="14">
        <v>0.60263397682772779</v>
      </c>
      <c r="W26">
        <v>0.17841790366655547</v>
      </c>
      <c r="X26">
        <v>0.86360399696190826</v>
      </c>
      <c r="Y26" s="13">
        <v>3.2661135827532453E-2</v>
      </c>
      <c r="Z26" s="14">
        <v>1</v>
      </c>
      <c r="AA26">
        <v>0.10378724884921271</v>
      </c>
      <c r="AB26">
        <v>0.70369059472065221</v>
      </c>
      <c r="AC26" s="13">
        <v>0.11817030099508885</v>
      </c>
      <c r="AD26" s="14">
        <v>0.54529277717021785</v>
      </c>
      <c r="AE26">
        <v>4.2989241152855989E-2</v>
      </c>
      <c r="AF26">
        <v>1</v>
      </c>
      <c r="AG26" s="13">
        <v>0.35431052774498756</v>
      </c>
    </row>
    <row r="27" spans="1:33">
      <c r="B27">
        <v>0.74779355387010349</v>
      </c>
      <c r="C27">
        <v>0.84108214496883582</v>
      </c>
      <c r="D27">
        <v>0.90787022678667861</v>
      </c>
      <c r="E27" s="13">
        <v>0.95335875226760858</v>
      </c>
      <c r="F27" s="21">
        <v>1</v>
      </c>
      <c r="G27" s="20">
        <v>0.24978517608874273</v>
      </c>
      <c r="H27" s="20">
        <v>0.79871826324745432</v>
      </c>
      <c r="I27" s="22">
        <v>0.10174884261014423</v>
      </c>
      <c r="J27" s="14">
        <v>1</v>
      </c>
      <c r="K27">
        <v>9.7193028369217213E-2</v>
      </c>
      <c r="L27">
        <v>0.77544678547613854</v>
      </c>
      <c r="M27">
        <v>4.2280878268716855E-2</v>
      </c>
      <c r="N27" s="14">
        <v>1</v>
      </c>
      <c r="O27">
        <v>6.8183039433078296E-2</v>
      </c>
      <c r="P27">
        <v>0.84108214496883582</v>
      </c>
      <c r="Q27" s="13">
        <v>9.4925287840419287E-2</v>
      </c>
      <c r="R27" s="14">
        <v>0.99148922862843347</v>
      </c>
      <c r="S27">
        <v>5.8964775279339347E-2</v>
      </c>
      <c r="T27">
        <v>0.65361796386479787</v>
      </c>
      <c r="U27" s="13">
        <v>9.0236338582757133E-2</v>
      </c>
      <c r="V27" s="14">
        <v>1</v>
      </c>
      <c r="W27">
        <v>5.2239618899911987E-2</v>
      </c>
      <c r="X27">
        <v>0.76462463699175665</v>
      </c>
      <c r="Y27" s="13">
        <v>0.35833677309217288</v>
      </c>
      <c r="Z27" s="14">
        <v>0.95335875226760858</v>
      </c>
      <c r="AA27">
        <v>6.5362706654706323E-2</v>
      </c>
      <c r="AB27">
        <v>0.66083405232623704</v>
      </c>
      <c r="AC27" s="13">
        <v>0.28447481401379127</v>
      </c>
      <c r="AD27" s="14">
        <v>0.97588060426068113</v>
      </c>
      <c r="AE27">
        <v>0.1479083143510192</v>
      </c>
      <c r="AF27">
        <v>1</v>
      </c>
      <c r="AG27" s="13">
        <v>0.15856298955473974</v>
      </c>
    </row>
    <row r="28" spans="1:33">
      <c r="B28">
        <v>0.61419280452016156</v>
      </c>
      <c r="C28">
        <v>0.77384070511137604</v>
      </c>
      <c r="D28">
        <v>0.50842449818035884</v>
      </c>
      <c r="E28" s="13">
        <v>0.36335917429450476</v>
      </c>
      <c r="F28" s="21">
        <v>1</v>
      </c>
      <c r="G28" s="20">
        <v>0.16966053609500611</v>
      </c>
      <c r="H28" s="20">
        <v>0.72089348134869846</v>
      </c>
      <c r="I28" s="22">
        <v>0.24297850894024492</v>
      </c>
      <c r="J28" s="14">
        <v>0.9067175044615331</v>
      </c>
      <c r="K28">
        <v>0.15210517846971758</v>
      </c>
      <c r="L28">
        <v>0.77415718436795533</v>
      </c>
      <c r="M28">
        <v>0.12823305826560227</v>
      </c>
      <c r="N28" s="14">
        <v>0.37064881389051785</v>
      </c>
      <c r="O28">
        <v>0.62255019438912695</v>
      </c>
      <c r="P28">
        <v>0.57497623840923984</v>
      </c>
      <c r="Q28" s="13">
        <v>0.476801254271978</v>
      </c>
      <c r="R28" s="14">
        <v>1</v>
      </c>
      <c r="S28">
        <v>7.4398472912167418E-2</v>
      </c>
      <c r="T28">
        <v>0.63551694657133073</v>
      </c>
      <c r="U28" s="13">
        <v>0.5489290871679674</v>
      </c>
      <c r="V28" s="14">
        <v>1</v>
      </c>
      <c r="W28">
        <v>9.0236338582757133E-2</v>
      </c>
      <c r="X28">
        <v>1</v>
      </c>
      <c r="Y28" s="13">
        <v>0.11873529121516341</v>
      </c>
      <c r="Z28" s="14">
        <v>0.59555232401576208</v>
      </c>
      <c r="AA28">
        <v>8.1908316544053922E-2</v>
      </c>
      <c r="AB28">
        <v>1</v>
      </c>
      <c r="AC28" s="13">
        <v>4.4040881195237774E-2</v>
      </c>
      <c r="AD28" s="14">
        <v>1</v>
      </c>
      <c r="AE28">
        <v>7.8201892367726747E-2</v>
      </c>
      <c r="AF28">
        <v>0.95335875226760858</v>
      </c>
      <c r="AG28" s="13">
        <v>0.23394874072764874</v>
      </c>
    </row>
    <row r="29" spans="1:33">
      <c r="B29">
        <v>1</v>
      </c>
      <c r="C29">
        <v>0.95335875226760858</v>
      </c>
      <c r="D29">
        <v>0.63489777961581717</v>
      </c>
      <c r="E29" s="13">
        <v>1</v>
      </c>
      <c r="F29" s="21">
        <v>0.49400414090002415</v>
      </c>
      <c r="G29" s="20">
        <v>6.5352913094568157E-2</v>
      </c>
      <c r="H29" s="20">
        <v>0.74779355387010349</v>
      </c>
      <c r="I29" s="22">
        <v>0.29870032223862608</v>
      </c>
      <c r="J29" s="14">
        <v>0.82148595504628108</v>
      </c>
      <c r="K29">
        <v>3.4915270872610864E-2</v>
      </c>
      <c r="L29">
        <v>1</v>
      </c>
      <c r="M29">
        <v>0.23543676803557301</v>
      </c>
      <c r="N29" s="14">
        <v>1</v>
      </c>
      <c r="O29">
        <v>5.2239618899911987E-2</v>
      </c>
      <c r="P29">
        <v>0.77384070511137604</v>
      </c>
      <c r="Q29" s="13">
        <v>0.29271340368009441</v>
      </c>
      <c r="R29" s="14">
        <v>0.9210309329008598</v>
      </c>
      <c r="S29">
        <v>0.14045419994284808</v>
      </c>
      <c r="T29">
        <v>0.53720386776503293</v>
      </c>
      <c r="U29" s="13">
        <v>5.1594853501940527E-2</v>
      </c>
      <c r="V29" s="14">
        <v>0.61014071936948489</v>
      </c>
      <c r="W29">
        <v>0.19956901364590526</v>
      </c>
      <c r="X29">
        <v>0.86360399696190826</v>
      </c>
      <c r="Y29" s="13">
        <v>9.7193028369217213E-2</v>
      </c>
      <c r="Z29" s="14">
        <v>0.63193440396516598</v>
      </c>
      <c r="AA29">
        <v>0.20106107488944081</v>
      </c>
      <c r="AB29">
        <v>0.70782893131453484</v>
      </c>
      <c r="AC29" s="13">
        <v>4.2280878268716855E-2</v>
      </c>
      <c r="AD29" s="14">
        <v>0.95335875226760858</v>
      </c>
      <c r="AE29">
        <v>0.17865660896070723</v>
      </c>
      <c r="AF29">
        <v>0.86122897898060313</v>
      </c>
      <c r="AG29" s="13">
        <v>7.3034063558964787E-2</v>
      </c>
    </row>
    <row r="30" spans="1:33">
      <c r="B30">
        <v>0.83317008864747122</v>
      </c>
      <c r="C30">
        <v>0.58508887092136819</v>
      </c>
      <c r="D30">
        <v>1</v>
      </c>
      <c r="E30" s="13">
        <v>1</v>
      </c>
      <c r="F30" s="21">
        <v>0.83317008864747122</v>
      </c>
      <c r="G30" s="20">
        <v>0.14834568197855383</v>
      </c>
      <c r="H30" s="20">
        <v>0.95335875226760858</v>
      </c>
      <c r="I30" s="22">
        <v>9.2759209705296441E-2</v>
      </c>
      <c r="J30" s="14">
        <v>0.72054997424213152</v>
      </c>
      <c r="K30">
        <v>0.10121927371640255</v>
      </c>
      <c r="L30">
        <v>0.62696695657847157</v>
      </c>
      <c r="M30">
        <v>7.4453994008977356E-2</v>
      </c>
      <c r="N30" s="14">
        <v>1</v>
      </c>
      <c r="O30">
        <v>5.2239618899911987E-2</v>
      </c>
      <c r="P30">
        <v>0.77384070511137604</v>
      </c>
      <c r="Q30" s="13">
        <v>4.0893139203179392E-2</v>
      </c>
      <c r="R30" s="14">
        <v>1</v>
      </c>
      <c r="S30">
        <v>0.13886823300562984</v>
      </c>
      <c r="T30">
        <v>0.82691306735762593</v>
      </c>
      <c r="U30" s="13">
        <v>7.5984879248610193E-2</v>
      </c>
      <c r="V30" s="14">
        <v>0.66136416976901558</v>
      </c>
      <c r="W30">
        <v>5.1286493931499748E-2</v>
      </c>
      <c r="X30">
        <v>0.79871826324745432</v>
      </c>
      <c r="Y30" s="13">
        <v>7.1330781425136686E-2</v>
      </c>
      <c r="Z30" s="14">
        <v>0.63551694657133073</v>
      </c>
      <c r="AA30">
        <v>5.614900941176261E-2</v>
      </c>
      <c r="AB30">
        <v>0.79184780620642203</v>
      </c>
      <c r="AC30" s="13">
        <v>3.4609521364458391E-2</v>
      </c>
      <c r="AD30" s="14">
        <v>0.74972130929837288</v>
      </c>
      <c r="AE30">
        <v>0.11886979193577735</v>
      </c>
      <c r="AF30">
        <v>0.80203550922154754</v>
      </c>
      <c r="AG30" s="13">
        <v>0.17443757178058938</v>
      </c>
    </row>
    <row r="31" spans="1:33">
      <c r="B31">
        <v>0.47059263903101045</v>
      </c>
      <c r="C31">
        <v>0.9210309329008598</v>
      </c>
      <c r="D31">
        <v>0.87438968509478432</v>
      </c>
      <c r="E31" s="13">
        <v>0.75539426141547206</v>
      </c>
      <c r="F31" s="21">
        <v>0.42171478426431908</v>
      </c>
      <c r="G31" s="20">
        <v>0.38024674241737011</v>
      </c>
      <c r="H31" s="20">
        <v>0.66083405232623704</v>
      </c>
      <c r="I31" s="22">
        <v>0.15340954190503031</v>
      </c>
      <c r="J31" s="14">
        <v>0.63193440396516598</v>
      </c>
      <c r="K31">
        <v>0.10217239868481479</v>
      </c>
      <c r="L31">
        <v>0.9067175044615331</v>
      </c>
      <c r="M31">
        <v>6.8379827361657514E-2</v>
      </c>
      <c r="N31" s="14">
        <v>0.75449428556547249</v>
      </c>
      <c r="O31">
        <v>3.8063012864669246E-2</v>
      </c>
      <c r="P31">
        <v>0.74779355387010349</v>
      </c>
      <c r="Q31" s="13">
        <v>9.0236338582757133E-2</v>
      </c>
      <c r="R31" s="14">
        <v>0.66942207811892696</v>
      </c>
      <c r="S31">
        <v>5.7102134380174849E-2</v>
      </c>
      <c r="T31">
        <v>1</v>
      </c>
      <c r="U31" s="13">
        <v>6.9477475801766803E-2</v>
      </c>
      <c r="V31" s="14">
        <v>0.78771996872662053</v>
      </c>
      <c r="W31">
        <v>7.8181155276515646E-2</v>
      </c>
      <c r="X31">
        <v>0.95335875226760858</v>
      </c>
      <c r="Y31" s="13">
        <v>5.5330352815187181E-2</v>
      </c>
      <c r="Z31" s="14">
        <v>1</v>
      </c>
      <c r="AA31">
        <v>7.5893701937334634E-2</v>
      </c>
      <c r="AB31">
        <v>0.56398202844902934</v>
      </c>
      <c r="AC31" s="13">
        <v>5.614900941176261E-2</v>
      </c>
      <c r="AD31" s="14">
        <v>0.81596720201942508</v>
      </c>
      <c r="AE31">
        <v>0.17443757178058938</v>
      </c>
      <c r="AF31">
        <v>0.56376075581584439</v>
      </c>
      <c r="AG31" s="13">
        <v>9.7193028369217213E-2</v>
      </c>
    </row>
    <row r="32" spans="1:33">
      <c r="E32" s="13"/>
      <c r="F32" s="14"/>
      <c r="I32" s="13"/>
      <c r="J32" s="14"/>
      <c r="M32" s="13"/>
      <c r="N32" s="14"/>
      <c r="Q32" s="13"/>
      <c r="R32" s="14"/>
      <c r="U32" s="13"/>
      <c r="V32" s="14"/>
      <c r="Y32" s="13"/>
      <c r="Z32" s="14"/>
      <c r="AC32" s="13"/>
      <c r="AD32" s="14"/>
      <c r="AG32" s="13"/>
    </row>
    <row r="33" spans="1:33">
      <c r="A33" t="s">
        <v>281</v>
      </c>
      <c r="B33">
        <f>AVERAGE(B24:B31)</f>
        <v>0.80465291372716674</v>
      </c>
      <c r="C33">
        <f>AVERAGE(C24:C31)</f>
        <v>0.82626585567775257</v>
      </c>
      <c r="D33">
        <f t="shared" ref="D33:AG33" si="3">AVERAGE(D24:D31)</f>
        <v>0.82340735975132229</v>
      </c>
      <c r="E33" s="13">
        <f t="shared" si="3"/>
        <v>0.82002404717104194</v>
      </c>
      <c r="F33" s="14">
        <f t="shared" si="3"/>
        <v>0.78809297610832008</v>
      </c>
      <c r="G33">
        <f t="shared" si="3"/>
        <v>0.2315959806767347</v>
      </c>
      <c r="H33">
        <f t="shared" si="3"/>
        <v>0.81266212906862101</v>
      </c>
      <c r="I33" s="13">
        <f t="shared" si="3"/>
        <v>0.20467238301374674</v>
      </c>
      <c r="J33" s="14">
        <f t="shared" si="3"/>
        <v>0.82532802571558017</v>
      </c>
      <c r="K33">
        <f t="shared" si="3"/>
        <v>0.10755035440652029</v>
      </c>
      <c r="L33">
        <f t="shared" si="3"/>
        <v>0.86387960853081147</v>
      </c>
      <c r="M33" s="13">
        <f t="shared" si="3"/>
        <v>0.10459091488517892</v>
      </c>
      <c r="N33" s="14">
        <f t="shared" si="3"/>
        <v>0.81257128340547813</v>
      </c>
      <c r="O33">
        <f t="shared" si="3"/>
        <v>0.14142850392799439</v>
      </c>
      <c r="P33">
        <f t="shared" si="3"/>
        <v>0.80504236065183488</v>
      </c>
      <c r="Q33" s="13">
        <f t="shared" si="3"/>
        <v>0.19901955152951717</v>
      </c>
      <c r="R33" s="14">
        <f t="shared" si="3"/>
        <v>0.87821254359213519</v>
      </c>
      <c r="S33">
        <f t="shared" si="3"/>
        <v>0.12052898290859461</v>
      </c>
      <c r="T33">
        <f t="shared" si="3"/>
        <v>0.71257447146815389</v>
      </c>
      <c r="U33" s="13">
        <f t="shared" si="3"/>
        <v>0.13258905981824815</v>
      </c>
      <c r="V33" s="14">
        <f t="shared" si="3"/>
        <v>0.8327323543366062</v>
      </c>
      <c r="W33">
        <f t="shared" si="3"/>
        <v>0.10151242293206381</v>
      </c>
      <c r="X33">
        <f t="shared" si="3"/>
        <v>0.78210819700513312</v>
      </c>
      <c r="Y33" s="13">
        <f t="shared" si="3"/>
        <v>0.10218475748632853</v>
      </c>
      <c r="Z33" s="14">
        <f t="shared" si="3"/>
        <v>0.83332908952191653</v>
      </c>
      <c r="AA33">
        <f t="shared" si="3"/>
        <v>9.5095054967150816E-2</v>
      </c>
      <c r="AB33">
        <f t="shared" si="3"/>
        <v>0.7787773652798029</v>
      </c>
      <c r="AC33" s="13">
        <f t="shared" si="3"/>
        <v>9.8581289095536914E-2</v>
      </c>
      <c r="AD33" s="14">
        <f t="shared" si="3"/>
        <v>0.87118250019307442</v>
      </c>
      <c r="AE33">
        <f t="shared" si="3"/>
        <v>0.10353317044596237</v>
      </c>
      <c r="AF33">
        <f t="shared" si="3"/>
        <v>0.85575293780863237</v>
      </c>
      <c r="AG33" s="13">
        <f t="shared" si="3"/>
        <v>0.15992159175958895</v>
      </c>
    </row>
    <row r="34" spans="1:33">
      <c r="A34" t="s">
        <v>282</v>
      </c>
      <c r="B34">
        <f>STDEV(B24:B31)</f>
        <v>0.19184796713101923</v>
      </c>
      <c r="C34">
        <f>STDEV(C24:C31)</f>
        <v>0.1327565886704915</v>
      </c>
      <c r="D34">
        <f t="shared" ref="D34:AG34" si="4">STDEV(D24:D31)</f>
        <v>0.17171533423687796</v>
      </c>
      <c r="E34" s="13">
        <f t="shared" si="4"/>
        <v>0.21337077805606172</v>
      </c>
      <c r="F34" s="14">
        <f t="shared" si="4"/>
        <v>0.22609150375195552</v>
      </c>
      <c r="G34">
        <f t="shared" si="4"/>
        <v>0.18437234961467397</v>
      </c>
      <c r="H34">
        <f t="shared" si="4"/>
        <v>0.11456137211014567</v>
      </c>
      <c r="I34" s="13">
        <f t="shared" si="4"/>
        <v>0.10597172741172017</v>
      </c>
      <c r="J34" s="14">
        <f t="shared" si="4"/>
        <v>0.18462159583040491</v>
      </c>
      <c r="K34">
        <f t="shared" si="4"/>
        <v>3.4427655230725357E-2</v>
      </c>
      <c r="L34">
        <f t="shared" si="4"/>
        <v>0.12872564886300553</v>
      </c>
      <c r="M34" s="13">
        <f t="shared" si="4"/>
        <v>6.6454898612037364E-2</v>
      </c>
      <c r="N34" s="14">
        <f t="shared" si="4"/>
        <v>0.22343647130444927</v>
      </c>
      <c r="O34">
        <f t="shared" si="4"/>
        <v>0.19631771403957102</v>
      </c>
      <c r="P34">
        <f t="shared" si="4"/>
        <v>0.13111387111119188</v>
      </c>
      <c r="Q34" s="13">
        <f t="shared" si="4"/>
        <v>0.19048166273976505</v>
      </c>
      <c r="R34" s="14">
        <f t="shared" si="4"/>
        <v>0.15329032583941754</v>
      </c>
      <c r="S34">
        <f t="shared" si="4"/>
        <v>7.8765745045347474E-2</v>
      </c>
      <c r="T34">
        <f t="shared" si="4"/>
        <v>0.16575455624992755</v>
      </c>
      <c r="U34" s="13">
        <f t="shared" si="4"/>
        <v>0.17006391851782521</v>
      </c>
      <c r="V34" s="14">
        <f t="shared" si="4"/>
        <v>0.18738780642329686</v>
      </c>
      <c r="W34">
        <f t="shared" si="4"/>
        <v>5.7490876334828259E-2</v>
      </c>
      <c r="X34">
        <f t="shared" si="4"/>
        <v>0.22648833692431555</v>
      </c>
      <c r="Y34" s="13">
        <f t="shared" si="4"/>
        <v>0.10773179356145103</v>
      </c>
      <c r="Z34" s="14">
        <f t="shared" si="4"/>
        <v>0.17914184555386978</v>
      </c>
      <c r="AA34">
        <f t="shared" si="4"/>
        <v>4.5467827322335744E-2</v>
      </c>
      <c r="AB34">
        <f t="shared" si="4"/>
        <v>0.15552218541810217</v>
      </c>
      <c r="AC34" s="13">
        <f t="shared" si="4"/>
        <v>8.2139690280612632E-2</v>
      </c>
      <c r="AD34" s="14">
        <f t="shared" si="4"/>
        <v>0.15857799733665207</v>
      </c>
      <c r="AE34">
        <f t="shared" si="4"/>
        <v>5.9058826578286219E-2</v>
      </c>
      <c r="AF34">
        <f t="shared" si="4"/>
        <v>0.16093520640334313</v>
      </c>
      <c r="AG34" s="13">
        <f t="shared" si="4"/>
        <v>9.9659367064648313E-2</v>
      </c>
    </row>
    <row r="35" spans="1:33">
      <c r="A35" t="s">
        <v>283</v>
      </c>
      <c r="B35">
        <f>B34/SQRT(8)</f>
        <v>6.782849925759879E-2</v>
      </c>
      <c r="C35">
        <f>C34/SQRT(8)</f>
        <v>4.6936542048048861E-2</v>
      </c>
      <c r="D35">
        <f t="shared" ref="D35:AG35" si="5">D34/SQRT(8)</f>
        <v>6.0710538636305461E-2</v>
      </c>
      <c r="E35" s="13">
        <f t="shared" si="5"/>
        <v>7.5437962035245512E-2</v>
      </c>
      <c r="F35" s="14">
        <f t="shared" si="5"/>
        <v>7.9935417735835748E-2</v>
      </c>
      <c r="G35">
        <f t="shared" si="5"/>
        <v>6.5185469337916455E-2</v>
      </c>
      <c r="H35">
        <f t="shared" si="5"/>
        <v>4.0503561540559709E-2</v>
      </c>
      <c r="I35" s="13">
        <f t="shared" si="5"/>
        <v>3.7466663533439838E-2</v>
      </c>
      <c r="J35" s="14">
        <f t="shared" si="5"/>
        <v>6.5273591182580665E-2</v>
      </c>
      <c r="K35">
        <f t="shared" si="5"/>
        <v>1.2172014236999205E-2</v>
      </c>
      <c r="L35">
        <f t="shared" si="5"/>
        <v>4.5511389611834797E-2</v>
      </c>
      <c r="M35" s="13">
        <f t="shared" si="5"/>
        <v>2.3495354725818051E-2</v>
      </c>
      <c r="N35" s="14">
        <f t="shared" si="5"/>
        <v>7.8996722011884749E-2</v>
      </c>
      <c r="O35">
        <f t="shared" si="5"/>
        <v>6.9408793432211069E-2</v>
      </c>
      <c r="P35">
        <f t="shared" si="5"/>
        <v>4.6355753685171371E-2</v>
      </c>
      <c r="Q35" s="13">
        <f t="shared" si="5"/>
        <v>6.7345437707488395E-2</v>
      </c>
      <c r="R35" s="14">
        <f t="shared" si="5"/>
        <v>5.4196314445673792E-2</v>
      </c>
      <c r="S35">
        <f t="shared" si="5"/>
        <v>2.7847896223387951E-2</v>
      </c>
      <c r="T35">
        <f t="shared" si="5"/>
        <v>5.8603085368445398E-2</v>
      </c>
      <c r="U35" s="13">
        <f t="shared" si="5"/>
        <v>6.0126675009555333E-2</v>
      </c>
      <c r="V35" s="14">
        <f t="shared" si="5"/>
        <v>6.6251594316792645E-2</v>
      </c>
      <c r="W35">
        <f t="shared" si="5"/>
        <v>2.0326094256357133E-2</v>
      </c>
      <c r="X35">
        <f t="shared" si="5"/>
        <v>8.0075719449423516E-2</v>
      </c>
      <c r="Y35" s="13">
        <f t="shared" si="5"/>
        <v>3.8088940888345628E-2</v>
      </c>
      <c r="Z35" s="14">
        <f t="shared" si="5"/>
        <v>6.3336206892707234E-2</v>
      </c>
      <c r="AA35">
        <f t="shared" si="5"/>
        <v>1.6075304512721291E-2</v>
      </c>
      <c r="AB35">
        <f t="shared" si="5"/>
        <v>5.4985395967045818E-2</v>
      </c>
      <c r="AC35" s="13">
        <f t="shared" si="5"/>
        <v>2.904076600099197E-2</v>
      </c>
      <c r="AD35" s="14">
        <f t="shared" si="5"/>
        <v>5.6065788631864469E-2</v>
      </c>
      <c r="AE35">
        <f t="shared" si="5"/>
        <v>2.0880448381213244E-2</v>
      </c>
      <c r="AF35">
        <f t="shared" si="5"/>
        <v>5.6899187889730307E-2</v>
      </c>
      <c r="AG35" s="13">
        <f t="shared" si="5"/>
        <v>3.5234907130086049E-2</v>
      </c>
    </row>
    <row r="38" spans="1:33">
      <c r="A38" t="s">
        <v>121</v>
      </c>
      <c r="B38" s="38" t="s">
        <v>284</v>
      </c>
      <c r="C38" s="38"/>
      <c r="D38" s="38"/>
    </row>
    <row r="39" spans="1:33">
      <c r="B39" s="38"/>
      <c r="C39" s="38"/>
      <c r="D39" s="38"/>
    </row>
    <row r="41" spans="1:33">
      <c r="B41" s="34" t="s">
        <v>257</v>
      </c>
      <c r="C41" s="34"/>
      <c r="D41" s="34"/>
      <c r="E41" s="35"/>
      <c r="F41" s="36" t="s">
        <v>258</v>
      </c>
      <c r="G41" s="34"/>
      <c r="H41" s="34"/>
      <c r="I41" s="35"/>
      <c r="J41" s="36" t="s">
        <v>259</v>
      </c>
      <c r="K41" s="34"/>
      <c r="L41" s="34"/>
      <c r="M41" s="35"/>
      <c r="N41" s="36" t="s">
        <v>276</v>
      </c>
      <c r="O41" s="34"/>
      <c r="P41" s="34"/>
      <c r="Q41" s="35"/>
      <c r="R41" s="34" t="s">
        <v>277</v>
      </c>
      <c r="S41" s="34"/>
      <c r="T41" s="34"/>
      <c r="U41" s="34"/>
      <c r="V41" s="34" t="s">
        <v>278</v>
      </c>
      <c r="W41" s="34"/>
      <c r="X41" s="34"/>
      <c r="Y41" s="35"/>
      <c r="Z41" s="36" t="s">
        <v>279</v>
      </c>
      <c r="AA41" s="34"/>
      <c r="AB41" s="34"/>
      <c r="AC41" s="35"/>
      <c r="AD41" s="36" t="s">
        <v>280</v>
      </c>
      <c r="AE41" s="34"/>
      <c r="AF41" s="34"/>
      <c r="AG41" s="35"/>
    </row>
    <row r="42" spans="1:33">
      <c r="B42" t="s">
        <v>289</v>
      </c>
      <c r="C42" t="s">
        <v>290</v>
      </c>
      <c r="D42" t="s">
        <v>291</v>
      </c>
      <c r="E42" s="13" t="s">
        <v>292</v>
      </c>
      <c r="F42" s="14" t="s">
        <v>289</v>
      </c>
      <c r="G42" t="s">
        <v>290</v>
      </c>
      <c r="H42" t="s">
        <v>291</v>
      </c>
      <c r="I42" s="13" t="s">
        <v>292</v>
      </c>
      <c r="J42" s="14" t="s">
        <v>289</v>
      </c>
      <c r="K42" t="s">
        <v>290</v>
      </c>
      <c r="L42" t="s">
        <v>291</v>
      </c>
      <c r="M42" s="13" t="s">
        <v>292</v>
      </c>
      <c r="N42" s="14" t="s">
        <v>289</v>
      </c>
      <c r="O42" t="s">
        <v>290</v>
      </c>
      <c r="P42" t="s">
        <v>291</v>
      </c>
      <c r="Q42" s="13" t="s">
        <v>292</v>
      </c>
      <c r="R42" t="s">
        <v>289</v>
      </c>
      <c r="S42" t="s">
        <v>290</v>
      </c>
      <c r="T42" t="s">
        <v>291</v>
      </c>
      <c r="U42" t="s">
        <v>292</v>
      </c>
      <c r="V42" t="s">
        <v>289</v>
      </c>
      <c r="W42" t="s">
        <v>290</v>
      </c>
      <c r="X42" t="s">
        <v>291</v>
      </c>
      <c r="Y42" s="13" t="s">
        <v>292</v>
      </c>
      <c r="Z42" s="14" t="s">
        <v>289</v>
      </c>
      <c r="AA42" t="s">
        <v>290</v>
      </c>
      <c r="AB42" t="s">
        <v>291</v>
      </c>
      <c r="AC42" s="13" t="s">
        <v>292</v>
      </c>
      <c r="AD42" s="14" t="s">
        <v>289</v>
      </c>
      <c r="AE42" t="s">
        <v>290</v>
      </c>
      <c r="AF42" t="s">
        <v>291</v>
      </c>
      <c r="AG42" s="13" t="s">
        <v>292</v>
      </c>
    </row>
    <row r="43" spans="1:33">
      <c r="B43">
        <v>0</v>
      </c>
      <c r="C43">
        <v>0</v>
      </c>
      <c r="D43">
        <v>0</v>
      </c>
      <c r="E43" s="13">
        <v>0</v>
      </c>
      <c r="F43" s="14">
        <v>0</v>
      </c>
      <c r="G43">
        <v>8</v>
      </c>
      <c r="H43">
        <v>0</v>
      </c>
      <c r="I43" s="13">
        <v>3</v>
      </c>
      <c r="J43" s="14">
        <v>0</v>
      </c>
      <c r="K43">
        <v>10</v>
      </c>
      <c r="L43">
        <v>0</v>
      </c>
      <c r="M43" s="13">
        <v>9</v>
      </c>
      <c r="N43" s="14">
        <v>0</v>
      </c>
      <c r="O43">
        <v>5</v>
      </c>
      <c r="P43">
        <v>0</v>
      </c>
      <c r="Q43" s="13">
        <v>3</v>
      </c>
      <c r="R43">
        <v>0</v>
      </c>
      <c r="S43">
        <v>3</v>
      </c>
      <c r="T43">
        <v>0</v>
      </c>
      <c r="U43">
        <v>4</v>
      </c>
      <c r="V43">
        <v>0</v>
      </c>
      <c r="W43">
        <v>0</v>
      </c>
      <c r="X43">
        <v>0</v>
      </c>
      <c r="Y43" s="13">
        <v>0</v>
      </c>
      <c r="Z43" s="14">
        <v>0</v>
      </c>
      <c r="AA43">
        <v>0</v>
      </c>
      <c r="AB43">
        <v>0</v>
      </c>
      <c r="AC43" s="13">
        <v>0</v>
      </c>
      <c r="AD43" s="14">
        <v>0</v>
      </c>
      <c r="AE43">
        <v>0</v>
      </c>
      <c r="AF43">
        <v>0</v>
      </c>
      <c r="AG43" s="13">
        <v>0</v>
      </c>
    </row>
    <row r="44" spans="1:33">
      <c r="B44">
        <v>0</v>
      </c>
      <c r="C44">
        <v>0</v>
      </c>
      <c r="D44">
        <v>0</v>
      </c>
      <c r="E44" s="13">
        <v>0</v>
      </c>
      <c r="F44" s="14">
        <v>0</v>
      </c>
      <c r="G44">
        <v>7</v>
      </c>
      <c r="H44">
        <v>0</v>
      </c>
      <c r="I44" s="13">
        <v>7</v>
      </c>
      <c r="J44" s="14">
        <v>0</v>
      </c>
      <c r="K44">
        <v>12</v>
      </c>
      <c r="L44">
        <v>0</v>
      </c>
      <c r="M44" s="13">
        <v>10</v>
      </c>
      <c r="N44" s="14">
        <v>0</v>
      </c>
      <c r="O44">
        <v>7</v>
      </c>
      <c r="P44">
        <v>0</v>
      </c>
      <c r="Q44" s="13">
        <v>6</v>
      </c>
      <c r="R44">
        <v>0</v>
      </c>
      <c r="S44">
        <v>5</v>
      </c>
      <c r="T44">
        <v>0</v>
      </c>
      <c r="U44">
        <v>5</v>
      </c>
      <c r="V44">
        <v>0</v>
      </c>
      <c r="W44">
        <v>0</v>
      </c>
      <c r="X44">
        <v>0</v>
      </c>
      <c r="Y44" s="13">
        <v>0</v>
      </c>
      <c r="Z44" s="14">
        <v>0</v>
      </c>
      <c r="AA44">
        <v>0</v>
      </c>
      <c r="AB44">
        <v>0</v>
      </c>
      <c r="AC44" s="13">
        <v>0</v>
      </c>
      <c r="AD44" s="14">
        <v>0</v>
      </c>
      <c r="AE44">
        <v>0</v>
      </c>
      <c r="AF44">
        <v>0</v>
      </c>
      <c r="AG44" s="13">
        <v>0</v>
      </c>
    </row>
    <row r="45" spans="1:33">
      <c r="B45">
        <v>0</v>
      </c>
      <c r="C45">
        <v>0</v>
      </c>
      <c r="D45">
        <v>0</v>
      </c>
      <c r="E45" s="13">
        <v>0</v>
      </c>
      <c r="F45" s="14">
        <v>0</v>
      </c>
      <c r="G45">
        <v>4</v>
      </c>
      <c r="H45">
        <v>0</v>
      </c>
      <c r="I45" s="13">
        <v>0</v>
      </c>
      <c r="J45" s="14">
        <v>0</v>
      </c>
      <c r="K45">
        <v>9</v>
      </c>
      <c r="L45">
        <v>0</v>
      </c>
      <c r="M45" s="13">
        <v>9</v>
      </c>
      <c r="N45" s="14">
        <v>0</v>
      </c>
      <c r="O45">
        <v>5</v>
      </c>
      <c r="P45">
        <v>0</v>
      </c>
      <c r="Q45" s="13">
        <v>2</v>
      </c>
      <c r="R45">
        <v>0</v>
      </c>
      <c r="S45">
        <v>5</v>
      </c>
      <c r="T45">
        <v>0</v>
      </c>
      <c r="U45">
        <v>4</v>
      </c>
      <c r="V45">
        <v>0</v>
      </c>
      <c r="W45">
        <v>0</v>
      </c>
      <c r="X45">
        <v>0</v>
      </c>
      <c r="Y45" s="13">
        <v>0</v>
      </c>
      <c r="Z45" s="14">
        <v>0</v>
      </c>
      <c r="AA45">
        <v>0</v>
      </c>
      <c r="AB45">
        <v>0</v>
      </c>
      <c r="AC45" s="13">
        <v>0</v>
      </c>
      <c r="AD45" s="14">
        <v>0</v>
      </c>
      <c r="AE45">
        <v>0</v>
      </c>
      <c r="AF45">
        <v>0</v>
      </c>
      <c r="AG45" s="13">
        <v>0</v>
      </c>
    </row>
    <row r="46" spans="1:33">
      <c r="B46">
        <v>0</v>
      </c>
      <c r="C46">
        <v>0</v>
      </c>
      <c r="D46">
        <v>0</v>
      </c>
      <c r="E46" s="13">
        <v>0</v>
      </c>
      <c r="F46" s="14">
        <v>0</v>
      </c>
      <c r="G46">
        <v>5</v>
      </c>
      <c r="H46">
        <v>0</v>
      </c>
      <c r="I46" s="13">
        <v>5</v>
      </c>
      <c r="J46" s="14">
        <v>0</v>
      </c>
      <c r="K46">
        <v>9</v>
      </c>
      <c r="L46">
        <v>0</v>
      </c>
      <c r="M46" s="13">
        <v>12</v>
      </c>
      <c r="N46" s="14">
        <v>0</v>
      </c>
      <c r="O46">
        <v>5</v>
      </c>
      <c r="P46">
        <v>0</v>
      </c>
      <c r="Q46" s="13">
        <v>2</v>
      </c>
      <c r="R46">
        <v>0</v>
      </c>
      <c r="S46">
        <v>3</v>
      </c>
      <c r="T46">
        <v>0</v>
      </c>
      <c r="U46">
        <v>1</v>
      </c>
      <c r="V46">
        <v>0</v>
      </c>
      <c r="W46">
        <v>0</v>
      </c>
      <c r="X46">
        <v>0</v>
      </c>
      <c r="Y46" s="13">
        <v>0</v>
      </c>
      <c r="Z46" s="14">
        <v>0</v>
      </c>
      <c r="AA46">
        <v>0</v>
      </c>
      <c r="AB46">
        <v>0</v>
      </c>
      <c r="AC46" s="13">
        <v>0</v>
      </c>
      <c r="AD46" s="14">
        <v>0</v>
      </c>
      <c r="AE46">
        <v>0</v>
      </c>
      <c r="AF46">
        <v>0</v>
      </c>
      <c r="AG46" s="13">
        <v>0</v>
      </c>
    </row>
    <row r="47" spans="1:33">
      <c r="B47">
        <v>0</v>
      </c>
      <c r="C47">
        <v>0</v>
      </c>
      <c r="D47">
        <v>0</v>
      </c>
      <c r="E47" s="13">
        <v>0</v>
      </c>
      <c r="F47" s="14">
        <v>0</v>
      </c>
      <c r="G47">
        <v>8</v>
      </c>
      <c r="H47">
        <v>0</v>
      </c>
      <c r="I47" s="13">
        <v>7</v>
      </c>
      <c r="J47" s="14">
        <v>0</v>
      </c>
      <c r="K47">
        <v>11</v>
      </c>
      <c r="L47">
        <v>0</v>
      </c>
      <c r="M47" s="13">
        <v>9</v>
      </c>
      <c r="N47" s="14">
        <v>0</v>
      </c>
      <c r="O47">
        <v>6</v>
      </c>
      <c r="P47">
        <v>0</v>
      </c>
      <c r="Q47" s="13">
        <v>1</v>
      </c>
      <c r="R47">
        <v>0</v>
      </c>
      <c r="S47">
        <v>6</v>
      </c>
      <c r="T47">
        <v>0</v>
      </c>
      <c r="U47">
        <v>0</v>
      </c>
      <c r="V47">
        <v>0</v>
      </c>
      <c r="W47">
        <v>0</v>
      </c>
      <c r="X47">
        <v>0</v>
      </c>
      <c r="Y47" s="13">
        <v>0</v>
      </c>
      <c r="Z47" s="14">
        <v>0</v>
      </c>
      <c r="AA47">
        <v>0</v>
      </c>
      <c r="AB47">
        <v>0</v>
      </c>
      <c r="AC47" s="13">
        <v>0</v>
      </c>
      <c r="AD47" s="14">
        <v>0</v>
      </c>
      <c r="AE47">
        <v>0</v>
      </c>
      <c r="AF47">
        <v>0</v>
      </c>
      <c r="AG47" s="13">
        <v>0</v>
      </c>
    </row>
    <row r="48" spans="1:33">
      <c r="B48">
        <v>0</v>
      </c>
      <c r="C48">
        <v>0</v>
      </c>
      <c r="D48">
        <v>0</v>
      </c>
      <c r="E48" s="13">
        <v>0</v>
      </c>
      <c r="F48" s="14">
        <v>0</v>
      </c>
      <c r="G48">
        <v>5</v>
      </c>
      <c r="H48">
        <v>0</v>
      </c>
      <c r="I48" s="13">
        <v>5</v>
      </c>
      <c r="J48" s="14">
        <v>0</v>
      </c>
      <c r="K48">
        <v>7</v>
      </c>
      <c r="L48">
        <v>0</v>
      </c>
      <c r="M48" s="13">
        <v>9</v>
      </c>
      <c r="N48" s="14">
        <v>0</v>
      </c>
      <c r="O48">
        <v>6</v>
      </c>
      <c r="P48">
        <v>0</v>
      </c>
      <c r="Q48" s="13">
        <v>6</v>
      </c>
      <c r="R48">
        <v>0</v>
      </c>
      <c r="S48">
        <v>5</v>
      </c>
      <c r="T48">
        <v>0</v>
      </c>
      <c r="U48">
        <v>4</v>
      </c>
      <c r="V48">
        <v>0</v>
      </c>
      <c r="W48">
        <v>0</v>
      </c>
      <c r="X48">
        <v>0</v>
      </c>
      <c r="Y48" s="13">
        <v>0</v>
      </c>
      <c r="Z48" s="14">
        <v>0</v>
      </c>
      <c r="AA48">
        <v>0</v>
      </c>
      <c r="AB48">
        <v>0</v>
      </c>
      <c r="AC48" s="13">
        <v>0</v>
      </c>
      <c r="AD48" s="14">
        <v>0</v>
      </c>
      <c r="AE48">
        <v>0</v>
      </c>
      <c r="AF48">
        <v>0</v>
      </c>
      <c r="AG48" s="13">
        <v>0</v>
      </c>
    </row>
    <row r="49" spans="1:33">
      <c r="B49">
        <v>0</v>
      </c>
      <c r="C49">
        <v>0</v>
      </c>
      <c r="D49">
        <v>0</v>
      </c>
      <c r="E49" s="13">
        <v>0</v>
      </c>
      <c r="F49" s="14">
        <v>0</v>
      </c>
      <c r="G49">
        <v>7</v>
      </c>
      <c r="H49">
        <v>0</v>
      </c>
      <c r="I49" s="13">
        <v>8</v>
      </c>
      <c r="J49" s="14">
        <v>0</v>
      </c>
      <c r="K49">
        <v>12</v>
      </c>
      <c r="L49">
        <v>0</v>
      </c>
      <c r="M49" s="13">
        <v>11</v>
      </c>
      <c r="N49" s="14">
        <v>0</v>
      </c>
      <c r="O49">
        <v>8</v>
      </c>
      <c r="P49">
        <v>0</v>
      </c>
      <c r="Q49" s="13">
        <v>7</v>
      </c>
      <c r="R49">
        <v>0</v>
      </c>
      <c r="S49">
        <v>5</v>
      </c>
      <c r="T49">
        <v>0</v>
      </c>
      <c r="U49">
        <v>5</v>
      </c>
      <c r="V49">
        <v>0</v>
      </c>
      <c r="W49">
        <v>0</v>
      </c>
      <c r="X49">
        <v>0</v>
      </c>
      <c r="Y49" s="13">
        <v>0</v>
      </c>
      <c r="Z49" s="14">
        <v>0</v>
      </c>
      <c r="AA49">
        <v>0</v>
      </c>
      <c r="AB49">
        <v>0</v>
      </c>
      <c r="AC49" s="13">
        <v>0</v>
      </c>
      <c r="AD49" s="14">
        <v>0</v>
      </c>
      <c r="AE49">
        <v>0</v>
      </c>
      <c r="AF49">
        <v>0</v>
      </c>
      <c r="AG49" s="13">
        <v>0</v>
      </c>
    </row>
    <row r="50" spans="1:33">
      <c r="B50">
        <v>0</v>
      </c>
      <c r="C50">
        <v>0</v>
      </c>
      <c r="D50">
        <v>0</v>
      </c>
      <c r="E50" s="13">
        <v>0</v>
      </c>
      <c r="F50" s="14">
        <v>0</v>
      </c>
      <c r="G50">
        <v>8</v>
      </c>
      <c r="H50">
        <v>0</v>
      </c>
      <c r="I50" s="13">
        <v>1</v>
      </c>
      <c r="J50" s="14">
        <v>0</v>
      </c>
      <c r="K50">
        <v>12</v>
      </c>
      <c r="L50">
        <v>0</v>
      </c>
      <c r="M50" s="13">
        <v>11</v>
      </c>
      <c r="N50" s="14">
        <v>0</v>
      </c>
      <c r="O50">
        <v>4</v>
      </c>
      <c r="P50">
        <v>0</v>
      </c>
      <c r="Q50" s="13">
        <v>7</v>
      </c>
      <c r="R50">
        <v>0</v>
      </c>
      <c r="S50">
        <v>2</v>
      </c>
      <c r="T50">
        <v>0</v>
      </c>
      <c r="U50">
        <v>6</v>
      </c>
      <c r="V50">
        <v>0</v>
      </c>
      <c r="W50">
        <v>0</v>
      </c>
      <c r="X50">
        <v>0</v>
      </c>
      <c r="Y50" s="13">
        <v>0</v>
      </c>
      <c r="Z50" s="14">
        <v>0</v>
      </c>
      <c r="AA50">
        <v>0</v>
      </c>
      <c r="AB50">
        <v>0</v>
      </c>
      <c r="AC50" s="13">
        <v>0</v>
      </c>
      <c r="AD50" s="14">
        <v>0</v>
      </c>
      <c r="AE50">
        <v>0</v>
      </c>
      <c r="AF50">
        <v>0</v>
      </c>
      <c r="AG50" s="13">
        <v>0</v>
      </c>
    </row>
    <row r="51" spans="1:33">
      <c r="E51" s="13"/>
      <c r="F51" s="14"/>
      <c r="I51" s="13"/>
      <c r="J51" s="14"/>
      <c r="M51" s="13"/>
      <c r="N51" s="14"/>
      <c r="Q51" s="13"/>
      <c r="Y51" s="13"/>
      <c r="Z51" s="14"/>
      <c r="AC51" s="13"/>
      <c r="AD51" s="14"/>
      <c r="AG51" s="13"/>
    </row>
    <row r="52" spans="1:33">
      <c r="A52" t="s">
        <v>281</v>
      </c>
      <c r="B52">
        <f t="shared" ref="B52:AG52" si="6">AVERAGE(B43:B50)</f>
        <v>0</v>
      </c>
      <c r="C52">
        <f t="shared" si="6"/>
        <v>0</v>
      </c>
      <c r="D52">
        <f t="shared" si="6"/>
        <v>0</v>
      </c>
      <c r="E52" s="13">
        <f t="shared" si="6"/>
        <v>0</v>
      </c>
      <c r="F52" s="14">
        <f t="shared" si="6"/>
        <v>0</v>
      </c>
      <c r="G52">
        <f t="shared" si="6"/>
        <v>6.5</v>
      </c>
      <c r="H52">
        <f t="shared" si="6"/>
        <v>0</v>
      </c>
      <c r="I52" s="13">
        <f t="shared" si="6"/>
        <v>4.5</v>
      </c>
      <c r="J52" s="14">
        <f t="shared" si="6"/>
        <v>0</v>
      </c>
      <c r="K52">
        <f t="shared" si="6"/>
        <v>10.25</v>
      </c>
      <c r="L52">
        <f t="shared" si="6"/>
        <v>0</v>
      </c>
      <c r="M52" s="13">
        <f t="shared" si="6"/>
        <v>10</v>
      </c>
      <c r="N52" s="14">
        <f t="shared" si="6"/>
        <v>0</v>
      </c>
      <c r="O52">
        <f t="shared" si="6"/>
        <v>5.75</v>
      </c>
      <c r="P52">
        <f t="shared" si="6"/>
        <v>0</v>
      </c>
      <c r="Q52" s="13">
        <f t="shared" si="6"/>
        <v>4.25</v>
      </c>
      <c r="R52">
        <f t="shared" si="6"/>
        <v>0</v>
      </c>
      <c r="S52">
        <f t="shared" si="6"/>
        <v>4.25</v>
      </c>
      <c r="T52">
        <f t="shared" si="6"/>
        <v>0</v>
      </c>
      <c r="U52">
        <f t="shared" si="6"/>
        <v>3.625</v>
      </c>
      <c r="V52">
        <f t="shared" si="6"/>
        <v>0</v>
      </c>
      <c r="W52">
        <f t="shared" si="6"/>
        <v>0</v>
      </c>
      <c r="X52">
        <f t="shared" si="6"/>
        <v>0</v>
      </c>
      <c r="Y52" s="13">
        <f t="shared" si="6"/>
        <v>0</v>
      </c>
      <c r="Z52" s="14">
        <f t="shared" si="6"/>
        <v>0</v>
      </c>
      <c r="AA52">
        <f t="shared" si="6"/>
        <v>0</v>
      </c>
      <c r="AB52">
        <f t="shared" si="6"/>
        <v>0</v>
      </c>
      <c r="AC52" s="13">
        <f t="shared" si="6"/>
        <v>0</v>
      </c>
      <c r="AD52" s="14">
        <f t="shared" si="6"/>
        <v>0</v>
      </c>
      <c r="AE52">
        <f t="shared" si="6"/>
        <v>0</v>
      </c>
      <c r="AF52">
        <f t="shared" si="6"/>
        <v>0</v>
      </c>
      <c r="AG52" s="13">
        <f t="shared" si="6"/>
        <v>0</v>
      </c>
    </row>
    <row r="53" spans="1:33">
      <c r="A53" t="s">
        <v>282</v>
      </c>
      <c r="B53">
        <f t="shared" ref="B53:AG53" si="7">STDEV(B43:B50)</f>
        <v>0</v>
      </c>
      <c r="C53">
        <f t="shared" si="7"/>
        <v>0</v>
      </c>
      <c r="D53">
        <f t="shared" si="7"/>
        <v>0</v>
      </c>
      <c r="E53" s="13">
        <f t="shared" si="7"/>
        <v>0</v>
      </c>
      <c r="F53" s="14">
        <f t="shared" si="7"/>
        <v>0</v>
      </c>
      <c r="G53">
        <f t="shared" si="7"/>
        <v>1.6035674514745464</v>
      </c>
      <c r="H53">
        <f t="shared" si="7"/>
        <v>0</v>
      </c>
      <c r="I53" s="13">
        <f t="shared" si="7"/>
        <v>2.9277002188455996</v>
      </c>
      <c r="J53" s="14">
        <f t="shared" si="7"/>
        <v>0</v>
      </c>
      <c r="K53">
        <f t="shared" si="7"/>
        <v>1.8322507626258087</v>
      </c>
      <c r="L53">
        <f t="shared" si="7"/>
        <v>0</v>
      </c>
      <c r="M53" s="13">
        <f t="shared" si="7"/>
        <v>1.1952286093343936</v>
      </c>
      <c r="N53" s="14">
        <f t="shared" si="7"/>
        <v>0</v>
      </c>
      <c r="O53">
        <f t="shared" si="7"/>
        <v>1.2817398889233114</v>
      </c>
      <c r="P53">
        <f t="shared" si="7"/>
        <v>0</v>
      </c>
      <c r="Q53" s="13">
        <f t="shared" si="7"/>
        <v>2.4928469095164498</v>
      </c>
      <c r="R53">
        <f t="shared" si="7"/>
        <v>0</v>
      </c>
      <c r="S53">
        <f t="shared" si="7"/>
        <v>1.3887301496588271</v>
      </c>
      <c r="T53">
        <f t="shared" si="7"/>
        <v>0</v>
      </c>
      <c r="U53">
        <f t="shared" si="7"/>
        <v>2.0658792662827961</v>
      </c>
      <c r="V53">
        <f t="shared" si="7"/>
        <v>0</v>
      </c>
      <c r="W53">
        <f t="shared" si="7"/>
        <v>0</v>
      </c>
      <c r="X53">
        <f t="shared" si="7"/>
        <v>0</v>
      </c>
      <c r="Y53" s="13">
        <f t="shared" si="7"/>
        <v>0</v>
      </c>
      <c r="Z53" s="14">
        <f t="shared" si="7"/>
        <v>0</v>
      </c>
      <c r="AA53">
        <f t="shared" si="7"/>
        <v>0</v>
      </c>
      <c r="AB53">
        <f t="shared" si="7"/>
        <v>0</v>
      </c>
      <c r="AC53" s="13">
        <f t="shared" si="7"/>
        <v>0</v>
      </c>
      <c r="AD53" s="14">
        <f t="shared" si="7"/>
        <v>0</v>
      </c>
      <c r="AE53">
        <f t="shared" si="7"/>
        <v>0</v>
      </c>
      <c r="AF53">
        <f t="shared" si="7"/>
        <v>0</v>
      </c>
      <c r="AG53" s="13">
        <f t="shared" si="7"/>
        <v>0</v>
      </c>
    </row>
    <row r="54" spans="1:33">
      <c r="A54" t="s">
        <v>283</v>
      </c>
      <c r="B54">
        <f>B53/SQRT(8)</f>
        <v>0</v>
      </c>
      <c r="C54">
        <f t="shared" ref="C54:AG54" si="8">C53/SQRT(8)</f>
        <v>0</v>
      </c>
      <c r="D54">
        <f t="shared" si="8"/>
        <v>0</v>
      </c>
      <c r="E54">
        <f t="shared" si="8"/>
        <v>0</v>
      </c>
      <c r="F54">
        <f t="shared" si="8"/>
        <v>0</v>
      </c>
      <c r="G54">
        <f t="shared" si="8"/>
        <v>0.56694670951384085</v>
      </c>
      <c r="H54">
        <f t="shared" si="8"/>
        <v>0</v>
      </c>
      <c r="I54">
        <f t="shared" si="8"/>
        <v>1.0350983390135313</v>
      </c>
      <c r="J54">
        <f t="shared" si="8"/>
        <v>0</v>
      </c>
      <c r="K54">
        <f t="shared" si="8"/>
        <v>0.6477984695434662</v>
      </c>
      <c r="L54">
        <f t="shared" si="8"/>
        <v>0</v>
      </c>
      <c r="M54">
        <f t="shared" si="8"/>
        <v>0.42257712736425823</v>
      </c>
      <c r="N54">
        <f t="shared" si="8"/>
        <v>0</v>
      </c>
      <c r="O54">
        <f t="shared" si="8"/>
        <v>0.45316348358748282</v>
      </c>
      <c r="P54">
        <f t="shared" si="8"/>
        <v>0</v>
      </c>
      <c r="Q54">
        <f t="shared" si="8"/>
        <v>0.88135447708950465</v>
      </c>
      <c r="R54">
        <f t="shared" si="8"/>
        <v>0</v>
      </c>
      <c r="S54">
        <f t="shared" si="8"/>
        <v>0.49099025303098282</v>
      </c>
      <c r="T54">
        <f t="shared" si="8"/>
        <v>0</v>
      </c>
      <c r="U54">
        <f t="shared" si="8"/>
        <v>0.7303986191506272</v>
      </c>
      <c r="V54">
        <f t="shared" si="8"/>
        <v>0</v>
      </c>
      <c r="W54">
        <f t="shared" si="8"/>
        <v>0</v>
      </c>
      <c r="X54">
        <f t="shared" si="8"/>
        <v>0</v>
      </c>
      <c r="Y54">
        <f t="shared" si="8"/>
        <v>0</v>
      </c>
      <c r="Z54">
        <f t="shared" si="8"/>
        <v>0</v>
      </c>
      <c r="AA54">
        <f t="shared" si="8"/>
        <v>0</v>
      </c>
      <c r="AB54">
        <f t="shared" si="8"/>
        <v>0</v>
      </c>
      <c r="AC54">
        <f t="shared" si="8"/>
        <v>0</v>
      </c>
      <c r="AD54">
        <f t="shared" si="8"/>
        <v>0</v>
      </c>
      <c r="AE54">
        <f t="shared" si="8"/>
        <v>0</v>
      </c>
      <c r="AF54">
        <f t="shared" si="8"/>
        <v>0</v>
      </c>
      <c r="AG54">
        <f t="shared" si="8"/>
        <v>0</v>
      </c>
    </row>
    <row r="57" spans="1:33">
      <c r="A57" t="s">
        <v>122</v>
      </c>
      <c r="B57" s="38" t="s">
        <v>246</v>
      </c>
      <c r="C57" s="38"/>
      <c r="D57" s="38"/>
    </row>
    <row r="58" spans="1:33">
      <c r="B58" s="38"/>
      <c r="C58" s="38"/>
      <c r="D58" s="38"/>
    </row>
    <row r="60" spans="1:33">
      <c r="B60" s="34" t="s">
        <v>257</v>
      </c>
      <c r="C60" s="34"/>
      <c r="D60" s="34"/>
      <c r="E60" s="35"/>
      <c r="F60" s="36" t="s">
        <v>258</v>
      </c>
      <c r="G60" s="34"/>
      <c r="H60" s="34"/>
      <c r="I60" s="35"/>
      <c r="J60" s="36" t="s">
        <v>259</v>
      </c>
      <c r="K60" s="34"/>
      <c r="L60" s="34"/>
      <c r="M60" s="35"/>
      <c r="N60" s="36" t="s">
        <v>276</v>
      </c>
      <c r="O60" s="34"/>
      <c r="P60" s="34"/>
      <c r="Q60" s="35"/>
      <c r="R60" s="36" t="s">
        <v>277</v>
      </c>
      <c r="S60" s="34"/>
      <c r="T60" s="34"/>
      <c r="U60" s="35"/>
      <c r="V60" s="36" t="s">
        <v>278</v>
      </c>
      <c r="W60" s="34"/>
      <c r="X60" s="34"/>
      <c r="Y60" s="35"/>
      <c r="Z60" s="36" t="s">
        <v>279</v>
      </c>
      <c r="AA60" s="34"/>
      <c r="AB60" s="34"/>
      <c r="AC60" s="35"/>
      <c r="AD60" s="36" t="s">
        <v>280</v>
      </c>
      <c r="AE60" s="34"/>
      <c r="AF60" s="34"/>
      <c r="AG60" s="35"/>
    </row>
    <row r="61" spans="1:33">
      <c r="B61" t="s">
        <v>289</v>
      </c>
      <c r="C61" t="s">
        <v>290</v>
      </c>
      <c r="D61" t="s">
        <v>291</v>
      </c>
      <c r="E61" s="13" t="s">
        <v>292</v>
      </c>
      <c r="F61" s="14" t="s">
        <v>289</v>
      </c>
      <c r="G61" t="s">
        <v>290</v>
      </c>
      <c r="H61" t="s">
        <v>291</v>
      </c>
      <c r="I61" s="13" t="s">
        <v>292</v>
      </c>
      <c r="J61" s="14" t="s">
        <v>289</v>
      </c>
      <c r="K61" t="s">
        <v>290</v>
      </c>
      <c r="L61" t="s">
        <v>291</v>
      </c>
      <c r="M61" s="13" t="s">
        <v>292</v>
      </c>
      <c r="N61" s="14" t="s">
        <v>289</v>
      </c>
      <c r="O61" t="s">
        <v>290</v>
      </c>
      <c r="P61" t="s">
        <v>291</v>
      </c>
      <c r="Q61" s="13" t="s">
        <v>292</v>
      </c>
      <c r="R61" s="14" t="s">
        <v>289</v>
      </c>
      <c r="S61" t="s">
        <v>290</v>
      </c>
      <c r="T61" t="s">
        <v>291</v>
      </c>
      <c r="U61" s="13" t="s">
        <v>292</v>
      </c>
      <c r="V61" s="14" t="s">
        <v>289</v>
      </c>
      <c r="W61" t="s">
        <v>290</v>
      </c>
      <c r="X61" t="s">
        <v>291</v>
      </c>
      <c r="Y61" s="13" t="s">
        <v>292</v>
      </c>
      <c r="Z61" s="14" t="s">
        <v>289</v>
      </c>
      <c r="AA61" t="s">
        <v>290</v>
      </c>
      <c r="AB61" t="s">
        <v>291</v>
      </c>
      <c r="AC61" s="13" t="s">
        <v>292</v>
      </c>
      <c r="AD61" s="14" t="s">
        <v>289</v>
      </c>
      <c r="AE61" t="s">
        <v>290</v>
      </c>
      <c r="AF61" t="s">
        <v>291</v>
      </c>
      <c r="AG61" s="13" t="s">
        <v>292</v>
      </c>
    </row>
    <row r="62" spans="1:33">
      <c r="B62">
        <v>1</v>
      </c>
      <c r="C62">
        <v>0.72719945730530045</v>
      </c>
      <c r="D62">
        <v>1</v>
      </c>
      <c r="E62" s="13">
        <v>1</v>
      </c>
      <c r="F62" s="21">
        <v>0.36938516983781183</v>
      </c>
      <c r="G62" s="20">
        <v>0.61146758945755708</v>
      </c>
      <c r="H62" s="20">
        <v>0.75539426141547206</v>
      </c>
      <c r="I62" s="22">
        <v>0.78652884084139574</v>
      </c>
      <c r="J62" s="14">
        <v>0.77384070511137604</v>
      </c>
      <c r="K62">
        <v>0.27181079011031362</v>
      </c>
      <c r="L62">
        <v>1</v>
      </c>
      <c r="M62" s="13">
        <v>0.22495058142219615</v>
      </c>
      <c r="N62" s="14">
        <v>1</v>
      </c>
      <c r="O62">
        <v>0.13206478895665547</v>
      </c>
      <c r="P62">
        <v>0.8877233927749113</v>
      </c>
      <c r="Q62" s="13">
        <v>0.36415241354084799</v>
      </c>
      <c r="R62" s="14">
        <v>0.97588060426068113</v>
      </c>
      <c r="S62">
        <v>0.31896157780543194</v>
      </c>
      <c r="T62">
        <v>0.42745866890248962</v>
      </c>
      <c r="U62" s="13">
        <v>0.36569834798054335</v>
      </c>
      <c r="V62" s="14">
        <v>0.77121607625779109</v>
      </c>
      <c r="W62">
        <v>0.48232000729883401</v>
      </c>
      <c r="X62">
        <v>0.56927950884270051</v>
      </c>
      <c r="Y62" s="13">
        <v>0.17658312667957921</v>
      </c>
      <c r="Z62" s="14">
        <v>0.63093546176944604</v>
      </c>
      <c r="AA62">
        <v>0.97588060426068113</v>
      </c>
      <c r="AB62">
        <v>1</v>
      </c>
      <c r="AC62" s="13">
        <v>0.63093546176944604</v>
      </c>
      <c r="AD62" s="14">
        <v>0.67757670957552163</v>
      </c>
      <c r="AE62">
        <v>0.72367415805710045</v>
      </c>
      <c r="AF62">
        <v>0.29825660270977633</v>
      </c>
      <c r="AG62" s="13">
        <v>0.95335875226760858</v>
      </c>
    </row>
    <row r="63" spans="1:33">
      <c r="B63">
        <v>0.95335875226760858</v>
      </c>
      <c r="C63">
        <v>1</v>
      </c>
      <c r="D63">
        <v>0.95335875226760858</v>
      </c>
      <c r="E63" s="13">
        <v>0.59532666008397284</v>
      </c>
      <c r="F63" s="21">
        <v>0.63226042656913795</v>
      </c>
      <c r="G63" s="20">
        <v>0.54721956747434997</v>
      </c>
      <c r="H63" s="20">
        <v>0.84084476015550347</v>
      </c>
      <c r="I63" s="22">
        <v>0.95335875226760858</v>
      </c>
      <c r="J63" s="14">
        <v>0.80203550922154754</v>
      </c>
      <c r="K63">
        <v>0.56411652916964328</v>
      </c>
      <c r="L63">
        <v>0.75539426141547206</v>
      </c>
      <c r="M63" s="13">
        <v>0.25309181491765442</v>
      </c>
      <c r="N63" s="14">
        <v>0.76088073201176609</v>
      </c>
      <c r="O63">
        <v>0.80905069283446807</v>
      </c>
      <c r="P63">
        <v>0.59405082058555325</v>
      </c>
      <c r="Q63" s="13">
        <v>0.1479083143510192</v>
      </c>
      <c r="R63" s="14">
        <v>1</v>
      </c>
      <c r="S63">
        <v>0.9067175044615331</v>
      </c>
      <c r="T63">
        <v>1</v>
      </c>
      <c r="U63" s="13">
        <v>1</v>
      </c>
      <c r="V63" s="14">
        <v>1</v>
      </c>
      <c r="W63">
        <v>0.52519094505135677</v>
      </c>
      <c r="X63">
        <v>0.66942207811892696</v>
      </c>
      <c r="Y63" s="13">
        <v>0.73458379314266697</v>
      </c>
      <c r="Z63" s="14">
        <v>0.4187501486777746</v>
      </c>
      <c r="AA63">
        <v>0.72306644204872317</v>
      </c>
      <c r="AB63">
        <v>0.80203550922154754</v>
      </c>
      <c r="AC63" s="13">
        <v>0.4187501486777746</v>
      </c>
      <c r="AD63" s="14">
        <v>1</v>
      </c>
      <c r="AE63">
        <v>0.28041961105513546</v>
      </c>
      <c r="AF63">
        <v>0.97588060426068113</v>
      </c>
      <c r="AG63" s="13">
        <v>0.2329956157592365</v>
      </c>
    </row>
    <row r="64" spans="1:33">
      <c r="B64">
        <v>0.82890115961385424</v>
      </c>
      <c r="C64">
        <v>1</v>
      </c>
      <c r="D64">
        <v>0.55055099508840788</v>
      </c>
      <c r="E64" s="13">
        <v>1</v>
      </c>
      <c r="F64" s="21">
        <v>0.76948896551533552</v>
      </c>
      <c r="G64" s="20">
        <v>0.24505592828218142</v>
      </c>
      <c r="H64" s="20">
        <v>0.81596720201942508</v>
      </c>
      <c r="I64" s="22">
        <v>0.12823305826560227</v>
      </c>
      <c r="J64" s="14">
        <v>0.97588060426068113</v>
      </c>
      <c r="K64">
        <v>8.5256968267159561E-2</v>
      </c>
      <c r="L64">
        <v>0.8877233927749113</v>
      </c>
      <c r="M64" s="13">
        <v>0.17464954742486999</v>
      </c>
      <c r="N64" s="14">
        <v>0.63226042656913795</v>
      </c>
      <c r="O64">
        <v>0.50104728870538273</v>
      </c>
      <c r="P64">
        <v>0.77544678547613854</v>
      </c>
      <c r="Q64" s="13">
        <v>0.66634017722125827</v>
      </c>
      <c r="R64" s="14">
        <v>0.80203550922154754</v>
      </c>
      <c r="S64">
        <v>0.38736071516513143</v>
      </c>
      <c r="T64">
        <v>0.58096364244389065</v>
      </c>
      <c r="U64" s="13">
        <v>0.31902405571382392</v>
      </c>
      <c r="V64" s="14">
        <v>0.9210309329008598</v>
      </c>
      <c r="W64">
        <v>0.29600789098057889</v>
      </c>
      <c r="X64">
        <v>1</v>
      </c>
      <c r="Y64" s="13">
        <v>0.64297191001887799</v>
      </c>
      <c r="Z64" s="14">
        <v>0.816130213321411</v>
      </c>
      <c r="AA64">
        <v>0.81596720201942508</v>
      </c>
      <c r="AB64">
        <v>0.5768331792435365</v>
      </c>
      <c r="AC64" s="13">
        <v>0.32127182968518742</v>
      </c>
      <c r="AD64" s="14">
        <v>0.67757670957552163</v>
      </c>
      <c r="AE64">
        <v>0.50986444046239821</v>
      </c>
      <c r="AF64">
        <v>1</v>
      </c>
      <c r="AG64" s="13">
        <v>0.32653233692584849</v>
      </c>
    </row>
    <row r="65" spans="1:33">
      <c r="B65">
        <v>0.47696426557396399</v>
      </c>
      <c r="C65">
        <v>0.95335875226760858</v>
      </c>
      <c r="D65">
        <v>0.66118768350845936</v>
      </c>
      <c r="E65" s="13">
        <v>1</v>
      </c>
      <c r="F65" s="21">
        <v>0.77791611340854439</v>
      </c>
      <c r="G65" s="20">
        <v>8.1804585083499429E-2</v>
      </c>
      <c r="H65" s="20">
        <v>1</v>
      </c>
      <c r="I65" s="22">
        <v>4.7187125079162645E-2</v>
      </c>
      <c r="J65" s="14">
        <v>0.78652884084139574</v>
      </c>
      <c r="K65">
        <v>0.14016911836765994</v>
      </c>
      <c r="L65">
        <v>0.75449428556547249</v>
      </c>
      <c r="M65" s="13">
        <v>0.11327958623934747</v>
      </c>
      <c r="N65" s="14">
        <v>0.95335875226760858</v>
      </c>
      <c r="O65">
        <v>8.5122467546545622E-2</v>
      </c>
      <c r="P65">
        <v>0.68885892607277521</v>
      </c>
      <c r="Q65" s="13">
        <v>0.52156147030873812</v>
      </c>
      <c r="R65" s="14">
        <v>0.71423948420569061</v>
      </c>
      <c r="S65">
        <v>0.4156578625553855</v>
      </c>
      <c r="T65">
        <v>0.55619077273205653</v>
      </c>
      <c r="U65" s="13">
        <v>0.73699813484660071</v>
      </c>
      <c r="V65" s="14">
        <v>0.74779355387010349</v>
      </c>
      <c r="W65">
        <v>0.42933258121831208</v>
      </c>
      <c r="X65">
        <v>0.56085537708994382</v>
      </c>
      <c r="Y65" s="13">
        <v>0.53661930229053034</v>
      </c>
      <c r="Z65" s="14">
        <v>0.95335875226760858</v>
      </c>
      <c r="AA65">
        <v>0.45024436622116648</v>
      </c>
      <c r="AB65">
        <v>0.66083405232623704</v>
      </c>
      <c r="AC65" s="13">
        <v>0.13472045112554915</v>
      </c>
      <c r="AD65" s="14">
        <v>1</v>
      </c>
      <c r="AE65">
        <v>8.0873072252932207E-2</v>
      </c>
      <c r="AF65">
        <v>0.8877233927749113</v>
      </c>
      <c r="AG65" s="13">
        <v>0.10845749888505113</v>
      </c>
    </row>
    <row r="66" spans="1:33">
      <c r="B66">
        <v>0.86122897898060313</v>
      </c>
      <c r="C66">
        <v>1</v>
      </c>
      <c r="D66">
        <v>0.80203550922154754</v>
      </c>
      <c r="E66" s="13">
        <v>0.75449428556547249</v>
      </c>
      <c r="F66" s="21">
        <v>0.7894103139686135</v>
      </c>
      <c r="G66" s="20">
        <v>0.17592336323931379</v>
      </c>
      <c r="H66" s="20">
        <v>0.9210309329008598</v>
      </c>
      <c r="I66" s="22">
        <v>4.7260248584314421E-2</v>
      </c>
      <c r="J66" s="14">
        <v>0.9210309329008598</v>
      </c>
      <c r="K66">
        <v>0.13080585203783501</v>
      </c>
      <c r="L66">
        <v>0.77384070511137604</v>
      </c>
      <c r="M66" s="13">
        <v>0.1844568233835524</v>
      </c>
      <c r="N66" s="14">
        <v>0.55606974811526388</v>
      </c>
      <c r="O66">
        <v>0.34697920320831777</v>
      </c>
      <c r="P66">
        <v>0.57497623840923984</v>
      </c>
      <c r="Q66" s="13">
        <v>0.26136458973411542</v>
      </c>
      <c r="R66" s="14">
        <v>0.61800271116728844</v>
      </c>
      <c r="S66">
        <v>0.32859396787751011</v>
      </c>
      <c r="T66">
        <v>0.62242821046068686</v>
      </c>
      <c r="U66" s="13">
        <v>0.158224412232984</v>
      </c>
      <c r="V66" s="14">
        <v>1</v>
      </c>
      <c r="W66">
        <v>0.34994383879486224</v>
      </c>
      <c r="X66">
        <v>1</v>
      </c>
      <c r="Y66" s="13">
        <v>0.36866298356708777</v>
      </c>
      <c r="Z66" s="14">
        <v>0.62885986414171047</v>
      </c>
      <c r="AA66">
        <v>0.29642103752311311</v>
      </c>
      <c r="AB66">
        <v>1</v>
      </c>
      <c r="AC66" s="13">
        <v>0.40893361365981717</v>
      </c>
      <c r="AD66" s="14">
        <v>0.76948896551533552</v>
      </c>
      <c r="AE66">
        <v>0.64246853873623377</v>
      </c>
      <c r="AF66">
        <v>0.66083405232623704</v>
      </c>
      <c r="AG66" s="13">
        <v>0.44488690707496376</v>
      </c>
    </row>
    <row r="67" spans="1:33">
      <c r="B67">
        <v>0.47852010043723869</v>
      </c>
      <c r="C67">
        <v>0.95335875226760858</v>
      </c>
      <c r="D67">
        <v>0.68153902742189265</v>
      </c>
      <c r="E67" s="13">
        <v>0.95335875226760858</v>
      </c>
      <c r="F67" s="21">
        <v>1</v>
      </c>
      <c r="G67" s="20">
        <v>0.11504061949070278</v>
      </c>
      <c r="H67" s="20">
        <v>0.73716114614858674</v>
      </c>
      <c r="I67" s="22">
        <v>3.8962995805670655E-2</v>
      </c>
      <c r="J67" s="14">
        <v>0.97588060426068113</v>
      </c>
      <c r="K67">
        <v>0.21379620895022344</v>
      </c>
      <c r="L67">
        <v>1</v>
      </c>
      <c r="M67" s="13">
        <v>0.61419280452016156</v>
      </c>
      <c r="N67" s="14">
        <v>0.63209741526715191</v>
      </c>
      <c r="O67">
        <v>0.48754866591159529</v>
      </c>
      <c r="P67">
        <v>0.77384070511137604</v>
      </c>
      <c r="Q67" s="13">
        <v>0.29856582151801214</v>
      </c>
      <c r="R67" s="14">
        <v>0.77267111200618199</v>
      </c>
      <c r="S67">
        <v>0.20508898414035845</v>
      </c>
      <c r="T67">
        <v>0.99148922862843347</v>
      </c>
      <c r="U67" s="13">
        <v>0.46395313587630671</v>
      </c>
      <c r="V67" s="14">
        <v>0.50507698848805016</v>
      </c>
      <c r="W67">
        <v>0.31522045498421963</v>
      </c>
      <c r="X67">
        <v>0.82465931720222052</v>
      </c>
      <c r="Y67" s="13">
        <v>8.1908316544053922E-2</v>
      </c>
      <c r="Z67" s="14">
        <v>0.63193440396516598</v>
      </c>
      <c r="AA67">
        <v>0.34021194960953294</v>
      </c>
      <c r="AB67">
        <v>0.80203550922154754</v>
      </c>
      <c r="AC67" s="13">
        <v>0.27616815818024065</v>
      </c>
      <c r="AD67" s="14">
        <v>0.95335875226760858</v>
      </c>
      <c r="AE67">
        <v>0.51476833122494825</v>
      </c>
      <c r="AF67">
        <v>0.9067175044615331</v>
      </c>
      <c r="AG67" s="13">
        <v>0.41559383810962186</v>
      </c>
    </row>
    <row r="68" spans="1:33">
      <c r="B68">
        <v>0.9210309329008598</v>
      </c>
      <c r="C68">
        <v>0.68532137164819706</v>
      </c>
      <c r="D68">
        <v>0.84100777145748951</v>
      </c>
      <c r="E68" s="13">
        <v>0.95335875226760858</v>
      </c>
      <c r="F68" s="21">
        <v>0.93274778492275701</v>
      </c>
      <c r="G68" s="20">
        <v>4.7187125079162645E-2</v>
      </c>
      <c r="H68" s="20">
        <v>1</v>
      </c>
      <c r="I68" s="22">
        <v>0.47118130890207877</v>
      </c>
      <c r="J68" s="14">
        <v>0.72719945730530045</v>
      </c>
      <c r="K68">
        <v>0.65361796386479787</v>
      </c>
      <c r="L68">
        <v>0.54768141014906779</v>
      </c>
      <c r="M68" s="13">
        <v>0.40887917073892105</v>
      </c>
      <c r="N68" s="14">
        <v>0.6374225504572234</v>
      </c>
      <c r="O68">
        <v>0.46295049158000112</v>
      </c>
      <c r="P68">
        <v>0.77384070511137604</v>
      </c>
      <c r="Q68" s="13">
        <v>0.3854056408163723</v>
      </c>
      <c r="R68" s="14">
        <v>1</v>
      </c>
      <c r="S68">
        <v>0.11700674750688575</v>
      </c>
      <c r="T68">
        <v>0.82691306735762593</v>
      </c>
      <c r="U68" s="13">
        <v>0.4816313477946646</v>
      </c>
      <c r="V68" s="14">
        <v>0.42058614093080293</v>
      </c>
      <c r="W68">
        <v>6.5172238611047623E-2</v>
      </c>
      <c r="X68">
        <v>0.79871826324745432</v>
      </c>
      <c r="Y68" s="13">
        <v>0.4156578625553855</v>
      </c>
      <c r="Z68" s="14">
        <v>0.95335875226760858</v>
      </c>
      <c r="AA68">
        <v>0.34694952691280184</v>
      </c>
      <c r="AB68">
        <v>0.79184780620642203</v>
      </c>
      <c r="AC68" s="13">
        <v>0.54721956747434997</v>
      </c>
      <c r="AD68" s="14">
        <v>0.45355276370495029</v>
      </c>
      <c r="AE68">
        <v>0.57590894658305147</v>
      </c>
      <c r="AF68">
        <v>0.37326601106526791</v>
      </c>
      <c r="AG68" s="13">
        <v>0.66156409781260317</v>
      </c>
    </row>
    <row r="69" spans="1:33">
      <c r="B69">
        <v>0.83317008864747122</v>
      </c>
      <c r="C69">
        <v>0.9210309329008598</v>
      </c>
      <c r="D69">
        <v>0.87438968509478432</v>
      </c>
      <c r="E69" s="13">
        <v>0.70369059472065221</v>
      </c>
      <c r="F69" s="21">
        <v>0.9210309329008598</v>
      </c>
      <c r="G69" s="20">
        <v>0.47429148862128645</v>
      </c>
      <c r="H69" s="20">
        <v>1</v>
      </c>
      <c r="I69" s="22">
        <v>4.4040881195237774E-2</v>
      </c>
      <c r="J69" s="14">
        <v>0.54982906301796697</v>
      </c>
      <c r="K69">
        <v>6.8379827361657514E-2</v>
      </c>
      <c r="L69">
        <v>0.52163425890779536</v>
      </c>
      <c r="M69" s="13">
        <v>0.63193440396516598</v>
      </c>
      <c r="N69" s="14">
        <v>0.95335875226760858</v>
      </c>
      <c r="O69">
        <v>0.49790104482145786</v>
      </c>
      <c r="P69">
        <v>0.74779355387010349</v>
      </c>
      <c r="Q69" s="13">
        <v>0.62885986414171047</v>
      </c>
      <c r="R69" s="14">
        <v>0.84100777145748951</v>
      </c>
      <c r="S69">
        <v>0.59410788313702501</v>
      </c>
      <c r="T69">
        <v>1</v>
      </c>
      <c r="U69" s="13">
        <v>0.54292220304913108</v>
      </c>
      <c r="V69" s="14">
        <v>0.30886040782413693</v>
      </c>
      <c r="W69">
        <v>0.7117863572748333</v>
      </c>
      <c r="X69">
        <v>0.95335875226760858</v>
      </c>
      <c r="Y69" s="13">
        <v>0.62696695657847157</v>
      </c>
      <c r="Z69" s="14">
        <v>1</v>
      </c>
      <c r="AA69">
        <v>7.5893701937334634E-2</v>
      </c>
      <c r="AB69">
        <v>0.56398202844902934</v>
      </c>
      <c r="AC69" s="13">
        <v>1</v>
      </c>
      <c r="AD69" s="14">
        <v>0.58997091835910287</v>
      </c>
      <c r="AE69">
        <v>0.27484510084076264</v>
      </c>
      <c r="AF69">
        <v>0.76932595421334948</v>
      </c>
      <c r="AG69" s="13">
        <v>0.52156147030873812</v>
      </c>
    </row>
    <row r="70" spans="1:33">
      <c r="E70" s="13"/>
      <c r="F70" s="14"/>
      <c r="I70" s="13"/>
      <c r="J70" s="14"/>
      <c r="M70" s="13"/>
      <c r="N70" s="14"/>
      <c r="Q70" s="13"/>
      <c r="R70" s="14"/>
      <c r="U70" s="13"/>
      <c r="V70" s="14"/>
      <c r="Y70" s="13"/>
      <c r="Z70" s="14"/>
      <c r="AC70" s="13"/>
      <c r="AD70" s="14"/>
      <c r="AG70" s="13"/>
    </row>
    <row r="71" spans="1:33">
      <c r="A71" t="s">
        <v>281</v>
      </c>
      <c r="B71">
        <f>AVERAGE(B62:B69)</f>
        <v>0.79414678480269996</v>
      </c>
      <c r="C71">
        <f t="shared" ref="C71:AG71" si="9">AVERAGE(C62:C69)</f>
        <v>0.90503365829869675</v>
      </c>
      <c r="D71">
        <f t="shared" si="9"/>
        <v>0.79550867800752367</v>
      </c>
      <c r="E71" s="13">
        <f t="shared" si="9"/>
        <v>0.87002863061316438</v>
      </c>
      <c r="F71" s="14">
        <f t="shared" si="9"/>
        <v>0.77402996339038255</v>
      </c>
      <c r="G71">
        <f t="shared" si="9"/>
        <v>0.28724878334100667</v>
      </c>
      <c r="H71">
        <f t="shared" si="9"/>
        <v>0.88379978782998092</v>
      </c>
      <c r="I71" s="13">
        <f t="shared" si="9"/>
        <v>0.31459415136763386</v>
      </c>
      <c r="J71" s="14">
        <f t="shared" si="9"/>
        <v>0.81402821461497599</v>
      </c>
      <c r="K71">
        <f t="shared" si="9"/>
        <v>0.26599415726616127</v>
      </c>
      <c r="L71">
        <f t="shared" si="9"/>
        <v>0.78009603924051185</v>
      </c>
      <c r="M71" s="13">
        <f t="shared" si="9"/>
        <v>0.32567934157648359</v>
      </c>
      <c r="N71" s="14">
        <f t="shared" si="9"/>
        <v>0.76568104711947016</v>
      </c>
      <c r="O71">
        <f t="shared" si="9"/>
        <v>0.415333080445553</v>
      </c>
      <c r="P71">
        <f t="shared" si="9"/>
        <v>0.72706639092643421</v>
      </c>
      <c r="Q71" s="13">
        <f t="shared" si="9"/>
        <v>0.40926978645400924</v>
      </c>
      <c r="R71" s="14">
        <f t="shared" si="9"/>
        <v>0.84047964903985994</v>
      </c>
      <c r="S71">
        <f t="shared" si="9"/>
        <v>0.40918690533115765</v>
      </c>
      <c r="T71">
        <f t="shared" si="9"/>
        <v>0.75068044881564777</v>
      </c>
      <c r="U71" s="13">
        <f t="shared" si="9"/>
        <v>0.50855645468675681</v>
      </c>
      <c r="V71" s="14">
        <f t="shared" si="9"/>
        <v>0.70932051253396811</v>
      </c>
      <c r="W71">
        <f t="shared" si="9"/>
        <v>0.39687178927675559</v>
      </c>
      <c r="X71">
        <f t="shared" si="9"/>
        <v>0.79703666209610691</v>
      </c>
      <c r="Y71" s="13">
        <f t="shared" si="9"/>
        <v>0.4479942814220817</v>
      </c>
      <c r="Z71" s="14">
        <f t="shared" si="9"/>
        <v>0.75416594955134075</v>
      </c>
      <c r="AA71">
        <f t="shared" si="9"/>
        <v>0.5030793538165973</v>
      </c>
      <c r="AB71">
        <f t="shared" si="9"/>
        <v>0.7746960105835401</v>
      </c>
      <c r="AC71" s="13">
        <f t="shared" si="9"/>
        <v>0.46724990382154558</v>
      </c>
      <c r="AD71" s="14">
        <f t="shared" si="9"/>
        <v>0.765190602374755</v>
      </c>
      <c r="AE71">
        <f t="shared" si="9"/>
        <v>0.45035277490157033</v>
      </c>
      <c r="AF71">
        <f t="shared" si="9"/>
        <v>0.73400051522646959</v>
      </c>
      <c r="AG71" s="13">
        <f t="shared" si="9"/>
        <v>0.458118814642959</v>
      </c>
    </row>
    <row r="72" spans="1:33">
      <c r="A72" t="s">
        <v>282</v>
      </c>
      <c r="B72">
        <f>STDEV(B62:B69)</f>
        <v>0.20398853042152315</v>
      </c>
      <c r="C72">
        <f t="shared" ref="C72:AG72" si="10">STDEV(C62:C69)</f>
        <v>0.12642380671232281</v>
      </c>
      <c r="D72">
        <f t="shared" si="10"/>
        <v>0.15404257494168011</v>
      </c>
      <c r="E72" s="13">
        <f t="shared" si="10"/>
        <v>0.16082074697960852</v>
      </c>
      <c r="F72" s="14">
        <f t="shared" si="10"/>
        <v>0.20070282860902336</v>
      </c>
      <c r="G72">
        <f t="shared" si="10"/>
        <v>0.22403882720946106</v>
      </c>
      <c r="H72">
        <f t="shared" si="10"/>
        <v>0.111053970557803</v>
      </c>
      <c r="I72" s="13">
        <f t="shared" si="10"/>
        <v>0.37457368159810428</v>
      </c>
      <c r="J72" s="14">
        <f t="shared" si="10"/>
        <v>0.14327669287572581</v>
      </c>
      <c r="K72">
        <f t="shared" si="10"/>
        <v>0.22287497977008022</v>
      </c>
      <c r="L72">
        <f t="shared" si="10"/>
        <v>0.18143198634227831</v>
      </c>
      <c r="M72" s="13">
        <f t="shared" si="10"/>
        <v>0.20256818241671506</v>
      </c>
      <c r="N72" s="14">
        <f t="shared" si="10"/>
        <v>0.17784706272793754</v>
      </c>
      <c r="O72">
        <f t="shared" si="10"/>
        <v>0.23009708744009674</v>
      </c>
      <c r="P72">
        <f t="shared" si="10"/>
        <v>0.10367599932669355</v>
      </c>
      <c r="Q72" s="13">
        <f t="shared" si="10"/>
        <v>0.1820363461532534</v>
      </c>
      <c r="R72" s="14">
        <f t="shared" si="10"/>
        <v>0.14179245346250799</v>
      </c>
      <c r="S72">
        <f t="shared" si="10"/>
        <v>0.24608702244862898</v>
      </c>
      <c r="T72">
        <f t="shared" si="10"/>
        <v>0.231662236238032</v>
      </c>
      <c r="U72" s="13">
        <f t="shared" si="10"/>
        <v>0.2609491714154355</v>
      </c>
      <c r="V72" s="14">
        <f t="shared" si="10"/>
        <v>0.2684806235629561</v>
      </c>
      <c r="W72">
        <f t="shared" si="10"/>
        <v>0.19013505826583244</v>
      </c>
      <c r="X72">
        <f t="shared" si="10"/>
        <v>0.18186771883834221</v>
      </c>
      <c r="Y72" s="13">
        <f t="shared" si="10"/>
        <v>0.23147276422997415</v>
      </c>
      <c r="Z72" s="14">
        <f t="shared" si="10"/>
        <v>0.20769523483913158</v>
      </c>
      <c r="AA72">
        <f t="shared" si="10"/>
        <v>0.30442527535962111</v>
      </c>
      <c r="AB72">
        <f t="shared" si="10"/>
        <v>0.16895793372892776</v>
      </c>
      <c r="AC72" s="13">
        <f t="shared" si="10"/>
        <v>0.26488850982658196</v>
      </c>
      <c r="AD72" s="14">
        <f t="shared" si="10"/>
        <v>0.20314284332749438</v>
      </c>
      <c r="AE72">
        <f t="shared" si="10"/>
        <v>0.21753944607286799</v>
      </c>
      <c r="AF72">
        <f t="shared" si="10"/>
        <v>0.2697424545598765</v>
      </c>
      <c r="AG72" s="13">
        <f t="shared" si="10"/>
        <v>0.26265661944246471</v>
      </c>
    </row>
    <row r="73" spans="1:33">
      <c r="A73" t="s">
        <v>283</v>
      </c>
      <c r="B73">
        <f>B72/SQRT(8)</f>
        <v>7.212083657266867E-2</v>
      </c>
      <c r="C73">
        <f t="shared" ref="C73:AG73" si="11">C72/SQRT(8)</f>
        <v>4.4697565514850407E-2</v>
      </c>
      <c r="D73">
        <f t="shared" si="11"/>
        <v>5.4462274666349467E-2</v>
      </c>
      <c r="E73" s="13">
        <f t="shared" si="11"/>
        <v>5.6858720372383577E-2</v>
      </c>
      <c r="F73" s="14">
        <f t="shared" si="11"/>
        <v>7.0959165556380904E-2</v>
      </c>
      <c r="G73">
        <f t="shared" si="11"/>
        <v>7.9209686984445554E-2</v>
      </c>
      <c r="H73">
        <f t="shared" si="11"/>
        <v>3.9263507829556843E-2</v>
      </c>
      <c r="I73" s="13">
        <f t="shared" si="11"/>
        <v>0.13243179515601511</v>
      </c>
      <c r="J73" s="14">
        <f t="shared" si="11"/>
        <v>5.0655960559204009E-2</v>
      </c>
      <c r="K73">
        <f t="shared" si="11"/>
        <v>7.8798204776119152E-2</v>
      </c>
      <c r="L73">
        <f t="shared" si="11"/>
        <v>6.4145893933385031E-2</v>
      </c>
      <c r="M73" s="13">
        <f t="shared" si="11"/>
        <v>7.1618667719746384E-2</v>
      </c>
      <c r="N73" s="14">
        <f t="shared" si="11"/>
        <v>6.2878432034516957E-2</v>
      </c>
      <c r="O73">
        <f t="shared" si="11"/>
        <v>8.1351605430083185E-2</v>
      </c>
      <c r="P73">
        <f t="shared" si="11"/>
        <v>3.6655001085098469E-2</v>
      </c>
      <c r="Q73" s="13">
        <f t="shared" si="11"/>
        <v>6.4359567393693584E-2</v>
      </c>
      <c r="R73" s="14">
        <f t="shared" si="11"/>
        <v>5.0131202682208678E-2</v>
      </c>
      <c r="S73">
        <f t="shared" si="11"/>
        <v>8.7004901167715851E-2</v>
      </c>
      <c r="T73">
        <f t="shared" si="11"/>
        <v>8.1904969094376182E-2</v>
      </c>
      <c r="U73" s="13">
        <f t="shared" si="11"/>
        <v>9.2259464326432603E-2</v>
      </c>
      <c r="V73" s="14">
        <f t="shared" si="11"/>
        <v>9.4922234769279509E-2</v>
      </c>
      <c r="W73">
        <f t="shared" si="11"/>
        <v>6.7222894520534718E-2</v>
      </c>
      <c r="X73">
        <f t="shared" si="11"/>
        <v>6.4299948634760087E-2</v>
      </c>
      <c r="Y73" s="13">
        <f t="shared" si="11"/>
        <v>8.1837980623504808E-2</v>
      </c>
      <c r="Z73" s="14">
        <f t="shared" si="11"/>
        <v>7.3431354487441203E-2</v>
      </c>
      <c r="AA73">
        <f t="shared" si="11"/>
        <v>0.10763058828568503</v>
      </c>
      <c r="AB73">
        <f t="shared" si="11"/>
        <v>5.9735650337496053E-2</v>
      </c>
      <c r="AC73" s="13">
        <f t="shared" si="11"/>
        <v>9.365223077838776E-2</v>
      </c>
      <c r="AD73" s="14">
        <f t="shared" si="11"/>
        <v>7.1821841033193834E-2</v>
      </c>
      <c r="AE73">
        <f t="shared" si="11"/>
        <v>7.6911808746845098E-2</v>
      </c>
      <c r="AF73">
        <f t="shared" si="11"/>
        <v>9.5368359396596408E-2</v>
      </c>
      <c r="AG73" s="13">
        <f t="shared" si="11"/>
        <v>9.2863138365650577E-2</v>
      </c>
    </row>
    <row r="77" spans="1:33">
      <c r="A77" s="31"/>
      <c r="B77" s="31" t="s">
        <v>358</v>
      </c>
      <c r="C77" s="31"/>
      <c r="D77" s="31"/>
      <c r="E77" s="31"/>
      <c r="F77" s="30"/>
      <c r="G77" s="30"/>
      <c r="H77" s="30"/>
    </row>
    <row r="78" spans="1:33">
      <c r="A78" s="31"/>
      <c r="B78" s="31"/>
      <c r="C78" s="31"/>
      <c r="D78" s="31"/>
      <c r="E78" s="31"/>
      <c r="F78" s="30"/>
      <c r="G78" s="30"/>
      <c r="H78" s="30"/>
    </row>
    <row r="79" spans="1:33">
      <c r="A79" s="31"/>
      <c r="B79" s="31"/>
      <c r="C79" s="31"/>
      <c r="D79" s="31"/>
      <c r="E79" s="31"/>
      <c r="F79" s="30"/>
      <c r="G79" s="30"/>
      <c r="H79" s="30"/>
    </row>
    <row r="80" spans="1:33">
      <c r="A80" s="31" t="s">
        <v>359</v>
      </c>
      <c r="B80" s="32" t="s">
        <v>360</v>
      </c>
      <c r="C80" s="32"/>
      <c r="D80" s="32"/>
      <c r="E80" s="32"/>
      <c r="F80" s="30"/>
      <c r="G80" s="30"/>
      <c r="H80" s="30"/>
    </row>
    <row r="81" spans="1:8">
      <c r="A81" s="31"/>
      <c r="B81" s="31" t="s">
        <v>4</v>
      </c>
      <c r="C81" s="31" t="s">
        <v>5</v>
      </c>
      <c r="D81" s="31" t="s">
        <v>6</v>
      </c>
      <c r="E81" s="31" t="s">
        <v>7</v>
      </c>
      <c r="F81" s="30"/>
      <c r="G81" s="30"/>
      <c r="H81" s="30"/>
    </row>
    <row r="82" spans="1:8">
      <c r="A82" s="31"/>
      <c r="B82" s="9">
        <v>6</v>
      </c>
      <c r="C82" s="31">
        <v>11</v>
      </c>
      <c r="D82" s="31">
        <v>5</v>
      </c>
      <c r="E82" s="31">
        <v>6</v>
      </c>
      <c r="F82" s="30"/>
      <c r="G82" s="30"/>
      <c r="H82" s="30"/>
    </row>
    <row r="83" spans="1:8">
      <c r="A83" s="31"/>
      <c r="B83" s="9">
        <v>8.5</v>
      </c>
      <c r="C83" s="31">
        <v>7</v>
      </c>
      <c r="D83" s="31">
        <v>3.5</v>
      </c>
      <c r="E83" s="31">
        <v>6.5</v>
      </c>
      <c r="F83" s="30"/>
      <c r="G83" s="30"/>
      <c r="H83" s="30"/>
    </row>
    <row r="84" spans="1:8">
      <c r="A84" s="31"/>
      <c r="B84" s="9">
        <v>6</v>
      </c>
      <c r="C84" s="31">
        <v>7.5</v>
      </c>
      <c r="D84" s="31">
        <v>4.5</v>
      </c>
      <c r="E84" s="31">
        <v>7.5</v>
      </c>
      <c r="F84" s="30"/>
      <c r="G84" s="30"/>
      <c r="H84" s="30"/>
    </row>
    <row r="85" spans="1:8">
      <c r="A85" s="31"/>
      <c r="B85" s="9"/>
      <c r="C85" s="31">
        <v>9</v>
      </c>
      <c r="D85" s="9"/>
      <c r="E85" s="9"/>
      <c r="F85" s="30"/>
      <c r="G85" s="30"/>
      <c r="H85" s="30"/>
    </row>
    <row r="86" spans="1:8">
      <c r="A86" s="31"/>
      <c r="B86" s="9"/>
      <c r="C86" s="9"/>
      <c r="D86" s="9"/>
      <c r="E86" s="9"/>
      <c r="F86" s="30"/>
      <c r="G86" s="30"/>
      <c r="H86" s="30"/>
    </row>
    <row r="87" spans="1:8">
      <c r="A87" s="31" t="s">
        <v>281</v>
      </c>
      <c r="B87">
        <f>AVERAGE(B82:B84)</f>
        <v>6.833333333333333</v>
      </c>
      <c r="C87">
        <f>AVERAGE(C82:C85)</f>
        <v>8.625</v>
      </c>
      <c r="D87">
        <f t="shared" ref="D87:E87" si="12">AVERAGE(D82:D84)</f>
        <v>4.333333333333333</v>
      </c>
      <c r="E87">
        <f t="shared" si="12"/>
        <v>6.666666666666667</v>
      </c>
      <c r="F87" s="30"/>
      <c r="G87" s="30"/>
      <c r="H87" s="30"/>
    </row>
    <row r="88" spans="1:8">
      <c r="A88" s="31" t="s">
        <v>282</v>
      </c>
      <c r="B88">
        <f>STDEV(B82:B84)</f>
        <v>1.4433756729740628</v>
      </c>
      <c r="C88">
        <f>STDEV(C82:C85)</f>
        <v>1.796988221070652</v>
      </c>
      <c r="D88">
        <f t="shared" ref="D88:E88" si="13">STDEV(D82:D84)</f>
        <v>0.7637626158259726</v>
      </c>
      <c r="E88">
        <f t="shared" si="13"/>
        <v>0.76376261582597338</v>
      </c>
      <c r="F88" s="30"/>
    </row>
    <row r="89" spans="1:8">
      <c r="A89" s="31" t="s">
        <v>283</v>
      </c>
      <c r="B89">
        <f>B88/SQRT(3)</f>
        <v>0.83333333333333248</v>
      </c>
      <c r="C89">
        <f>C88/SQRT(4)</f>
        <v>0.89849411053532602</v>
      </c>
      <c r="D89">
        <f t="shared" ref="D89:E89" si="14">D88/SQRT(3)</f>
        <v>0.44095855184409805</v>
      </c>
      <c r="E89">
        <f t="shared" si="14"/>
        <v>0.44095855184409849</v>
      </c>
      <c r="F89" s="30"/>
    </row>
    <row r="90" spans="1:8">
      <c r="A90" s="31"/>
      <c r="C90" s="31"/>
      <c r="D90" s="31"/>
      <c r="E90" s="31"/>
      <c r="F90" s="30"/>
    </row>
    <row r="91" spans="1:8">
      <c r="A91" s="30"/>
      <c r="B91" s="30"/>
      <c r="C91" s="30"/>
      <c r="D91" s="30"/>
      <c r="E91" s="30"/>
      <c r="F91" s="30"/>
      <c r="G91" s="30"/>
      <c r="H91" s="30"/>
    </row>
    <row r="92" spans="1:8">
      <c r="A92" s="30"/>
      <c r="B92" s="30"/>
      <c r="C92" s="30"/>
      <c r="D92" s="30"/>
      <c r="E92" s="30"/>
      <c r="F92" s="30"/>
      <c r="G92" s="30"/>
      <c r="H92" s="30"/>
    </row>
    <row r="93" spans="1:8">
      <c r="A93" s="30"/>
      <c r="B93" s="30"/>
      <c r="C93" s="30"/>
      <c r="D93" s="30"/>
      <c r="E93" s="30"/>
      <c r="F93" s="30"/>
      <c r="G93" s="30"/>
      <c r="H93" s="30"/>
    </row>
  </sheetData>
  <mergeCells count="37">
    <mergeCell ref="AD22:AG22"/>
    <mergeCell ref="Z60:AC60"/>
    <mergeCell ref="AD60:AG60"/>
    <mergeCell ref="B60:E60"/>
    <mergeCell ref="F60:I60"/>
    <mergeCell ref="J60:M60"/>
    <mergeCell ref="N60:Q60"/>
    <mergeCell ref="R60:U60"/>
    <mergeCell ref="V60:Y60"/>
    <mergeCell ref="N41:Q41"/>
    <mergeCell ref="R41:U41"/>
    <mergeCell ref="R22:U22"/>
    <mergeCell ref="V22:Y22"/>
    <mergeCell ref="Z22:AC22"/>
    <mergeCell ref="B1:D2"/>
    <mergeCell ref="B38:D39"/>
    <mergeCell ref="B19:D20"/>
    <mergeCell ref="B22:E22"/>
    <mergeCell ref="F22:I22"/>
    <mergeCell ref="B4:E4"/>
    <mergeCell ref="F4:I4"/>
    <mergeCell ref="B80:E80"/>
    <mergeCell ref="AD4:AG4"/>
    <mergeCell ref="J4:M4"/>
    <mergeCell ref="N4:Q4"/>
    <mergeCell ref="R4:U4"/>
    <mergeCell ref="V4:Y4"/>
    <mergeCell ref="Z4:AC4"/>
    <mergeCell ref="B57:D58"/>
    <mergeCell ref="V41:Y41"/>
    <mergeCell ref="Z41:AC41"/>
    <mergeCell ref="AD41:AG41"/>
    <mergeCell ref="J22:M22"/>
    <mergeCell ref="N22:Q22"/>
    <mergeCell ref="B41:E41"/>
    <mergeCell ref="F41:I41"/>
    <mergeCell ref="J41:M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61EF-8474-4EAC-8C11-ED141C114253}">
  <dimension ref="A1:G47"/>
  <sheetViews>
    <sheetView topLeftCell="A25" workbookViewId="0">
      <selection activeCell="A25" sqref="A25:XFD25"/>
    </sheetView>
  </sheetViews>
  <sheetFormatPr defaultRowHeight="15"/>
  <cols>
    <col min="1" max="1" width="13.140625" customWidth="1"/>
  </cols>
  <sheetData>
    <row r="1" spans="1:5">
      <c r="A1" t="s">
        <v>123</v>
      </c>
      <c r="B1" s="39" t="s">
        <v>354</v>
      </c>
      <c r="C1" s="34"/>
    </row>
    <row r="3" spans="1:5">
      <c r="B3" t="s">
        <v>4</v>
      </c>
      <c r="C3" t="s">
        <v>5</v>
      </c>
      <c r="D3" t="s">
        <v>6</v>
      </c>
      <c r="E3" t="s">
        <v>7</v>
      </c>
    </row>
    <row r="4" spans="1:5">
      <c r="B4" s="9">
        <v>18</v>
      </c>
      <c r="C4" s="9">
        <v>38</v>
      </c>
      <c r="D4" s="9">
        <v>22</v>
      </c>
      <c r="E4" s="9">
        <v>23</v>
      </c>
    </row>
    <row r="5" spans="1:5">
      <c r="B5" s="9">
        <v>20</v>
      </c>
      <c r="C5" s="9">
        <v>33</v>
      </c>
      <c r="D5" s="9">
        <v>22</v>
      </c>
      <c r="E5" s="9">
        <v>22</v>
      </c>
    </row>
    <row r="6" spans="1:5">
      <c r="B6" s="9">
        <v>17</v>
      </c>
      <c r="C6" s="9">
        <v>29</v>
      </c>
      <c r="D6" s="9">
        <v>18</v>
      </c>
      <c r="E6" s="9">
        <v>26</v>
      </c>
    </row>
    <row r="7" spans="1:5">
      <c r="B7" s="9">
        <v>20</v>
      </c>
      <c r="C7" s="9">
        <v>26</v>
      </c>
      <c r="D7" s="9">
        <v>21</v>
      </c>
      <c r="E7" s="9">
        <v>29</v>
      </c>
    </row>
    <row r="9" spans="1:5">
      <c r="A9" t="s">
        <v>281</v>
      </c>
      <c r="B9">
        <f>AVERAGE(B4:B7)</f>
        <v>18.75</v>
      </c>
      <c r="C9">
        <f t="shared" ref="C9:E9" si="0">AVERAGE(C4:C7)</f>
        <v>31.5</v>
      </c>
      <c r="D9">
        <f t="shared" si="0"/>
        <v>20.75</v>
      </c>
      <c r="E9">
        <f t="shared" si="0"/>
        <v>25</v>
      </c>
    </row>
    <row r="10" spans="1:5">
      <c r="A10" t="s">
        <v>282</v>
      </c>
      <c r="B10">
        <f>STDEV(B4:B7)</f>
        <v>1.5</v>
      </c>
      <c r="C10">
        <f t="shared" ref="C10:E10" si="1">STDEV(C4:C7)</f>
        <v>5.196152422706632</v>
      </c>
      <c r="D10">
        <f t="shared" si="1"/>
        <v>1.8929694486000912</v>
      </c>
      <c r="E10">
        <f t="shared" si="1"/>
        <v>3.1622776601683795</v>
      </c>
    </row>
    <row r="11" spans="1:5">
      <c r="A11" t="s">
        <v>283</v>
      </c>
      <c r="B11">
        <f>B10/SQRT(4)</f>
        <v>0.75</v>
      </c>
      <c r="C11">
        <f t="shared" ref="C11:E11" si="2">C10/SQRT(4)</f>
        <v>2.598076211353316</v>
      </c>
      <c r="D11">
        <f t="shared" si="2"/>
        <v>0.9464847243000456</v>
      </c>
      <c r="E11">
        <f t="shared" si="2"/>
        <v>1.5811388300841898</v>
      </c>
    </row>
    <row r="13" spans="1:5">
      <c r="A13" s="30" t="s">
        <v>124</v>
      </c>
      <c r="B13" s="34" t="s">
        <v>361</v>
      </c>
      <c r="C13" s="34"/>
    </row>
    <row r="15" spans="1:5">
      <c r="B15" t="s">
        <v>4</v>
      </c>
      <c r="C15" t="s">
        <v>5</v>
      </c>
      <c r="D15" t="s">
        <v>6</v>
      </c>
      <c r="E15" t="s">
        <v>7</v>
      </c>
    </row>
    <row r="16" spans="1:5">
      <c r="B16" s="9">
        <v>7</v>
      </c>
      <c r="C16" s="9">
        <v>12</v>
      </c>
      <c r="D16" s="9">
        <v>12</v>
      </c>
      <c r="E16" s="9">
        <v>13</v>
      </c>
    </row>
    <row r="17" spans="1:7">
      <c r="B17" s="9">
        <v>4</v>
      </c>
      <c r="C17" s="9">
        <v>14</v>
      </c>
      <c r="D17" s="9">
        <v>10</v>
      </c>
      <c r="E17" s="9">
        <v>12</v>
      </c>
    </row>
    <row r="18" spans="1:7">
      <c r="B18" s="9">
        <v>5</v>
      </c>
      <c r="C18" s="9">
        <v>14</v>
      </c>
      <c r="D18" s="9">
        <v>8</v>
      </c>
      <c r="E18" s="9">
        <v>14</v>
      </c>
    </row>
    <row r="19" spans="1:7">
      <c r="B19" s="9">
        <v>6</v>
      </c>
      <c r="C19" s="9">
        <v>11</v>
      </c>
      <c r="D19" s="9">
        <v>14</v>
      </c>
      <c r="E19" s="9">
        <v>10</v>
      </c>
    </row>
    <row r="21" spans="1:7">
      <c r="A21" t="s">
        <v>281</v>
      </c>
      <c r="B21">
        <f>AVERAGE(B16:B19)</f>
        <v>5.5</v>
      </c>
      <c r="C21">
        <f t="shared" ref="C21:E21" si="3">AVERAGE(C16:C19)</f>
        <v>12.75</v>
      </c>
      <c r="D21">
        <f t="shared" si="3"/>
        <v>11</v>
      </c>
      <c r="E21">
        <f t="shared" si="3"/>
        <v>12.25</v>
      </c>
    </row>
    <row r="22" spans="1:7">
      <c r="A22" t="s">
        <v>282</v>
      </c>
      <c r="B22">
        <f>STDEV(B16:B19)</f>
        <v>1.2909944487358056</v>
      </c>
      <c r="C22">
        <f t="shared" ref="C22:E22" si="4">STDEV(C16:C19)</f>
        <v>1.5</v>
      </c>
      <c r="D22">
        <f t="shared" si="4"/>
        <v>2.5819888974716112</v>
      </c>
      <c r="E22">
        <f t="shared" si="4"/>
        <v>1.707825127659933</v>
      </c>
    </row>
    <row r="23" spans="1:7">
      <c r="A23" t="s">
        <v>283</v>
      </c>
      <c r="B23">
        <f>B22/SQRT(4)</f>
        <v>0.6454972243679028</v>
      </c>
      <c r="C23">
        <f t="shared" ref="C23" si="5">C22/SQRT(4)</f>
        <v>0.75</v>
      </c>
      <c r="D23">
        <f t="shared" ref="D23" si="6">D22/SQRT(4)</f>
        <v>1.2909944487358056</v>
      </c>
      <c r="E23">
        <f t="shared" ref="E23" si="7">E22/SQRT(4)</f>
        <v>0.8539125638299665</v>
      </c>
    </row>
    <row r="25" spans="1:7" s="31" customFormat="1">
      <c r="A25" s="31" t="s">
        <v>370</v>
      </c>
      <c r="B25" s="32" t="s">
        <v>371</v>
      </c>
      <c r="C25" s="32"/>
    </row>
    <row r="27" spans="1:7">
      <c r="B27" t="s">
        <v>4</v>
      </c>
      <c r="C27" t="s">
        <v>5</v>
      </c>
      <c r="D27" t="s">
        <v>6</v>
      </c>
      <c r="E27" t="s">
        <v>7</v>
      </c>
    </row>
    <row r="28" spans="1:7">
      <c r="B28" s="2">
        <v>0</v>
      </c>
      <c r="C28" s="2">
        <v>1</v>
      </c>
      <c r="D28" s="2">
        <v>5</v>
      </c>
      <c r="E28" s="2">
        <v>11</v>
      </c>
    </row>
    <row r="29" spans="1:7">
      <c r="B29" s="2">
        <v>2</v>
      </c>
      <c r="C29" s="2">
        <v>3</v>
      </c>
      <c r="D29" s="2">
        <v>2</v>
      </c>
      <c r="E29" s="2">
        <v>13</v>
      </c>
    </row>
    <row r="30" spans="1:7">
      <c r="B30" s="2">
        <v>1</v>
      </c>
      <c r="C30" s="2">
        <v>2</v>
      </c>
      <c r="D30" s="2">
        <v>4</v>
      </c>
      <c r="E30" s="2">
        <v>7</v>
      </c>
    </row>
    <row r="31" spans="1:7">
      <c r="B31" s="2">
        <v>1</v>
      </c>
      <c r="C31" s="2">
        <v>3</v>
      </c>
      <c r="D31" s="2">
        <v>6</v>
      </c>
      <c r="E31" s="2">
        <v>10</v>
      </c>
    </row>
    <row r="32" spans="1:7">
      <c r="F32" s="2"/>
      <c r="G32" s="2"/>
    </row>
    <row r="33" spans="1:5">
      <c r="A33" t="s">
        <v>281</v>
      </c>
      <c r="B33">
        <f>AVERAGE(B28:B31)</f>
        <v>1</v>
      </c>
      <c r="C33">
        <f t="shared" ref="C33:E33" si="8">AVERAGE(C28:C31)</f>
        <v>2.25</v>
      </c>
      <c r="D33">
        <f t="shared" si="8"/>
        <v>4.25</v>
      </c>
      <c r="E33">
        <f t="shared" si="8"/>
        <v>10.25</v>
      </c>
    </row>
    <row r="34" spans="1:5">
      <c r="A34" t="s">
        <v>282</v>
      </c>
      <c r="B34">
        <f>STDEV(B28:B31)</f>
        <v>0.81649658092772603</v>
      </c>
      <c r="C34">
        <f t="shared" ref="C34:E34" si="9">STDEV(C28:C31)</f>
        <v>0.9574271077563381</v>
      </c>
      <c r="D34">
        <f t="shared" si="9"/>
        <v>1.707825127659933</v>
      </c>
      <c r="E34">
        <f t="shared" si="9"/>
        <v>2.5</v>
      </c>
    </row>
    <row r="35" spans="1:5">
      <c r="A35" t="s">
        <v>283</v>
      </c>
      <c r="B35">
        <f>B34/SQRT(4)</f>
        <v>0.40824829046386302</v>
      </c>
      <c r="C35">
        <f t="shared" ref="C35" si="10">C34/SQRT(4)</f>
        <v>0.47871355387816905</v>
      </c>
      <c r="D35">
        <f t="shared" ref="D35" si="11">D34/SQRT(4)</f>
        <v>0.8539125638299665</v>
      </c>
      <c r="E35">
        <f t="shared" ref="E35" si="12">E34/SQRT(4)</f>
        <v>1.25</v>
      </c>
    </row>
    <row r="37" spans="1:5">
      <c r="A37" s="31" t="s">
        <v>125</v>
      </c>
      <c r="B37" s="32" t="s">
        <v>362</v>
      </c>
      <c r="C37" s="32"/>
      <c r="D37" s="31"/>
      <c r="E37" s="31"/>
    </row>
    <row r="39" spans="1:5">
      <c r="B39" t="s">
        <v>4</v>
      </c>
      <c r="C39" t="s">
        <v>5</v>
      </c>
      <c r="D39" t="s">
        <v>6</v>
      </c>
      <c r="E39" t="s">
        <v>7</v>
      </c>
    </row>
    <row r="40" spans="1:5">
      <c r="B40" s="2">
        <v>110.95699999999999</v>
      </c>
      <c r="C40" s="2">
        <v>133.953</v>
      </c>
      <c r="D40" s="2">
        <v>106.935</v>
      </c>
      <c r="E40" s="2">
        <v>102.432</v>
      </c>
    </row>
    <row r="41" spans="1:5">
      <c r="B41" s="2">
        <v>100.917</v>
      </c>
      <c r="C41" s="2">
        <v>110.91800000000001</v>
      </c>
      <c r="D41" s="2">
        <v>112.752</v>
      </c>
      <c r="E41" s="2">
        <v>150.27799999999999</v>
      </c>
    </row>
    <row r="42" spans="1:5">
      <c r="B42" s="2">
        <v>140.745</v>
      </c>
      <c r="C42" s="2">
        <v>81.445999999999998</v>
      </c>
      <c r="D42" s="2">
        <v>117.381</v>
      </c>
      <c r="E42" s="2">
        <v>81.63</v>
      </c>
    </row>
    <row r="43" spans="1:5">
      <c r="B43" s="2">
        <v>109.822</v>
      </c>
      <c r="C43" s="2">
        <v>88.613</v>
      </c>
      <c r="D43" s="2">
        <v>167.423</v>
      </c>
      <c r="E43" s="2">
        <v>105.514</v>
      </c>
    </row>
    <row r="45" spans="1:5">
      <c r="A45" t="s">
        <v>281</v>
      </c>
      <c r="B45">
        <f>AVERAGE(B40:B43)</f>
        <v>115.61025000000001</v>
      </c>
      <c r="C45">
        <f t="shared" ref="C45:E45" si="13">AVERAGE(C40:C43)</f>
        <v>103.7325</v>
      </c>
      <c r="D45">
        <f t="shared" si="13"/>
        <v>126.12275</v>
      </c>
      <c r="E45">
        <f t="shared" si="13"/>
        <v>109.9635</v>
      </c>
    </row>
    <row r="46" spans="1:5">
      <c r="A46" t="s">
        <v>282</v>
      </c>
      <c r="B46">
        <f>STDEV(B40:B43)</f>
        <v>17.34746693084216</v>
      </c>
      <c r="C46">
        <f t="shared" ref="C46:E46" si="14">STDEV(C40:C43)</f>
        <v>23.736030228325895</v>
      </c>
      <c r="D46">
        <f t="shared" si="14"/>
        <v>27.863210802956729</v>
      </c>
      <c r="E46">
        <f t="shared" si="14"/>
        <v>28.893872908744271</v>
      </c>
    </row>
    <row r="47" spans="1:5">
      <c r="A47" t="s">
        <v>283</v>
      </c>
      <c r="B47">
        <f>B46/SQRT(4)</f>
        <v>8.6737334654210798</v>
      </c>
      <c r="C47">
        <f t="shared" ref="C47" si="15">C46/SQRT(4)</f>
        <v>11.868015114162947</v>
      </c>
      <c r="D47">
        <f t="shared" ref="D47" si="16">D46/SQRT(4)</f>
        <v>13.931605401478365</v>
      </c>
      <c r="E47">
        <f>E46/SQRT(4)</f>
        <v>14.446936454372135</v>
      </c>
    </row>
  </sheetData>
  <mergeCells count="4">
    <mergeCell ref="B1:C1"/>
    <mergeCell ref="B13:C13"/>
    <mergeCell ref="B25:C25"/>
    <mergeCell ref="B37:C3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B1F2-7AB7-4C38-9DBD-7D9FF0609640}">
  <dimension ref="A1:J30"/>
  <sheetViews>
    <sheetView workbookViewId="0">
      <selection activeCell="A17" sqref="A17"/>
    </sheetView>
  </sheetViews>
  <sheetFormatPr defaultRowHeight="15"/>
  <cols>
    <col min="3" max="3" width="13.5703125" customWidth="1"/>
  </cols>
  <sheetData>
    <row r="1" spans="1:10">
      <c r="A1" t="s">
        <v>126</v>
      </c>
      <c r="B1" s="33" t="s">
        <v>127</v>
      </c>
      <c r="C1" s="33"/>
      <c r="D1" s="33"/>
      <c r="E1" s="33"/>
    </row>
    <row r="2" spans="1:10">
      <c r="B2" s="33"/>
      <c r="C2" s="33"/>
      <c r="D2" s="33"/>
      <c r="E2" s="33"/>
    </row>
    <row r="4" spans="1:10">
      <c r="B4" t="s">
        <v>128</v>
      </c>
      <c r="C4" t="s">
        <v>129</v>
      </c>
      <c r="D4" t="s">
        <v>130</v>
      </c>
      <c r="E4" t="s">
        <v>131</v>
      </c>
      <c r="F4" t="s">
        <v>132</v>
      </c>
      <c r="G4" t="s">
        <v>133</v>
      </c>
      <c r="H4" t="s">
        <v>134</v>
      </c>
      <c r="I4" t="s">
        <v>135</v>
      </c>
      <c r="J4" t="s">
        <v>136</v>
      </c>
    </row>
    <row r="5" spans="1:10">
      <c r="B5" t="s">
        <v>137</v>
      </c>
      <c r="C5" t="s">
        <v>138</v>
      </c>
      <c r="D5" t="s">
        <v>184</v>
      </c>
      <c r="E5" t="s">
        <v>185</v>
      </c>
      <c r="F5" s="10">
        <v>7.1938491562835106E-11</v>
      </c>
      <c r="G5" s="10">
        <v>1.4416473709192099E-7</v>
      </c>
      <c r="H5" s="10">
        <v>1.2327985712031101E-7</v>
      </c>
      <c r="I5" t="s">
        <v>186</v>
      </c>
      <c r="J5">
        <v>43</v>
      </c>
    </row>
    <row r="6" spans="1:10">
      <c r="B6" t="s">
        <v>187</v>
      </c>
      <c r="C6" t="s">
        <v>188</v>
      </c>
      <c r="D6" t="s">
        <v>189</v>
      </c>
      <c r="E6" t="s">
        <v>190</v>
      </c>
      <c r="F6" s="10">
        <v>4.6501136600595404E-9</v>
      </c>
      <c r="G6" s="10">
        <v>2.2908895072221502E-6</v>
      </c>
      <c r="H6" s="10">
        <v>1.9590125631671702E-6</v>
      </c>
      <c r="I6" t="s">
        <v>191</v>
      </c>
      <c r="J6">
        <v>28</v>
      </c>
    </row>
    <row r="7" spans="1:10">
      <c r="B7" t="s">
        <v>192</v>
      </c>
      <c r="C7" t="s">
        <v>193</v>
      </c>
      <c r="D7" t="s">
        <v>194</v>
      </c>
      <c r="E7" t="s">
        <v>195</v>
      </c>
      <c r="F7" s="10">
        <v>5.2122505878724702E-10</v>
      </c>
      <c r="G7" s="10">
        <v>5.6036189579424195E-7</v>
      </c>
      <c r="H7" s="10">
        <v>4.7918329990178895E-7</v>
      </c>
      <c r="I7" t="s">
        <v>196</v>
      </c>
      <c r="J7">
        <v>51</v>
      </c>
    </row>
    <row r="8" spans="1:10">
      <c r="B8" t="s">
        <v>197</v>
      </c>
      <c r="C8" t="s">
        <v>198</v>
      </c>
      <c r="D8" t="s">
        <v>199</v>
      </c>
      <c r="E8" t="s">
        <v>200</v>
      </c>
      <c r="F8" s="10">
        <v>1.60285656538485E-8</v>
      </c>
      <c r="G8" s="10">
        <v>4.5887493671874999E-6</v>
      </c>
      <c r="H8" s="10">
        <v>3.92398569691209E-6</v>
      </c>
      <c r="I8" t="s">
        <v>201</v>
      </c>
      <c r="J8">
        <v>14</v>
      </c>
    </row>
    <row r="9" spans="1:10">
      <c r="B9" t="s">
        <v>139</v>
      </c>
      <c r="C9" t="s">
        <v>140</v>
      </c>
      <c r="D9" t="s">
        <v>202</v>
      </c>
      <c r="E9" t="s">
        <v>203</v>
      </c>
      <c r="F9" s="10">
        <v>4.5846666751755303E-5</v>
      </c>
      <c r="G9">
        <v>2.5880766245216201E-3</v>
      </c>
      <c r="H9">
        <v>2.2131467300773198E-3</v>
      </c>
      <c r="I9" t="s">
        <v>204</v>
      </c>
      <c r="J9">
        <v>34</v>
      </c>
    </row>
    <row r="10" spans="1:10">
      <c r="B10" t="s">
        <v>147</v>
      </c>
      <c r="C10" t="s">
        <v>148</v>
      </c>
      <c r="D10" t="s">
        <v>205</v>
      </c>
      <c r="E10" t="s">
        <v>206</v>
      </c>
      <c r="F10" s="10">
        <v>4.9129006077006997E-5</v>
      </c>
      <c r="G10">
        <v>2.6973843336526599E-3</v>
      </c>
      <c r="H10">
        <v>2.3066192326854302E-3</v>
      </c>
      <c r="I10" t="s">
        <v>207</v>
      </c>
      <c r="J10">
        <v>19</v>
      </c>
    </row>
    <row r="11" spans="1:10">
      <c r="B11" t="s">
        <v>208</v>
      </c>
      <c r="C11" t="s">
        <v>209</v>
      </c>
      <c r="D11" t="s">
        <v>210</v>
      </c>
      <c r="E11" t="s">
        <v>211</v>
      </c>
      <c r="F11" s="10">
        <v>7.2702068551781897E-6</v>
      </c>
      <c r="G11">
        <v>6.3345628425117795E-4</v>
      </c>
      <c r="H11">
        <v>5.4168863891213297E-4</v>
      </c>
      <c r="I11" t="s">
        <v>212</v>
      </c>
      <c r="J11">
        <v>22</v>
      </c>
    </row>
    <row r="12" spans="1:10">
      <c r="B12" t="s">
        <v>145</v>
      </c>
      <c r="C12" t="s">
        <v>146</v>
      </c>
      <c r="D12" t="s">
        <v>199</v>
      </c>
      <c r="E12" t="s">
        <v>213</v>
      </c>
      <c r="F12" s="10">
        <v>5.9196432581194701E-5</v>
      </c>
      <c r="G12">
        <v>3.2062067808841699E-3</v>
      </c>
      <c r="H12">
        <v>2.7417295090237598E-3</v>
      </c>
      <c r="I12" t="s">
        <v>214</v>
      </c>
      <c r="J12">
        <v>14</v>
      </c>
    </row>
    <row r="13" spans="1:10">
      <c r="B13" t="s">
        <v>164</v>
      </c>
      <c r="C13" t="s">
        <v>165</v>
      </c>
      <c r="D13" t="s">
        <v>210</v>
      </c>
      <c r="E13" t="s">
        <v>215</v>
      </c>
      <c r="F13" s="10">
        <v>3.9810542074586898E-5</v>
      </c>
      <c r="G13">
        <v>2.3464801858079998E-3</v>
      </c>
      <c r="H13">
        <v>2.00654992252097E-3</v>
      </c>
      <c r="I13" t="s">
        <v>216</v>
      </c>
      <c r="J13">
        <v>22</v>
      </c>
    </row>
    <row r="14" spans="1:10">
      <c r="B14" t="s">
        <v>141</v>
      </c>
      <c r="C14" t="s">
        <v>142</v>
      </c>
      <c r="D14" t="s">
        <v>217</v>
      </c>
      <c r="E14" t="s">
        <v>218</v>
      </c>
      <c r="F14" s="10">
        <v>7.1554092698671506E-5</v>
      </c>
      <c r="G14">
        <v>3.7957631175947102E-3</v>
      </c>
      <c r="H14">
        <v>3.2458779049502002E-3</v>
      </c>
      <c r="I14" t="s">
        <v>219</v>
      </c>
      <c r="J14">
        <v>30</v>
      </c>
    </row>
    <row r="17" spans="1:10">
      <c r="A17" s="31" t="s">
        <v>363</v>
      </c>
      <c r="B17" s="33" t="s">
        <v>230</v>
      </c>
      <c r="C17" s="33"/>
      <c r="D17" s="33"/>
      <c r="E17" s="33"/>
    </row>
    <row r="18" spans="1:10">
      <c r="B18" s="33"/>
      <c r="C18" s="33"/>
      <c r="D18" s="33"/>
      <c r="E18" s="33"/>
    </row>
    <row r="20" spans="1:10"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  <c r="H20" t="s">
        <v>134</v>
      </c>
      <c r="I20" t="s">
        <v>135</v>
      </c>
      <c r="J20" t="s">
        <v>136</v>
      </c>
    </row>
    <row r="21" spans="1:10">
      <c r="B21" t="s">
        <v>149</v>
      </c>
      <c r="C21" t="s">
        <v>150</v>
      </c>
      <c r="D21" t="s">
        <v>151</v>
      </c>
      <c r="E21" t="s">
        <v>220</v>
      </c>
      <c r="F21" s="10">
        <v>1.1574638015983801E-12</v>
      </c>
      <c r="G21" s="10">
        <v>1.49254957216111E-9</v>
      </c>
      <c r="H21" s="10">
        <v>1.23787707623574E-9</v>
      </c>
      <c r="I21" t="s">
        <v>152</v>
      </c>
      <c r="J21">
        <v>24</v>
      </c>
    </row>
    <row r="22" spans="1:10">
      <c r="B22" t="s">
        <v>153</v>
      </c>
      <c r="C22" t="s">
        <v>154</v>
      </c>
      <c r="D22" t="s">
        <v>155</v>
      </c>
      <c r="E22" t="s">
        <v>221</v>
      </c>
      <c r="F22" s="10">
        <v>1.2515987029811199E-10</v>
      </c>
      <c r="G22" s="10">
        <v>4.0348413187353703E-8</v>
      </c>
      <c r="H22" s="10">
        <v>3.3463796900758297E-8</v>
      </c>
      <c r="I22" t="s">
        <v>156</v>
      </c>
      <c r="J22">
        <v>27</v>
      </c>
    </row>
    <row r="23" spans="1:10">
      <c r="B23" t="s">
        <v>137</v>
      </c>
      <c r="C23" t="s">
        <v>138</v>
      </c>
      <c r="D23" t="s">
        <v>151</v>
      </c>
      <c r="E23" t="s">
        <v>222</v>
      </c>
      <c r="F23" s="10">
        <v>2.96395710590565E-11</v>
      </c>
      <c r="G23" s="10">
        <v>1.9110113440326699E-8</v>
      </c>
      <c r="H23" s="10">
        <v>1.5849370629474402E-8</v>
      </c>
      <c r="I23" t="s">
        <v>157</v>
      </c>
      <c r="J23">
        <v>24</v>
      </c>
    </row>
    <row r="24" spans="1:10">
      <c r="B24" t="s">
        <v>158</v>
      </c>
      <c r="C24" t="s">
        <v>159</v>
      </c>
      <c r="D24" t="s">
        <v>160</v>
      </c>
      <c r="E24" t="s">
        <v>223</v>
      </c>
      <c r="F24">
        <v>4.4811824033079003E-3</v>
      </c>
      <c r="G24">
        <v>4.42795763146785E-2</v>
      </c>
      <c r="H24">
        <v>3.6724188923257399E-2</v>
      </c>
      <c r="I24" t="s">
        <v>161</v>
      </c>
      <c r="J24">
        <v>3</v>
      </c>
    </row>
    <row r="25" spans="1:10">
      <c r="B25" t="s">
        <v>143</v>
      </c>
      <c r="C25" t="s">
        <v>144</v>
      </c>
      <c r="D25" t="s">
        <v>162</v>
      </c>
      <c r="E25" t="s">
        <v>224</v>
      </c>
      <c r="F25" s="10">
        <v>3.3868500696473198E-10</v>
      </c>
      <c r="G25" s="10">
        <v>7.2789052746837004E-8</v>
      </c>
      <c r="H25" s="10">
        <v>6.0369117030906595E-8</v>
      </c>
      <c r="I25" t="s">
        <v>163</v>
      </c>
      <c r="J25">
        <v>16</v>
      </c>
    </row>
    <row r="26" spans="1:10">
      <c r="B26" t="s">
        <v>164</v>
      </c>
      <c r="C26" t="s">
        <v>165</v>
      </c>
      <c r="D26" t="s">
        <v>166</v>
      </c>
      <c r="E26" t="s">
        <v>225</v>
      </c>
      <c r="F26" s="10">
        <v>9.6489994532527205E-5</v>
      </c>
      <c r="G26">
        <v>2.46383857326126E-3</v>
      </c>
      <c r="H26">
        <v>2.04343584043872E-3</v>
      </c>
      <c r="I26" t="s">
        <v>167</v>
      </c>
      <c r="J26">
        <v>11</v>
      </c>
    </row>
    <row r="27" spans="1:10">
      <c r="B27" t="s">
        <v>168</v>
      </c>
      <c r="C27" t="s">
        <v>169</v>
      </c>
      <c r="D27" t="s">
        <v>170</v>
      </c>
      <c r="E27" t="s">
        <v>226</v>
      </c>
      <c r="F27" s="10">
        <v>4.2096621804784099E-7</v>
      </c>
      <c r="G27" s="10">
        <v>2.3601562529247399E-5</v>
      </c>
      <c r="H27" s="10">
        <v>1.9574447484512901E-5</v>
      </c>
      <c r="I27" t="s">
        <v>171</v>
      </c>
      <c r="J27">
        <v>19</v>
      </c>
    </row>
    <row r="28" spans="1:10">
      <c r="B28" t="s">
        <v>172</v>
      </c>
      <c r="C28" t="s">
        <v>173</v>
      </c>
      <c r="D28" t="s">
        <v>174</v>
      </c>
      <c r="E28" t="s">
        <v>227</v>
      </c>
      <c r="F28" s="10">
        <v>5.9984446520880599E-9</v>
      </c>
      <c r="G28" s="10">
        <v>7.9695191959122203E-7</v>
      </c>
      <c r="H28" s="10">
        <v>6.6096867435740595E-7</v>
      </c>
      <c r="I28" t="s">
        <v>175</v>
      </c>
      <c r="J28">
        <v>20</v>
      </c>
    </row>
    <row r="29" spans="1:10">
      <c r="B29" t="s">
        <v>176</v>
      </c>
      <c r="C29" t="s">
        <v>177</v>
      </c>
      <c r="D29" t="s">
        <v>178</v>
      </c>
      <c r="E29" t="s">
        <v>228</v>
      </c>
      <c r="F29" s="10">
        <v>9.2310922368443993E-9</v>
      </c>
      <c r="G29" s="10">
        <v>9.9195778661757105E-7</v>
      </c>
      <c r="H29" s="10">
        <v>8.2270085198543103E-7</v>
      </c>
      <c r="I29" t="s">
        <v>179</v>
      </c>
      <c r="J29">
        <v>13</v>
      </c>
    </row>
    <row r="30" spans="1:10">
      <c r="B30" t="s">
        <v>180</v>
      </c>
      <c r="C30" t="s">
        <v>181</v>
      </c>
      <c r="D30" t="s">
        <v>182</v>
      </c>
      <c r="E30" t="s">
        <v>229</v>
      </c>
      <c r="F30">
        <v>1.8621290383909999E-3</v>
      </c>
      <c r="G30">
        <v>2.2652975424577299E-2</v>
      </c>
      <c r="H30">
        <v>1.8787717010975698E-2</v>
      </c>
      <c r="I30" t="s">
        <v>183</v>
      </c>
      <c r="J30">
        <v>6</v>
      </c>
    </row>
  </sheetData>
  <mergeCells count="2">
    <mergeCell ref="B1:E2"/>
    <mergeCell ref="B17:E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DEE9-A300-45DC-A865-A7F2B0A8362E}">
  <dimension ref="A1:U29"/>
  <sheetViews>
    <sheetView zoomScale="85" zoomScaleNormal="85" workbookViewId="0">
      <selection activeCell="B17" sqref="B17:E17"/>
    </sheetView>
  </sheetViews>
  <sheetFormatPr defaultRowHeight="15"/>
  <sheetData>
    <row r="1" spans="1:21">
      <c r="A1" t="s">
        <v>231</v>
      </c>
      <c r="B1" s="33" t="s">
        <v>232</v>
      </c>
      <c r="C1" s="33"/>
    </row>
    <row r="2" spans="1:21">
      <c r="B2" s="33"/>
      <c r="C2" s="33"/>
    </row>
    <row r="4" spans="1:21">
      <c r="B4" t="s">
        <v>4</v>
      </c>
      <c r="C4" t="s">
        <v>5</v>
      </c>
      <c r="D4" t="s">
        <v>6</v>
      </c>
      <c r="E4" t="s">
        <v>7</v>
      </c>
    </row>
    <row r="5" spans="1:21">
      <c r="B5" s="9">
        <v>4991.116</v>
      </c>
      <c r="C5" s="9">
        <v>2485.2939999999999</v>
      </c>
      <c r="D5" s="9">
        <v>4290.4679999999998</v>
      </c>
      <c r="E5" s="9">
        <v>2436.79</v>
      </c>
    </row>
    <row r="6" spans="1:21">
      <c r="B6" s="9">
        <v>8128.9620000000004</v>
      </c>
      <c r="C6" s="9">
        <v>3608.297</v>
      </c>
      <c r="D6" s="9">
        <v>3718.232</v>
      </c>
      <c r="E6" s="9">
        <v>2728.6559999999999</v>
      </c>
    </row>
    <row r="7" spans="1:21">
      <c r="B7" s="9">
        <v>3990.8009999999999</v>
      </c>
      <c r="C7" s="9">
        <v>5747.6639999999998</v>
      </c>
      <c r="D7" s="9">
        <v>5436.9089999999997</v>
      </c>
      <c r="E7" s="9">
        <v>4657.1750000000002</v>
      </c>
    </row>
    <row r="8" spans="1:21">
      <c r="C8" s="9">
        <v>5253.9589999999998</v>
      </c>
      <c r="E8" s="9">
        <v>5365.4809999999998</v>
      </c>
    </row>
    <row r="10" spans="1:21">
      <c r="A10" t="s">
        <v>281</v>
      </c>
      <c r="B10">
        <f>AVERAGE(B5:B7)</f>
        <v>5703.6263333333336</v>
      </c>
      <c r="C10">
        <f>AVERAGE(C5:C8)</f>
        <v>4273.8035</v>
      </c>
      <c r="D10">
        <f>AVERAGE(D5:D7)</f>
        <v>4481.8696666666665</v>
      </c>
      <c r="E10">
        <f>AVERAGE(E5:E8)</f>
        <v>3797.0254999999997</v>
      </c>
    </row>
    <row r="11" spans="1:21">
      <c r="A11" t="s">
        <v>282</v>
      </c>
      <c r="B11">
        <f>STDEV(B5:B7)</f>
        <v>2159.1311555369539</v>
      </c>
      <c r="C11">
        <f>STDEV(C5:C8)</f>
        <v>1502.7346972295754</v>
      </c>
      <c r="D11">
        <f>STDEV(D5:D7)</f>
        <v>875.17918512972426</v>
      </c>
      <c r="E11">
        <f>STDEV(E5:E8)</f>
        <v>1436.6121979412774</v>
      </c>
    </row>
    <row r="12" spans="1:21">
      <c r="A12" t="s">
        <v>283</v>
      </c>
      <c r="B12">
        <f>B11/SQRT(3)</f>
        <v>1246.5749538649682</v>
      </c>
      <c r="C12">
        <f t="shared" ref="C12" si="0">C11/SQRT(4)</f>
        <v>751.36734861478772</v>
      </c>
      <c r="D12">
        <f>D11/SQRT(3)</f>
        <v>505.28493812380367</v>
      </c>
      <c r="E12">
        <f t="shared" ref="E12" si="1">E11/SQRT(4)</f>
        <v>718.30609897063869</v>
      </c>
    </row>
    <row r="14" spans="1:21">
      <c r="A14" t="s">
        <v>233</v>
      </c>
      <c r="B14" s="34" t="s">
        <v>246</v>
      </c>
      <c r="C14" s="34"/>
    </row>
    <row r="16" spans="1:21">
      <c r="B16" s="34" t="s">
        <v>257</v>
      </c>
      <c r="C16" s="34"/>
      <c r="D16" s="34"/>
      <c r="E16" s="35"/>
      <c r="F16" s="36" t="s">
        <v>258</v>
      </c>
      <c r="G16" s="34"/>
      <c r="H16" s="34"/>
      <c r="I16" s="35"/>
      <c r="J16" s="36" t="s">
        <v>259</v>
      </c>
      <c r="K16" s="34"/>
      <c r="L16" s="34"/>
      <c r="M16" s="35"/>
      <c r="N16" s="36" t="s">
        <v>273</v>
      </c>
      <c r="O16" s="34"/>
      <c r="P16" s="34"/>
      <c r="Q16" s="35"/>
      <c r="R16" s="34" t="s">
        <v>274</v>
      </c>
      <c r="S16" s="34"/>
      <c r="T16" s="34"/>
      <c r="U16" s="34"/>
    </row>
    <row r="17" spans="1:21">
      <c r="B17" t="s">
        <v>269</v>
      </c>
      <c r="C17" t="s">
        <v>270</v>
      </c>
      <c r="D17" t="s">
        <v>271</v>
      </c>
      <c r="E17" s="13" t="s">
        <v>272</v>
      </c>
      <c r="F17" t="s">
        <v>269</v>
      </c>
      <c r="G17" t="s">
        <v>270</v>
      </c>
      <c r="H17" t="s">
        <v>271</v>
      </c>
      <c r="I17" s="13" t="s">
        <v>272</v>
      </c>
      <c r="J17" t="s">
        <v>269</v>
      </c>
      <c r="K17" t="s">
        <v>270</v>
      </c>
      <c r="L17" t="s">
        <v>271</v>
      </c>
      <c r="M17" s="13" t="s">
        <v>272</v>
      </c>
      <c r="N17" s="14" t="s">
        <v>269</v>
      </c>
      <c r="O17" t="s">
        <v>270</v>
      </c>
      <c r="P17" t="s">
        <v>271</v>
      </c>
      <c r="Q17" s="13" t="s">
        <v>272</v>
      </c>
      <c r="R17" t="s">
        <v>269</v>
      </c>
      <c r="S17" t="s">
        <v>270</v>
      </c>
      <c r="T17" t="s">
        <v>271</v>
      </c>
      <c r="U17" s="13" t="s">
        <v>272</v>
      </c>
    </row>
    <row r="18" spans="1:21">
      <c r="B18">
        <v>0.816130213321411</v>
      </c>
      <c r="C18">
        <v>0.81596720201942508</v>
      </c>
      <c r="D18">
        <v>0.9210309329008598</v>
      </c>
      <c r="E18" s="13">
        <v>0.60053053748156249</v>
      </c>
      <c r="F18">
        <v>0.60196058803019237</v>
      </c>
      <c r="G18">
        <v>0.51513563700584419</v>
      </c>
      <c r="H18">
        <v>0.17475840296231418</v>
      </c>
      <c r="I18" s="13">
        <v>0.51476833122494825</v>
      </c>
      <c r="J18" s="14">
        <v>0.28388152051255156</v>
      </c>
      <c r="K18">
        <v>3.8962995805670655E-2</v>
      </c>
      <c r="L18">
        <v>0.36144689510564854</v>
      </c>
      <c r="M18" s="13">
        <v>0.39408040977596465</v>
      </c>
      <c r="N18" s="14">
        <v>0.73196261945427255</v>
      </c>
      <c r="O18">
        <v>9.3793258696537568E-2</v>
      </c>
      <c r="P18">
        <v>0.49906266454811854</v>
      </c>
      <c r="Q18" s="13">
        <v>0.20569804170291747</v>
      </c>
      <c r="R18">
        <v>0.74792139356226395</v>
      </c>
      <c r="S18">
        <v>9.8976990640459728E-2</v>
      </c>
      <c r="T18">
        <v>0.71116739539767726</v>
      </c>
      <c r="U18">
        <v>0.20569804170291747</v>
      </c>
    </row>
    <row r="19" spans="1:21">
      <c r="B19">
        <v>0.63226042656913795</v>
      </c>
      <c r="C19">
        <v>0.77415718436795533</v>
      </c>
      <c r="D19">
        <v>0.83317008864747122</v>
      </c>
      <c r="E19" s="13">
        <v>0.97588060426068113</v>
      </c>
      <c r="F19">
        <v>0.49766924066961959</v>
      </c>
      <c r="G19">
        <v>0.70115230606402801</v>
      </c>
      <c r="H19">
        <v>0.26258219408066896</v>
      </c>
      <c r="I19" s="13">
        <v>0.63761616829400802</v>
      </c>
      <c r="J19" s="14">
        <v>0.32166810457879003</v>
      </c>
      <c r="K19">
        <v>4.4040881195237774E-2</v>
      </c>
      <c r="L19">
        <v>0.1844568233835524</v>
      </c>
      <c r="M19" s="13">
        <v>0.17545326808001102</v>
      </c>
      <c r="N19" s="14">
        <v>0.44241272438351764</v>
      </c>
      <c r="O19">
        <v>0.24842627580706722</v>
      </c>
      <c r="P19">
        <v>0.71423948420569061</v>
      </c>
      <c r="Q19" s="13">
        <v>7.3034063558964787E-2</v>
      </c>
      <c r="R19">
        <v>0.49558710766652292</v>
      </c>
      <c r="S19">
        <v>0.21770859031279388</v>
      </c>
      <c r="T19">
        <v>0.38236019179788072</v>
      </c>
      <c r="U19">
        <v>7.3034063558964787E-2</v>
      </c>
    </row>
    <row r="20" spans="1:21">
      <c r="B20">
        <v>0.68794254533659149</v>
      </c>
      <c r="C20">
        <v>0.82691306735762593</v>
      </c>
      <c r="D20">
        <v>0.62352146419414445</v>
      </c>
      <c r="E20" s="13">
        <v>1.0248775582097625</v>
      </c>
      <c r="F20">
        <v>0.12589341390787873</v>
      </c>
      <c r="G20">
        <v>0.41319669946236731</v>
      </c>
      <c r="H20">
        <v>0.72536879269427801</v>
      </c>
      <c r="I20" s="13">
        <v>0.33200977424963335</v>
      </c>
      <c r="J20" s="14">
        <v>2.681271263712888E-2</v>
      </c>
      <c r="K20">
        <v>3.5068735667753079E-2</v>
      </c>
      <c r="L20">
        <v>5.5122650071348658E-2</v>
      </c>
      <c r="M20" s="13">
        <v>5.212276406457729E-2</v>
      </c>
      <c r="N20" s="14">
        <v>0.67757670957552163</v>
      </c>
      <c r="O20">
        <v>0.1246387739367905</v>
      </c>
      <c r="P20">
        <v>0.76948896551533552</v>
      </c>
      <c r="Q20" s="13">
        <v>0.20353789426523611</v>
      </c>
      <c r="R20">
        <v>0.49584278705084378</v>
      </c>
      <c r="S20">
        <v>0.1246387739367905</v>
      </c>
      <c r="T20">
        <v>0.55331024588459998</v>
      </c>
      <c r="U20">
        <v>0.20353789426523611</v>
      </c>
    </row>
    <row r="21" spans="1:21">
      <c r="B21">
        <v>1.0000000000736842</v>
      </c>
      <c r="C21">
        <v>1.0000000000736842</v>
      </c>
      <c r="D21">
        <v>0.9210309329008598</v>
      </c>
      <c r="E21" s="13">
        <v>0.8877233927749113</v>
      </c>
      <c r="F21">
        <v>0.29600789098057889</v>
      </c>
      <c r="G21">
        <v>7.5144071952855718E-2</v>
      </c>
      <c r="H21">
        <v>0.11873529121516341</v>
      </c>
      <c r="I21" s="13">
        <v>6.1794901617849493E-2</v>
      </c>
      <c r="J21" s="14">
        <v>0.16464706657752154</v>
      </c>
      <c r="K21">
        <v>0.34994383879486224</v>
      </c>
      <c r="L21">
        <v>5.5330352815187181E-2</v>
      </c>
      <c r="M21" s="13">
        <v>0.15500640179754177</v>
      </c>
      <c r="N21" s="14">
        <v>0.60739152374336891</v>
      </c>
      <c r="O21">
        <v>9.0236338582757133E-2</v>
      </c>
      <c r="P21">
        <v>0.41350164680248114</v>
      </c>
      <c r="Q21" s="13">
        <v>9.7179205369122348E-2</v>
      </c>
      <c r="R21">
        <v>0.70625250300787534</v>
      </c>
      <c r="S21">
        <v>4.3860478911634776E-2</v>
      </c>
      <c r="T21">
        <v>0.72269193652209562</v>
      </c>
      <c r="U21">
        <v>8.1857198594479916E-2</v>
      </c>
    </row>
    <row r="22" spans="1:21">
      <c r="B22">
        <v>0.73270648945061323</v>
      </c>
      <c r="C22">
        <v>0.77791611340854439</v>
      </c>
      <c r="D22">
        <v>0.9067175044615331</v>
      </c>
      <c r="E22" s="13">
        <v>0.66083405232623704</v>
      </c>
      <c r="F22">
        <v>0.12140408668215907</v>
      </c>
      <c r="G22">
        <v>0.15263798772225212</v>
      </c>
      <c r="H22">
        <v>0.36381239395978304</v>
      </c>
      <c r="I22" s="13">
        <v>4.4992508055516495E-2</v>
      </c>
      <c r="J22" s="14">
        <v>4.7052545840475891E-2</v>
      </c>
      <c r="K22">
        <v>6.5172238611047623E-2</v>
      </c>
      <c r="L22">
        <v>6.9972059916256851E-2</v>
      </c>
      <c r="M22" s="13">
        <v>0.40974383333568815</v>
      </c>
      <c r="N22" s="14">
        <v>0.81596720201942508</v>
      </c>
      <c r="O22">
        <v>0.43401942596541793</v>
      </c>
      <c r="P22">
        <v>0.79184780620642203</v>
      </c>
      <c r="Q22" s="13">
        <v>0.33785669301343374</v>
      </c>
      <c r="R22">
        <v>0.46916758621164983</v>
      </c>
      <c r="S22">
        <v>0.37581372519656803</v>
      </c>
      <c r="T22">
        <v>0.43762249441842349</v>
      </c>
      <c r="U22">
        <v>0.44007375107418178</v>
      </c>
    </row>
    <row r="23" spans="1:21">
      <c r="B23">
        <v>0.84636351318235947</v>
      </c>
      <c r="C23">
        <v>0.56376075581584439</v>
      </c>
      <c r="D23">
        <v>0.84108214496883582</v>
      </c>
      <c r="E23" s="13">
        <v>0.95335875226760858</v>
      </c>
      <c r="F23">
        <v>0.34994383879486224</v>
      </c>
      <c r="G23">
        <v>0.32773145984421287</v>
      </c>
      <c r="H23">
        <v>0.45565347301266124</v>
      </c>
      <c r="I23" s="13">
        <v>3.2085144534100718E-2</v>
      </c>
      <c r="J23" s="14">
        <v>4.2162381717006356E-2</v>
      </c>
      <c r="K23">
        <v>0.19389672852571621</v>
      </c>
      <c r="L23">
        <v>0.13867954874180821</v>
      </c>
      <c r="M23" s="13">
        <v>0.12167097657907883</v>
      </c>
      <c r="N23" s="14">
        <v>0.63209741526715191</v>
      </c>
      <c r="O23">
        <v>8.7896694225033586E-2</v>
      </c>
      <c r="P23">
        <v>1.0000000000736842</v>
      </c>
      <c r="Q23" s="13">
        <v>9.2759209705296441E-2</v>
      </c>
      <c r="R23">
        <v>0.45066725100956062</v>
      </c>
      <c r="S23">
        <v>0.1246387739367905</v>
      </c>
      <c r="T23">
        <v>0.27654095343260077</v>
      </c>
      <c r="U23">
        <v>0.16867498925018931</v>
      </c>
    </row>
    <row r="24" spans="1:21">
      <c r="B24">
        <v>0.69487163793855156</v>
      </c>
      <c r="C24">
        <v>0.63209741526715191</v>
      </c>
      <c r="D24">
        <v>0.67757670957552163</v>
      </c>
      <c r="E24" s="13">
        <v>0.45565347301266124</v>
      </c>
      <c r="F24">
        <v>0.15629524902594183</v>
      </c>
      <c r="G24">
        <v>9.2999930056417088E-2</v>
      </c>
      <c r="H24">
        <v>0.31563399477790027</v>
      </c>
      <c r="I24" s="13">
        <v>0.26383612610031182</v>
      </c>
      <c r="J24" s="14">
        <v>0.18285449288701389</v>
      </c>
      <c r="K24">
        <v>4.2280878268716855E-2</v>
      </c>
      <c r="L24">
        <v>5.2012470352140988E-2</v>
      </c>
      <c r="M24" s="13">
        <v>6.6894192204678252E-2</v>
      </c>
      <c r="N24" s="14">
        <v>0.39989348792141499</v>
      </c>
      <c r="O24">
        <v>0.21131002848112376</v>
      </c>
      <c r="P24">
        <v>0.68532137164819706</v>
      </c>
      <c r="Q24" s="13">
        <v>0.1844568233835524</v>
      </c>
      <c r="R24">
        <v>0.27117397046743613</v>
      </c>
      <c r="S24">
        <v>0.16078258618081953</v>
      </c>
      <c r="T24">
        <v>0.36754960465114861</v>
      </c>
      <c r="U24">
        <v>0.1844568233835524</v>
      </c>
    </row>
    <row r="25" spans="1:21">
      <c r="B25">
        <v>0.89691153708785665</v>
      </c>
      <c r="C25">
        <v>1.0000000000736842</v>
      </c>
      <c r="D25">
        <v>0.95335875226760858</v>
      </c>
      <c r="E25" s="13">
        <v>0.66909345348652072</v>
      </c>
      <c r="F25">
        <v>0.18432707912736251</v>
      </c>
      <c r="G25">
        <v>0.22984937187531163</v>
      </c>
      <c r="H25">
        <v>0.40126044283457024</v>
      </c>
      <c r="I25" s="13">
        <v>0.63209741526715191</v>
      </c>
      <c r="J25" s="14">
        <v>0.17150805283932802</v>
      </c>
      <c r="K25">
        <v>9.1273469599056273E-2</v>
      </c>
      <c r="L25">
        <v>0.20551158825256211</v>
      </c>
      <c r="M25" s="13">
        <v>9.8306442813629893E-2</v>
      </c>
      <c r="N25" s="14">
        <v>0.4828078176390953</v>
      </c>
      <c r="O25">
        <v>9.1273469599056273E-2</v>
      </c>
      <c r="P25">
        <v>0.63558698527056012</v>
      </c>
      <c r="Q25" s="13">
        <v>5.614900941176261E-2</v>
      </c>
      <c r="R25">
        <v>0.30328853968125952</v>
      </c>
      <c r="S25">
        <v>0.14627794964956164</v>
      </c>
      <c r="T25">
        <v>0.57245327225135068</v>
      </c>
      <c r="U25">
        <v>5.614900941176261E-2</v>
      </c>
    </row>
    <row r="27" spans="1:21">
      <c r="A27" t="s">
        <v>281</v>
      </c>
      <c r="B27" s="15">
        <f>AVERAGE(B18:B25)</f>
        <v>0.7883982953700257</v>
      </c>
      <c r="C27" s="15">
        <f t="shared" ref="C27:M27" si="2">AVERAGE(C18:C25)</f>
        <v>0.7988514672979895</v>
      </c>
      <c r="D27" s="15">
        <f t="shared" si="2"/>
        <v>0.8346860662396044</v>
      </c>
      <c r="E27" s="15">
        <f t="shared" si="2"/>
        <v>0.77849397797749309</v>
      </c>
      <c r="F27" s="15">
        <f t="shared" si="2"/>
        <v>0.29168767340232443</v>
      </c>
      <c r="G27" s="15">
        <f t="shared" si="2"/>
        <v>0.31348093299791113</v>
      </c>
      <c r="H27" s="15">
        <f t="shared" si="2"/>
        <v>0.35222562319216738</v>
      </c>
      <c r="I27" s="15">
        <f t="shared" si="2"/>
        <v>0.31490004616793998</v>
      </c>
      <c r="J27" s="15">
        <f t="shared" si="2"/>
        <v>0.15507335969872704</v>
      </c>
      <c r="K27" s="15">
        <f t="shared" si="2"/>
        <v>0.10757997080850758</v>
      </c>
      <c r="L27" s="15">
        <f t="shared" si="2"/>
        <v>0.14031654857981313</v>
      </c>
      <c r="M27" s="15">
        <f t="shared" si="2"/>
        <v>0.18415978608139624</v>
      </c>
      <c r="N27" s="15">
        <f t="shared" ref="N27:U27" si="3">AVERAGE(N18:N25)</f>
        <v>0.59876368750047104</v>
      </c>
      <c r="O27" s="15">
        <f t="shared" si="3"/>
        <v>0.17269928316172301</v>
      </c>
      <c r="P27" s="15">
        <f t="shared" si="3"/>
        <v>0.68863111553381107</v>
      </c>
      <c r="Q27" s="15">
        <f t="shared" si="3"/>
        <v>0.15633386755128575</v>
      </c>
      <c r="R27" s="15">
        <f t="shared" si="3"/>
        <v>0.49248764233217651</v>
      </c>
      <c r="S27" s="15">
        <f t="shared" si="3"/>
        <v>0.16158723359567734</v>
      </c>
      <c r="T27" s="15">
        <f t="shared" si="3"/>
        <v>0.50296201179447209</v>
      </c>
      <c r="U27" s="15">
        <f t="shared" si="3"/>
        <v>0.17668522140516058</v>
      </c>
    </row>
    <row r="28" spans="1:21">
      <c r="A28" t="s">
        <v>282</v>
      </c>
      <c r="B28">
        <f>STDEV(B18:B25)</f>
        <v>0.12363462038039653</v>
      </c>
      <c r="C28">
        <f t="shared" ref="C28:M28" si="4">STDEV(C18:C25)</f>
        <v>0.15405218011828656</v>
      </c>
      <c r="D28">
        <f t="shared" si="4"/>
        <v>0.12159631903410667</v>
      </c>
      <c r="E28">
        <f t="shared" si="4"/>
        <v>0.20835560736748193</v>
      </c>
      <c r="F28">
        <f t="shared" si="4"/>
        <v>0.18065427710761028</v>
      </c>
      <c r="G28">
        <f t="shared" si="4"/>
        <v>0.22018857106454895</v>
      </c>
      <c r="H28">
        <f t="shared" si="4"/>
        <v>0.18817129464342347</v>
      </c>
      <c r="I28">
        <f t="shared" si="4"/>
        <v>0.25759991860487591</v>
      </c>
      <c r="J28">
        <f t="shared" si="4"/>
        <v>0.11106438058119573</v>
      </c>
      <c r="K28">
        <f t="shared" si="4"/>
        <v>0.11117714357567567</v>
      </c>
      <c r="L28">
        <f t="shared" si="4"/>
        <v>0.10844793228047701</v>
      </c>
      <c r="M28">
        <f t="shared" si="4"/>
        <v>0.14058103735794567</v>
      </c>
      <c r="N28">
        <f t="shared" ref="N28:U28" si="5">STDEV(N18:N25)</f>
        <v>0.14626645710102346</v>
      </c>
      <c r="O28">
        <f t="shared" si="5"/>
        <v>0.12228265662645955</v>
      </c>
      <c r="P28">
        <f t="shared" si="5"/>
        <v>0.18097162535134492</v>
      </c>
      <c r="Q28">
        <f t="shared" si="5"/>
        <v>9.4810602903069655E-2</v>
      </c>
      <c r="R28">
        <f t="shared" si="5"/>
        <v>0.16819694771930091</v>
      </c>
      <c r="S28">
        <f t="shared" si="5"/>
        <v>9.9848189517514341E-2</v>
      </c>
      <c r="T28">
        <f t="shared" si="5"/>
        <v>0.16362490586422251</v>
      </c>
      <c r="U28">
        <f t="shared" si="5"/>
        <v>0.12266434095519912</v>
      </c>
    </row>
    <row r="29" spans="1:21">
      <c r="A29" t="s">
        <v>283</v>
      </c>
      <c r="B29">
        <f>B28/SQRT(8)</f>
        <v>4.371143923020146E-2</v>
      </c>
      <c r="C29">
        <f t="shared" ref="C29:M29" si="6">C28/SQRT(8)</f>
        <v>5.4465670609105926E-2</v>
      </c>
      <c r="D29">
        <f t="shared" si="6"/>
        <v>4.2990790878169843E-2</v>
      </c>
      <c r="E29">
        <f t="shared" si="6"/>
        <v>7.3664831433894129E-2</v>
      </c>
      <c r="F29">
        <f t="shared" si="6"/>
        <v>6.3870932196572444E-2</v>
      </c>
      <c r="G29">
        <f t="shared" si="6"/>
        <v>7.7848415869759283E-2</v>
      </c>
      <c r="H29">
        <f t="shared" si="6"/>
        <v>6.652859923350829E-2</v>
      </c>
      <c r="I29">
        <f t="shared" si="6"/>
        <v>9.1075324639305219E-2</v>
      </c>
      <c r="J29">
        <f t="shared" si="6"/>
        <v>3.9267188328623505E-2</v>
      </c>
      <c r="K29">
        <f t="shared" si="6"/>
        <v>3.9307056067655333E-2</v>
      </c>
      <c r="L29">
        <f t="shared" si="6"/>
        <v>3.8342134160592387E-2</v>
      </c>
      <c r="M29">
        <f t="shared" si="6"/>
        <v>4.970290241102137E-2</v>
      </c>
      <c r="N29">
        <f t="shared" ref="N29" si="7">N28/SQRT(8)</f>
        <v>5.1713001838132461E-2</v>
      </c>
      <c r="O29">
        <f t="shared" ref="O29" si="8">O28/SQRT(8)</f>
        <v>4.3233447861037826E-2</v>
      </c>
      <c r="P29">
        <f t="shared" ref="P29" si="9">P28/SQRT(8)</f>
        <v>6.3983131744143648E-2</v>
      </c>
      <c r="Q29">
        <f t="shared" ref="Q29" si="10">Q28/SQRT(8)</f>
        <v>3.3520610120572759E-2</v>
      </c>
      <c r="R29">
        <f t="shared" ref="R29" si="11">R28/SQRT(8)</f>
        <v>5.946660115359844E-2</v>
      </c>
      <c r="S29">
        <f t="shared" ref="S29" si="12">S28/SQRT(8)</f>
        <v>3.5301665948516969E-2</v>
      </c>
      <c r="T29">
        <f t="shared" ref="T29" si="13">T28/SQRT(8)</f>
        <v>5.7850140253801106E-2</v>
      </c>
      <c r="U29">
        <f t="shared" ref="U29" si="14">U28/SQRT(8)</f>
        <v>4.3368393649600018E-2</v>
      </c>
    </row>
  </sheetData>
  <mergeCells count="7">
    <mergeCell ref="R16:U16"/>
    <mergeCell ref="B1:C2"/>
    <mergeCell ref="B16:E16"/>
    <mergeCell ref="F16:I16"/>
    <mergeCell ref="J16:M16"/>
    <mergeCell ref="N16:Q16"/>
    <mergeCell ref="B14:C14"/>
  </mergeCells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287F-B0B5-4DC8-A35B-28974E96DB99}">
  <dimension ref="A1:E12"/>
  <sheetViews>
    <sheetView workbookViewId="0">
      <selection activeCell="A10" sqref="A10:XFD12"/>
    </sheetView>
  </sheetViews>
  <sheetFormatPr defaultRowHeight="15"/>
  <sheetData>
    <row r="1" spans="1:5">
      <c r="A1" t="s">
        <v>234</v>
      </c>
      <c r="B1" s="34" t="s">
        <v>235</v>
      </c>
      <c r="C1" s="34"/>
      <c r="D1" s="34"/>
      <c r="E1" s="34"/>
    </row>
    <row r="3" spans="1:5">
      <c r="B3" s="11" t="s">
        <v>236</v>
      </c>
      <c r="C3" s="11" t="s">
        <v>237</v>
      </c>
      <c r="D3" s="11" t="s">
        <v>238</v>
      </c>
    </row>
    <row r="4" spans="1:5">
      <c r="A4" s="28" t="s">
        <v>302</v>
      </c>
      <c r="B4" s="9">
        <v>7.9453279999999999</v>
      </c>
      <c r="C4" s="9">
        <v>6.7812340000000004</v>
      </c>
      <c r="D4" s="9">
        <v>14.04761905</v>
      </c>
    </row>
    <row r="5" spans="1:5">
      <c r="B5" s="9">
        <v>3.3940939999999999</v>
      </c>
      <c r="C5" s="9">
        <v>12.56789</v>
      </c>
      <c r="D5" s="9">
        <v>19.595482010000001</v>
      </c>
    </row>
    <row r="6" spans="1:5">
      <c r="B6" s="9">
        <v>8.7745099999999994</v>
      </c>
      <c r="C6" s="9">
        <v>7.1432500000000001</v>
      </c>
      <c r="D6" s="9">
        <v>11.968500000000001</v>
      </c>
    </row>
    <row r="7" spans="1:5">
      <c r="B7" s="9">
        <v>1.235644</v>
      </c>
      <c r="C7" s="9">
        <v>10.564780000000001</v>
      </c>
      <c r="D7" s="9">
        <v>14.86215539</v>
      </c>
    </row>
    <row r="8" spans="1:5">
      <c r="B8" s="9">
        <v>5.3240740000000004</v>
      </c>
      <c r="C8" s="9"/>
      <c r="D8" s="9">
        <v>20.121357199999998</v>
      </c>
    </row>
    <row r="9" spans="1:5">
      <c r="B9" s="9"/>
      <c r="C9" s="9"/>
      <c r="D9" s="9"/>
    </row>
    <row r="10" spans="1:5">
      <c r="A10" t="s">
        <v>281</v>
      </c>
      <c r="B10">
        <f>AVERAGE(B4:B8)</f>
        <v>5.3347299999999995</v>
      </c>
      <c r="C10">
        <f>AVERAGE(C4:C7)</f>
        <v>9.2642884999999993</v>
      </c>
      <c r="D10">
        <f>AVERAGE(D4:D8)</f>
        <v>16.119022730000001</v>
      </c>
    </row>
    <row r="11" spans="1:5">
      <c r="A11" t="s">
        <v>282</v>
      </c>
      <c r="B11">
        <f>STDEV(B4:B8)</f>
        <v>3.1311338216464031</v>
      </c>
      <c r="C11">
        <f>STDEV(C4:C7)</f>
        <v>2.7850448817943745</v>
      </c>
      <c r="D11">
        <f>STDEV(D4:D8)</f>
        <v>3.5777687873649437</v>
      </c>
    </row>
    <row r="12" spans="1:5">
      <c r="A12" t="s">
        <v>283</v>
      </c>
      <c r="B12">
        <f>B11/SQRT(5)</f>
        <v>1.400285614370012</v>
      </c>
      <c r="C12">
        <f>C11/SQRT(4)</f>
        <v>1.3925224408971872</v>
      </c>
      <c r="D12">
        <f>D11/SQRT(5)</f>
        <v>1.6000268432650009</v>
      </c>
    </row>
  </sheetData>
  <mergeCells count="1">
    <mergeCell ref="B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BEE4-25B5-426C-84D4-CFD714FD5E91}">
  <dimension ref="A1:G16"/>
  <sheetViews>
    <sheetView workbookViewId="0">
      <selection activeCell="H16" sqref="H16"/>
    </sheetView>
  </sheetViews>
  <sheetFormatPr defaultRowHeight="15"/>
  <sheetData>
    <row r="1" spans="1:7">
      <c r="A1" t="s">
        <v>239</v>
      </c>
      <c r="B1" s="34" t="s">
        <v>240</v>
      </c>
      <c r="C1" s="34"/>
      <c r="D1" s="34"/>
    </row>
    <row r="3" spans="1:7">
      <c r="B3" s="34" t="s">
        <v>241</v>
      </c>
      <c r="C3" s="34"/>
      <c r="D3" s="34" t="s">
        <v>242</v>
      </c>
      <c r="E3" s="34"/>
      <c r="F3" s="34" t="s">
        <v>243</v>
      </c>
      <c r="G3" s="34"/>
    </row>
    <row r="4" spans="1:7">
      <c r="B4" t="s">
        <v>4</v>
      </c>
      <c r="C4" t="s">
        <v>5</v>
      </c>
      <c r="D4" t="s">
        <v>4</v>
      </c>
      <c r="E4" t="s">
        <v>5</v>
      </c>
      <c r="F4" t="s">
        <v>4</v>
      </c>
      <c r="G4" t="s">
        <v>5</v>
      </c>
    </row>
    <row r="5" spans="1:7">
      <c r="B5" s="9">
        <v>5.8000000000000003E-2</v>
      </c>
      <c r="C5" s="9">
        <v>7.0000000000000007E-2</v>
      </c>
      <c r="D5" s="9">
        <v>0.08</v>
      </c>
      <c r="E5" s="9">
        <v>0.11899999999999999</v>
      </c>
      <c r="F5" s="9">
        <v>0.19</v>
      </c>
      <c r="G5" s="9">
        <v>0.219</v>
      </c>
    </row>
    <row r="6" spans="1:7">
      <c r="B6" s="9">
        <v>7.1999999999999995E-2</v>
      </c>
      <c r="C6" s="9">
        <v>0.11</v>
      </c>
      <c r="D6" s="9">
        <v>9.2999999999999999E-2</v>
      </c>
      <c r="E6" s="9">
        <v>0.215</v>
      </c>
      <c r="F6" s="9">
        <v>0.21099999999999999</v>
      </c>
      <c r="G6" s="9">
        <v>0.23200000000000001</v>
      </c>
    </row>
    <row r="7" spans="1:7">
      <c r="B7" s="9">
        <v>8.7999999999999995E-2</v>
      </c>
      <c r="C7" s="9">
        <v>0.13</v>
      </c>
      <c r="D7" s="9">
        <v>0.112</v>
      </c>
      <c r="E7" s="9">
        <v>0.13100000000000001</v>
      </c>
      <c r="F7" s="9">
        <v>0.217</v>
      </c>
      <c r="G7" s="9">
        <v>0.32500000000000001</v>
      </c>
    </row>
    <row r="8" spans="1:7">
      <c r="B8" s="9">
        <v>5.8000000000000003E-2</v>
      </c>
      <c r="C8" s="9">
        <v>0.109</v>
      </c>
      <c r="D8" s="9">
        <v>9.6000000000000002E-2</v>
      </c>
      <c r="E8" s="9">
        <v>0.16700000000000001</v>
      </c>
      <c r="F8" s="9">
        <v>0.25600000000000001</v>
      </c>
      <c r="G8" s="9">
        <v>0.33700000000000002</v>
      </c>
    </row>
    <row r="10" spans="1:7">
      <c r="A10" t="s">
        <v>281</v>
      </c>
      <c r="B10">
        <f>AVERAGE(B5:B8)</f>
        <v>6.9000000000000006E-2</v>
      </c>
      <c r="C10">
        <f t="shared" ref="C10:G10" si="0">AVERAGE(C5:C8)</f>
        <v>0.10475</v>
      </c>
      <c r="D10">
        <f t="shared" si="0"/>
        <v>9.5250000000000001E-2</v>
      </c>
      <c r="E10">
        <f t="shared" si="0"/>
        <v>0.158</v>
      </c>
      <c r="F10">
        <f t="shared" si="0"/>
        <v>0.2185</v>
      </c>
      <c r="G10">
        <f t="shared" si="0"/>
        <v>0.27825</v>
      </c>
    </row>
    <row r="11" spans="1:7">
      <c r="A11" t="s">
        <v>282</v>
      </c>
      <c r="B11">
        <f>STDEV(B5:B8)</f>
        <v>1.4282856857085677E-2</v>
      </c>
      <c r="C11">
        <f t="shared" ref="C11:G11" si="1">STDEV(C5:C8)</f>
        <v>2.5104780421266407E-2</v>
      </c>
      <c r="D11">
        <f t="shared" si="1"/>
        <v>1.3149778198382896E-2</v>
      </c>
      <c r="E11">
        <f t="shared" si="1"/>
        <v>4.3127717305695652E-2</v>
      </c>
      <c r="F11">
        <f t="shared" si="1"/>
        <v>2.7549954627911662E-2</v>
      </c>
      <c r="G11">
        <f t="shared" si="1"/>
        <v>6.1337182850209254E-2</v>
      </c>
    </row>
    <row r="12" spans="1:7">
      <c r="A12" t="s">
        <v>283</v>
      </c>
      <c r="B12">
        <f>B11/SQRT(4)</f>
        <v>7.1414284285428384E-3</v>
      </c>
      <c r="C12">
        <f t="shared" ref="C12:G12" si="2">C11/SQRT(4)</f>
        <v>1.2552390210633204E-2</v>
      </c>
      <c r="D12">
        <f t="shared" si="2"/>
        <v>6.574889099191448E-3</v>
      </c>
      <c r="E12">
        <f t="shared" si="2"/>
        <v>2.1563858652847826E-2</v>
      </c>
      <c r="F12">
        <f t="shared" si="2"/>
        <v>1.3774977313955831E-2</v>
      </c>
      <c r="G12">
        <f t="shared" si="2"/>
        <v>3.0668591425104627E-2</v>
      </c>
    </row>
    <row r="13" spans="1:7">
      <c r="B13" s="9"/>
      <c r="C13" s="9"/>
      <c r="D13" s="9"/>
      <c r="E13" s="9"/>
      <c r="F13" s="9"/>
      <c r="G13" s="9"/>
    </row>
    <row r="14" spans="1:7">
      <c r="B14" s="9"/>
      <c r="C14" s="9"/>
      <c r="D14" s="9"/>
      <c r="E14" s="9"/>
      <c r="F14" s="9"/>
      <c r="G14" s="9"/>
    </row>
    <row r="15" spans="1:7">
      <c r="B15" s="9"/>
      <c r="C15" s="9"/>
      <c r="D15" s="9"/>
      <c r="E15" s="9"/>
      <c r="F15" s="9"/>
      <c r="G15" s="9"/>
    </row>
    <row r="16" spans="1:7">
      <c r="B16" s="9"/>
      <c r="C16" s="9"/>
      <c r="D16" s="9"/>
      <c r="E16" s="9"/>
      <c r="F16" s="9"/>
      <c r="G16" s="9"/>
    </row>
  </sheetData>
  <mergeCells count="4">
    <mergeCell ref="B1:D1"/>
    <mergeCell ref="B3:C3"/>
    <mergeCell ref="D3:E3"/>
    <mergeCell ref="F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77FB-AEA2-4C33-8949-AB64B6E1DA41}">
  <dimension ref="A1:I44"/>
  <sheetViews>
    <sheetView tabSelected="1" workbookViewId="0">
      <selection activeCell="O16" sqref="A1:O16"/>
    </sheetView>
  </sheetViews>
  <sheetFormatPr defaultRowHeight="15"/>
  <sheetData>
    <row r="1" spans="1:9">
      <c r="A1" t="s">
        <v>304</v>
      </c>
      <c r="B1" t="s">
        <v>295</v>
      </c>
      <c r="I1" t="s">
        <v>303</v>
      </c>
    </row>
    <row r="16" spans="1:9">
      <c r="B16" t="s">
        <v>297</v>
      </c>
      <c r="C16" t="s">
        <v>298</v>
      </c>
      <c r="D16" t="s">
        <v>299</v>
      </c>
      <c r="E16" t="s">
        <v>300</v>
      </c>
    </row>
    <row r="18" spans="1:6">
      <c r="A18" t="s">
        <v>305</v>
      </c>
      <c r="B18" s="34" t="s">
        <v>80</v>
      </c>
      <c r="C18" s="34"/>
      <c r="D18" s="34"/>
      <c r="E18" s="34"/>
    </row>
    <row r="20" spans="1:6">
      <c r="B20" s="34" t="s">
        <v>78</v>
      </c>
      <c r="C20" s="34"/>
      <c r="D20" s="34" t="s">
        <v>79</v>
      </c>
      <c r="E20" s="34"/>
    </row>
    <row r="21" spans="1:6">
      <c r="B21" s="31" t="s">
        <v>6</v>
      </c>
      <c r="C21" s="31" t="s">
        <v>7</v>
      </c>
      <c r="D21" s="31" t="s">
        <v>346</v>
      </c>
      <c r="E21" s="31" t="s">
        <v>347</v>
      </c>
      <c r="F21" s="30"/>
    </row>
    <row r="22" spans="1:6">
      <c r="B22" s="9">
        <v>0.8</v>
      </c>
      <c r="C22" s="9">
        <v>0.24</v>
      </c>
      <c r="D22" s="9">
        <v>3.5</v>
      </c>
      <c r="E22" s="9">
        <v>0.81</v>
      </c>
    </row>
    <row r="23" spans="1:6">
      <c r="B23" s="9">
        <v>0.2</v>
      </c>
      <c r="C23" s="9">
        <v>0.12</v>
      </c>
      <c r="D23" s="9">
        <v>2.93</v>
      </c>
      <c r="E23" s="9">
        <v>0.51</v>
      </c>
    </row>
    <row r="24" spans="1:6">
      <c r="B24" s="9">
        <v>0.1</v>
      </c>
      <c r="C24" s="9">
        <v>0.05</v>
      </c>
      <c r="D24" s="9">
        <v>1.83</v>
      </c>
      <c r="E24" s="9">
        <v>0.65</v>
      </c>
    </row>
    <row r="25" spans="1:6">
      <c r="B25" s="9">
        <v>0.2</v>
      </c>
      <c r="C25" s="9">
        <v>0.01</v>
      </c>
      <c r="D25" s="9">
        <v>2.0299999999999998</v>
      </c>
      <c r="E25" s="9">
        <v>0.1</v>
      </c>
    </row>
    <row r="26" spans="1:6">
      <c r="B26" s="2"/>
      <c r="C26" s="2"/>
      <c r="D26" s="2"/>
      <c r="E26" s="2"/>
    </row>
    <row r="27" spans="1:6">
      <c r="A27" t="s">
        <v>281</v>
      </c>
      <c r="B27">
        <f>AVERAGE(B22:B25)</f>
        <v>0.32500000000000001</v>
      </c>
      <c r="C27">
        <f t="shared" ref="C27:E27" si="0">AVERAGE(C22:C25)</f>
        <v>0.105</v>
      </c>
      <c r="D27">
        <f t="shared" si="0"/>
        <v>2.5724999999999998</v>
      </c>
      <c r="E27">
        <f t="shared" si="0"/>
        <v>0.51750000000000007</v>
      </c>
    </row>
    <row r="28" spans="1:6">
      <c r="A28" t="s">
        <v>282</v>
      </c>
      <c r="B28">
        <f>STDEV(B22:B25)</f>
        <v>0.3201562118716425</v>
      </c>
      <c r="C28">
        <f t="shared" ref="C28:E28" si="1">STDEV(C22:C25)</f>
        <v>0.10082988974836117</v>
      </c>
      <c r="D28">
        <f t="shared" si="1"/>
        <v>0.7818088001551281</v>
      </c>
      <c r="E28">
        <f t="shared" si="1"/>
        <v>0.30412442629073161</v>
      </c>
    </row>
    <row r="29" spans="1:6">
      <c r="A29" t="s">
        <v>283</v>
      </c>
      <c r="B29">
        <f>B28/SQRT(4)</f>
        <v>0.16007810593582125</v>
      </c>
      <c r="C29">
        <f t="shared" ref="C29:E29" si="2">C28/SQRT(4)</f>
        <v>5.0414944874180585E-2</v>
      </c>
      <c r="D29">
        <f t="shared" si="2"/>
        <v>0.39090440007756405</v>
      </c>
      <c r="E29">
        <f t="shared" si="2"/>
        <v>0.1520622131453658</v>
      </c>
    </row>
    <row r="31" spans="1:6">
      <c r="A31" t="s">
        <v>306</v>
      </c>
      <c r="B31" s="34" t="s">
        <v>82</v>
      </c>
      <c r="C31" s="34"/>
      <c r="D31" s="34"/>
      <c r="E31" s="34"/>
    </row>
    <row r="33" spans="1:8">
      <c r="B33" s="34" t="s">
        <v>78</v>
      </c>
      <c r="C33" s="34"/>
      <c r="D33" s="34" t="s">
        <v>79</v>
      </c>
      <c r="E33" s="34"/>
    </row>
    <row r="34" spans="1:8">
      <c r="B34" s="31" t="s">
        <v>6</v>
      </c>
      <c r="C34" s="31" t="s">
        <v>7</v>
      </c>
      <c r="D34" s="31" t="s">
        <v>6</v>
      </c>
      <c r="E34" s="31" t="s">
        <v>7</v>
      </c>
      <c r="F34" s="31"/>
    </row>
    <row r="35" spans="1:8">
      <c r="B35" s="9">
        <v>0.09</v>
      </c>
      <c r="C35" s="9">
        <v>0.22</v>
      </c>
      <c r="D35" s="9">
        <v>0.95</v>
      </c>
      <c r="E35" s="9">
        <v>2</v>
      </c>
    </row>
    <row r="36" spans="1:8">
      <c r="B36" s="9">
        <v>0.11</v>
      </c>
      <c r="C36" s="9">
        <v>0.15</v>
      </c>
      <c r="D36" s="9">
        <v>0.34</v>
      </c>
      <c r="E36" s="9">
        <v>0.44</v>
      </c>
    </row>
    <row r="37" spans="1:8">
      <c r="B37" s="9">
        <v>0.23</v>
      </c>
      <c r="C37" s="9">
        <v>0.08</v>
      </c>
      <c r="D37" s="9">
        <v>0.34</v>
      </c>
      <c r="E37" s="9">
        <v>0.99</v>
      </c>
    </row>
    <row r="38" spans="1:8">
      <c r="B38" s="9">
        <v>0.49</v>
      </c>
      <c r="C38" s="9">
        <v>0.21</v>
      </c>
      <c r="D38" s="9">
        <v>0.61</v>
      </c>
      <c r="E38" s="9">
        <v>1.1200000000000001</v>
      </c>
    </row>
    <row r="39" spans="1:8">
      <c r="B39" s="2"/>
      <c r="C39" s="2"/>
      <c r="D39" s="2"/>
      <c r="E39" s="2"/>
    </row>
    <row r="40" spans="1:8">
      <c r="A40" t="s">
        <v>281</v>
      </c>
      <c r="B40">
        <f>AVERAGE(B35:B38)</f>
        <v>0.23</v>
      </c>
      <c r="C40">
        <f t="shared" ref="C40:D40" si="3">AVERAGE(C35:C38)</f>
        <v>0.16500000000000001</v>
      </c>
      <c r="D40">
        <f t="shared" si="3"/>
        <v>0.56000000000000005</v>
      </c>
      <c r="E40">
        <f>AVERAGE(E35:E38)</f>
        <v>1.1375</v>
      </c>
    </row>
    <row r="41" spans="1:8">
      <c r="A41" t="s">
        <v>282</v>
      </c>
      <c r="B41">
        <f>STDEV(B35:B38)</f>
        <v>0.18402898322456346</v>
      </c>
      <c r="C41">
        <f t="shared" ref="C41:E41" si="4">STDEV(C35:C38)</f>
        <v>6.4549722436790205E-2</v>
      </c>
      <c r="D41">
        <f t="shared" si="4"/>
        <v>0.28948229652260238</v>
      </c>
      <c r="E41">
        <f t="shared" si="4"/>
        <v>0.64613595060688822</v>
      </c>
    </row>
    <row r="42" spans="1:8">
      <c r="A42" t="s">
        <v>283</v>
      </c>
      <c r="B42">
        <f>B41/SQRT(4)</f>
        <v>9.2014491612281729E-2</v>
      </c>
      <c r="C42">
        <f t="shared" ref="C42" si="5">C41/SQRT(4)</f>
        <v>3.2274861218395103E-2</v>
      </c>
      <c r="D42">
        <f t="shared" ref="D42" si="6">D41/SQRT(4)</f>
        <v>0.14474114826130119</v>
      </c>
      <c r="E42">
        <f t="shared" ref="E42" si="7">E41/SQRT(4)</f>
        <v>0.32306797530344411</v>
      </c>
    </row>
    <row r="44" spans="1:8">
      <c r="A44" t="s">
        <v>307</v>
      </c>
      <c r="B44" t="s">
        <v>308</v>
      </c>
      <c r="H44" t="s">
        <v>303</v>
      </c>
    </row>
  </sheetData>
  <mergeCells count="6">
    <mergeCell ref="B18:E18"/>
    <mergeCell ref="B20:C20"/>
    <mergeCell ref="D20:E20"/>
    <mergeCell ref="B31:E31"/>
    <mergeCell ref="B33:C33"/>
    <mergeCell ref="D33:E3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367F-AA27-43B5-BAEA-F42C03EF5E24}">
  <dimension ref="A1:K17"/>
  <sheetViews>
    <sheetView workbookViewId="0">
      <selection activeCell="C26" sqref="C26"/>
    </sheetView>
  </sheetViews>
  <sheetFormatPr defaultRowHeight="15"/>
  <sheetData>
    <row r="1" spans="1:11">
      <c r="A1" t="s">
        <v>244</v>
      </c>
      <c r="B1" s="34" t="s">
        <v>240</v>
      </c>
      <c r="C1" s="34"/>
      <c r="D1" s="34"/>
    </row>
    <row r="3" spans="1:11">
      <c r="B3" s="34" t="s">
        <v>241</v>
      </c>
      <c r="C3" s="34"/>
      <c r="D3" s="34" t="s">
        <v>242</v>
      </c>
      <c r="E3" s="34"/>
      <c r="F3" s="34" t="s">
        <v>243</v>
      </c>
      <c r="G3" s="34"/>
    </row>
    <row r="4" spans="1:11">
      <c r="B4" t="s">
        <v>4</v>
      </c>
      <c r="C4" t="s">
        <v>5</v>
      </c>
      <c r="D4" t="s">
        <v>4</v>
      </c>
      <c r="E4" t="s">
        <v>5</v>
      </c>
      <c r="F4" t="s">
        <v>4</v>
      </c>
      <c r="G4" t="s">
        <v>5</v>
      </c>
    </row>
    <row r="5" spans="1:11">
      <c r="B5" s="9">
        <v>5.0000000000000001E-3</v>
      </c>
      <c r="C5" s="9">
        <v>4.2999999999999997E-2</v>
      </c>
      <c r="D5" s="9">
        <v>5.2999999999999999E-2</v>
      </c>
      <c r="E5" s="9">
        <v>0.154</v>
      </c>
      <c r="F5" s="9">
        <v>0.19</v>
      </c>
      <c r="G5" s="9">
        <v>0.25</v>
      </c>
    </row>
    <row r="6" spans="1:11">
      <c r="B6" s="9">
        <v>0.01</v>
      </c>
      <c r="C6" s="9">
        <v>0.01</v>
      </c>
      <c r="D6" s="9">
        <v>7.0000000000000007E-2</v>
      </c>
      <c r="E6" s="9">
        <v>0.09</v>
      </c>
      <c r="F6" s="9">
        <v>0.21</v>
      </c>
      <c r="G6" s="9">
        <v>0.20899999999999999</v>
      </c>
    </row>
    <row r="7" spans="1:11">
      <c r="B7" s="9">
        <v>3.7999999999999999E-2</v>
      </c>
      <c r="C7" s="9">
        <v>0.02</v>
      </c>
      <c r="D7" s="9">
        <v>0.08</v>
      </c>
      <c r="E7" s="9">
        <v>0.19500000000000001</v>
      </c>
      <c r="F7" s="9">
        <v>0.17599999999999999</v>
      </c>
      <c r="G7" s="9">
        <v>0.191</v>
      </c>
    </row>
    <row r="8" spans="1:11">
      <c r="B8" s="9">
        <v>0.02</v>
      </c>
      <c r="C8" s="9">
        <v>0.09</v>
      </c>
      <c r="D8" s="9">
        <v>0.09</v>
      </c>
      <c r="E8" s="9">
        <v>0.115</v>
      </c>
      <c r="F8" s="9">
        <v>0.113</v>
      </c>
      <c r="G8" s="9">
        <v>0.185</v>
      </c>
    </row>
    <row r="10" spans="1:11">
      <c r="A10" t="s">
        <v>281</v>
      </c>
      <c r="B10">
        <f>AVERAGE(B5:B8)</f>
        <v>1.8249999999999999E-2</v>
      </c>
      <c r="C10">
        <f t="shared" ref="C10:G10" si="0">AVERAGE(C5:C8)</f>
        <v>4.0749999999999995E-2</v>
      </c>
      <c r="D10">
        <f t="shared" si="0"/>
        <v>7.325000000000001E-2</v>
      </c>
      <c r="E10">
        <f t="shared" si="0"/>
        <v>0.13850000000000001</v>
      </c>
      <c r="F10">
        <f t="shared" si="0"/>
        <v>0.17225000000000001</v>
      </c>
      <c r="G10">
        <f t="shared" si="0"/>
        <v>0.20874999999999999</v>
      </c>
    </row>
    <row r="11" spans="1:11">
      <c r="A11" t="s">
        <v>282</v>
      </c>
      <c r="B11">
        <f>STDEV(B5:B8)</f>
        <v>1.4568802284333469E-2</v>
      </c>
      <c r="C11">
        <f t="shared" ref="C11:G11" si="1">STDEV(C5:C8)</f>
        <v>3.5621856586464822E-2</v>
      </c>
      <c r="D11">
        <f t="shared" si="1"/>
        <v>1.5777093099385089E-2</v>
      </c>
      <c r="E11">
        <f t="shared" si="1"/>
        <v>4.5960127647052144E-2</v>
      </c>
      <c r="F11">
        <f t="shared" si="1"/>
        <v>4.1891725515507974E-2</v>
      </c>
      <c r="G11">
        <f t="shared" si="1"/>
        <v>2.9330018752125046E-2</v>
      </c>
    </row>
    <row r="12" spans="1:11">
      <c r="A12" t="s">
        <v>283</v>
      </c>
      <c r="B12">
        <f>B11/SQRT(4)</f>
        <v>7.2844011421667344E-3</v>
      </c>
      <c r="C12">
        <f t="shared" ref="C12:G12" si="2">C11/SQRT(4)</f>
        <v>1.7810928293232411E-2</v>
      </c>
      <c r="D12">
        <f t="shared" si="2"/>
        <v>7.8885465496925447E-3</v>
      </c>
      <c r="E12">
        <f t="shared" si="2"/>
        <v>2.2980063823526072E-2</v>
      </c>
      <c r="F12">
        <f t="shared" si="2"/>
        <v>2.0945862757753987E-2</v>
      </c>
      <c r="G12">
        <f t="shared" si="2"/>
        <v>1.4665009376062523E-2</v>
      </c>
    </row>
    <row r="13" spans="1:1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4">
    <mergeCell ref="B1:D1"/>
    <mergeCell ref="B3:C3"/>
    <mergeCell ref="D3:E3"/>
    <mergeCell ref="F3:G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B03C-982F-498F-8CAD-D06BF7E33B4F}">
  <dimension ref="A1:AI62"/>
  <sheetViews>
    <sheetView topLeftCell="A70" zoomScaleNormal="100" workbookViewId="0">
      <selection activeCell="A41" sqref="A41"/>
    </sheetView>
  </sheetViews>
  <sheetFormatPr defaultRowHeight="15"/>
  <sheetData>
    <row r="1" spans="1:6">
      <c r="A1" t="s">
        <v>252</v>
      </c>
      <c r="B1" s="34" t="s">
        <v>246</v>
      </c>
      <c r="C1" s="34"/>
      <c r="D1" s="34"/>
    </row>
    <row r="2" spans="1:6">
      <c r="B2" s="1"/>
      <c r="C2" s="1"/>
      <c r="D2" s="1"/>
    </row>
    <row r="3" spans="1:6">
      <c r="B3" s="34" t="s">
        <v>250</v>
      </c>
      <c r="C3" s="34"/>
      <c r="D3" s="34"/>
      <c r="E3" s="34"/>
      <c r="F3" s="34"/>
    </row>
    <row r="4" spans="1:6">
      <c r="B4" s="34" t="s">
        <v>247</v>
      </c>
      <c r="C4" s="34"/>
      <c r="E4" s="34" t="s">
        <v>251</v>
      </c>
      <c r="F4" s="34"/>
    </row>
    <row r="5" spans="1:6">
      <c r="B5" s="11" t="s">
        <v>248</v>
      </c>
      <c r="C5" s="11" t="s">
        <v>249</v>
      </c>
      <c r="E5" s="11" t="s">
        <v>248</v>
      </c>
      <c r="F5" s="11" t="s">
        <v>249</v>
      </c>
    </row>
    <row r="6" spans="1:6">
      <c r="B6" s="9">
        <v>0.75</v>
      </c>
      <c r="C6" s="9">
        <v>0.71</v>
      </c>
      <c r="E6" s="9">
        <v>0.8</v>
      </c>
      <c r="F6" s="9">
        <v>0.8</v>
      </c>
    </row>
    <row r="7" spans="1:6">
      <c r="B7" s="9">
        <v>0.95</v>
      </c>
      <c r="C7" s="9">
        <v>0.79</v>
      </c>
      <c r="E7" s="9">
        <v>0.77</v>
      </c>
      <c r="F7" s="9">
        <v>0.77</v>
      </c>
    </row>
    <row r="8" spans="1:6">
      <c r="B8" s="9">
        <v>0.64</v>
      </c>
      <c r="C8" s="9">
        <v>0.73</v>
      </c>
      <c r="E8" s="9">
        <v>0.76</v>
      </c>
      <c r="F8" s="9">
        <v>0.9</v>
      </c>
    </row>
    <row r="9" spans="1:6">
      <c r="B9" s="9">
        <v>0.75</v>
      </c>
      <c r="C9" s="9">
        <v>0.76</v>
      </c>
      <c r="E9" s="9">
        <v>0.67</v>
      </c>
      <c r="F9" s="9">
        <v>0.68</v>
      </c>
    </row>
    <row r="10" spans="1:6">
      <c r="B10" s="9">
        <v>0.85</v>
      </c>
      <c r="C10" s="9">
        <v>0.68</v>
      </c>
      <c r="E10" s="9">
        <v>0.86</v>
      </c>
      <c r="F10" s="9">
        <v>0.88</v>
      </c>
    </row>
    <row r="11" spans="1:6">
      <c r="B11" s="9">
        <v>0.79</v>
      </c>
      <c r="C11" s="9">
        <v>0.65</v>
      </c>
      <c r="E11" s="9">
        <v>0.63</v>
      </c>
      <c r="F11" s="9">
        <v>0.36</v>
      </c>
    </row>
    <row r="12" spans="1:6">
      <c r="B12" s="9">
        <v>0.8</v>
      </c>
      <c r="C12" s="9">
        <v>0.88</v>
      </c>
      <c r="E12" s="9">
        <v>0.9</v>
      </c>
      <c r="F12" s="9">
        <v>0.92</v>
      </c>
    </row>
    <row r="13" spans="1:6">
      <c r="B13" s="9">
        <v>0.75</v>
      </c>
      <c r="C13" s="9">
        <v>0.81</v>
      </c>
      <c r="E13" s="9">
        <v>0.88</v>
      </c>
      <c r="F13" s="9">
        <v>0.92</v>
      </c>
    </row>
    <row r="14" spans="1:6">
      <c r="E14" s="9">
        <v>0.65</v>
      </c>
      <c r="F14" s="9">
        <v>0.75</v>
      </c>
    </row>
    <row r="15" spans="1:6">
      <c r="E15" s="9">
        <v>0.77</v>
      </c>
      <c r="F15" s="9">
        <v>0.75</v>
      </c>
    </row>
    <row r="16" spans="1:6">
      <c r="E16" s="9">
        <v>0.85</v>
      </c>
      <c r="F16" s="9">
        <v>0.85</v>
      </c>
    </row>
    <row r="17" spans="1:17">
      <c r="E17" s="9">
        <v>0.77</v>
      </c>
      <c r="F17" s="9">
        <v>0.54</v>
      </c>
    </row>
    <row r="18" spans="1:17">
      <c r="E18" s="9"/>
      <c r="F18" s="9"/>
    </row>
    <row r="19" spans="1:17">
      <c r="A19" t="s">
        <v>281</v>
      </c>
      <c r="B19">
        <f>AVERAGE(B6:B13)</f>
        <v>0.78500000000000003</v>
      </c>
      <c r="C19">
        <f>AVERAGE(C6:C13)</f>
        <v>0.75124999999999997</v>
      </c>
      <c r="E19">
        <f>AVERAGE(E6:E17)</f>
        <v>0.77583333333333337</v>
      </c>
      <c r="F19">
        <f>AVERAGE(F6:F17)</f>
        <v>0.76000000000000012</v>
      </c>
    </row>
    <row r="20" spans="1:17">
      <c r="A20" t="s">
        <v>282</v>
      </c>
      <c r="B20">
        <f>STDEV(B6:B13)</f>
        <v>8.9761588985171475E-2</v>
      </c>
      <c r="C20">
        <f>STDEV(C6:C13)</f>
        <v>7.4725688832078169E-2</v>
      </c>
      <c r="E20">
        <f>STDEV(E6:E17)</f>
        <v>8.9489291724392225E-2</v>
      </c>
      <c r="F20">
        <f>STDEV(F6:F17)</f>
        <v>0.16787441193290342</v>
      </c>
    </row>
    <row r="21" spans="1:17">
      <c r="A21" t="s">
        <v>283</v>
      </c>
      <c r="B21">
        <f>B20/SQRT(8)</f>
        <v>3.1735514130747225E-2</v>
      </c>
      <c r="C21">
        <f>C20/SQRT(8)</f>
        <v>2.6419520650999166E-2</v>
      </c>
      <c r="E21">
        <f>E20/SQRT(12)</f>
        <v>2.5833333333333403E-2</v>
      </c>
      <c r="F21">
        <f>F20/SQRT(12)</f>
        <v>4.8461168459755961E-2</v>
      </c>
    </row>
    <row r="23" spans="1:17">
      <c r="A23" t="s">
        <v>245</v>
      </c>
      <c r="B23" s="34" t="s">
        <v>284</v>
      </c>
      <c r="C23" s="34"/>
      <c r="D23" s="34"/>
    </row>
    <row r="25" spans="1:17">
      <c r="B25" s="34" t="s">
        <v>257</v>
      </c>
      <c r="C25" s="34"/>
      <c r="D25" s="34"/>
      <c r="E25" s="35"/>
      <c r="F25" s="36" t="s">
        <v>258</v>
      </c>
      <c r="G25" s="34"/>
      <c r="H25" s="34"/>
      <c r="I25" s="35"/>
      <c r="J25" s="36" t="s">
        <v>259</v>
      </c>
      <c r="K25" s="34"/>
      <c r="L25" s="34"/>
      <c r="M25" s="35"/>
      <c r="N25" s="34" t="s">
        <v>260</v>
      </c>
      <c r="O25" s="34"/>
      <c r="P25" s="34"/>
      <c r="Q25" s="34"/>
    </row>
    <row r="26" spans="1:17">
      <c r="B26" t="s">
        <v>261</v>
      </c>
      <c r="C26" t="s">
        <v>262</v>
      </c>
      <c r="D26" t="s">
        <v>256</v>
      </c>
      <c r="E26" s="13" t="s">
        <v>263</v>
      </c>
      <c r="F26" s="14" t="s">
        <v>261</v>
      </c>
      <c r="G26" t="s">
        <v>262</v>
      </c>
      <c r="H26" t="s">
        <v>256</v>
      </c>
      <c r="I26" s="13" t="s">
        <v>263</v>
      </c>
      <c r="J26" s="14" t="s">
        <v>261</v>
      </c>
      <c r="K26" t="s">
        <v>262</v>
      </c>
      <c r="L26" t="s">
        <v>256</v>
      </c>
      <c r="M26" s="13" t="s">
        <v>263</v>
      </c>
      <c r="N26" t="s">
        <v>261</v>
      </c>
      <c r="O26" t="s">
        <v>262</v>
      </c>
      <c r="P26" t="s">
        <v>256</v>
      </c>
      <c r="Q26" t="s">
        <v>263</v>
      </c>
    </row>
    <row r="27" spans="1:17">
      <c r="B27">
        <v>0</v>
      </c>
      <c r="C27">
        <v>0</v>
      </c>
      <c r="D27">
        <v>0</v>
      </c>
      <c r="E27" s="13">
        <v>0</v>
      </c>
      <c r="F27" s="14">
        <v>0</v>
      </c>
      <c r="G27">
        <v>8</v>
      </c>
      <c r="H27">
        <v>6</v>
      </c>
      <c r="I27" s="13">
        <v>6</v>
      </c>
      <c r="J27" s="14">
        <v>0</v>
      </c>
      <c r="K27">
        <v>12</v>
      </c>
      <c r="L27">
        <v>12</v>
      </c>
      <c r="M27" s="13">
        <v>10</v>
      </c>
      <c r="N27">
        <v>0</v>
      </c>
      <c r="O27">
        <v>12</v>
      </c>
      <c r="P27">
        <v>12</v>
      </c>
      <c r="Q27">
        <v>10</v>
      </c>
    </row>
    <row r="28" spans="1:17">
      <c r="B28">
        <v>0</v>
      </c>
      <c r="C28">
        <v>0</v>
      </c>
      <c r="D28">
        <v>0</v>
      </c>
      <c r="E28" s="13">
        <v>0</v>
      </c>
      <c r="F28" s="14">
        <v>0</v>
      </c>
      <c r="G28">
        <v>6</v>
      </c>
      <c r="H28">
        <v>3</v>
      </c>
      <c r="I28" s="13">
        <v>9</v>
      </c>
      <c r="J28" s="14">
        <v>0</v>
      </c>
      <c r="K28">
        <v>11</v>
      </c>
      <c r="L28">
        <v>12</v>
      </c>
      <c r="M28" s="13">
        <v>12</v>
      </c>
      <c r="N28">
        <v>0</v>
      </c>
      <c r="O28">
        <v>11</v>
      </c>
      <c r="P28">
        <v>12</v>
      </c>
      <c r="Q28">
        <v>12</v>
      </c>
    </row>
    <row r="29" spans="1:17">
      <c r="B29">
        <v>0</v>
      </c>
      <c r="C29">
        <v>0</v>
      </c>
      <c r="D29">
        <v>0</v>
      </c>
      <c r="E29" s="13">
        <v>0</v>
      </c>
      <c r="F29" s="14">
        <v>0</v>
      </c>
      <c r="G29">
        <v>5</v>
      </c>
      <c r="H29">
        <v>3</v>
      </c>
      <c r="I29" s="13">
        <v>5</v>
      </c>
      <c r="J29" s="14">
        <v>0</v>
      </c>
      <c r="K29">
        <v>12</v>
      </c>
      <c r="L29">
        <v>10</v>
      </c>
      <c r="M29" s="13">
        <v>11</v>
      </c>
      <c r="N29">
        <v>0</v>
      </c>
      <c r="O29">
        <v>12</v>
      </c>
      <c r="P29">
        <v>10</v>
      </c>
      <c r="Q29">
        <v>11</v>
      </c>
    </row>
    <row r="30" spans="1:17">
      <c r="B30">
        <v>0</v>
      </c>
      <c r="C30">
        <v>0</v>
      </c>
      <c r="D30">
        <v>0</v>
      </c>
      <c r="E30" s="13">
        <v>0</v>
      </c>
      <c r="F30" s="14">
        <v>0</v>
      </c>
      <c r="G30">
        <v>7</v>
      </c>
      <c r="H30">
        <v>5</v>
      </c>
      <c r="I30" s="13">
        <v>8</v>
      </c>
      <c r="J30" s="14">
        <v>0</v>
      </c>
      <c r="K30">
        <v>12</v>
      </c>
      <c r="L30">
        <v>12</v>
      </c>
      <c r="M30" s="13">
        <v>11</v>
      </c>
      <c r="N30">
        <v>0</v>
      </c>
      <c r="O30">
        <v>12</v>
      </c>
      <c r="P30">
        <v>12</v>
      </c>
      <c r="Q30">
        <v>11</v>
      </c>
    </row>
    <row r="31" spans="1:17">
      <c r="B31">
        <v>0</v>
      </c>
      <c r="C31">
        <v>0</v>
      </c>
      <c r="D31">
        <v>0</v>
      </c>
      <c r="E31" s="13">
        <v>0</v>
      </c>
      <c r="F31" s="14">
        <v>0</v>
      </c>
      <c r="G31">
        <v>6</v>
      </c>
      <c r="H31">
        <v>7</v>
      </c>
      <c r="I31" s="13">
        <v>6</v>
      </c>
      <c r="J31" s="14">
        <v>0</v>
      </c>
      <c r="K31">
        <v>6</v>
      </c>
      <c r="L31">
        <v>4</v>
      </c>
      <c r="M31" s="13">
        <v>12</v>
      </c>
      <c r="N31">
        <v>0</v>
      </c>
      <c r="O31">
        <v>6</v>
      </c>
      <c r="P31">
        <v>4</v>
      </c>
      <c r="Q31">
        <v>12</v>
      </c>
    </row>
    <row r="32" spans="1:17">
      <c r="B32">
        <v>0</v>
      </c>
      <c r="C32">
        <v>0</v>
      </c>
      <c r="D32">
        <v>0</v>
      </c>
      <c r="E32" s="13">
        <v>0</v>
      </c>
      <c r="F32" s="14">
        <v>0</v>
      </c>
      <c r="G32">
        <v>7</v>
      </c>
      <c r="H32">
        <v>7</v>
      </c>
      <c r="I32" s="13">
        <v>7</v>
      </c>
      <c r="J32" s="14">
        <v>0</v>
      </c>
      <c r="K32">
        <v>12</v>
      </c>
      <c r="L32">
        <v>12</v>
      </c>
      <c r="M32" s="13">
        <v>9</v>
      </c>
      <c r="N32">
        <v>0</v>
      </c>
      <c r="O32">
        <v>12</v>
      </c>
      <c r="P32">
        <v>12</v>
      </c>
      <c r="Q32">
        <v>9</v>
      </c>
    </row>
    <row r="33" spans="1:35">
      <c r="B33">
        <v>0</v>
      </c>
      <c r="C33">
        <v>0</v>
      </c>
      <c r="D33">
        <v>0</v>
      </c>
      <c r="E33" s="13">
        <v>0</v>
      </c>
      <c r="F33" s="14">
        <v>0</v>
      </c>
      <c r="G33">
        <v>4</v>
      </c>
      <c r="H33">
        <v>4</v>
      </c>
      <c r="I33" s="13">
        <v>4</v>
      </c>
      <c r="J33" s="14">
        <v>0</v>
      </c>
      <c r="K33">
        <v>7</v>
      </c>
      <c r="L33">
        <v>7</v>
      </c>
      <c r="M33" s="13">
        <v>11</v>
      </c>
      <c r="N33">
        <v>0</v>
      </c>
      <c r="O33">
        <v>7</v>
      </c>
      <c r="P33">
        <v>7</v>
      </c>
      <c r="Q33">
        <v>11</v>
      </c>
    </row>
    <row r="34" spans="1:35">
      <c r="B34">
        <v>0</v>
      </c>
      <c r="C34">
        <v>0</v>
      </c>
      <c r="D34">
        <v>0</v>
      </c>
      <c r="E34" s="13">
        <v>0</v>
      </c>
      <c r="F34" s="14">
        <v>0</v>
      </c>
      <c r="G34">
        <v>8</v>
      </c>
      <c r="H34">
        <v>9</v>
      </c>
      <c r="I34" s="13">
        <v>5</v>
      </c>
      <c r="J34" s="14">
        <v>0</v>
      </c>
      <c r="K34">
        <v>10</v>
      </c>
      <c r="L34">
        <v>11</v>
      </c>
      <c r="M34" s="13">
        <v>12</v>
      </c>
      <c r="N34">
        <v>0</v>
      </c>
      <c r="O34">
        <v>10</v>
      </c>
      <c r="P34">
        <v>11</v>
      </c>
      <c r="Q34">
        <v>12</v>
      </c>
    </row>
    <row r="35" spans="1:35">
      <c r="E35" s="13"/>
      <c r="J35" s="14"/>
      <c r="M35" s="13"/>
    </row>
    <row r="36" spans="1:35">
      <c r="A36" t="s">
        <v>281</v>
      </c>
      <c r="B36">
        <f>AVERAGE(B26:B33)</f>
        <v>0</v>
      </c>
      <c r="C36">
        <f t="shared" ref="C36:Q36" si="0">AVERAGE(C26:C33)</f>
        <v>0</v>
      </c>
      <c r="D36">
        <f t="shared" si="0"/>
        <v>0</v>
      </c>
      <c r="E36" s="13">
        <f t="shared" si="0"/>
        <v>0</v>
      </c>
      <c r="F36">
        <f t="shared" si="0"/>
        <v>0</v>
      </c>
      <c r="G36">
        <f t="shared" si="0"/>
        <v>6.1428571428571432</v>
      </c>
      <c r="H36">
        <f t="shared" si="0"/>
        <v>5</v>
      </c>
      <c r="I36">
        <f t="shared" si="0"/>
        <v>6.4285714285714288</v>
      </c>
      <c r="J36" s="14">
        <f t="shared" si="0"/>
        <v>0</v>
      </c>
      <c r="K36">
        <f t="shared" si="0"/>
        <v>10.285714285714286</v>
      </c>
      <c r="L36">
        <f t="shared" si="0"/>
        <v>9.8571428571428577</v>
      </c>
      <c r="M36" s="13">
        <f t="shared" si="0"/>
        <v>10.857142857142858</v>
      </c>
      <c r="N36" s="14">
        <f t="shared" si="0"/>
        <v>0</v>
      </c>
      <c r="O36">
        <f t="shared" si="0"/>
        <v>10.285714285714286</v>
      </c>
      <c r="P36">
        <f t="shared" si="0"/>
        <v>9.8571428571428577</v>
      </c>
      <c r="Q36">
        <f t="shared" si="0"/>
        <v>10.857142857142858</v>
      </c>
    </row>
    <row r="37" spans="1:35">
      <c r="A37" t="s">
        <v>282</v>
      </c>
      <c r="B37">
        <f>STDEV(B26:B33)</f>
        <v>0</v>
      </c>
      <c r="C37">
        <f t="shared" ref="C37:Q37" si="1">STDEV(C26:C33)</f>
        <v>0</v>
      </c>
      <c r="D37">
        <f t="shared" si="1"/>
        <v>0</v>
      </c>
      <c r="E37" s="13">
        <f t="shared" si="1"/>
        <v>0</v>
      </c>
      <c r="F37">
        <f t="shared" si="1"/>
        <v>0</v>
      </c>
      <c r="G37">
        <f t="shared" si="1"/>
        <v>1.345185418269097</v>
      </c>
      <c r="H37">
        <f t="shared" si="1"/>
        <v>1.7320508075688772</v>
      </c>
      <c r="I37">
        <f t="shared" si="1"/>
        <v>1.7182493859684496</v>
      </c>
      <c r="J37" s="14">
        <f t="shared" si="1"/>
        <v>0</v>
      </c>
      <c r="K37">
        <f t="shared" si="1"/>
        <v>2.6276913640612185</v>
      </c>
      <c r="L37">
        <f t="shared" si="1"/>
        <v>3.1847852585154226</v>
      </c>
      <c r="M37" s="13">
        <f t="shared" si="1"/>
        <v>1.0690449676496976</v>
      </c>
      <c r="N37" s="14">
        <f t="shared" si="1"/>
        <v>0</v>
      </c>
      <c r="O37">
        <f t="shared" si="1"/>
        <v>2.6276913640612185</v>
      </c>
      <c r="P37">
        <f t="shared" si="1"/>
        <v>3.1847852585154226</v>
      </c>
      <c r="Q37">
        <f t="shared" si="1"/>
        <v>1.0690449676496976</v>
      </c>
    </row>
    <row r="38" spans="1:35">
      <c r="A38" t="s">
        <v>283</v>
      </c>
      <c r="B38">
        <f>B37/SQRT(8)</f>
        <v>0</v>
      </c>
      <c r="C38">
        <f t="shared" ref="C38:Q38" si="2">C37/SQRT(8)</f>
        <v>0</v>
      </c>
      <c r="D38">
        <f t="shared" si="2"/>
        <v>0</v>
      </c>
      <c r="E38" s="13">
        <f t="shared" si="2"/>
        <v>0</v>
      </c>
      <c r="F38">
        <f t="shared" si="2"/>
        <v>0</v>
      </c>
      <c r="G38">
        <f t="shared" si="2"/>
        <v>0.47559486560567038</v>
      </c>
      <c r="H38">
        <f t="shared" si="2"/>
        <v>0.61237243569579447</v>
      </c>
      <c r="I38">
        <f t="shared" si="2"/>
        <v>0.60749289629395598</v>
      </c>
      <c r="J38" s="14">
        <f t="shared" si="2"/>
        <v>0</v>
      </c>
      <c r="K38">
        <f t="shared" si="2"/>
        <v>0.92902919119650829</v>
      </c>
      <c r="L38">
        <f t="shared" si="2"/>
        <v>1.1259916264596035</v>
      </c>
      <c r="M38" s="13">
        <f t="shared" si="2"/>
        <v>0.3779644730092272</v>
      </c>
      <c r="N38" s="14">
        <f t="shared" si="2"/>
        <v>0</v>
      </c>
      <c r="O38">
        <f t="shared" si="2"/>
        <v>0.92902919119650829</v>
      </c>
      <c r="P38">
        <f t="shared" si="2"/>
        <v>1.1259916264596035</v>
      </c>
      <c r="Q38">
        <f t="shared" si="2"/>
        <v>0.3779644730092272</v>
      </c>
    </row>
    <row r="41" spans="1:35">
      <c r="A41" t="s">
        <v>253</v>
      </c>
      <c r="B41" s="34" t="s">
        <v>268</v>
      </c>
      <c r="C41" s="34"/>
      <c r="D41" s="34"/>
    </row>
    <row r="43" spans="1:35">
      <c r="B43" s="34" t="s">
        <v>257</v>
      </c>
      <c r="C43" s="34"/>
      <c r="D43" s="34"/>
      <c r="E43" s="35"/>
      <c r="F43" s="36" t="s">
        <v>258</v>
      </c>
      <c r="G43" s="34"/>
      <c r="H43" s="34"/>
      <c r="I43" s="35"/>
      <c r="J43" s="36" t="s">
        <v>259</v>
      </c>
      <c r="K43" s="34"/>
      <c r="L43" s="34"/>
      <c r="M43" s="35"/>
      <c r="N43" s="34" t="s">
        <v>260</v>
      </c>
      <c r="O43" s="34"/>
      <c r="P43" s="34"/>
      <c r="Q43" s="34"/>
    </row>
    <row r="44" spans="1:35">
      <c r="B44" t="s">
        <v>264</v>
      </c>
      <c r="C44" t="s">
        <v>265</v>
      </c>
      <c r="D44" t="s">
        <v>266</v>
      </c>
      <c r="E44" s="13" t="s">
        <v>267</v>
      </c>
      <c r="F44" s="14" t="s">
        <v>264</v>
      </c>
      <c r="G44" t="s">
        <v>265</v>
      </c>
      <c r="H44" t="s">
        <v>266</v>
      </c>
      <c r="I44" s="13" t="s">
        <v>267</v>
      </c>
      <c r="J44" s="14" t="s">
        <v>264</v>
      </c>
      <c r="K44" t="s">
        <v>265</v>
      </c>
      <c r="L44" t="s">
        <v>266</v>
      </c>
      <c r="M44" s="13" t="s">
        <v>267</v>
      </c>
      <c r="N44" t="s">
        <v>264</v>
      </c>
      <c r="O44" t="s">
        <v>265</v>
      </c>
      <c r="P44" t="s">
        <v>266</v>
      </c>
      <c r="Q44" t="s">
        <v>267</v>
      </c>
    </row>
    <row r="45" spans="1:35">
      <c r="B45">
        <v>0.7748447072402056</v>
      </c>
      <c r="C45">
        <v>0.95335875226760858</v>
      </c>
      <c r="D45">
        <v>1</v>
      </c>
      <c r="E45" s="13">
        <v>1</v>
      </c>
      <c r="F45" s="14">
        <v>0.61146758945755708</v>
      </c>
      <c r="G45">
        <v>0.20127679502374818</v>
      </c>
      <c r="H45">
        <v>0.36938516983781183</v>
      </c>
      <c r="I45" s="13">
        <v>0.2976524292074606</v>
      </c>
      <c r="J45" s="14">
        <v>0.12528427374285017</v>
      </c>
      <c r="K45">
        <v>0.16867498925018931</v>
      </c>
      <c r="L45">
        <v>0.12355376955015518</v>
      </c>
      <c r="M45" s="13">
        <v>0.12355376955015518</v>
      </c>
      <c r="N45">
        <v>0.36777883645003578</v>
      </c>
      <c r="O45">
        <v>0.10556862339742229</v>
      </c>
      <c r="P45">
        <v>0.33841076182807456</v>
      </c>
      <c r="Q45">
        <v>0.20569804170291747</v>
      </c>
    </row>
    <row r="46" spans="1:35">
      <c r="B46">
        <v>1</v>
      </c>
      <c r="C46">
        <v>0.76088073201176609</v>
      </c>
      <c r="D46">
        <v>0.76360057291361749</v>
      </c>
      <c r="E46" s="13">
        <v>0.78652884084139574</v>
      </c>
      <c r="F46" s="14">
        <v>0.11623878067273777</v>
      </c>
      <c r="G46">
        <v>0.54721956747434997</v>
      </c>
      <c r="H46">
        <v>0.27564691048523349</v>
      </c>
      <c r="I46" s="13">
        <v>0.14132745053769077</v>
      </c>
      <c r="J46" s="14">
        <v>0.11657310971177076</v>
      </c>
      <c r="K46">
        <v>0.13782947400993639</v>
      </c>
      <c r="L46">
        <v>0.15210517846971758</v>
      </c>
      <c r="M46" s="13">
        <v>0.15210517846971758</v>
      </c>
      <c r="N46">
        <v>0.41612282049087557</v>
      </c>
      <c r="O46">
        <v>0.28444099812930057</v>
      </c>
      <c r="P46">
        <v>0.67996176362014471</v>
      </c>
      <c r="Q46">
        <v>7.3034063558964787E-2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>
      <c r="B47">
        <v>1</v>
      </c>
      <c r="C47">
        <v>0.46295049158000112</v>
      </c>
      <c r="D47">
        <v>0.79559361948790586</v>
      </c>
      <c r="E47" s="13">
        <v>0.79871826324745432</v>
      </c>
      <c r="F47" s="14">
        <v>0.30835946872241315</v>
      </c>
      <c r="G47">
        <v>0.30835946872241315</v>
      </c>
      <c r="H47">
        <v>0.10275055838758626</v>
      </c>
      <c r="I47" s="13">
        <v>0.27194546041049389</v>
      </c>
      <c r="J47" s="14">
        <v>0.47277307863506074</v>
      </c>
      <c r="K47">
        <v>0.16230742221979799</v>
      </c>
      <c r="L47">
        <v>0.13782947400993639</v>
      </c>
      <c r="M47" s="13">
        <v>0.44950027751314686</v>
      </c>
      <c r="N47">
        <v>0.74779355387010349</v>
      </c>
      <c r="O47">
        <v>0.1246387739367905</v>
      </c>
      <c r="P47">
        <v>0.95335875226760858</v>
      </c>
      <c r="Q47">
        <v>0.20353789426523611</v>
      </c>
      <c r="T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>
      <c r="B48">
        <v>0.64860412471299334</v>
      </c>
      <c r="C48">
        <v>0.95335875226760858</v>
      </c>
      <c r="D48">
        <v>0.74779355387010349</v>
      </c>
      <c r="E48" s="13">
        <v>1</v>
      </c>
      <c r="F48" s="14">
        <v>0.24978517608874273</v>
      </c>
      <c r="G48">
        <v>0.24978517608874273</v>
      </c>
      <c r="H48">
        <v>0.405412240948271</v>
      </c>
      <c r="I48" s="13">
        <v>0.10174884261014423</v>
      </c>
      <c r="J48" s="14">
        <v>4.2280878268716855E-2</v>
      </c>
      <c r="K48">
        <v>0.15210517846971758</v>
      </c>
      <c r="L48">
        <v>0.15210517846971758</v>
      </c>
      <c r="M48" s="13">
        <v>0.13782947400993639</v>
      </c>
      <c r="N48">
        <v>0.51526175045636335</v>
      </c>
      <c r="O48">
        <v>0.110046095388788</v>
      </c>
      <c r="P48">
        <v>0.58182561018019008</v>
      </c>
      <c r="Q48">
        <v>8.1857198594479916E-2</v>
      </c>
      <c r="T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>
      <c r="B49">
        <v>1</v>
      </c>
      <c r="C49">
        <v>0.36335917429450476</v>
      </c>
      <c r="D49">
        <v>0.95335875226760858</v>
      </c>
      <c r="E49" s="13">
        <v>0.50842449818035884</v>
      </c>
      <c r="F49" s="14">
        <v>0.22263717706318564</v>
      </c>
      <c r="G49">
        <v>0.22263717706318564</v>
      </c>
      <c r="H49">
        <v>0.24297850894024492</v>
      </c>
      <c r="I49" s="13">
        <v>0.26100948753448261</v>
      </c>
      <c r="J49" s="14">
        <v>0.1599788751736908</v>
      </c>
      <c r="K49">
        <v>0.15210517846971758</v>
      </c>
      <c r="L49">
        <v>0.15210517846971758</v>
      </c>
      <c r="M49" s="13">
        <v>0.15210517846971758</v>
      </c>
      <c r="N49">
        <v>0.55055099508840788</v>
      </c>
      <c r="O49">
        <v>0.43401942596541793</v>
      </c>
      <c r="P49">
        <v>0.81596720201942508</v>
      </c>
      <c r="Q49">
        <v>0.44007375107418178</v>
      </c>
      <c r="T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:35">
      <c r="B50">
        <v>0.95335875226760858</v>
      </c>
      <c r="C50">
        <v>0.78771996872662053</v>
      </c>
      <c r="D50">
        <v>1</v>
      </c>
      <c r="E50" s="13">
        <v>0.63489777961581717</v>
      </c>
      <c r="F50" s="14">
        <v>0.30835946872241315</v>
      </c>
      <c r="G50">
        <v>0.31019107280244185</v>
      </c>
      <c r="H50">
        <v>0.29870032223862608</v>
      </c>
      <c r="I50" s="13">
        <v>0.49546452508074901</v>
      </c>
      <c r="J50" s="14">
        <v>0.25414850127267619</v>
      </c>
      <c r="K50">
        <v>0.21379620895022344</v>
      </c>
      <c r="L50">
        <v>0.12355376955015518</v>
      </c>
      <c r="M50" s="13">
        <v>0.13782947400993639</v>
      </c>
      <c r="N50">
        <v>0.816130213321411</v>
      </c>
      <c r="O50">
        <v>0.24970328887910931</v>
      </c>
      <c r="P50">
        <v>0.56411652916964328</v>
      </c>
      <c r="Q50">
        <v>0.16867498925018931</v>
      </c>
      <c r="T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:35">
      <c r="B51">
        <v>0.58508887092136819</v>
      </c>
      <c r="C51">
        <v>1</v>
      </c>
      <c r="D51">
        <v>0.83317008864747122</v>
      </c>
      <c r="E51" s="13">
        <v>1</v>
      </c>
      <c r="F51" s="14">
        <v>0.24978517608874273</v>
      </c>
      <c r="G51">
        <v>0.14834568197855383</v>
      </c>
      <c r="H51">
        <v>9.2759209705296441E-2</v>
      </c>
      <c r="I51" s="13">
        <v>7.1936483202245827E-2</v>
      </c>
      <c r="J51" s="14">
        <v>0.11120159584969508</v>
      </c>
      <c r="K51">
        <v>0.21539484860303335</v>
      </c>
      <c r="L51">
        <v>0.15210517846971758</v>
      </c>
      <c r="M51" s="13">
        <v>0.13782947400993639</v>
      </c>
      <c r="N51">
        <v>0.56411652916964328</v>
      </c>
      <c r="O51">
        <v>0.21131002848112376</v>
      </c>
      <c r="P51">
        <v>0.27551079891523461</v>
      </c>
      <c r="Q51">
        <v>0.1844568233835524</v>
      </c>
      <c r="T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>
      <c r="B52">
        <v>0.9210309329008598</v>
      </c>
      <c r="C52">
        <v>0.75539426141547206</v>
      </c>
      <c r="D52">
        <v>0.47059263903101045</v>
      </c>
      <c r="E52" s="13">
        <v>0.87438968509478432</v>
      </c>
      <c r="F52" s="14">
        <v>0.60697671605872228</v>
      </c>
      <c r="G52">
        <v>0.76948896551533552</v>
      </c>
      <c r="H52">
        <v>0.45155418721630103</v>
      </c>
      <c r="I52" s="13">
        <v>0.63209741526715191</v>
      </c>
      <c r="J52" s="14">
        <v>0.1434527404570094</v>
      </c>
      <c r="K52">
        <v>0.11024250291568755</v>
      </c>
      <c r="L52">
        <v>0.15210517846971758</v>
      </c>
      <c r="M52" s="13">
        <v>0.15210517846971758</v>
      </c>
      <c r="N52">
        <v>0.60256996024906839</v>
      </c>
      <c r="O52">
        <v>0.14627794964956164</v>
      </c>
      <c r="P52">
        <v>1</v>
      </c>
      <c r="Q52">
        <v>5.614900941176261E-2</v>
      </c>
      <c r="T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>
      <c r="C53" s="15"/>
    </row>
    <row r="54" spans="1:35">
      <c r="A54" t="s">
        <v>281</v>
      </c>
      <c r="B54">
        <f>AVERAGE(B45:B52)</f>
        <v>0.86036592350537944</v>
      </c>
      <c r="C54">
        <f>AVERAGE(C45:C52)</f>
        <v>0.75462776657044772</v>
      </c>
      <c r="D54">
        <f>AVERAGE(D45:D52)</f>
        <v>0.82051365327721471</v>
      </c>
      <c r="E54">
        <f>AVERAGE(E45:E52)</f>
        <v>0.8253698833724763</v>
      </c>
      <c r="F54">
        <f t="shared" ref="F54:I54" si="3">AVERAGE(F45:F52)</f>
        <v>0.33420119410931437</v>
      </c>
      <c r="G54">
        <f t="shared" si="3"/>
        <v>0.34466298808359636</v>
      </c>
      <c r="H54">
        <f t="shared" si="3"/>
        <v>0.27989838846992143</v>
      </c>
      <c r="I54">
        <f t="shared" si="3"/>
        <v>0.28414776173130235</v>
      </c>
      <c r="J54">
        <f t="shared" ref="J54:M54" si="4">AVERAGE(J45:J52)</f>
        <v>0.17821163163893375</v>
      </c>
      <c r="K54">
        <f t="shared" si="4"/>
        <v>0.16405697536103789</v>
      </c>
      <c r="L54">
        <f t="shared" si="4"/>
        <v>0.14318286318235435</v>
      </c>
      <c r="M54">
        <f t="shared" si="4"/>
        <v>0.18035725056278301</v>
      </c>
      <c r="N54">
        <f t="shared" ref="N54:Q54" si="5">AVERAGE(N45:N52)</f>
        <v>0.57254058238698868</v>
      </c>
      <c r="O54">
        <f t="shared" si="5"/>
        <v>0.20825064797843926</v>
      </c>
      <c r="P54">
        <f t="shared" si="5"/>
        <v>0.65114392725004022</v>
      </c>
      <c r="Q54">
        <f t="shared" si="5"/>
        <v>0.17668522140516058</v>
      </c>
    </row>
    <row r="55" spans="1:35">
      <c r="A55" t="s">
        <v>282</v>
      </c>
      <c r="B55">
        <f>STDEV(B45:B52)</f>
        <v>0.16850406059552966</v>
      </c>
      <c r="C55">
        <f>STDEV(C45:C52)</f>
        <v>0.2325317389312358</v>
      </c>
      <c r="D55">
        <f>STDEV(D45:D52)</f>
        <v>0.17477812010466173</v>
      </c>
      <c r="E55">
        <f>STDEV(E45:E52)</f>
        <v>0.18238221592703108</v>
      </c>
      <c r="F55">
        <f t="shared" ref="F55:I55" si="6">STDEV(F45:F52)</f>
        <v>0.18000992062883198</v>
      </c>
      <c r="G55">
        <f t="shared" si="6"/>
        <v>0.20942258038204911</v>
      </c>
      <c r="H55">
        <f t="shared" si="6"/>
        <v>0.13167298001453662</v>
      </c>
      <c r="I55">
        <f t="shared" si="6"/>
        <v>0.19467592907302564</v>
      </c>
      <c r="J55">
        <f t="shared" ref="J55:M55" si="7">STDEV(J45:J52)</f>
        <v>0.13290253967165841</v>
      </c>
      <c r="K55">
        <f t="shared" si="7"/>
        <v>3.5863881044625512E-2</v>
      </c>
      <c r="L55">
        <f t="shared" si="7"/>
        <v>1.307833519172738E-2</v>
      </c>
      <c r="M55">
        <f t="shared" si="7"/>
        <v>0.10920817504682002</v>
      </c>
      <c r="N55">
        <f t="shared" ref="N55:Q55" si="8">STDEV(N45:N52)</f>
        <v>0.15174251494482274</v>
      </c>
      <c r="O55">
        <f t="shared" si="8"/>
        <v>0.11308876725630393</v>
      </c>
      <c r="P55">
        <f t="shared" si="8"/>
        <v>0.26519874393937565</v>
      </c>
      <c r="Q55">
        <f t="shared" si="8"/>
        <v>0.12266434095519912</v>
      </c>
    </row>
    <row r="56" spans="1:35">
      <c r="A56" t="s">
        <v>283</v>
      </c>
      <c r="B56">
        <f>B55/SQRT(8)</f>
        <v>5.9575181952283965E-2</v>
      </c>
      <c r="C56">
        <f t="shared" ref="C56:E56" si="9">C55/SQRT(8)</f>
        <v>8.2212384719688364E-2</v>
      </c>
      <c r="D56">
        <f t="shared" si="9"/>
        <v>6.1793396964521581E-2</v>
      </c>
      <c r="E56">
        <f t="shared" si="9"/>
        <v>6.4481850824916406E-2</v>
      </c>
      <c r="F56">
        <f t="shared" ref="F56" si="10">F55/SQRT(8)</f>
        <v>6.3643117778749633E-2</v>
      </c>
      <c r="G56">
        <f t="shared" ref="G56" si="11">G55/SQRT(8)</f>
        <v>7.404206336086587E-2</v>
      </c>
      <c r="H56">
        <f t="shared" ref="H56" si="12">H55/SQRT(8)</f>
        <v>4.6553428533659791E-2</v>
      </c>
      <c r="I56">
        <f t="shared" ref="I56" si="13">I55/SQRT(8)</f>
        <v>6.8828334790663886E-2</v>
      </c>
      <c r="J56">
        <f t="shared" ref="J56" si="14">J55/SQRT(8)</f>
        <v>4.6988143519371903E-2</v>
      </c>
      <c r="K56">
        <f t="shared" ref="K56" si="15">K55/SQRT(8)</f>
        <v>1.2679796743161189E-2</v>
      </c>
      <c r="L56">
        <f t="shared" ref="L56" si="16">L55/SQRT(8)</f>
        <v>4.6238897503505481E-3</v>
      </c>
      <c r="M56">
        <f t="shared" ref="M56" si="17">M55/SQRT(8)</f>
        <v>3.8610920568306971E-2</v>
      </c>
      <c r="N56">
        <f t="shared" ref="N56" si="18">N55/SQRT(8)</f>
        <v>5.3649080655892592E-2</v>
      </c>
      <c r="O56">
        <f t="shared" ref="O56" si="19">O55/SQRT(8)</f>
        <v>3.9982917101479852E-2</v>
      </c>
      <c r="P56">
        <f t="shared" ref="P56" si="20">P55/SQRT(8)</f>
        <v>9.3761915100843668E-2</v>
      </c>
      <c r="Q56">
        <f t="shared" ref="Q56" si="21">Q55/SQRT(8)</f>
        <v>4.3368393649600018E-2</v>
      </c>
    </row>
    <row r="58" spans="1:35">
      <c r="H58" s="11"/>
      <c r="I58" s="11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spans="1:35">
      <c r="H59" s="12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35">
      <c r="H60" s="12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35">
      <c r="H61" s="12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35">
      <c r="H62" s="12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</sheetData>
  <mergeCells count="18">
    <mergeCell ref="J58:L58"/>
    <mergeCell ref="M58:O58"/>
    <mergeCell ref="P58:R58"/>
    <mergeCell ref="S58:U58"/>
    <mergeCell ref="B43:E43"/>
    <mergeCell ref="F43:I43"/>
    <mergeCell ref="J43:M43"/>
    <mergeCell ref="N43:Q43"/>
    <mergeCell ref="B41:D41"/>
    <mergeCell ref="B23:D23"/>
    <mergeCell ref="B25:E25"/>
    <mergeCell ref="F25:I25"/>
    <mergeCell ref="J25:M25"/>
    <mergeCell ref="N25:Q25"/>
    <mergeCell ref="B1:D1"/>
    <mergeCell ref="B4:C4"/>
    <mergeCell ref="E4:F4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Supplementary Figure 1</vt:lpstr>
      <vt:lpstr>Supplementary Figure 2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Sideris-Lampretsas, George</cp:lastModifiedBy>
  <dcterms:created xsi:type="dcterms:W3CDTF">2023-04-15T11:01:58Z</dcterms:created>
  <dcterms:modified xsi:type="dcterms:W3CDTF">2023-04-24T13:59:52Z</dcterms:modified>
</cp:coreProperties>
</file>