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ota-\Dropbox\KU\Papers\VRC34 Improvement\Final submissions\2nd final submission\"/>
    </mc:Choice>
  </mc:AlternateContent>
  <xr:revisionPtr revIDLastSave="0" documentId="13_ncr:1_{A89830CA-B905-4ED1-A41D-BA67DD0DABFA}" xr6:coauthVersionLast="47" xr6:coauthVersionMax="47" xr10:uidLastSave="{00000000-0000-0000-0000-000000000000}"/>
  <bookViews>
    <workbookView xWindow="-120" yWindow="-120" windowWidth="29040" windowHeight="17520" tabRatio="683" xr2:uid="{00000000-000D-0000-FFFF-FFFF00000000}"/>
  </bookViews>
  <sheets>
    <sheet name="Supplementary Data 3" sheetId="16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239" i="16" l="1"/>
  <c r="O239" i="16"/>
  <c r="M239" i="16"/>
  <c r="P238" i="16"/>
  <c r="O238" i="16"/>
  <c r="M238" i="16"/>
  <c r="P228" i="16"/>
  <c r="O228" i="16"/>
  <c r="M228" i="16"/>
  <c r="P227" i="16"/>
  <c r="O227" i="16"/>
  <c r="M227" i="16"/>
  <c r="P226" i="16"/>
  <c r="O226" i="16"/>
  <c r="M226" i="16"/>
  <c r="P225" i="16"/>
  <c r="O225" i="16"/>
  <c r="M225" i="16"/>
  <c r="P224" i="16"/>
  <c r="O224" i="16"/>
  <c r="M224" i="16"/>
  <c r="P223" i="16"/>
  <c r="O223" i="16"/>
  <c r="M223" i="16"/>
  <c r="O222" i="16"/>
  <c r="P220" i="16"/>
  <c r="O220" i="16"/>
  <c r="M220" i="16"/>
  <c r="P219" i="16"/>
  <c r="O219" i="16"/>
  <c r="M219" i="16"/>
  <c r="D219" i="16"/>
  <c r="F219" i="16"/>
  <c r="G219" i="16"/>
  <c r="D220" i="16"/>
  <c r="D232" i="16" s="1"/>
  <c r="F220" i="16"/>
  <c r="G220" i="16"/>
  <c r="F222" i="16"/>
  <c r="D223" i="16"/>
  <c r="F223" i="16"/>
  <c r="G223" i="16"/>
  <c r="D224" i="16"/>
  <c r="F224" i="16"/>
  <c r="G224" i="16"/>
  <c r="D225" i="16"/>
  <c r="F225" i="16"/>
  <c r="G225" i="16"/>
  <c r="D226" i="16"/>
  <c r="F226" i="16"/>
  <c r="G226" i="16"/>
  <c r="D227" i="16"/>
  <c r="D235" i="16" s="1"/>
  <c r="F227" i="16"/>
  <c r="F235" i="16" s="1"/>
  <c r="G227" i="16"/>
  <c r="G235" i="16" s="1"/>
  <c r="D228" i="16"/>
  <c r="F228" i="16"/>
  <c r="G228" i="16"/>
  <c r="D238" i="16"/>
  <c r="F238" i="16"/>
  <c r="G238" i="16"/>
  <c r="D239" i="16"/>
  <c r="F239" i="16"/>
  <c r="G239" i="16"/>
  <c r="G233" i="16" l="1"/>
  <c r="G231" i="16"/>
  <c r="G236" i="16"/>
  <c r="G232" i="16"/>
  <c r="F230" i="16"/>
  <c r="F234" i="16"/>
  <c r="D233" i="16"/>
  <c r="D236" i="16"/>
  <c r="D234" i="16"/>
  <c r="F231" i="16"/>
  <c r="O231" i="16"/>
  <c r="D231" i="16"/>
  <c r="F232" i="16"/>
  <c r="O233" i="16"/>
  <c r="F236" i="16"/>
  <c r="F233" i="16"/>
  <c r="P236" i="16"/>
  <c r="M233" i="16"/>
  <c r="P231" i="16"/>
  <c r="G234" i="16"/>
  <c r="O236" i="16"/>
  <c r="P233" i="16"/>
  <c r="M235" i="16"/>
  <c r="M232" i="16"/>
  <c r="O235" i="16"/>
  <c r="P234" i="16"/>
  <c r="O232" i="16"/>
  <c r="P235" i="16"/>
  <c r="P232" i="16"/>
  <c r="M234" i="16"/>
  <c r="O230" i="16"/>
  <c r="M236" i="16"/>
  <c r="O234" i="16"/>
  <c r="M231" i="16"/>
</calcChain>
</file>

<file path=xl/sharedStrings.xml><?xml version="1.0" encoding="utf-8"?>
<sst xmlns="http://schemas.openxmlformats.org/spreadsheetml/2006/main" count="1365" uniqueCount="258">
  <si>
    <t>0260.v5.c36</t>
  </si>
  <si>
    <t>A</t>
  </si>
  <si>
    <t>0330.v4.c3</t>
  </si>
  <si>
    <t>0439.v5.c1</t>
  </si>
  <si>
    <t>3365.v2.c20</t>
  </si>
  <si>
    <t>3415.v1.c1</t>
  </si>
  <si>
    <t>3718.v3.c11</t>
  </si>
  <si>
    <t>398-F1_F6_20</t>
  </si>
  <si>
    <t>BB201.B42</t>
  </si>
  <si>
    <t>BB539.2B13</t>
  </si>
  <si>
    <t>BI369.9A</t>
  </si>
  <si>
    <t>KER2008.12</t>
  </si>
  <si>
    <t>KER2018.11</t>
  </si>
  <si>
    <t>KNH1209.18</t>
  </si>
  <si>
    <t>MB201.A1</t>
  </si>
  <si>
    <t>MB539.2B7</t>
  </si>
  <si>
    <t>MI369.A5</t>
  </si>
  <si>
    <t>Q168.a2</t>
  </si>
  <si>
    <t>Q23.17</t>
  </si>
  <si>
    <t>Q259.17</t>
  </si>
  <si>
    <t>Q461.e2</t>
  </si>
  <si>
    <t>Q769.d22</t>
  </si>
  <si>
    <t>Q842.d12</t>
  </si>
  <si>
    <t>RW020.2</t>
  </si>
  <si>
    <t>UG037.8</t>
  </si>
  <si>
    <t>AC</t>
  </si>
  <si>
    <t>6540.v4.c1</t>
  </si>
  <si>
    <t>ACD</t>
  </si>
  <si>
    <t>AD</t>
  </si>
  <si>
    <t>620345.c1</t>
  </si>
  <si>
    <t>AE</t>
  </si>
  <si>
    <t>C1080.c3</t>
  </si>
  <si>
    <t>C2101.c1</t>
  </si>
  <si>
    <t>C3347.c11</t>
  </si>
  <si>
    <t>C4118.09</t>
  </si>
  <si>
    <t>CNE3</t>
  </si>
  <si>
    <t>CNE5</t>
  </si>
  <si>
    <t>CNE55</t>
  </si>
  <si>
    <t>CNE56</t>
  </si>
  <si>
    <t>CNE59</t>
  </si>
  <si>
    <t>M02138</t>
  </si>
  <si>
    <t>R1166.c1</t>
  </si>
  <si>
    <t>R2184.c4</t>
  </si>
  <si>
    <t>R3265.c6</t>
  </si>
  <si>
    <t>TH966.8</t>
  </si>
  <si>
    <t>TH976.17</t>
  </si>
  <si>
    <t>235-47</t>
  </si>
  <si>
    <t>AG</t>
  </si>
  <si>
    <t>242-14</t>
  </si>
  <si>
    <t>263-8</t>
  </si>
  <si>
    <t>269-12</t>
  </si>
  <si>
    <t>271-11</t>
  </si>
  <si>
    <t>928-28</t>
  </si>
  <si>
    <t>DJ263.8</t>
  </si>
  <si>
    <t>T253-11</t>
  </si>
  <si>
    <t>T33-7</t>
  </si>
  <si>
    <t>B</t>
  </si>
  <si>
    <t>6101.10</t>
  </si>
  <si>
    <t>89.6.DG</t>
  </si>
  <si>
    <t>AC10.29</t>
  </si>
  <si>
    <t>ADA.DG</t>
  </si>
  <si>
    <t>Bal.01</t>
  </si>
  <si>
    <t>BaL.26</t>
  </si>
  <si>
    <t>BG1168.01</t>
  </si>
  <si>
    <t>BL01.DG</t>
  </si>
  <si>
    <t>BR07.DG</t>
  </si>
  <si>
    <t>CAAN.A2</t>
  </si>
  <si>
    <t>HO86.8</t>
  </si>
  <si>
    <t>HT593.1</t>
  </si>
  <si>
    <t>HXB2.DG</t>
  </si>
  <si>
    <t>JRCSF.JB</t>
  </si>
  <si>
    <t>JRFL.JB</t>
  </si>
  <si>
    <t>MN.3</t>
  </si>
  <si>
    <t>PVO.04</t>
  </si>
  <si>
    <t>QH0515.01</t>
  </si>
  <si>
    <t>QH0692.42</t>
  </si>
  <si>
    <t>REJO.67</t>
  </si>
  <si>
    <t>RHPA.7</t>
  </si>
  <si>
    <t>SC422.8</t>
  </si>
  <si>
    <t>SF162.LS</t>
  </si>
  <si>
    <t>SS1196.01</t>
  </si>
  <si>
    <t>THRO.18</t>
  </si>
  <si>
    <t>TRJO.58</t>
  </si>
  <si>
    <t>TRO.11</t>
  </si>
  <si>
    <t>WITO.33</t>
  </si>
  <si>
    <t>YU2.DG</t>
  </si>
  <si>
    <t>CNE10</t>
  </si>
  <si>
    <t>CNE12</t>
  </si>
  <si>
    <t>CNE14</t>
  </si>
  <si>
    <t>CNE4</t>
  </si>
  <si>
    <t>CNE57</t>
  </si>
  <si>
    <t>CH038.12</t>
  </si>
  <si>
    <t>BC</t>
  </si>
  <si>
    <t>CH070.1</t>
  </si>
  <si>
    <t>CH117.4</t>
  </si>
  <si>
    <t>CH181.12</t>
  </si>
  <si>
    <t>CNE15</t>
  </si>
  <si>
    <t>CNE7</t>
  </si>
  <si>
    <t>CNE40</t>
  </si>
  <si>
    <t>C</t>
  </si>
  <si>
    <t>0013095-2.11</t>
  </si>
  <si>
    <t>001428-2.42</t>
  </si>
  <si>
    <t>00836-2.5</t>
  </si>
  <si>
    <t>16055-2.3</t>
  </si>
  <si>
    <t>16845-2.22</t>
  </si>
  <si>
    <t>16936-2.21</t>
  </si>
  <si>
    <t>25710-2.43</t>
  </si>
  <si>
    <t>25711-2.4</t>
  </si>
  <si>
    <t>25925-2.22</t>
  </si>
  <si>
    <t>26191-2.48</t>
  </si>
  <si>
    <t>BR025.9</t>
  </si>
  <si>
    <t>CAP210.E8</t>
  </si>
  <si>
    <t>CAP244.D3</t>
  </si>
  <si>
    <t>CAP45.G3</t>
  </si>
  <si>
    <t>CNE30</t>
  </si>
  <si>
    <t>CNE31</t>
  </si>
  <si>
    <t>CNE53</t>
  </si>
  <si>
    <t>CNE58</t>
  </si>
  <si>
    <t>DU123.06</t>
  </si>
  <si>
    <t>DU151.02</t>
  </si>
  <si>
    <t>DU156.12</t>
  </si>
  <si>
    <t>DU172.17</t>
  </si>
  <si>
    <t>DU422.01</t>
  </si>
  <si>
    <t>MW965.26</t>
  </si>
  <si>
    <t>SO18.18</t>
  </si>
  <si>
    <t>TV1.29</t>
  </si>
  <si>
    <t>TZA125.17</t>
  </si>
  <si>
    <t>TZBD.02</t>
  </si>
  <si>
    <t>ZA012.29</t>
  </si>
  <si>
    <t>ZM106.9</t>
  </si>
  <si>
    <t>ZM109.4</t>
  </si>
  <si>
    <t>ZM135.10a</t>
  </si>
  <si>
    <t>ZM176.66</t>
  </si>
  <si>
    <t>ZM197.7</t>
  </si>
  <si>
    <t>ZM214.15</t>
  </si>
  <si>
    <t>ZM215.8</t>
  </si>
  <si>
    <t>ZM233.6</t>
  </si>
  <si>
    <t>ZM249.1</t>
  </si>
  <si>
    <t>ZM53.12</t>
  </si>
  <si>
    <t>ZM55.28a</t>
  </si>
  <si>
    <t>CD</t>
  </si>
  <si>
    <t>3817.v2.c59</t>
  </si>
  <si>
    <t>D</t>
  </si>
  <si>
    <t>231965.c1</t>
  </si>
  <si>
    <t>247-23</t>
  </si>
  <si>
    <t>3016.v5.c45</t>
  </si>
  <si>
    <t>57128.vrc15</t>
  </si>
  <si>
    <t>6405.v4.c34</t>
  </si>
  <si>
    <t>NKU3006.ec1</t>
  </si>
  <si>
    <t>UG021.16</t>
  </si>
  <si>
    <t>UG024.2</t>
  </si>
  <si>
    <t>G</t>
  </si>
  <si>
    <t>Virus ID</t>
  </si>
  <si>
    <t>Clade</t>
  </si>
  <si>
    <t>A03349M1.vrc4a</t>
  </si>
  <si>
    <t>QH209.14M.A2</t>
  </si>
  <si>
    <t>T250-4</t>
  </si>
  <si>
    <t>T251-18</t>
  </si>
  <si>
    <t>T255-34</t>
  </si>
  <si>
    <t>T257-31</t>
  </si>
  <si>
    <t>T266-60</t>
  </si>
  <si>
    <t>T278-50</t>
  </si>
  <si>
    <t>T280-5</t>
  </si>
  <si>
    <t>0077_V1.C16</t>
  </si>
  <si>
    <t>0815.V3.C3</t>
  </si>
  <si>
    <t>0921.V2.C14</t>
  </si>
  <si>
    <t>3168.V4.C10</t>
  </si>
  <si>
    <t>3301.V1.C24</t>
  </si>
  <si>
    <t>3326.V4.C3</t>
  </si>
  <si>
    <t>3337.V2.C6</t>
  </si>
  <si>
    <t>3468.V1.C12</t>
  </si>
  <si>
    <t>3589.V1.C4</t>
  </si>
  <si>
    <t>3637.V5.C3</t>
  </si>
  <si>
    <t>3873.V1.C24</t>
  </si>
  <si>
    <t>6095.V1.C10</t>
  </si>
  <si>
    <t>6322.V4.C1</t>
  </si>
  <si>
    <t>6471.V1.C16</t>
  </si>
  <si>
    <t>6545.V4.C1</t>
  </si>
  <si>
    <t>6631.V3.C10</t>
  </si>
  <si>
    <t>6644.V2.C33</t>
  </si>
  <si>
    <t>6785.V5.C14</t>
  </si>
  <si>
    <t>6838.V1.C35</t>
  </si>
  <si>
    <t>96ZM651.02</t>
  </si>
  <si>
    <t>BX08.16</t>
  </si>
  <si>
    <t>X2088.c9</t>
  </si>
  <si>
    <t>BJOX009000.02.4</t>
  </si>
  <si>
    <t>BJOX010000.06.2</t>
  </si>
  <si>
    <t>BJOX025000.01.1</t>
  </si>
  <si>
    <t>BJOX028000.10.3</t>
  </si>
  <si>
    <t>CM244.ec1</t>
  </si>
  <si>
    <t>CNE8</t>
  </si>
  <si>
    <t>TH023.6</t>
  </si>
  <si>
    <t>45_01dG5</t>
  </si>
  <si>
    <t>CNE19</t>
  </si>
  <si>
    <t>CNE20</t>
  </si>
  <si>
    <t>CNE21</t>
  </si>
  <si>
    <t>A07412M1.vrc12</t>
  </si>
  <si>
    <t>P0402.c2.11</t>
  </si>
  <si>
    <t>P1981.C5.3</t>
  </si>
  <si>
    <t>X1193.c1</t>
  </si>
  <si>
    <t>X1254.c3</t>
  </si>
  <si>
    <t>X1632.S2.B10</t>
  </si>
  <si>
    <t>X2131.C1.B5</t>
  </si>
  <si>
    <t>Q769.h5</t>
  </si>
  <si>
    <t>BG505.W6M.C2</t>
  </si>
  <si>
    <t>246-F3.C10.2</t>
  </si>
  <si>
    <t>BJOX002000.03.2</t>
  </si>
  <si>
    <t>CH119.10</t>
  </si>
  <si>
    <t>Ce1176.A3</t>
  </si>
  <si>
    <t>CAP256.206.C9</t>
  </si>
  <si>
    <t>191821.E6.1</t>
  </si>
  <si>
    <t>X2278.C2.B6</t>
  </si>
  <si>
    <t>426c</t>
  </si>
  <si>
    <t>N123-VRC34.01</t>
  </si>
  <si>
    <t>&lt;0.001</t>
  </si>
  <si>
    <t>.001-.01</t>
  </si>
  <si>
    <t>.01-.100</t>
  </si>
  <si>
    <t>.100-1.00</t>
  </si>
  <si>
    <t>1.00-10.0</t>
  </si>
  <si>
    <t>&gt;10.0</t>
  </si>
  <si>
    <t>VRC34.01_mm28</t>
  </si>
  <si>
    <t>Geometric Mean</t>
  </si>
  <si>
    <t>Median IC50</t>
  </si>
  <si>
    <t>IC50 &lt;0.01ug/ml</t>
  </si>
  <si>
    <t>IC50 &lt;0.1ug/ml</t>
  </si>
  <si>
    <t>IC50 &lt;1.0ug/ml</t>
  </si>
  <si>
    <t>IC50 &lt;10ug/ml</t>
  </si>
  <si>
    <t>IC50 &lt;50ug/ml</t>
  </si>
  <si>
    <t>IC50 &lt;100ug/ml</t>
  </si>
  <si>
    <t>IC50 &lt;500ug/ml</t>
  </si>
  <si>
    <t>% VS Neutralized</t>
  </si>
  <si>
    <t>Total VS Neutralized</t>
  </si>
  <si>
    <t># Viruses</t>
  </si>
  <si>
    <t>NA</t>
  </si>
  <si>
    <t>SVA.MLV</t>
  </si>
  <si>
    <t>SIVmac251.30.SG3</t>
  </si>
  <si>
    <t>CE703010217.B6</t>
  </si>
  <si>
    <t>VRC34.01-Comb1</t>
  </si>
  <si>
    <t>Assay - Luc/TZM-bl</t>
  </si>
  <si>
    <t>Median and Geometric Mean titers are calculated only for viruses neutralized</t>
  </si>
  <si>
    <t>Note:</t>
  </si>
  <si>
    <t>Median IC80</t>
  </si>
  <si>
    <t>IC80 &lt;0.01ug/ml</t>
  </si>
  <si>
    <t>IC80 &lt;0.1ug/ml</t>
  </si>
  <si>
    <t>IC80 &lt;1.0ug/ml</t>
  </si>
  <si>
    <t>IC80 &lt;10ug/ml</t>
  </si>
  <si>
    <t>IC80 &lt;50ug/ml</t>
  </si>
  <si>
    <t>IC80 &lt;100ug/ml</t>
  </si>
  <si>
    <t>IC80 &lt;500ug/ml</t>
  </si>
  <si>
    <t>&gt;100</t>
  </si>
  <si>
    <t>&gt;500</t>
  </si>
  <si>
    <t>MS208.A1</t>
  </si>
  <si>
    <t>BS208.B1</t>
  </si>
  <si>
    <t>IC80</t>
  </si>
  <si>
    <t>values represent IC80 in ug/ml</t>
  </si>
  <si>
    <t>values represent IC50 in ug/ml</t>
  </si>
  <si>
    <t>High Throughput Antibody Screen</t>
  </si>
  <si>
    <t>IC50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</si>
</sst>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7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Geneva"/>
      <family val="2"/>
    </font>
    <font>
      <u/>
      <sz val="9"/>
      <color theme="10"/>
      <name val="Arial"/>
      <family val="2"/>
    </font>
    <font>
      <u/>
      <sz val="9"/>
      <color theme="1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</borders>
  <cellStyleXfs count="15">
    <xf numFmtId="0" fontId="0" fillId="0" borderId="0"/>
    <xf numFmtId="0" fontId="3" fillId="0" borderId="0">
      <alignment vertical="top"/>
    </xf>
    <xf numFmtId="0" fontId="4" fillId="0" borderId="0">
      <alignment vertical="top"/>
    </xf>
    <xf numFmtId="0" fontId="5" fillId="0" borderId="0"/>
    <xf numFmtId="0" fontId="5" fillId="0" borderId="0"/>
    <xf numFmtId="0" fontId="3" fillId="0" borderId="0">
      <alignment vertical="top"/>
    </xf>
    <xf numFmtId="0" fontId="6" fillId="0" borderId="0"/>
    <xf numFmtId="0" fontId="3" fillId="0" borderId="0">
      <alignment vertical="top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3" fillId="0" borderId="0">
      <alignment vertical="top"/>
    </xf>
    <xf numFmtId="0" fontId="1" fillId="0" borderId="0"/>
  </cellStyleXfs>
  <cellXfs count="64">
    <xf numFmtId="0" fontId="0" fillId="0" borderId="0" xfId="0"/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0" xfId="14" applyFont="1" applyAlignment="1">
      <alignment horizontal="right"/>
    </xf>
    <xf numFmtId="165" fontId="11" fillId="0" borderId="0" xfId="0" applyNumberFormat="1" applyFont="1" applyAlignment="1">
      <alignment horizontal="center" vertical="center"/>
    </xf>
    <xf numFmtId="0" fontId="10" fillId="0" borderId="0" xfId="14" applyFont="1" applyAlignment="1">
      <alignment horizontal="right"/>
    </xf>
    <xf numFmtId="0" fontId="13" fillId="0" borderId="0" xfId="14" applyFont="1" applyAlignment="1">
      <alignment horizontal="right"/>
    </xf>
    <xf numFmtId="1" fontId="11" fillId="0" borderId="0" xfId="14" applyNumberFormat="1" applyFont="1" applyAlignment="1">
      <alignment horizontal="center"/>
    </xf>
    <xf numFmtId="1" fontId="11" fillId="0" borderId="3" xfId="14" applyNumberFormat="1" applyFont="1" applyBorder="1" applyAlignment="1">
      <alignment horizontal="center"/>
    </xf>
    <xf numFmtId="0" fontId="10" fillId="0" borderId="3" xfId="14" applyFont="1" applyBorder="1" applyAlignment="1">
      <alignment horizontal="right"/>
    </xf>
    <xf numFmtId="1" fontId="9" fillId="0" borderId="0" xfId="14" applyNumberFormat="1" applyFont="1" applyAlignment="1">
      <alignment horizontal="center"/>
    </xf>
    <xf numFmtId="1" fontId="11" fillId="0" borderId="0" xfId="13" applyNumberFormat="1" applyFont="1" applyAlignment="1">
      <alignment horizontal="center"/>
    </xf>
    <xf numFmtId="0" fontId="13" fillId="0" borderId="0" xfId="13" applyFont="1" applyAlignment="1">
      <alignment horizontal="right"/>
    </xf>
    <xf numFmtId="1" fontId="9" fillId="0" borderId="3" xfId="14" applyNumberFormat="1" applyFont="1" applyBorder="1" applyAlignment="1">
      <alignment horizontal="center"/>
    </xf>
    <xf numFmtId="0" fontId="9" fillId="0" borderId="3" xfId="14" applyFont="1" applyBorder="1" applyAlignment="1">
      <alignment horizontal="center"/>
    </xf>
    <xf numFmtId="0" fontId="13" fillId="0" borderId="3" xfId="13" applyFont="1" applyBorder="1" applyAlignment="1">
      <alignment horizontal="right"/>
    </xf>
    <xf numFmtId="0" fontId="10" fillId="0" borderId="3" xfId="0" applyFont="1" applyBorder="1" applyAlignment="1">
      <alignment horizontal="center" wrapText="1"/>
    </xf>
    <xf numFmtId="164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49" fontId="9" fillId="5" borderId="0" xfId="0" applyNumberFormat="1" applyFont="1" applyFill="1" applyAlignment="1">
      <alignment horizontal="center"/>
    </xf>
    <xf numFmtId="49" fontId="9" fillId="4" borderId="0" xfId="0" applyNumberFormat="1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  <xf numFmtId="49" fontId="9" fillId="3" borderId="0" xfId="0" applyNumberFormat="1" applyFont="1" applyFill="1" applyAlignment="1">
      <alignment horizontal="center"/>
    </xf>
    <xf numFmtId="49" fontId="9" fillId="7" borderId="0" xfId="0" applyNumberFormat="1" applyFont="1" applyFill="1" applyAlignment="1">
      <alignment horizontal="center"/>
    </xf>
    <xf numFmtId="49" fontId="9" fillId="6" borderId="0" xfId="0" applyNumberFormat="1" applyFont="1" applyFill="1" applyAlignment="1">
      <alignment horizontal="center"/>
    </xf>
    <xf numFmtId="0" fontId="11" fillId="0" borderId="0" xfId="0" applyFont="1"/>
    <xf numFmtId="0" fontId="12" fillId="0" borderId="0" xfId="14" applyFont="1" applyAlignment="1">
      <alignment horizontal="left"/>
    </xf>
    <xf numFmtId="0" fontId="9" fillId="0" borderId="0" xfId="14" applyFont="1"/>
    <xf numFmtId="0" fontId="11" fillId="0" borderId="0" xfId="14" applyFont="1"/>
    <xf numFmtId="0" fontId="13" fillId="0" borderId="0" xfId="14" applyFont="1"/>
    <xf numFmtId="0" fontId="11" fillId="0" borderId="3" xfId="14" applyFont="1" applyBorder="1"/>
    <xf numFmtId="0" fontId="9" fillId="0" borderId="3" xfId="14" applyFont="1" applyBorder="1"/>
    <xf numFmtId="0" fontId="11" fillId="0" borderId="3" xfId="13" applyFont="1" applyBorder="1" applyAlignment="1">
      <alignment horizontal="right" vertical="top"/>
    </xf>
    <xf numFmtId="0" fontId="11" fillId="0" borderId="0" xfId="1" applyFont="1" applyAlignment="1">
      <alignment horizontal="center" vertical="top"/>
    </xf>
    <xf numFmtId="0" fontId="11" fillId="0" borderId="0" xfId="1" applyFont="1" applyAlignment="1">
      <alignment horizontal="right" vertical="top"/>
    </xf>
    <xf numFmtId="165" fontId="11" fillId="0" borderId="1" xfId="0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top"/>
    </xf>
    <xf numFmtId="0" fontId="11" fillId="0" borderId="1" xfId="1" applyFont="1" applyBorder="1" applyAlignment="1">
      <alignment horizontal="right" vertical="top"/>
    </xf>
    <xf numFmtId="165" fontId="11" fillId="0" borderId="2" xfId="0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top"/>
    </xf>
    <xf numFmtId="0" fontId="11" fillId="0" borderId="2" xfId="0" applyFont="1" applyBorder="1" applyAlignment="1">
      <alignment horizontal="right" vertical="top"/>
    </xf>
    <xf numFmtId="165" fontId="11" fillId="0" borderId="5" xfId="0" applyNumberFormat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top"/>
    </xf>
    <xf numFmtId="0" fontId="11" fillId="0" borderId="5" xfId="1" applyFont="1" applyBorder="1" applyAlignment="1">
      <alignment horizontal="right" vertical="top"/>
    </xf>
    <xf numFmtId="0" fontId="11" fillId="0" borderId="2" xfId="1" applyFont="1" applyBorder="1" applyAlignment="1">
      <alignment horizontal="right" vertical="top"/>
    </xf>
    <xf numFmtId="165" fontId="11" fillId="5" borderId="1" xfId="0" applyNumberFormat="1" applyFont="1" applyFill="1" applyBorder="1" applyAlignment="1">
      <alignment horizontal="center" vertical="center"/>
    </xf>
    <xf numFmtId="0" fontId="11" fillId="0" borderId="6" xfId="1" applyFont="1" applyBorder="1" applyAlignment="1">
      <alignment horizontal="center" vertical="top"/>
    </xf>
    <xf numFmtId="0" fontId="11" fillId="0" borderId="6" xfId="1" applyFont="1" applyBorder="1" applyAlignment="1">
      <alignment horizontal="right" vertical="top"/>
    </xf>
    <xf numFmtId="165" fontId="11" fillId="5" borderId="2" xfId="0" applyNumberFormat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top"/>
    </xf>
    <xf numFmtId="0" fontId="11" fillId="0" borderId="4" xfId="1" applyFont="1" applyBorder="1" applyAlignment="1">
      <alignment horizontal="right" vertical="top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4" fillId="0" borderId="0" xfId="0" applyFont="1"/>
    <xf numFmtId="0" fontId="14" fillId="0" borderId="3" xfId="0" applyFont="1" applyBorder="1"/>
    <xf numFmtId="0" fontId="10" fillId="0" borderId="0" xfId="0" applyFont="1" applyAlignment="1">
      <alignment horizontal="left"/>
    </xf>
    <xf numFmtId="165" fontId="11" fillId="5" borderId="5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wrapText="1"/>
    </xf>
  </cellXfs>
  <cellStyles count="15">
    <cellStyle name="Followed Hyperlink" xfId="9" builtinId="9" hidden="1"/>
    <cellStyle name="Followed Hyperlink" xfId="11" builtinId="9" hidden="1"/>
    <cellStyle name="Hyperlink" xfId="8" builtinId="8" hidden="1"/>
    <cellStyle name="Hyperlink" xfId="10" builtinId="8" hidden="1"/>
    <cellStyle name="Normal" xfId="0" builtinId="0"/>
    <cellStyle name="Normal 2" xfId="4" xr:uid="{00000000-0005-0000-0000-000005000000}"/>
    <cellStyle name="Normal 3" xfId="3" xr:uid="{00000000-0005-0000-0000-000006000000}"/>
    <cellStyle name="Normal 4" xfId="1" xr:uid="{00000000-0005-0000-0000-000007000000}"/>
    <cellStyle name="Normal 4 2" xfId="13" xr:uid="{00000000-0005-0000-0000-000008000000}"/>
    <cellStyle name="Normal 5" xfId="5" xr:uid="{00000000-0005-0000-0000-000009000000}"/>
    <cellStyle name="Normal 5 2" xfId="7" xr:uid="{00000000-0005-0000-0000-00000A000000}"/>
    <cellStyle name="Normal 6" xfId="6" xr:uid="{00000000-0005-0000-0000-00000B000000}"/>
    <cellStyle name="Normal 7" xfId="2" xr:uid="{00000000-0005-0000-0000-00000C000000}"/>
    <cellStyle name="Normal 8" xfId="12" xr:uid="{00000000-0005-0000-0000-00000D000000}"/>
    <cellStyle name="Normal 8 2" xfId="14" xr:uid="{FD574EC3-3252-4584-A138-508871AD34C1}"/>
  </cellStyles>
  <dxfs count="360"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5" formatCode="0.000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numFmt numFmtId="166" formatCode="0.00000"/>
    </dxf>
    <dxf>
      <numFmt numFmtId="164" formatCode="0.000"/>
    </dxf>
    <dxf>
      <numFmt numFmtId="2" formatCode="0.00"/>
    </dxf>
    <dxf>
      <numFmt numFmtId="167" formatCode="0.0"/>
    </dxf>
    <dxf>
      <numFmt numFmtId="1" formatCode="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" formatCode="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numFmt numFmtId="166" formatCode="0.00000"/>
    </dxf>
    <dxf>
      <numFmt numFmtId="164" formatCode="0.000"/>
    </dxf>
    <dxf>
      <numFmt numFmtId="2" formatCode="0.00"/>
    </dxf>
    <dxf>
      <numFmt numFmtId="167" formatCode="0.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65" formatCode="0.0000"/>
    </dxf>
    <dxf>
      <numFmt numFmtId="165" formatCode="0.000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64" formatCode="0.000"/>
    </dxf>
    <dxf>
      <numFmt numFmtId="2" formatCode="0.00"/>
    </dxf>
    <dxf>
      <numFmt numFmtId="167" formatCode="0.0"/>
    </dxf>
    <dxf>
      <numFmt numFmtId="1" formatCode="0"/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64" formatCode="0.000"/>
    </dxf>
    <dxf>
      <numFmt numFmtId="2" formatCode="0.00"/>
    </dxf>
    <dxf>
      <numFmt numFmtId="167" formatCode="0.0"/>
    </dxf>
    <dxf>
      <numFmt numFmtId="1" formatCode="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5" formatCode="0.000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" formatCode="0"/>
    </dxf>
    <dxf>
      <numFmt numFmtId="166" formatCode="0.00000"/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64" formatCode="0.000"/>
    </dxf>
    <dxf>
      <numFmt numFmtId="2" formatCode="0.00"/>
    </dxf>
    <dxf>
      <numFmt numFmtId="167" formatCode="0.0"/>
    </dxf>
    <dxf>
      <numFmt numFmtId="1" formatCode="0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numFmt numFmtId="164" formatCode="0.000"/>
    </dxf>
    <dxf>
      <numFmt numFmtId="2" formatCode="0.00"/>
    </dxf>
    <dxf>
      <numFmt numFmtId="167" formatCode="0.0"/>
    </dxf>
    <dxf>
      <numFmt numFmtId="1" formatCode="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numFmt numFmtId="165" formatCode="0.0000"/>
    </dxf>
    <dxf>
      <fill>
        <patternFill>
          <bgColor rgb="FFFF6699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6699"/>
        </patternFill>
      </fill>
    </dxf>
    <dxf>
      <numFmt numFmtId="166" formatCode="0.0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  <dxf>
      <numFmt numFmtId="165" formatCode="0.0000"/>
    </dxf>
    <dxf>
      <numFmt numFmtId="166" formatCode="0.00000"/>
    </dxf>
    <dxf>
      <fill>
        <patternFill>
          <bgColor rgb="FFFFC000"/>
        </patternFill>
      </fill>
    </dxf>
    <dxf>
      <numFmt numFmtId="165" formatCode="0.0000"/>
    </dxf>
    <dxf>
      <fill>
        <patternFill>
          <bgColor rgb="FFFF33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numFmt numFmtId="165" formatCode="0.0000"/>
    </dxf>
    <dxf>
      <numFmt numFmtId="1" formatCode="0"/>
    </dxf>
    <dxf>
      <numFmt numFmtId="164" formatCode="0.000"/>
    </dxf>
    <dxf>
      <numFmt numFmtId="2" formatCode="0.00"/>
    </dxf>
    <dxf>
      <numFmt numFmtId="167" formatCode="0.0"/>
    </dxf>
  </dxfs>
  <tableStyles count="0" defaultTableStyle="TableStyleMedium9" defaultPivotStyle="PivotStyleLight16"/>
  <colors>
    <mruColors>
      <color rgb="FF00B050"/>
      <color rgb="FF92D04F"/>
      <color rgb="FFFF6699"/>
      <color rgb="FFFF0000"/>
      <color rgb="FFFFC000"/>
      <color rgb="FFFFFE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BCBAC-CA87-40D0-AF8E-995C92FAF1BA}">
  <dimension ref="B1:T241"/>
  <sheetViews>
    <sheetView tabSelected="1" zoomScaleNormal="100" workbookViewId="0">
      <pane xSplit="3" ySplit="6" topLeftCell="D7" activePane="bottomRight" state="frozen"/>
      <selection activeCell="I170" sqref="I170"/>
      <selection pane="topRight" activeCell="I170" sqref="I170"/>
      <selection pane="bottomLeft" activeCell="I170" sqref="I170"/>
      <selection pane="bottomRight"/>
    </sheetView>
  </sheetViews>
  <sheetFormatPr defaultColWidth="8.7109375" defaultRowHeight="12.75"/>
  <cols>
    <col min="1" max="1" width="8.7109375" style="2"/>
    <col min="2" max="2" width="16.42578125" style="27" bestFit="1" customWidth="1"/>
    <col min="3" max="3" width="4.42578125" style="4" customWidth="1"/>
    <col min="4" max="4" width="9.7109375" style="4" customWidth="1"/>
    <col min="5" max="5" width="2.42578125" style="4" customWidth="1"/>
    <col min="6" max="6" width="9.5703125" style="4" customWidth="1"/>
    <col min="7" max="7" width="9.5703125" style="2" customWidth="1"/>
    <col min="8" max="10" width="8.7109375" style="2"/>
    <col min="11" max="11" width="16.42578125" style="27" bestFit="1" customWidth="1"/>
    <col min="12" max="12" width="4.42578125" style="4" bestFit="1" customWidth="1"/>
    <col min="13" max="13" width="9.5703125" style="4" customWidth="1"/>
    <col min="14" max="14" width="2.42578125" style="4" customWidth="1"/>
    <col min="15" max="15" width="9.5703125" style="4" customWidth="1"/>
    <col min="16" max="16" width="9.5703125" style="2" customWidth="1"/>
    <col min="17" max="16384" width="8.7109375" style="2"/>
  </cols>
  <sheetData>
    <row r="1" spans="2:20" s="1" customFormat="1" ht="18.75">
      <c r="B1" s="60" t="s">
        <v>256</v>
      </c>
      <c r="C1" s="53"/>
      <c r="D1" s="53"/>
      <c r="E1" s="53"/>
      <c r="K1" s="59" t="s">
        <v>256</v>
      </c>
      <c r="L1" s="53"/>
      <c r="M1" s="53"/>
      <c r="N1" s="53"/>
      <c r="Q1" s="53"/>
      <c r="R1" s="53"/>
    </row>
    <row r="2" spans="2:20">
      <c r="B2" s="56" t="s">
        <v>238</v>
      </c>
      <c r="K2" s="56" t="s">
        <v>238</v>
      </c>
      <c r="Q2" s="4"/>
      <c r="R2" s="4"/>
      <c r="S2" s="4"/>
      <c r="T2" s="4"/>
    </row>
    <row r="3" spans="2:20" ht="15.75">
      <c r="B3" s="56" t="s">
        <v>255</v>
      </c>
      <c r="F3" s="58" t="s">
        <v>257</v>
      </c>
      <c r="K3" s="56" t="s">
        <v>254</v>
      </c>
      <c r="O3" s="58" t="s">
        <v>253</v>
      </c>
      <c r="Q3" s="58"/>
      <c r="R3" s="26" t="s">
        <v>214</v>
      </c>
      <c r="S3" s="25" t="s">
        <v>215</v>
      </c>
      <c r="T3" s="24" t="s">
        <v>216</v>
      </c>
    </row>
    <row r="4" spans="2:20">
      <c r="D4" s="61"/>
      <c r="E4" s="61"/>
      <c r="F4" s="61"/>
      <c r="M4" s="57"/>
      <c r="N4" s="57"/>
      <c r="O4" s="57"/>
      <c r="Q4" s="4"/>
      <c r="R4" s="23" t="s">
        <v>217</v>
      </c>
      <c r="S4" s="22" t="s">
        <v>218</v>
      </c>
      <c r="T4" s="21" t="s">
        <v>219</v>
      </c>
    </row>
    <row r="5" spans="2:20" s="1" customFormat="1">
      <c r="B5" s="56"/>
      <c r="C5" s="55"/>
      <c r="D5" s="53"/>
      <c r="E5" s="53"/>
      <c r="F5" s="54"/>
      <c r="G5" s="54"/>
      <c r="K5" s="56"/>
      <c r="L5" s="55"/>
      <c r="M5" s="53"/>
      <c r="N5" s="53"/>
      <c r="O5" s="54"/>
      <c r="P5" s="54"/>
    </row>
    <row r="6" spans="2:20" s="3" customFormat="1" ht="30" customHeight="1">
      <c r="B6" s="20" t="s">
        <v>152</v>
      </c>
      <c r="C6" s="53" t="s">
        <v>153</v>
      </c>
      <c r="D6" s="63" t="s">
        <v>220</v>
      </c>
      <c r="F6" s="20" t="s">
        <v>213</v>
      </c>
      <c r="G6" s="20" t="s">
        <v>237</v>
      </c>
      <c r="K6" s="20" t="s">
        <v>152</v>
      </c>
      <c r="L6" s="53" t="s">
        <v>153</v>
      </c>
      <c r="M6" s="63" t="s">
        <v>220</v>
      </c>
      <c r="O6" s="20" t="s">
        <v>213</v>
      </c>
      <c r="P6" s="20" t="s">
        <v>237</v>
      </c>
    </row>
    <row r="7" spans="2:20">
      <c r="B7" s="39" t="s">
        <v>0</v>
      </c>
      <c r="C7" s="38" t="s">
        <v>1</v>
      </c>
      <c r="D7" s="37">
        <v>9.5000000000000001E-2</v>
      </c>
      <c r="E7" s="37"/>
      <c r="F7" s="37" t="s">
        <v>250</v>
      </c>
      <c r="G7" s="37" t="s">
        <v>249</v>
      </c>
      <c r="K7" s="39" t="s">
        <v>0</v>
      </c>
      <c r="L7" s="38" t="s">
        <v>1</v>
      </c>
      <c r="M7" s="37" t="s">
        <v>249</v>
      </c>
      <c r="N7" s="37"/>
      <c r="O7" s="37" t="s">
        <v>250</v>
      </c>
      <c r="P7" s="37" t="s">
        <v>249</v>
      </c>
    </row>
    <row r="8" spans="2:20">
      <c r="B8" s="39" t="s">
        <v>2</v>
      </c>
      <c r="C8" s="38" t="s">
        <v>1</v>
      </c>
      <c r="D8" s="37">
        <v>1.7000000000000001E-2</v>
      </c>
      <c r="E8" s="37"/>
      <c r="F8" s="37">
        <v>5.1999999999999998E-2</v>
      </c>
      <c r="G8" s="37">
        <v>2.5999999999999999E-2</v>
      </c>
      <c r="K8" s="39" t="s">
        <v>2</v>
      </c>
      <c r="L8" s="38" t="s">
        <v>1</v>
      </c>
      <c r="M8" s="37">
        <v>4.5999999999999999E-2</v>
      </c>
      <c r="N8" s="37"/>
      <c r="O8" s="37">
        <v>0.20399999999999999</v>
      </c>
      <c r="P8" s="37">
        <v>8.2000000000000003E-2</v>
      </c>
    </row>
    <row r="9" spans="2:20">
      <c r="B9" s="39" t="s">
        <v>3</v>
      </c>
      <c r="C9" s="38" t="s">
        <v>1</v>
      </c>
      <c r="D9" s="37">
        <v>0.11799999999999999</v>
      </c>
      <c r="E9" s="37"/>
      <c r="F9" s="37">
        <v>0.441</v>
      </c>
      <c r="G9" s="37">
        <v>0.104</v>
      </c>
      <c r="K9" s="39" t="s">
        <v>3</v>
      </c>
      <c r="L9" s="38" t="s">
        <v>1</v>
      </c>
      <c r="M9" s="37">
        <v>0.39100000000000001</v>
      </c>
      <c r="N9" s="37"/>
      <c r="O9" s="37">
        <v>5.36</v>
      </c>
      <c r="P9" s="37">
        <v>0.57799999999999996</v>
      </c>
    </row>
    <row r="10" spans="2:20">
      <c r="B10" s="39" t="s">
        <v>4</v>
      </c>
      <c r="C10" s="38" t="s">
        <v>1</v>
      </c>
      <c r="D10" s="37">
        <v>6.2E-2</v>
      </c>
      <c r="E10" s="37"/>
      <c r="F10" s="37">
        <v>5.6000000000000001E-2</v>
      </c>
      <c r="G10" s="37">
        <v>4.2000000000000003E-2</v>
      </c>
      <c r="K10" s="39" t="s">
        <v>4</v>
      </c>
      <c r="L10" s="38" t="s">
        <v>1</v>
      </c>
      <c r="M10" s="37">
        <v>0.14699999999999999</v>
      </c>
      <c r="N10" s="37"/>
      <c r="O10" s="37">
        <v>0.19400000000000001</v>
      </c>
      <c r="P10" s="37">
        <v>0.114</v>
      </c>
    </row>
    <row r="11" spans="2:20">
      <c r="B11" s="39" t="s">
        <v>5</v>
      </c>
      <c r="C11" s="38" t="s">
        <v>1</v>
      </c>
      <c r="D11" s="37">
        <v>2.9000000000000001E-2</v>
      </c>
      <c r="E11" s="37"/>
      <c r="F11" s="37">
        <v>0.126</v>
      </c>
      <c r="G11" s="37">
        <v>1.4E-2</v>
      </c>
      <c r="K11" s="39" t="s">
        <v>5</v>
      </c>
      <c r="L11" s="38" t="s">
        <v>1</v>
      </c>
      <c r="M11" s="37">
        <v>7.0999999999999994E-2</v>
      </c>
      <c r="N11" s="37"/>
      <c r="O11" s="37">
        <v>0.64900000000000002</v>
      </c>
      <c r="P11" s="37">
        <v>4.2999999999999997E-2</v>
      </c>
    </row>
    <row r="12" spans="2:20">
      <c r="B12" s="39" t="s">
        <v>6</v>
      </c>
      <c r="C12" s="38" t="s">
        <v>1</v>
      </c>
      <c r="D12" s="37">
        <v>0.58099999999999996</v>
      </c>
      <c r="E12" s="37"/>
      <c r="F12" s="37">
        <v>2.37</v>
      </c>
      <c r="G12" s="37">
        <v>0.379</v>
      </c>
      <c r="K12" s="39" t="s">
        <v>6</v>
      </c>
      <c r="L12" s="38" t="s">
        <v>1</v>
      </c>
      <c r="M12" s="37">
        <v>1.88</v>
      </c>
      <c r="N12" s="37"/>
      <c r="O12" s="37">
        <v>32.9</v>
      </c>
      <c r="P12" s="37">
        <v>0.86899999999999999</v>
      </c>
    </row>
    <row r="13" spans="2:20">
      <c r="B13" s="39" t="s">
        <v>7</v>
      </c>
      <c r="C13" s="38" t="s">
        <v>1</v>
      </c>
      <c r="D13" s="37">
        <v>2.1999999999999999E-2</v>
      </c>
      <c r="E13" s="37"/>
      <c r="F13" s="37">
        <v>0.16</v>
      </c>
      <c r="G13" s="37">
        <v>8.5999999999999993E-2</v>
      </c>
      <c r="K13" s="39" t="s">
        <v>7</v>
      </c>
      <c r="L13" s="38" t="s">
        <v>1</v>
      </c>
      <c r="M13" s="37">
        <v>6.6000000000000003E-2</v>
      </c>
      <c r="N13" s="37"/>
      <c r="O13" s="37">
        <v>1.22</v>
      </c>
      <c r="P13" s="37">
        <v>0.29699999999999999</v>
      </c>
    </row>
    <row r="14" spans="2:20">
      <c r="B14" s="39" t="s">
        <v>8</v>
      </c>
      <c r="C14" s="38" t="s">
        <v>1</v>
      </c>
      <c r="D14" s="37">
        <v>1.2E-2</v>
      </c>
      <c r="E14" s="37"/>
      <c r="F14" s="37">
        <v>6.4000000000000001E-2</v>
      </c>
      <c r="G14" s="37">
        <v>0.02</v>
      </c>
      <c r="K14" s="39" t="s">
        <v>8</v>
      </c>
      <c r="L14" s="38" t="s">
        <v>1</v>
      </c>
      <c r="M14" s="37">
        <v>3.5000000000000003E-2</v>
      </c>
      <c r="N14" s="37"/>
      <c r="O14" s="37">
        <v>0.29799999999999999</v>
      </c>
      <c r="P14" s="37">
        <v>6.2E-2</v>
      </c>
    </row>
    <row r="15" spans="2:20">
      <c r="B15" s="39" t="s">
        <v>9</v>
      </c>
      <c r="C15" s="38" t="s">
        <v>1</v>
      </c>
      <c r="D15" s="37">
        <v>3.5000000000000003E-2</v>
      </c>
      <c r="E15" s="37"/>
      <c r="F15" s="37">
        <v>1.82</v>
      </c>
      <c r="G15" s="37">
        <v>9.8000000000000004E-2</v>
      </c>
      <c r="K15" s="39" t="s">
        <v>9</v>
      </c>
      <c r="L15" s="38" t="s">
        <v>1</v>
      </c>
      <c r="M15" s="37">
        <v>0.11</v>
      </c>
      <c r="N15" s="37"/>
      <c r="O15" s="37" t="s">
        <v>250</v>
      </c>
      <c r="P15" s="37">
        <v>0.29799999999999999</v>
      </c>
    </row>
    <row r="16" spans="2:20">
      <c r="B16" s="39" t="s">
        <v>204</v>
      </c>
      <c r="C16" s="38" t="s">
        <v>1</v>
      </c>
      <c r="D16" s="37">
        <v>1.9E-2</v>
      </c>
      <c r="E16" s="37"/>
      <c r="F16" s="37">
        <v>0.21099999999999999</v>
      </c>
      <c r="G16" s="37">
        <v>2.9000000000000001E-2</v>
      </c>
      <c r="K16" s="39" t="s">
        <v>204</v>
      </c>
      <c r="L16" s="38" t="s">
        <v>1</v>
      </c>
      <c r="M16" s="37">
        <v>4.7E-2</v>
      </c>
      <c r="N16" s="37"/>
      <c r="O16" s="37">
        <v>1.45</v>
      </c>
      <c r="P16" s="37">
        <v>0.08</v>
      </c>
    </row>
    <row r="17" spans="2:16">
      <c r="B17" s="39" t="s">
        <v>10</v>
      </c>
      <c r="C17" s="38" t="s">
        <v>1</v>
      </c>
      <c r="D17" s="37">
        <v>7.0000000000000001E-3</v>
      </c>
      <c r="E17" s="37"/>
      <c r="F17" s="37">
        <v>0.108</v>
      </c>
      <c r="G17" s="37">
        <v>0.02</v>
      </c>
      <c r="K17" s="39" t="s">
        <v>10</v>
      </c>
      <c r="L17" s="38" t="s">
        <v>1</v>
      </c>
      <c r="M17" s="37">
        <v>2.9000000000000001E-2</v>
      </c>
      <c r="N17" s="37"/>
      <c r="O17" s="37">
        <v>1.54</v>
      </c>
      <c r="P17" s="37">
        <v>8.3000000000000004E-2</v>
      </c>
    </row>
    <row r="18" spans="2:16">
      <c r="B18" s="39" t="s">
        <v>252</v>
      </c>
      <c r="C18" s="38" t="s">
        <v>1</v>
      </c>
      <c r="D18" s="37" t="s">
        <v>249</v>
      </c>
      <c r="E18" s="37"/>
      <c r="F18" s="37" t="s">
        <v>250</v>
      </c>
      <c r="G18" s="37" t="s">
        <v>249</v>
      </c>
      <c r="K18" s="39" t="s">
        <v>252</v>
      </c>
      <c r="L18" s="38" t="s">
        <v>1</v>
      </c>
      <c r="M18" s="37" t="s">
        <v>249</v>
      </c>
      <c r="N18" s="37"/>
      <c r="O18" s="37" t="s">
        <v>250</v>
      </c>
      <c r="P18" s="37" t="s">
        <v>249</v>
      </c>
    </row>
    <row r="19" spans="2:16">
      <c r="B19" s="39" t="s">
        <v>11</v>
      </c>
      <c r="C19" s="38" t="s">
        <v>1</v>
      </c>
      <c r="D19" s="37">
        <v>1.2E-2</v>
      </c>
      <c r="E19" s="37"/>
      <c r="F19" s="37">
        <v>3.7999999999999999E-2</v>
      </c>
      <c r="G19" s="37">
        <v>2.8000000000000001E-2</v>
      </c>
      <c r="K19" s="39" t="s">
        <v>11</v>
      </c>
      <c r="L19" s="38" t="s">
        <v>1</v>
      </c>
      <c r="M19" s="37">
        <v>4.4999999999999998E-2</v>
      </c>
      <c r="N19" s="37"/>
      <c r="O19" s="37">
        <v>0.14699999999999999</v>
      </c>
      <c r="P19" s="37">
        <v>0.152</v>
      </c>
    </row>
    <row r="20" spans="2:16">
      <c r="B20" s="39" t="s">
        <v>12</v>
      </c>
      <c r="C20" s="38" t="s">
        <v>1</v>
      </c>
      <c r="D20" s="37">
        <v>3.5999999999999997E-2</v>
      </c>
      <c r="E20" s="37"/>
      <c r="F20" s="37">
        <v>0.221</v>
      </c>
      <c r="G20" s="37">
        <v>0.08</v>
      </c>
      <c r="K20" s="39" t="s">
        <v>12</v>
      </c>
      <c r="L20" s="38" t="s">
        <v>1</v>
      </c>
      <c r="M20" s="37">
        <v>0.15</v>
      </c>
      <c r="N20" s="37"/>
      <c r="O20" s="37">
        <v>0.84199999999999997</v>
      </c>
      <c r="P20" s="37">
        <v>0.219</v>
      </c>
    </row>
    <row r="21" spans="2:16">
      <c r="B21" s="39" t="s">
        <v>13</v>
      </c>
      <c r="C21" s="38" t="s">
        <v>1</v>
      </c>
      <c r="D21" s="37">
        <v>4.5999999999999999E-2</v>
      </c>
      <c r="E21" s="37"/>
      <c r="F21" s="37">
        <v>0.371</v>
      </c>
      <c r="G21" s="37">
        <v>0.124</v>
      </c>
      <c r="K21" s="39" t="s">
        <v>13</v>
      </c>
      <c r="L21" s="38" t="s">
        <v>1</v>
      </c>
      <c r="M21" s="37">
        <v>0.29199999999999998</v>
      </c>
      <c r="N21" s="37"/>
      <c r="O21" s="37">
        <v>2.64</v>
      </c>
      <c r="P21" s="37">
        <v>0.623</v>
      </c>
    </row>
    <row r="22" spans="2:16">
      <c r="B22" s="39" t="s">
        <v>14</v>
      </c>
      <c r="C22" s="38" t="s">
        <v>1</v>
      </c>
      <c r="D22" s="37">
        <v>1.2E-2</v>
      </c>
      <c r="E22" s="37"/>
      <c r="F22" s="37">
        <v>6.6000000000000003E-2</v>
      </c>
      <c r="G22" s="37">
        <v>2.1000000000000001E-2</v>
      </c>
      <c r="K22" s="39" t="s">
        <v>14</v>
      </c>
      <c r="L22" s="38" t="s">
        <v>1</v>
      </c>
      <c r="M22" s="37">
        <v>3.1E-2</v>
      </c>
      <c r="N22" s="37"/>
      <c r="O22" s="37">
        <v>0.20799999999999999</v>
      </c>
      <c r="P22" s="37">
        <v>7.1999999999999995E-2</v>
      </c>
    </row>
    <row r="23" spans="2:16">
      <c r="B23" s="39" t="s">
        <v>15</v>
      </c>
      <c r="C23" s="38" t="s">
        <v>1</v>
      </c>
      <c r="D23" s="37">
        <v>5.6000000000000001E-2</v>
      </c>
      <c r="E23" s="37"/>
      <c r="F23" s="37">
        <v>0.30599999999999999</v>
      </c>
      <c r="G23" s="37">
        <v>0.20899999999999999</v>
      </c>
      <c r="K23" s="39" t="s">
        <v>15</v>
      </c>
      <c r="L23" s="38" t="s">
        <v>1</v>
      </c>
      <c r="M23" s="37">
        <v>0.20899999999999999</v>
      </c>
      <c r="N23" s="37"/>
      <c r="O23" s="37">
        <v>1.24</v>
      </c>
      <c r="P23" s="37">
        <v>0.75600000000000001</v>
      </c>
    </row>
    <row r="24" spans="2:16">
      <c r="B24" s="39" t="s">
        <v>16</v>
      </c>
      <c r="C24" s="38" t="s">
        <v>1</v>
      </c>
      <c r="D24" s="37">
        <v>7.0000000000000001E-3</v>
      </c>
      <c r="E24" s="37"/>
      <c r="F24" s="37">
        <v>0.25600000000000001</v>
      </c>
      <c r="G24" s="37">
        <v>3.2000000000000001E-2</v>
      </c>
      <c r="K24" s="39" t="s">
        <v>16</v>
      </c>
      <c r="L24" s="38" t="s">
        <v>1</v>
      </c>
      <c r="M24" s="37">
        <v>0.05</v>
      </c>
      <c r="N24" s="37"/>
      <c r="O24" s="37">
        <v>2.52</v>
      </c>
      <c r="P24" s="37">
        <v>0.13200000000000001</v>
      </c>
    </row>
    <row r="25" spans="2:16">
      <c r="B25" s="39" t="s">
        <v>251</v>
      </c>
      <c r="C25" s="38" t="s">
        <v>1</v>
      </c>
      <c r="D25" s="37">
        <v>6.4000000000000001E-2</v>
      </c>
      <c r="E25" s="37"/>
      <c r="F25" s="37" t="s">
        <v>250</v>
      </c>
      <c r="G25" s="37">
        <v>5.92</v>
      </c>
      <c r="K25" s="39" t="s">
        <v>251</v>
      </c>
      <c r="L25" s="38" t="s">
        <v>1</v>
      </c>
      <c r="M25" s="37">
        <v>1.02</v>
      </c>
      <c r="N25" s="37"/>
      <c r="O25" s="37" t="s">
        <v>250</v>
      </c>
      <c r="P25" s="37">
        <v>31</v>
      </c>
    </row>
    <row r="26" spans="2:16">
      <c r="B26" s="39" t="s">
        <v>18</v>
      </c>
      <c r="C26" s="38" t="s">
        <v>1</v>
      </c>
      <c r="D26" s="37">
        <v>2.5999999999999999E-2</v>
      </c>
      <c r="E26" s="37"/>
      <c r="F26" s="37">
        <v>0.17799999999999999</v>
      </c>
      <c r="G26" s="37">
        <v>8.1000000000000003E-2</v>
      </c>
      <c r="K26" s="39" t="s">
        <v>18</v>
      </c>
      <c r="L26" s="38" t="s">
        <v>1</v>
      </c>
      <c r="M26" s="37">
        <v>8.3000000000000004E-2</v>
      </c>
      <c r="N26" s="37"/>
      <c r="O26" s="37">
        <v>0.85899999999999999</v>
      </c>
      <c r="P26" s="37">
        <v>0.36499999999999999</v>
      </c>
    </row>
    <row r="27" spans="2:16">
      <c r="B27" s="39" t="s">
        <v>19</v>
      </c>
      <c r="C27" s="38" t="s">
        <v>1</v>
      </c>
      <c r="D27" s="37">
        <v>4.4999999999999998E-2</v>
      </c>
      <c r="E27" s="37"/>
      <c r="F27" s="37">
        <v>3.31</v>
      </c>
      <c r="G27" s="37">
        <v>7.2999999999999995E-2</v>
      </c>
      <c r="K27" s="39" t="s">
        <v>19</v>
      </c>
      <c r="L27" s="38" t="s">
        <v>1</v>
      </c>
      <c r="M27" s="37">
        <v>0.14499999999999999</v>
      </c>
      <c r="N27" s="37"/>
      <c r="O27" s="47">
        <v>266</v>
      </c>
      <c r="P27" s="37">
        <v>0.28999999999999998</v>
      </c>
    </row>
    <row r="28" spans="2:16">
      <c r="B28" s="39" t="s">
        <v>21</v>
      </c>
      <c r="C28" s="38" t="s">
        <v>1</v>
      </c>
      <c r="D28" s="37" t="s">
        <v>249</v>
      </c>
      <c r="E28" s="37"/>
      <c r="F28" s="37" t="s">
        <v>250</v>
      </c>
      <c r="G28" s="37" t="s">
        <v>249</v>
      </c>
      <c r="K28" s="39" t="s">
        <v>21</v>
      </c>
      <c r="L28" s="38" t="s">
        <v>1</v>
      </c>
      <c r="M28" s="37" t="s">
        <v>249</v>
      </c>
      <c r="N28" s="37"/>
      <c r="O28" s="37" t="s">
        <v>250</v>
      </c>
      <c r="P28" s="37" t="s">
        <v>249</v>
      </c>
    </row>
    <row r="29" spans="2:16">
      <c r="B29" s="39" t="s">
        <v>203</v>
      </c>
      <c r="C29" s="38" t="s">
        <v>1</v>
      </c>
      <c r="D29" s="37" t="s">
        <v>249</v>
      </c>
      <c r="E29" s="37"/>
      <c r="F29" s="37" t="s">
        <v>250</v>
      </c>
      <c r="G29" s="37" t="s">
        <v>249</v>
      </c>
      <c r="K29" s="39" t="s">
        <v>203</v>
      </c>
      <c r="L29" s="38" t="s">
        <v>1</v>
      </c>
      <c r="M29" s="37" t="s">
        <v>249</v>
      </c>
      <c r="N29" s="37"/>
      <c r="O29" s="37" t="s">
        <v>250</v>
      </c>
      <c r="P29" s="37" t="s">
        <v>249</v>
      </c>
    </row>
    <row r="30" spans="2:16">
      <c r="B30" s="39" t="s">
        <v>22</v>
      </c>
      <c r="C30" s="38" t="s">
        <v>1</v>
      </c>
      <c r="D30" s="37">
        <v>3.5000000000000003E-2</v>
      </c>
      <c r="E30" s="37"/>
      <c r="F30" s="37">
        <v>0.113</v>
      </c>
      <c r="G30" s="37">
        <v>0.06</v>
      </c>
      <c r="K30" s="39" t="s">
        <v>22</v>
      </c>
      <c r="L30" s="38" t="s">
        <v>1</v>
      </c>
      <c r="M30" s="37">
        <v>0.114</v>
      </c>
      <c r="N30" s="37"/>
      <c r="O30" s="37">
        <v>0.44600000000000001</v>
      </c>
      <c r="P30" s="37">
        <v>0.187</v>
      </c>
    </row>
    <row r="31" spans="2:16">
      <c r="B31" s="39" t="s">
        <v>155</v>
      </c>
      <c r="C31" s="38" t="s">
        <v>1</v>
      </c>
      <c r="D31" s="37">
        <v>5.3999999999999999E-2</v>
      </c>
      <c r="E31" s="37"/>
      <c r="F31" s="37">
        <v>0.19800000000000001</v>
      </c>
      <c r="G31" s="37">
        <v>0.121</v>
      </c>
      <c r="K31" s="39" t="s">
        <v>155</v>
      </c>
      <c r="L31" s="38" t="s">
        <v>1</v>
      </c>
      <c r="M31" s="37">
        <v>0.185</v>
      </c>
      <c r="N31" s="37"/>
      <c r="O31" s="37">
        <v>0.871</v>
      </c>
      <c r="P31" s="37">
        <v>0.435</v>
      </c>
    </row>
    <row r="32" spans="2:16">
      <c r="B32" s="39" t="s">
        <v>23</v>
      </c>
      <c r="C32" s="38" t="s">
        <v>1</v>
      </c>
      <c r="D32" s="37">
        <v>4.2000000000000003E-2</v>
      </c>
      <c r="E32" s="37"/>
      <c r="F32" s="37">
        <v>1.29</v>
      </c>
      <c r="G32" s="37">
        <v>9.8000000000000004E-2</v>
      </c>
      <c r="K32" s="39" t="s">
        <v>23</v>
      </c>
      <c r="L32" s="38" t="s">
        <v>1</v>
      </c>
      <c r="M32" s="37">
        <v>0.19700000000000001</v>
      </c>
      <c r="N32" s="37"/>
      <c r="O32" s="37" t="s">
        <v>250</v>
      </c>
      <c r="P32" s="37">
        <v>0.65500000000000003</v>
      </c>
    </row>
    <row r="33" spans="2:16" ht="13.5" thickBot="1">
      <c r="B33" s="45" t="s">
        <v>24</v>
      </c>
      <c r="C33" s="44" t="s">
        <v>1</v>
      </c>
      <c r="D33" s="43">
        <v>0.97199999999999998</v>
      </c>
      <c r="E33" s="43"/>
      <c r="F33" s="43" t="s">
        <v>250</v>
      </c>
      <c r="G33" s="43" t="s">
        <v>249</v>
      </c>
      <c r="K33" s="45" t="s">
        <v>24</v>
      </c>
      <c r="L33" s="44" t="s">
        <v>1</v>
      </c>
      <c r="M33" s="43">
        <v>3.94</v>
      </c>
      <c r="N33" s="43"/>
      <c r="O33" s="43" t="s">
        <v>250</v>
      </c>
      <c r="P33" s="43" t="s">
        <v>249</v>
      </c>
    </row>
    <row r="34" spans="2:16" ht="13.5" thickTop="1">
      <c r="B34" s="46" t="s">
        <v>205</v>
      </c>
      <c r="C34" s="41" t="s">
        <v>25</v>
      </c>
      <c r="D34" s="40">
        <v>0.08</v>
      </c>
      <c r="E34" s="40"/>
      <c r="F34" s="40">
        <v>0.80600000000000005</v>
      </c>
      <c r="G34" s="40">
        <v>0.24199999999999999</v>
      </c>
      <c r="K34" s="46" t="s">
        <v>205</v>
      </c>
      <c r="L34" s="41" t="s">
        <v>25</v>
      </c>
      <c r="M34" s="40">
        <v>0.39300000000000002</v>
      </c>
      <c r="N34" s="40"/>
      <c r="O34" s="40" t="s">
        <v>250</v>
      </c>
      <c r="P34" s="40">
        <v>0.98099999999999998</v>
      </c>
    </row>
    <row r="35" spans="2:16">
      <c r="B35" s="39" t="s">
        <v>167</v>
      </c>
      <c r="C35" s="38" t="s">
        <v>25</v>
      </c>
      <c r="D35" s="37">
        <v>1.7999999999999999E-2</v>
      </c>
      <c r="E35" s="37"/>
      <c r="F35" s="37">
        <v>0.11899999999999999</v>
      </c>
      <c r="G35" s="37">
        <v>2.8000000000000001E-2</v>
      </c>
      <c r="K35" s="39" t="s">
        <v>167</v>
      </c>
      <c r="L35" s="38" t="s">
        <v>25</v>
      </c>
      <c r="M35" s="37">
        <v>4.9000000000000002E-2</v>
      </c>
      <c r="N35" s="37"/>
      <c r="O35" s="37">
        <v>0.58599999999999997</v>
      </c>
      <c r="P35" s="37">
        <v>7.3999999999999996E-2</v>
      </c>
    </row>
    <row r="36" spans="2:16">
      <c r="B36" s="39" t="s">
        <v>171</v>
      </c>
      <c r="C36" s="38" t="s">
        <v>25</v>
      </c>
      <c r="D36" s="37">
        <v>3.7999999999999999E-2</v>
      </c>
      <c r="E36" s="37"/>
      <c r="F36" s="37">
        <v>0.113</v>
      </c>
      <c r="G36" s="37">
        <v>0.03</v>
      </c>
      <c r="K36" s="39" t="s">
        <v>171</v>
      </c>
      <c r="L36" s="38" t="s">
        <v>25</v>
      </c>
      <c r="M36" s="37">
        <v>0.115</v>
      </c>
      <c r="N36" s="37"/>
      <c r="O36" s="37">
        <v>0.35799999999999998</v>
      </c>
      <c r="P36" s="37">
        <v>9.0999999999999998E-2</v>
      </c>
    </row>
    <row r="37" spans="2:16">
      <c r="B37" s="39" t="s">
        <v>26</v>
      </c>
      <c r="C37" s="38" t="s">
        <v>25</v>
      </c>
      <c r="D37" s="37">
        <v>2.8000000000000001E-2</v>
      </c>
      <c r="E37" s="37"/>
      <c r="F37" s="37">
        <v>0.30499999999999999</v>
      </c>
      <c r="G37" s="37">
        <v>7.3999999999999996E-2</v>
      </c>
      <c r="K37" s="39" t="s">
        <v>26</v>
      </c>
      <c r="L37" s="38" t="s">
        <v>25</v>
      </c>
      <c r="M37" s="37">
        <v>0.12</v>
      </c>
      <c r="N37" s="37"/>
      <c r="O37" s="37">
        <v>0.82399999999999995</v>
      </c>
      <c r="P37" s="37">
        <v>0.224</v>
      </c>
    </row>
    <row r="38" spans="2:16" ht="13.5" thickBot="1">
      <c r="B38" s="45" t="s">
        <v>177</v>
      </c>
      <c r="C38" s="44" t="s">
        <v>25</v>
      </c>
      <c r="D38" s="43">
        <v>2.5999999999999999E-2</v>
      </c>
      <c r="E38" s="43"/>
      <c r="F38" s="43">
        <v>0.156</v>
      </c>
      <c r="G38" s="43">
        <v>5.8000000000000003E-2</v>
      </c>
      <c r="K38" s="45" t="s">
        <v>177</v>
      </c>
      <c r="L38" s="44" t="s">
        <v>25</v>
      </c>
      <c r="M38" s="43">
        <v>0.09</v>
      </c>
      <c r="N38" s="43"/>
      <c r="O38" s="43">
        <v>0.47599999999999998</v>
      </c>
      <c r="P38" s="43">
        <v>0.17399999999999999</v>
      </c>
    </row>
    <row r="39" spans="2:16" ht="13.5" thickTop="1">
      <c r="B39" s="46" t="s">
        <v>164</v>
      </c>
      <c r="C39" s="41" t="s">
        <v>27</v>
      </c>
      <c r="D39" s="40">
        <v>0.01</v>
      </c>
      <c r="E39" s="40"/>
      <c r="F39" s="40">
        <v>3.5999999999999997E-2</v>
      </c>
      <c r="G39" s="40">
        <v>2.7E-2</v>
      </c>
      <c r="K39" s="46" t="s">
        <v>164</v>
      </c>
      <c r="L39" s="41" t="s">
        <v>27</v>
      </c>
      <c r="M39" s="40">
        <v>3.5999999999999997E-2</v>
      </c>
      <c r="N39" s="40"/>
      <c r="O39" s="40">
        <v>9.5000000000000001E-2</v>
      </c>
      <c r="P39" s="40">
        <v>7.9000000000000001E-2</v>
      </c>
    </row>
    <row r="40" spans="2:16" ht="13.5" thickBot="1">
      <c r="B40" s="45" t="s">
        <v>174</v>
      </c>
      <c r="C40" s="44" t="s">
        <v>27</v>
      </c>
      <c r="D40" s="43">
        <v>13.1</v>
      </c>
      <c r="E40" s="43"/>
      <c r="F40" s="43" t="s">
        <v>250</v>
      </c>
      <c r="G40" s="43">
        <v>75.099999999999994</v>
      </c>
      <c r="K40" s="45" t="s">
        <v>174</v>
      </c>
      <c r="L40" s="44" t="s">
        <v>27</v>
      </c>
      <c r="M40" s="43">
        <v>86.2</v>
      </c>
      <c r="N40" s="43"/>
      <c r="O40" s="43" t="s">
        <v>250</v>
      </c>
      <c r="P40" s="43" t="s">
        <v>249</v>
      </c>
    </row>
    <row r="41" spans="2:16" ht="13.5" thickTop="1">
      <c r="B41" s="46" t="s">
        <v>170</v>
      </c>
      <c r="C41" s="41" t="s">
        <v>28</v>
      </c>
      <c r="D41" s="40">
        <v>7.0000000000000007E-2</v>
      </c>
      <c r="E41" s="40"/>
      <c r="F41" s="40">
        <v>0.218</v>
      </c>
      <c r="G41" s="40">
        <v>0.11</v>
      </c>
      <c r="K41" s="46" t="s">
        <v>170</v>
      </c>
      <c r="L41" s="41" t="s">
        <v>28</v>
      </c>
      <c r="M41" s="40">
        <v>0.35399999999999998</v>
      </c>
      <c r="N41" s="40"/>
      <c r="O41" s="40">
        <v>5.66</v>
      </c>
      <c r="P41" s="40">
        <v>0.58099999999999996</v>
      </c>
    </row>
    <row r="42" spans="2:16">
      <c r="B42" s="39" t="s">
        <v>17</v>
      </c>
      <c r="C42" s="38" t="s">
        <v>28</v>
      </c>
      <c r="D42" s="37">
        <v>3.4000000000000002E-2</v>
      </c>
      <c r="E42" s="37"/>
      <c r="F42" s="37">
        <v>0.16200000000000001</v>
      </c>
      <c r="G42" s="37">
        <v>7.2999999999999995E-2</v>
      </c>
      <c r="K42" s="39" t="s">
        <v>17</v>
      </c>
      <c r="L42" s="38" t="s">
        <v>28</v>
      </c>
      <c r="M42" s="37">
        <v>9.6000000000000002E-2</v>
      </c>
      <c r="N42" s="37"/>
      <c r="O42" s="37">
        <v>0.55800000000000005</v>
      </c>
      <c r="P42" s="37">
        <v>0.20899999999999999</v>
      </c>
    </row>
    <row r="43" spans="2:16" ht="13.5" thickBot="1">
      <c r="B43" s="45" t="s">
        <v>20</v>
      </c>
      <c r="C43" s="44" t="s">
        <v>28</v>
      </c>
      <c r="D43" s="43" t="s">
        <v>249</v>
      </c>
      <c r="E43" s="43"/>
      <c r="F43" s="43" t="s">
        <v>250</v>
      </c>
      <c r="G43" s="43" t="s">
        <v>249</v>
      </c>
      <c r="K43" s="45" t="s">
        <v>20</v>
      </c>
      <c r="L43" s="44" t="s">
        <v>28</v>
      </c>
      <c r="M43" s="43" t="s">
        <v>249</v>
      </c>
      <c r="N43" s="43"/>
      <c r="O43" s="43" t="s">
        <v>250</v>
      </c>
      <c r="P43" s="43" t="s">
        <v>249</v>
      </c>
    </row>
    <row r="44" spans="2:16" ht="13.5" thickTop="1">
      <c r="B44" s="46" t="s">
        <v>29</v>
      </c>
      <c r="C44" s="41" t="s">
        <v>30</v>
      </c>
      <c r="D44" s="40">
        <v>0.43099999999999999</v>
      </c>
      <c r="E44" s="40"/>
      <c r="F44" s="50">
        <v>351</v>
      </c>
      <c r="G44" s="40">
        <v>0.96499999999999997</v>
      </c>
      <c r="K44" s="46" t="s">
        <v>29</v>
      </c>
      <c r="L44" s="41" t="s">
        <v>30</v>
      </c>
      <c r="M44" s="40">
        <v>1.39</v>
      </c>
      <c r="N44" s="40"/>
      <c r="O44" s="40" t="s">
        <v>250</v>
      </c>
      <c r="P44" s="40" t="s">
        <v>249</v>
      </c>
    </row>
    <row r="45" spans="2:16">
      <c r="B45" s="39" t="s">
        <v>185</v>
      </c>
      <c r="C45" s="38" t="s">
        <v>30</v>
      </c>
      <c r="D45" s="37">
        <v>0.02</v>
      </c>
      <c r="E45" s="37"/>
      <c r="F45" s="37" t="s">
        <v>250</v>
      </c>
      <c r="G45" s="37">
        <v>0.747</v>
      </c>
      <c r="K45" s="39" t="s">
        <v>185</v>
      </c>
      <c r="L45" s="38" t="s">
        <v>30</v>
      </c>
      <c r="M45" s="37">
        <v>7.2999999999999995E-2</v>
      </c>
      <c r="N45" s="37"/>
      <c r="O45" s="37" t="s">
        <v>250</v>
      </c>
      <c r="P45" s="37" t="s">
        <v>249</v>
      </c>
    </row>
    <row r="46" spans="2:16">
      <c r="B46" s="39" t="s">
        <v>186</v>
      </c>
      <c r="C46" s="38" t="s">
        <v>30</v>
      </c>
      <c r="D46" s="37">
        <v>3.1E-2</v>
      </c>
      <c r="E46" s="37"/>
      <c r="F46" s="37" t="s">
        <v>250</v>
      </c>
      <c r="G46" s="37">
        <v>0.38400000000000001</v>
      </c>
      <c r="K46" s="39" t="s">
        <v>186</v>
      </c>
      <c r="L46" s="38" t="s">
        <v>30</v>
      </c>
      <c r="M46" s="37">
        <v>0.216</v>
      </c>
      <c r="N46" s="37"/>
      <c r="O46" s="37" t="s">
        <v>250</v>
      </c>
      <c r="P46" s="37" t="s">
        <v>249</v>
      </c>
    </row>
    <row r="47" spans="2:16">
      <c r="B47" s="39" t="s">
        <v>187</v>
      </c>
      <c r="C47" s="38" t="s">
        <v>30</v>
      </c>
      <c r="D47" s="37">
        <v>0.11899999999999999</v>
      </c>
      <c r="E47" s="37"/>
      <c r="F47" s="47">
        <v>222</v>
      </c>
      <c r="G47" s="37">
        <v>0.41399999999999998</v>
      </c>
      <c r="K47" s="39" t="s">
        <v>187</v>
      </c>
      <c r="L47" s="38" t="s">
        <v>30</v>
      </c>
      <c r="M47" s="37">
        <v>1.4</v>
      </c>
      <c r="N47" s="37"/>
      <c r="O47" s="37" t="s">
        <v>250</v>
      </c>
      <c r="P47" s="37">
        <v>2.82</v>
      </c>
    </row>
    <row r="48" spans="2:16">
      <c r="B48" s="39" t="s">
        <v>188</v>
      </c>
      <c r="C48" s="38" t="s">
        <v>30</v>
      </c>
      <c r="D48" s="37">
        <v>5.0999999999999997E-2</v>
      </c>
      <c r="E48" s="37"/>
      <c r="F48" s="47">
        <v>134</v>
      </c>
      <c r="G48" s="37">
        <v>0.09</v>
      </c>
      <c r="K48" s="39" t="s">
        <v>188</v>
      </c>
      <c r="L48" s="38" t="s">
        <v>30</v>
      </c>
      <c r="M48" s="37">
        <v>0.318</v>
      </c>
      <c r="N48" s="37"/>
      <c r="O48" s="37" t="s">
        <v>250</v>
      </c>
      <c r="P48" s="37">
        <v>0.90900000000000003</v>
      </c>
    </row>
    <row r="49" spans="2:16">
      <c r="B49" s="39" t="s">
        <v>31</v>
      </c>
      <c r="C49" s="38" t="s">
        <v>30</v>
      </c>
      <c r="D49" s="37">
        <v>0.05</v>
      </c>
      <c r="E49" s="37"/>
      <c r="F49" s="37">
        <v>5.2</v>
      </c>
      <c r="G49" s="37">
        <v>0.11899999999999999</v>
      </c>
      <c r="K49" s="39" t="s">
        <v>31</v>
      </c>
      <c r="L49" s="38" t="s">
        <v>30</v>
      </c>
      <c r="M49" s="37">
        <v>0.214</v>
      </c>
      <c r="N49" s="37"/>
      <c r="O49" s="47">
        <v>103</v>
      </c>
      <c r="P49" s="37">
        <v>0.79700000000000004</v>
      </c>
    </row>
    <row r="50" spans="2:16">
      <c r="B50" s="39" t="s">
        <v>32</v>
      </c>
      <c r="C50" s="38" t="s">
        <v>30</v>
      </c>
      <c r="D50" s="37">
        <v>2.3E-2</v>
      </c>
      <c r="E50" s="37"/>
      <c r="F50" s="37">
        <v>13.8</v>
      </c>
      <c r="G50" s="37">
        <v>1.44</v>
      </c>
      <c r="K50" s="39" t="s">
        <v>32</v>
      </c>
      <c r="L50" s="38" t="s">
        <v>30</v>
      </c>
      <c r="M50" s="37">
        <v>0.23599999999999999</v>
      </c>
      <c r="N50" s="37"/>
      <c r="O50" s="37" t="s">
        <v>250</v>
      </c>
      <c r="P50" s="37" t="s">
        <v>249</v>
      </c>
    </row>
    <row r="51" spans="2:16">
      <c r="B51" s="39" t="s">
        <v>33</v>
      </c>
      <c r="C51" s="38" t="s">
        <v>30</v>
      </c>
      <c r="D51" s="37" t="s">
        <v>249</v>
      </c>
      <c r="E51" s="37"/>
      <c r="F51" s="37" t="s">
        <v>250</v>
      </c>
      <c r="G51" s="37" t="s">
        <v>249</v>
      </c>
      <c r="K51" s="39" t="s">
        <v>33</v>
      </c>
      <c r="L51" s="38" t="s">
        <v>30</v>
      </c>
      <c r="M51" s="37" t="s">
        <v>249</v>
      </c>
      <c r="N51" s="37"/>
      <c r="O51" s="37" t="s">
        <v>250</v>
      </c>
      <c r="P51" s="37" t="s">
        <v>249</v>
      </c>
    </row>
    <row r="52" spans="2:16">
      <c r="B52" s="39" t="s">
        <v>34</v>
      </c>
      <c r="C52" s="38" t="s">
        <v>30</v>
      </c>
      <c r="D52" s="37">
        <v>6.3E-2</v>
      </c>
      <c r="E52" s="37"/>
      <c r="F52" s="47">
        <v>103</v>
      </c>
      <c r="G52" s="37">
        <v>0.121</v>
      </c>
      <c r="K52" s="39" t="s">
        <v>34</v>
      </c>
      <c r="L52" s="38" t="s">
        <v>30</v>
      </c>
      <c r="M52" s="37">
        <v>0.14899999999999999</v>
      </c>
      <c r="N52" s="37"/>
      <c r="O52" s="37" t="s">
        <v>250</v>
      </c>
      <c r="P52" s="37">
        <v>0.51700000000000002</v>
      </c>
    </row>
    <row r="53" spans="2:16">
      <c r="B53" s="39" t="s">
        <v>189</v>
      </c>
      <c r="C53" s="38" t="s">
        <v>30</v>
      </c>
      <c r="D53" s="37">
        <v>7.09</v>
      </c>
      <c r="E53" s="37"/>
      <c r="F53" s="37" t="s">
        <v>250</v>
      </c>
      <c r="G53" s="37" t="s">
        <v>249</v>
      </c>
      <c r="K53" s="39" t="s">
        <v>189</v>
      </c>
      <c r="L53" s="38" t="s">
        <v>30</v>
      </c>
      <c r="M53" s="37" t="s">
        <v>249</v>
      </c>
      <c r="N53" s="37"/>
      <c r="O53" s="37" t="s">
        <v>250</v>
      </c>
      <c r="P53" s="37" t="s">
        <v>249</v>
      </c>
    </row>
    <row r="54" spans="2:16">
      <c r="B54" s="39" t="s">
        <v>35</v>
      </c>
      <c r="C54" s="38" t="s">
        <v>30</v>
      </c>
      <c r="D54" s="37">
        <v>0.187</v>
      </c>
      <c r="E54" s="37"/>
      <c r="F54" s="37">
        <v>15.7</v>
      </c>
      <c r="G54" s="37">
        <v>0.32500000000000001</v>
      </c>
      <c r="K54" s="39" t="s">
        <v>35</v>
      </c>
      <c r="L54" s="38" t="s">
        <v>30</v>
      </c>
      <c r="M54" s="37">
        <v>0.72099999999999997</v>
      </c>
      <c r="N54" s="37"/>
      <c r="O54" s="37" t="s">
        <v>250</v>
      </c>
      <c r="P54" s="37">
        <v>1.93</v>
      </c>
    </row>
    <row r="55" spans="2:16">
      <c r="B55" s="39" t="s">
        <v>36</v>
      </c>
      <c r="C55" s="38" t="s">
        <v>30</v>
      </c>
      <c r="D55" s="37">
        <v>0.109</v>
      </c>
      <c r="E55" s="37"/>
      <c r="F55" s="47">
        <v>55.4</v>
      </c>
      <c r="G55" s="37">
        <v>0.29799999999999999</v>
      </c>
      <c r="K55" s="39" t="s">
        <v>36</v>
      </c>
      <c r="L55" s="38" t="s">
        <v>30</v>
      </c>
      <c r="M55" s="37">
        <v>0.44700000000000001</v>
      </c>
      <c r="N55" s="37"/>
      <c r="O55" s="37" t="s">
        <v>250</v>
      </c>
      <c r="P55" s="37">
        <v>1.4</v>
      </c>
    </row>
    <row r="56" spans="2:16">
      <c r="B56" s="39" t="s">
        <v>37</v>
      </c>
      <c r="C56" s="38" t="s">
        <v>30</v>
      </c>
      <c r="D56" s="37" t="s">
        <v>249</v>
      </c>
      <c r="E56" s="37"/>
      <c r="F56" s="37" t="s">
        <v>250</v>
      </c>
      <c r="G56" s="37" t="s">
        <v>249</v>
      </c>
      <c r="K56" s="39" t="s">
        <v>37</v>
      </c>
      <c r="L56" s="38" t="s">
        <v>30</v>
      </c>
      <c r="M56" s="37" t="s">
        <v>249</v>
      </c>
      <c r="N56" s="37"/>
      <c r="O56" s="37" t="s">
        <v>250</v>
      </c>
      <c r="P56" s="37" t="s">
        <v>249</v>
      </c>
    </row>
    <row r="57" spans="2:16">
      <c r="B57" s="39" t="s">
        <v>38</v>
      </c>
      <c r="C57" s="38" t="s">
        <v>30</v>
      </c>
      <c r="D57" s="37">
        <v>0.48399999999999999</v>
      </c>
      <c r="E57" s="37"/>
      <c r="F57" s="37" t="s">
        <v>250</v>
      </c>
      <c r="G57" s="37" t="s">
        <v>249</v>
      </c>
      <c r="K57" s="39" t="s">
        <v>38</v>
      </c>
      <c r="L57" s="38" t="s">
        <v>30</v>
      </c>
      <c r="M57" s="37" t="s">
        <v>249</v>
      </c>
      <c r="N57" s="37"/>
      <c r="O57" s="37" t="s">
        <v>250</v>
      </c>
      <c r="P57" s="37" t="s">
        <v>249</v>
      </c>
    </row>
    <row r="58" spans="2:16">
      <c r="B58" s="39" t="s">
        <v>39</v>
      </c>
      <c r="C58" s="38" t="s">
        <v>30</v>
      </c>
      <c r="D58" s="37">
        <v>2.82</v>
      </c>
      <c r="E58" s="37"/>
      <c r="F58" s="37" t="s">
        <v>250</v>
      </c>
      <c r="G58" s="37" t="s">
        <v>249</v>
      </c>
      <c r="K58" s="39" t="s">
        <v>39</v>
      </c>
      <c r="L58" s="38" t="s">
        <v>30</v>
      </c>
      <c r="M58" s="37" t="s">
        <v>249</v>
      </c>
      <c r="N58" s="37"/>
      <c r="O58" s="37" t="s">
        <v>250</v>
      </c>
      <c r="P58" s="37" t="s">
        <v>249</v>
      </c>
    </row>
    <row r="59" spans="2:16">
      <c r="B59" s="39" t="s">
        <v>190</v>
      </c>
      <c r="C59" s="38" t="s">
        <v>30</v>
      </c>
      <c r="D59" s="37">
        <v>0.65</v>
      </c>
      <c r="E59" s="37"/>
      <c r="F59" s="47">
        <v>93.5</v>
      </c>
      <c r="G59" s="37">
        <v>3.19</v>
      </c>
      <c r="K59" s="39" t="s">
        <v>190</v>
      </c>
      <c r="L59" s="38" t="s">
        <v>30</v>
      </c>
      <c r="M59" s="37" t="s">
        <v>249</v>
      </c>
      <c r="N59" s="37"/>
      <c r="O59" s="37" t="s">
        <v>250</v>
      </c>
      <c r="P59" s="37" t="s">
        <v>249</v>
      </c>
    </row>
    <row r="60" spans="2:16">
      <c r="B60" s="39" t="s">
        <v>40</v>
      </c>
      <c r="C60" s="38" t="s">
        <v>30</v>
      </c>
      <c r="D60" s="37">
        <v>0.182</v>
      </c>
      <c r="E60" s="37"/>
      <c r="F60" s="37" t="s">
        <v>250</v>
      </c>
      <c r="G60" s="37" t="s">
        <v>249</v>
      </c>
      <c r="K60" s="39" t="s">
        <v>40</v>
      </c>
      <c r="L60" s="38" t="s">
        <v>30</v>
      </c>
      <c r="M60" s="37" t="s">
        <v>249</v>
      </c>
      <c r="N60" s="37"/>
      <c r="O60" s="37" t="s">
        <v>250</v>
      </c>
      <c r="P60" s="37" t="s">
        <v>249</v>
      </c>
    </row>
    <row r="61" spans="2:16">
      <c r="B61" s="39" t="s">
        <v>41</v>
      </c>
      <c r="C61" s="38" t="s">
        <v>30</v>
      </c>
      <c r="D61" s="37" t="s">
        <v>249</v>
      </c>
      <c r="E61" s="37"/>
      <c r="F61" s="37" t="s">
        <v>250</v>
      </c>
      <c r="G61" s="37" t="s">
        <v>249</v>
      </c>
      <c r="K61" s="39" t="s">
        <v>41</v>
      </c>
      <c r="L61" s="38" t="s">
        <v>30</v>
      </c>
      <c r="M61" s="37" t="s">
        <v>249</v>
      </c>
      <c r="N61" s="37"/>
      <c r="O61" s="37" t="s">
        <v>250</v>
      </c>
      <c r="P61" s="37" t="s">
        <v>249</v>
      </c>
    </row>
    <row r="62" spans="2:16">
      <c r="B62" s="39" t="s">
        <v>42</v>
      </c>
      <c r="C62" s="38" t="s">
        <v>30</v>
      </c>
      <c r="D62" s="37">
        <v>0.879</v>
      </c>
      <c r="E62" s="37"/>
      <c r="F62" s="37" t="s">
        <v>250</v>
      </c>
      <c r="G62" s="37" t="s">
        <v>249</v>
      </c>
      <c r="K62" s="39" t="s">
        <v>42</v>
      </c>
      <c r="L62" s="38" t="s">
        <v>30</v>
      </c>
      <c r="M62" s="37">
        <v>4.6100000000000003</v>
      </c>
      <c r="N62" s="37"/>
      <c r="O62" s="37" t="s">
        <v>250</v>
      </c>
      <c r="P62" s="37" t="s">
        <v>249</v>
      </c>
    </row>
    <row r="63" spans="2:16">
      <c r="B63" s="39" t="s">
        <v>43</v>
      </c>
      <c r="C63" s="38" t="s">
        <v>30</v>
      </c>
      <c r="D63" s="37">
        <v>0.311</v>
      </c>
      <c r="E63" s="37"/>
      <c r="F63" s="37" t="s">
        <v>250</v>
      </c>
      <c r="G63" s="37">
        <v>1.24</v>
      </c>
      <c r="K63" s="39" t="s">
        <v>43</v>
      </c>
      <c r="L63" s="38" t="s">
        <v>30</v>
      </c>
      <c r="M63" s="37">
        <v>2.29</v>
      </c>
      <c r="N63" s="37"/>
      <c r="O63" s="37" t="s">
        <v>250</v>
      </c>
      <c r="P63" s="37" t="s">
        <v>249</v>
      </c>
    </row>
    <row r="64" spans="2:16">
      <c r="B64" s="39" t="s">
        <v>191</v>
      </c>
      <c r="C64" s="38" t="s">
        <v>30</v>
      </c>
      <c r="D64" s="37">
        <v>0.155</v>
      </c>
      <c r="E64" s="37"/>
      <c r="F64" s="37" t="s">
        <v>250</v>
      </c>
      <c r="G64" s="37" t="s">
        <v>249</v>
      </c>
      <c r="K64" s="39" t="s">
        <v>191</v>
      </c>
      <c r="L64" s="38" t="s">
        <v>30</v>
      </c>
      <c r="M64" s="37">
        <v>1.75</v>
      </c>
      <c r="N64" s="37"/>
      <c r="O64" s="37" t="s">
        <v>250</v>
      </c>
      <c r="P64" s="37" t="s">
        <v>249</v>
      </c>
    </row>
    <row r="65" spans="2:16">
      <c r="B65" s="39" t="s">
        <v>44</v>
      </c>
      <c r="C65" s="38" t="s">
        <v>30</v>
      </c>
      <c r="D65" s="37">
        <v>1.08</v>
      </c>
      <c r="E65" s="37"/>
      <c r="F65" s="37" t="s">
        <v>250</v>
      </c>
      <c r="G65" s="37">
        <v>46.2</v>
      </c>
      <c r="K65" s="39" t="s">
        <v>44</v>
      </c>
      <c r="L65" s="38" t="s">
        <v>30</v>
      </c>
      <c r="M65" s="37">
        <v>7.16</v>
      </c>
      <c r="N65" s="37"/>
      <c r="O65" s="37" t="s">
        <v>250</v>
      </c>
      <c r="P65" s="37" t="s">
        <v>249</v>
      </c>
    </row>
    <row r="66" spans="2:16" ht="13.5" thickBot="1">
      <c r="B66" s="45" t="s">
        <v>45</v>
      </c>
      <c r="C66" s="44" t="s">
        <v>30</v>
      </c>
      <c r="D66" s="43">
        <v>0.14899999999999999</v>
      </c>
      <c r="E66" s="43"/>
      <c r="F66" s="43" t="s">
        <v>250</v>
      </c>
      <c r="G66" s="43">
        <v>0.47799999999999998</v>
      </c>
      <c r="K66" s="45" t="s">
        <v>45</v>
      </c>
      <c r="L66" s="44" t="s">
        <v>30</v>
      </c>
      <c r="M66" s="43">
        <v>0.67400000000000004</v>
      </c>
      <c r="N66" s="43"/>
      <c r="O66" s="43" t="s">
        <v>250</v>
      </c>
      <c r="P66" s="43" t="s">
        <v>249</v>
      </c>
    </row>
    <row r="67" spans="2:16" ht="13.5" thickTop="1">
      <c r="B67" s="46" t="s">
        <v>46</v>
      </c>
      <c r="C67" s="41" t="s">
        <v>47</v>
      </c>
      <c r="D67" s="40" t="s">
        <v>249</v>
      </c>
      <c r="E67" s="40"/>
      <c r="F67" s="40" t="s">
        <v>250</v>
      </c>
      <c r="G67" s="40" t="s">
        <v>249</v>
      </c>
      <c r="K67" s="46" t="s">
        <v>46</v>
      </c>
      <c r="L67" s="41" t="s">
        <v>47</v>
      </c>
      <c r="M67" s="40" t="s">
        <v>249</v>
      </c>
      <c r="N67" s="40"/>
      <c r="O67" s="40" t="s">
        <v>250</v>
      </c>
      <c r="P67" s="40" t="s">
        <v>249</v>
      </c>
    </row>
    <row r="68" spans="2:16">
      <c r="B68" s="39" t="s">
        <v>48</v>
      </c>
      <c r="C68" s="38" t="s">
        <v>47</v>
      </c>
      <c r="D68" s="37">
        <v>7.3999999999999996E-2</v>
      </c>
      <c r="E68" s="37"/>
      <c r="F68" s="37">
        <v>0.11799999999999999</v>
      </c>
      <c r="G68" s="37">
        <v>9.0999999999999998E-2</v>
      </c>
      <c r="K68" s="39" t="s">
        <v>48</v>
      </c>
      <c r="L68" s="38" t="s">
        <v>47</v>
      </c>
      <c r="M68" s="37">
        <v>0.35799999999999998</v>
      </c>
      <c r="N68" s="37"/>
      <c r="O68" s="37">
        <v>0.56000000000000005</v>
      </c>
      <c r="P68" s="37">
        <v>0.31900000000000001</v>
      </c>
    </row>
    <row r="69" spans="2:16">
      <c r="B69" s="39" t="s">
        <v>49</v>
      </c>
      <c r="C69" s="38" t="s">
        <v>47</v>
      </c>
      <c r="D69" s="37">
        <v>8.5999999999999993E-2</v>
      </c>
      <c r="E69" s="37"/>
      <c r="F69" s="37" t="s">
        <v>250</v>
      </c>
      <c r="G69" s="37" t="s">
        <v>249</v>
      </c>
      <c r="K69" s="39" t="s">
        <v>49</v>
      </c>
      <c r="L69" s="38" t="s">
        <v>47</v>
      </c>
      <c r="M69" s="37" t="s">
        <v>249</v>
      </c>
      <c r="N69" s="37"/>
      <c r="O69" s="37" t="s">
        <v>250</v>
      </c>
      <c r="P69" s="37" t="s">
        <v>249</v>
      </c>
    </row>
    <row r="70" spans="2:16">
      <c r="B70" s="39" t="s">
        <v>50</v>
      </c>
      <c r="C70" s="38" t="s">
        <v>47</v>
      </c>
      <c r="D70" s="37">
        <v>0.56399999999999995</v>
      </c>
      <c r="E70" s="37"/>
      <c r="F70" s="47">
        <v>72</v>
      </c>
      <c r="G70" s="37" t="s">
        <v>249</v>
      </c>
      <c r="K70" s="39" t="s">
        <v>50</v>
      </c>
      <c r="L70" s="38" t="s">
        <v>47</v>
      </c>
      <c r="M70" s="37" t="s">
        <v>249</v>
      </c>
      <c r="N70" s="37"/>
      <c r="O70" s="37" t="s">
        <v>250</v>
      </c>
      <c r="P70" s="37" t="s">
        <v>249</v>
      </c>
    </row>
    <row r="71" spans="2:16">
      <c r="B71" s="39" t="s">
        <v>51</v>
      </c>
      <c r="C71" s="38" t="s">
        <v>47</v>
      </c>
      <c r="D71" s="37" t="s">
        <v>249</v>
      </c>
      <c r="E71" s="37"/>
      <c r="F71" s="37" t="s">
        <v>250</v>
      </c>
      <c r="G71" s="37" t="s">
        <v>249</v>
      </c>
      <c r="K71" s="39" t="s">
        <v>51</v>
      </c>
      <c r="L71" s="38" t="s">
        <v>47</v>
      </c>
      <c r="M71" s="37" t="s">
        <v>249</v>
      </c>
      <c r="N71" s="37"/>
      <c r="O71" s="37" t="s">
        <v>250</v>
      </c>
      <c r="P71" s="37" t="s">
        <v>249</v>
      </c>
    </row>
    <row r="72" spans="2:16">
      <c r="B72" s="39" t="s">
        <v>52</v>
      </c>
      <c r="C72" s="38" t="s">
        <v>47</v>
      </c>
      <c r="D72" s="37" t="s">
        <v>249</v>
      </c>
      <c r="E72" s="37"/>
      <c r="F72" s="37" t="s">
        <v>250</v>
      </c>
      <c r="G72" s="37" t="s">
        <v>249</v>
      </c>
      <c r="K72" s="39" t="s">
        <v>52</v>
      </c>
      <c r="L72" s="38" t="s">
        <v>47</v>
      </c>
      <c r="M72" s="37" t="s">
        <v>249</v>
      </c>
      <c r="N72" s="37"/>
      <c r="O72" s="37" t="s">
        <v>250</v>
      </c>
      <c r="P72" s="37" t="s">
        <v>249</v>
      </c>
    </row>
    <row r="73" spans="2:16">
      <c r="B73" s="39" t="s">
        <v>53</v>
      </c>
      <c r="C73" s="38" t="s">
        <v>47</v>
      </c>
      <c r="D73" s="37">
        <v>6.0999999999999999E-2</v>
      </c>
      <c r="E73" s="37"/>
      <c r="F73" s="37">
        <v>0.10100000000000001</v>
      </c>
      <c r="G73" s="37">
        <v>0.11899999999999999</v>
      </c>
      <c r="K73" s="39" t="s">
        <v>53</v>
      </c>
      <c r="L73" s="38" t="s">
        <v>47</v>
      </c>
      <c r="M73" s="37">
        <v>0.191</v>
      </c>
      <c r="N73" s="37"/>
      <c r="O73" s="37">
        <v>0.309</v>
      </c>
      <c r="P73" s="37">
        <v>0.314</v>
      </c>
    </row>
    <row r="74" spans="2:16">
      <c r="B74" s="39" t="s">
        <v>156</v>
      </c>
      <c r="C74" s="38" t="s">
        <v>47</v>
      </c>
      <c r="D74" s="37">
        <v>3.9E-2</v>
      </c>
      <c r="E74" s="37"/>
      <c r="F74" s="37">
        <v>0.125</v>
      </c>
      <c r="G74" s="37">
        <v>3.3000000000000002E-2</v>
      </c>
      <c r="K74" s="39" t="s">
        <v>156</v>
      </c>
      <c r="L74" s="38" t="s">
        <v>47</v>
      </c>
      <c r="M74" s="37">
        <v>0.11600000000000001</v>
      </c>
      <c r="N74" s="37"/>
      <c r="O74" s="37">
        <v>0.83699999999999997</v>
      </c>
      <c r="P74" s="37">
        <v>0.112</v>
      </c>
    </row>
    <row r="75" spans="2:16">
      <c r="B75" s="39" t="s">
        <v>157</v>
      </c>
      <c r="C75" s="38" t="s">
        <v>47</v>
      </c>
      <c r="D75" s="37" t="s">
        <v>249</v>
      </c>
      <c r="E75" s="37"/>
      <c r="F75" s="37" t="s">
        <v>250</v>
      </c>
      <c r="G75" s="37" t="s">
        <v>249</v>
      </c>
      <c r="K75" s="39" t="s">
        <v>157</v>
      </c>
      <c r="L75" s="38" t="s">
        <v>47</v>
      </c>
      <c r="M75" s="37" t="s">
        <v>249</v>
      </c>
      <c r="N75" s="37"/>
      <c r="O75" s="37" t="s">
        <v>250</v>
      </c>
      <c r="P75" s="37" t="s">
        <v>249</v>
      </c>
    </row>
    <row r="76" spans="2:16">
      <c r="B76" s="39" t="s">
        <v>54</v>
      </c>
      <c r="C76" s="38" t="s">
        <v>47</v>
      </c>
      <c r="D76" s="37">
        <v>9.5000000000000001E-2</v>
      </c>
      <c r="E76" s="37"/>
      <c r="F76" s="37">
        <v>0.39500000000000002</v>
      </c>
      <c r="G76" s="37">
        <v>0.25700000000000001</v>
      </c>
      <c r="K76" s="39" t="s">
        <v>54</v>
      </c>
      <c r="L76" s="38" t="s">
        <v>47</v>
      </c>
      <c r="M76" s="37">
        <v>0.375</v>
      </c>
      <c r="N76" s="37"/>
      <c r="O76" s="37">
        <v>3.27</v>
      </c>
      <c r="P76" s="37">
        <v>0.84899999999999998</v>
      </c>
    </row>
    <row r="77" spans="2:16">
      <c r="B77" s="39" t="s">
        <v>158</v>
      </c>
      <c r="C77" s="38" t="s">
        <v>47</v>
      </c>
      <c r="D77" s="37">
        <v>1.4E-2</v>
      </c>
      <c r="E77" s="37"/>
      <c r="F77" s="37">
        <v>5.0999999999999997E-2</v>
      </c>
      <c r="G77" s="37">
        <v>2.1999999999999999E-2</v>
      </c>
      <c r="K77" s="39" t="s">
        <v>158</v>
      </c>
      <c r="L77" s="38" t="s">
        <v>47</v>
      </c>
      <c r="M77" s="37">
        <v>4.2000000000000003E-2</v>
      </c>
      <c r="N77" s="37"/>
      <c r="O77" s="37">
        <v>0.17499999999999999</v>
      </c>
      <c r="P77" s="37">
        <v>5.8999999999999997E-2</v>
      </c>
    </row>
    <row r="78" spans="2:16">
      <c r="B78" s="39" t="s">
        <v>159</v>
      </c>
      <c r="C78" s="38" t="s">
        <v>47</v>
      </c>
      <c r="D78" s="37">
        <v>6.8000000000000005E-2</v>
      </c>
      <c r="E78" s="37"/>
      <c r="F78" s="47">
        <v>313</v>
      </c>
      <c r="G78" s="37" t="s">
        <v>249</v>
      </c>
      <c r="K78" s="39" t="s">
        <v>159</v>
      </c>
      <c r="L78" s="38" t="s">
        <v>47</v>
      </c>
      <c r="M78" s="37" t="s">
        <v>249</v>
      </c>
      <c r="N78" s="37"/>
      <c r="O78" s="37" t="s">
        <v>250</v>
      </c>
      <c r="P78" s="37" t="s">
        <v>249</v>
      </c>
    </row>
    <row r="79" spans="2:16">
      <c r="B79" s="39" t="s">
        <v>160</v>
      </c>
      <c r="C79" s="38" t="s">
        <v>47</v>
      </c>
      <c r="D79" s="37">
        <v>3.5000000000000003E-2</v>
      </c>
      <c r="E79" s="37"/>
      <c r="F79" s="37">
        <v>0.30099999999999999</v>
      </c>
      <c r="G79" s="37">
        <v>0.09</v>
      </c>
      <c r="K79" s="39" t="s">
        <v>160</v>
      </c>
      <c r="L79" s="38" t="s">
        <v>47</v>
      </c>
      <c r="M79" s="37">
        <v>0.10100000000000001</v>
      </c>
      <c r="N79" s="37"/>
      <c r="O79" s="37">
        <v>29</v>
      </c>
      <c r="P79" s="37">
        <v>0.34200000000000003</v>
      </c>
    </row>
    <row r="80" spans="2:16">
      <c r="B80" s="39" t="s">
        <v>161</v>
      </c>
      <c r="C80" s="38" t="s">
        <v>47</v>
      </c>
      <c r="D80" s="37">
        <v>2.5999999999999999E-2</v>
      </c>
      <c r="E80" s="37"/>
      <c r="F80" s="37">
        <v>2.3E-2</v>
      </c>
      <c r="G80" s="37">
        <v>0.16900000000000001</v>
      </c>
      <c r="K80" s="39" t="s">
        <v>161</v>
      </c>
      <c r="L80" s="38" t="s">
        <v>47</v>
      </c>
      <c r="M80" s="37">
        <v>0.125</v>
      </c>
      <c r="N80" s="37"/>
      <c r="O80" s="37">
        <v>0.104</v>
      </c>
      <c r="P80" s="37">
        <v>1.05</v>
      </c>
    </row>
    <row r="81" spans="2:16">
      <c r="B81" s="39" t="s">
        <v>162</v>
      </c>
      <c r="C81" s="38" t="s">
        <v>47</v>
      </c>
      <c r="D81" s="37">
        <v>2.5999999999999999E-2</v>
      </c>
      <c r="E81" s="37"/>
      <c r="F81" s="37">
        <v>9.8000000000000004E-2</v>
      </c>
      <c r="G81" s="37">
        <v>0.108</v>
      </c>
      <c r="K81" s="39" t="s">
        <v>162</v>
      </c>
      <c r="L81" s="38" t="s">
        <v>47</v>
      </c>
      <c r="M81" s="37">
        <v>8.1000000000000003E-2</v>
      </c>
      <c r="N81" s="37"/>
      <c r="O81" s="37">
        <v>0.379</v>
      </c>
      <c r="P81" s="37">
        <v>0.372</v>
      </c>
    </row>
    <row r="82" spans="2:16" ht="13.5" thickBot="1">
      <c r="B82" s="45" t="s">
        <v>55</v>
      </c>
      <c r="C82" s="44" t="s">
        <v>47</v>
      </c>
      <c r="D82" s="43">
        <v>6.92</v>
      </c>
      <c r="E82" s="43"/>
      <c r="F82" s="43" t="s">
        <v>250</v>
      </c>
      <c r="G82" s="43" t="s">
        <v>249</v>
      </c>
      <c r="K82" s="45" t="s">
        <v>55</v>
      </c>
      <c r="L82" s="44" t="s">
        <v>47</v>
      </c>
      <c r="M82" s="43" t="s">
        <v>249</v>
      </c>
      <c r="N82" s="43"/>
      <c r="O82" s="43" t="s">
        <v>250</v>
      </c>
      <c r="P82" s="43" t="s">
        <v>249</v>
      </c>
    </row>
    <row r="83" spans="2:16" ht="13.5" thickTop="1">
      <c r="B83" s="46">
        <v>3988.25</v>
      </c>
      <c r="C83" s="41" t="s">
        <v>56</v>
      </c>
      <c r="D83" s="40">
        <v>1.6E-2</v>
      </c>
      <c r="E83" s="40"/>
      <c r="F83" s="40">
        <v>5.6000000000000001E-2</v>
      </c>
      <c r="G83" s="40">
        <v>2.5999999999999999E-2</v>
      </c>
      <c r="K83" s="46">
        <v>3988.25</v>
      </c>
      <c r="L83" s="41" t="s">
        <v>56</v>
      </c>
      <c r="M83" s="40">
        <v>0.05</v>
      </c>
      <c r="N83" s="40"/>
      <c r="O83" s="40">
        <v>0.23499999999999999</v>
      </c>
      <c r="P83" s="40">
        <v>0.105</v>
      </c>
    </row>
    <row r="84" spans="2:16">
      <c r="B84" s="39">
        <v>5768.04</v>
      </c>
      <c r="C84" s="38" t="s">
        <v>56</v>
      </c>
      <c r="D84" s="37">
        <v>0.39700000000000002</v>
      </c>
      <c r="E84" s="37"/>
      <c r="F84" s="37" t="s">
        <v>250</v>
      </c>
      <c r="G84" s="37" t="s">
        <v>249</v>
      </c>
      <c r="K84" s="39">
        <v>5768.04</v>
      </c>
      <c r="L84" s="38" t="s">
        <v>56</v>
      </c>
      <c r="M84" s="37" t="s">
        <v>249</v>
      </c>
      <c r="N84" s="37"/>
      <c r="O84" s="37" t="s">
        <v>250</v>
      </c>
      <c r="P84" s="37" t="s">
        <v>249</v>
      </c>
    </row>
    <row r="85" spans="2:16">
      <c r="B85" s="39" t="s">
        <v>57</v>
      </c>
      <c r="C85" s="38" t="s">
        <v>56</v>
      </c>
      <c r="D85" s="37">
        <v>7.0000000000000007E-2</v>
      </c>
      <c r="E85" s="37"/>
      <c r="F85" s="37">
        <v>0.316</v>
      </c>
      <c r="G85" s="37">
        <v>0.115</v>
      </c>
      <c r="K85" s="39" t="s">
        <v>57</v>
      </c>
      <c r="L85" s="38" t="s">
        <v>56</v>
      </c>
      <c r="M85" s="37">
        <v>0.21199999999999999</v>
      </c>
      <c r="N85" s="37"/>
      <c r="O85" s="37">
        <v>2.39</v>
      </c>
      <c r="P85" s="37">
        <v>0.38</v>
      </c>
    </row>
    <row r="86" spans="2:16">
      <c r="B86" s="39">
        <v>6535.3</v>
      </c>
      <c r="C86" s="38" t="s">
        <v>56</v>
      </c>
      <c r="D86" s="37" t="s">
        <v>249</v>
      </c>
      <c r="E86" s="37"/>
      <c r="F86" s="37" t="s">
        <v>250</v>
      </c>
      <c r="G86" s="37" t="s">
        <v>249</v>
      </c>
      <c r="K86" s="39">
        <v>6535.3</v>
      </c>
      <c r="L86" s="38" t="s">
        <v>56</v>
      </c>
      <c r="M86" s="37" t="s">
        <v>249</v>
      </c>
      <c r="N86" s="37"/>
      <c r="O86" s="37" t="s">
        <v>250</v>
      </c>
      <c r="P86" s="37" t="s">
        <v>249</v>
      </c>
    </row>
    <row r="87" spans="2:16">
      <c r="B87" s="39">
        <v>7165.18</v>
      </c>
      <c r="C87" s="38" t="s">
        <v>56</v>
      </c>
      <c r="D87" s="37" t="s">
        <v>249</v>
      </c>
      <c r="E87" s="37"/>
      <c r="F87" s="37" t="s">
        <v>250</v>
      </c>
      <c r="G87" s="37" t="s">
        <v>249</v>
      </c>
      <c r="K87" s="39">
        <v>7165.18</v>
      </c>
      <c r="L87" s="38" t="s">
        <v>56</v>
      </c>
      <c r="M87" s="37" t="s">
        <v>249</v>
      </c>
      <c r="N87" s="37"/>
      <c r="O87" s="37" t="s">
        <v>250</v>
      </c>
      <c r="P87" s="37" t="s">
        <v>249</v>
      </c>
    </row>
    <row r="88" spans="2:16">
      <c r="B88" s="39" t="s">
        <v>192</v>
      </c>
      <c r="C88" s="38" t="s">
        <v>56</v>
      </c>
      <c r="D88" s="37">
        <v>2.5000000000000001E-2</v>
      </c>
      <c r="E88" s="37"/>
      <c r="F88" s="37">
        <v>0.59899999999999998</v>
      </c>
      <c r="G88" s="37">
        <v>2.8000000000000001E-2</v>
      </c>
      <c r="K88" s="39" t="s">
        <v>192</v>
      </c>
      <c r="L88" s="38" t="s">
        <v>56</v>
      </c>
      <c r="M88" s="37">
        <v>8.5999999999999993E-2</v>
      </c>
      <c r="N88" s="37"/>
      <c r="O88" s="37">
        <v>27.5</v>
      </c>
      <c r="P88" s="37">
        <v>0.13200000000000001</v>
      </c>
    </row>
    <row r="89" spans="2:16">
      <c r="B89" s="39" t="s">
        <v>58</v>
      </c>
      <c r="C89" s="38" t="s">
        <v>56</v>
      </c>
      <c r="D89" s="37">
        <v>8.9999999999999993E-3</v>
      </c>
      <c r="E89" s="37"/>
      <c r="F89" s="37">
        <v>4.3999999999999997E-2</v>
      </c>
      <c r="G89" s="37">
        <v>2.3E-2</v>
      </c>
      <c r="K89" s="39" t="s">
        <v>58</v>
      </c>
      <c r="L89" s="38" t="s">
        <v>56</v>
      </c>
      <c r="M89" s="37">
        <v>3.1E-2</v>
      </c>
      <c r="N89" s="37"/>
      <c r="O89" s="37">
        <v>0.13300000000000001</v>
      </c>
      <c r="P89" s="37">
        <v>5.8999999999999997E-2</v>
      </c>
    </row>
    <row r="90" spans="2:16">
      <c r="B90" s="39" t="s">
        <v>59</v>
      </c>
      <c r="C90" s="38" t="s">
        <v>56</v>
      </c>
      <c r="D90" s="37">
        <v>0.115</v>
      </c>
      <c r="E90" s="37"/>
      <c r="F90" s="37" t="s">
        <v>250</v>
      </c>
      <c r="G90" s="37">
        <v>1</v>
      </c>
      <c r="K90" s="39" t="s">
        <v>59</v>
      </c>
      <c r="L90" s="38" t="s">
        <v>56</v>
      </c>
      <c r="M90" s="37">
        <v>1.35</v>
      </c>
      <c r="N90" s="37"/>
      <c r="O90" s="37" t="s">
        <v>250</v>
      </c>
      <c r="P90" s="37" t="s">
        <v>249</v>
      </c>
    </row>
    <row r="91" spans="2:16">
      <c r="B91" s="39" t="s">
        <v>60</v>
      </c>
      <c r="C91" s="38" t="s">
        <v>56</v>
      </c>
      <c r="D91" s="37" t="s">
        <v>249</v>
      </c>
      <c r="E91" s="37"/>
      <c r="F91" s="37" t="s">
        <v>250</v>
      </c>
      <c r="G91" s="37" t="s">
        <v>249</v>
      </c>
      <c r="K91" s="39" t="s">
        <v>60</v>
      </c>
      <c r="L91" s="38" t="s">
        <v>56</v>
      </c>
      <c r="M91" s="37" t="s">
        <v>249</v>
      </c>
      <c r="N91" s="37"/>
      <c r="O91" s="37" t="s">
        <v>250</v>
      </c>
      <c r="P91" s="37" t="s">
        <v>249</v>
      </c>
    </row>
    <row r="92" spans="2:16">
      <c r="B92" s="39" t="s">
        <v>61</v>
      </c>
      <c r="C92" s="38" t="s">
        <v>56</v>
      </c>
      <c r="D92" s="37">
        <v>2.5000000000000001E-2</v>
      </c>
      <c r="E92" s="37"/>
      <c r="F92" s="37">
        <v>1.41</v>
      </c>
      <c r="G92" s="37">
        <v>8.4000000000000005E-2</v>
      </c>
      <c r="K92" s="39" t="s">
        <v>61</v>
      </c>
      <c r="L92" s="38" t="s">
        <v>56</v>
      </c>
      <c r="M92" s="37">
        <v>0.13200000000000001</v>
      </c>
      <c r="N92" s="37"/>
      <c r="O92" s="47">
        <v>55</v>
      </c>
      <c r="P92" s="37">
        <v>0.34100000000000003</v>
      </c>
    </row>
    <row r="93" spans="2:16">
      <c r="B93" s="39" t="s">
        <v>62</v>
      </c>
      <c r="C93" s="38" t="s">
        <v>56</v>
      </c>
      <c r="D93" s="37">
        <v>0.19900000000000001</v>
      </c>
      <c r="E93" s="37"/>
      <c r="F93" s="47">
        <v>353</v>
      </c>
      <c r="G93" s="37">
        <v>1.32</v>
      </c>
      <c r="K93" s="39" t="s">
        <v>62</v>
      </c>
      <c r="L93" s="38" t="s">
        <v>56</v>
      </c>
      <c r="M93" s="37">
        <v>1.23</v>
      </c>
      <c r="N93" s="37"/>
      <c r="O93" s="37" t="s">
        <v>250</v>
      </c>
      <c r="P93" s="37" t="s">
        <v>249</v>
      </c>
    </row>
    <row r="94" spans="2:16">
      <c r="B94" s="39" t="s">
        <v>63</v>
      </c>
      <c r="C94" s="38" t="s">
        <v>56</v>
      </c>
      <c r="D94" s="37">
        <v>0.14299999999999999</v>
      </c>
      <c r="E94" s="37"/>
      <c r="F94" s="37">
        <v>4.83</v>
      </c>
      <c r="G94" s="37">
        <v>0.36099999999999999</v>
      </c>
      <c r="K94" s="39" t="s">
        <v>63</v>
      </c>
      <c r="L94" s="38" t="s">
        <v>56</v>
      </c>
      <c r="M94" s="37">
        <v>0.64600000000000002</v>
      </c>
      <c r="N94" s="37"/>
      <c r="O94" s="37" t="s">
        <v>250</v>
      </c>
      <c r="P94" s="37">
        <v>2.3199999999999998</v>
      </c>
    </row>
    <row r="95" spans="2:16">
      <c r="B95" s="39" t="s">
        <v>64</v>
      </c>
      <c r="C95" s="38" t="s">
        <v>56</v>
      </c>
      <c r="D95" s="37">
        <v>2.4E-2</v>
      </c>
      <c r="E95" s="37"/>
      <c r="F95" s="37">
        <v>9.6000000000000002E-2</v>
      </c>
      <c r="G95" s="37">
        <v>2.1999999999999999E-2</v>
      </c>
      <c r="K95" s="39" t="s">
        <v>64</v>
      </c>
      <c r="L95" s="38" t="s">
        <v>56</v>
      </c>
      <c r="M95" s="37">
        <v>0.06</v>
      </c>
      <c r="N95" s="37"/>
      <c r="O95" s="37">
        <v>0.84099999999999997</v>
      </c>
      <c r="P95" s="37">
        <v>6.2E-2</v>
      </c>
    </row>
    <row r="96" spans="2:16">
      <c r="B96" s="39" t="s">
        <v>65</v>
      </c>
      <c r="C96" s="38" t="s">
        <v>56</v>
      </c>
      <c r="D96" s="37">
        <v>3.6999999999999998E-2</v>
      </c>
      <c r="E96" s="37"/>
      <c r="F96" s="37" t="s">
        <v>250</v>
      </c>
      <c r="G96" s="37">
        <v>5.2999999999999999E-2</v>
      </c>
      <c r="K96" s="39" t="s">
        <v>65</v>
      </c>
      <c r="L96" s="38" t="s">
        <v>56</v>
      </c>
      <c r="M96" s="37">
        <v>0.13400000000000001</v>
      </c>
      <c r="N96" s="37"/>
      <c r="O96" s="37" t="s">
        <v>250</v>
      </c>
      <c r="P96" s="37">
        <v>0.46200000000000002</v>
      </c>
    </row>
    <row r="97" spans="2:16">
      <c r="B97" s="39" t="s">
        <v>183</v>
      </c>
      <c r="C97" s="38" t="s">
        <v>56</v>
      </c>
      <c r="D97" s="37">
        <v>0.112</v>
      </c>
      <c r="E97" s="37"/>
      <c r="F97" s="37">
        <v>1.57</v>
      </c>
      <c r="G97" s="37">
        <v>0.42399999999999999</v>
      </c>
      <c r="K97" s="39" t="s">
        <v>183</v>
      </c>
      <c r="L97" s="38" t="s">
        <v>56</v>
      </c>
      <c r="M97" s="37">
        <v>0.64800000000000002</v>
      </c>
      <c r="N97" s="37"/>
      <c r="O97" s="37">
        <v>9.5500000000000007</v>
      </c>
      <c r="P97" s="37">
        <v>2.15</v>
      </c>
    </row>
    <row r="98" spans="2:16">
      <c r="B98" s="39" t="s">
        <v>66</v>
      </c>
      <c r="C98" s="38" t="s">
        <v>56</v>
      </c>
      <c r="D98" s="37">
        <v>0.13300000000000001</v>
      </c>
      <c r="E98" s="37"/>
      <c r="F98" s="37">
        <v>5.5</v>
      </c>
      <c r="G98" s="37">
        <v>0.16900000000000001</v>
      </c>
      <c r="K98" s="39" t="s">
        <v>66</v>
      </c>
      <c r="L98" s="38" t="s">
        <v>56</v>
      </c>
      <c r="M98" s="37">
        <v>0.55800000000000005</v>
      </c>
      <c r="N98" s="37"/>
      <c r="O98" s="37" t="s">
        <v>250</v>
      </c>
      <c r="P98" s="37">
        <v>0.59799999999999998</v>
      </c>
    </row>
    <row r="99" spans="2:16">
      <c r="B99" s="39" t="s">
        <v>86</v>
      </c>
      <c r="C99" s="38" t="s">
        <v>56</v>
      </c>
      <c r="D99" s="37" t="s">
        <v>249</v>
      </c>
      <c r="E99" s="37"/>
      <c r="F99" s="37" t="s">
        <v>250</v>
      </c>
      <c r="G99" s="37" t="s">
        <v>249</v>
      </c>
      <c r="K99" s="39" t="s">
        <v>86</v>
      </c>
      <c r="L99" s="38" t="s">
        <v>56</v>
      </c>
      <c r="M99" s="37" t="s">
        <v>249</v>
      </c>
      <c r="N99" s="37"/>
      <c r="O99" s="37" t="s">
        <v>250</v>
      </c>
      <c r="P99" s="37" t="s">
        <v>249</v>
      </c>
    </row>
    <row r="100" spans="2:16">
      <c r="B100" s="39" t="s">
        <v>87</v>
      </c>
      <c r="C100" s="38" t="s">
        <v>56</v>
      </c>
      <c r="D100" s="37" t="s">
        <v>249</v>
      </c>
      <c r="E100" s="37"/>
      <c r="F100" s="37" t="s">
        <v>250</v>
      </c>
      <c r="G100" s="37" t="s">
        <v>249</v>
      </c>
      <c r="K100" s="39" t="s">
        <v>87</v>
      </c>
      <c r="L100" s="38" t="s">
        <v>56</v>
      </c>
      <c r="M100" s="37" t="s">
        <v>249</v>
      </c>
      <c r="N100" s="37"/>
      <c r="O100" s="37" t="s">
        <v>250</v>
      </c>
      <c r="P100" s="37" t="s">
        <v>249</v>
      </c>
    </row>
    <row r="101" spans="2:16">
      <c r="B101" s="39" t="s">
        <v>88</v>
      </c>
      <c r="C101" s="38" t="s">
        <v>56</v>
      </c>
      <c r="D101" s="37" t="s">
        <v>249</v>
      </c>
      <c r="E101" s="37"/>
      <c r="F101" s="37" t="s">
        <v>250</v>
      </c>
      <c r="G101" s="37" t="s">
        <v>249</v>
      </c>
      <c r="K101" s="39" t="s">
        <v>88</v>
      </c>
      <c r="L101" s="38" t="s">
        <v>56</v>
      </c>
      <c r="M101" s="37" t="s">
        <v>249</v>
      </c>
      <c r="N101" s="37"/>
      <c r="O101" s="37" t="s">
        <v>250</v>
      </c>
      <c r="P101" s="37" t="s">
        <v>249</v>
      </c>
    </row>
    <row r="102" spans="2:16">
      <c r="B102" s="39" t="s">
        <v>89</v>
      </c>
      <c r="C102" s="38" t="s">
        <v>56</v>
      </c>
      <c r="D102" s="37">
        <v>2.8000000000000001E-2</v>
      </c>
      <c r="E102" s="37"/>
      <c r="F102" s="37">
        <v>0.34399999999999997</v>
      </c>
      <c r="G102" s="37">
        <v>5.6000000000000001E-2</v>
      </c>
      <c r="K102" s="39" t="s">
        <v>89</v>
      </c>
      <c r="L102" s="38" t="s">
        <v>56</v>
      </c>
      <c r="M102" s="37">
        <v>0.17199999999999999</v>
      </c>
      <c r="N102" s="37"/>
      <c r="O102" s="37">
        <v>1.93</v>
      </c>
      <c r="P102" s="37">
        <v>0.21199999999999999</v>
      </c>
    </row>
    <row r="103" spans="2:16">
      <c r="B103" s="39" t="s">
        <v>90</v>
      </c>
      <c r="C103" s="38" t="s">
        <v>56</v>
      </c>
      <c r="D103" s="37">
        <v>8.9999999999999993E-3</v>
      </c>
      <c r="E103" s="37"/>
      <c r="F103" s="37">
        <v>3.7999999999999999E-2</v>
      </c>
      <c r="G103" s="37">
        <v>1.2999999999999999E-2</v>
      </c>
      <c r="K103" s="39" t="s">
        <v>90</v>
      </c>
      <c r="L103" s="38" t="s">
        <v>56</v>
      </c>
      <c r="M103" s="37">
        <v>2.5000000000000001E-2</v>
      </c>
      <c r="N103" s="37"/>
      <c r="O103" s="37">
        <v>0.115</v>
      </c>
      <c r="P103" s="37">
        <v>4.3999999999999997E-2</v>
      </c>
    </row>
    <row r="104" spans="2:16">
      <c r="B104" s="39" t="s">
        <v>67</v>
      </c>
      <c r="C104" s="38" t="s">
        <v>56</v>
      </c>
      <c r="D104" s="37">
        <v>0.05</v>
      </c>
      <c r="E104" s="37"/>
      <c r="F104" s="37">
        <v>0.57399999999999995</v>
      </c>
      <c r="G104" s="37">
        <v>6.5000000000000002E-2</v>
      </c>
      <c r="K104" s="39" t="s">
        <v>67</v>
      </c>
      <c r="L104" s="38" t="s">
        <v>56</v>
      </c>
      <c r="M104" s="37">
        <v>0.13800000000000001</v>
      </c>
      <c r="N104" s="37"/>
      <c r="O104" s="37">
        <v>6</v>
      </c>
      <c r="P104" s="37">
        <v>0.27700000000000002</v>
      </c>
    </row>
    <row r="105" spans="2:16">
      <c r="B105" s="39" t="s">
        <v>68</v>
      </c>
      <c r="C105" s="38" t="s">
        <v>56</v>
      </c>
      <c r="D105" s="37">
        <v>2.8000000000000001E-2</v>
      </c>
      <c r="E105" s="37"/>
      <c r="F105" s="37" t="s">
        <v>250</v>
      </c>
      <c r="G105" s="37" t="s">
        <v>249</v>
      </c>
      <c r="K105" s="39" t="s">
        <v>68</v>
      </c>
      <c r="L105" s="38" t="s">
        <v>56</v>
      </c>
      <c r="M105" s="37">
        <v>0.25800000000000001</v>
      </c>
      <c r="N105" s="37"/>
      <c r="O105" s="37" t="s">
        <v>250</v>
      </c>
      <c r="P105" s="37" t="s">
        <v>249</v>
      </c>
    </row>
    <row r="106" spans="2:16">
      <c r="B106" s="39" t="s">
        <v>69</v>
      </c>
      <c r="C106" s="38" t="s">
        <v>56</v>
      </c>
      <c r="D106" s="37">
        <v>1.2E-2</v>
      </c>
      <c r="E106" s="37"/>
      <c r="F106" s="37">
        <v>0.15</v>
      </c>
      <c r="G106" s="37">
        <v>2.3E-2</v>
      </c>
      <c r="K106" s="39" t="s">
        <v>69</v>
      </c>
      <c r="L106" s="38" t="s">
        <v>56</v>
      </c>
      <c r="M106" s="37">
        <v>3.5000000000000003E-2</v>
      </c>
      <c r="N106" s="37"/>
      <c r="O106" s="37">
        <v>2.77</v>
      </c>
      <c r="P106" s="37">
        <v>7.5999999999999998E-2</v>
      </c>
    </row>
    <row r="107" spans="2:16">
      <c r="B107" s="39" t="s">
        <v>70</v>
      </c>
      <c r="C107" s="38" t="s">
        <v>56</v>
      </c>
      <c r="D107" s="37">
        <v>0.17799999999999999</v>
      </c>
      <c r="E107" s="37"/>
      <c r="F107" s="37" t="s">
        <v>250</v>
      </c>
      <c r="G107" s="37">
        <v>0.63300000000000001</v>
      </c>
      <c r="K107" s="39" t="s">
        <v>70</v>
      </c>
      <c r="L107" s="38" t="s">
        <v>56</v>
      </c>
      <c r="M107" s="37">
        <v>1.41</v>
      </c>
      <c r="N107" s="37"/>
      <c r="O107" s="37" t="s">
        <v>250</v>
      </c>
      <c r="P107" s="37">
        <v>13.6</v>
      </c>
    </row>
    <row r="108" spans="2:16">
      <c r="B108" s="39" t="s">
        <v>71</v>
      </c>
      <c r="C108" s="38" t="s">
        <v>56</v>
      </c>
      <c r="D108" s="37">
        <v>8.9999999999999993E-3</v>
      </c>
      <c r="E108" s="37"/>
      <c r="F108" s="37">
        <v>0.182</v>
      </c>
      <c r="G108" s="37">
        <v>1.9E-2</v>
      </c>
      <c r="K108" s="39" t="s">
        <v>71</v>
      </c>
      <c r="L108" s="38" t="s">
        <v>56</v>
      </c>
      <c r="M108" s="37">
        <v>4.2000000000000003E-2</v>
      </c>
      <c r="N108" s="37"/>
      <c r="O108" s="37">
        <v>0.80600000000000005</v>
      </c>
      <c r="P108" s="37">
        <v>7.3999999999999996E-2</v>
      </c>
    </row>
    <row r="109" spans="2:16">
      <c r="B109" s="39" t="s">
        <v>72</v>
      </c>
      <c r="C109" s="38" t="s">
        <v>56</v>
      </c>
      <c r="D109" s="37" t="s">
        <v>249</v>
      </c>
      <c r="E109" s="37"/>
      <c r="F109" s="37" t="s">
        <v>250</v>
      </c>
      <c r="G109" s="37" t="s">
        <v>249</v>
      </c>
      <c r="K109" s="39" t="s">
        <v>72</v>
      </c>
      <c r="L109" s="38" t="s">
        <v>56</v>
      </c>
      <c r="M109" s="37" t="s">
        <v>249</v>
      </c>
      <c r="N109" s="37"/>
      <c r="O109" s="37" t="s">
        <v>250</v>
      </c>
      <c r="P109" s="37" t="s">
        <v>249</v>
      </c>
    </row>
    <row r="110" spans="2:16">
      <c r="B110" s="39" t="s">
        <v>73</v>
      </c>
      <c r="C110" s="38" t="s">
        <v>56</v>
      </c>
      <c r="D110" s="37">
        <v>52.6</v>
      </c>
      <c r="E110" s="37"/>
      <c r="F110" s="37" t="s">
        <v>250</v>
      </c>
      <c r="G110" s="37" t="s">
        <v>249</v>
      </c>
      <c r="K110" s="39" t="s">
        <v>73</v>
      </c>
      <c r="L110" s="38" t="s">
        <v>56</v>
      </c>
      <c r="M110" s="37" t="s">
        <v>249</v>
      </c>
      <c r="N110" s="37"/>
      <c r="O110" s="37" t="s">
        <v>250</v>
      </c>
      <c r="P110" s="37" t="s">
        <v>249</v>
      </c>
    </row>
    <row r="111" spans="2:16">
      <c r="B111" s="39" t="s">
        <v>74</v>
      </c>
      <c r="C111" s="38" t="s">
        <v>56</v>
      </c>
      <c r="D111" s="37">
        <v>44.7</v>
      </c>
      <c r="E111" s="37"/>
      <c r="F111" s="37" t="s">
        <v>250</v>
      </c>
      <c r="G111" s="37" t="s">
        <v>249</v>
      </c>
      <c r="K111" s="39" t="s">
        <v>74</v>
      </c>
      <c r="L111" s="38" t="s">
        <v>56</v>
      </c>
      <c r="M111" s="37" t="s">
        <v>249</v>
      </c>
      <c r="N111" s="37"/>
      <c r="O111" s="37" t="s">
        <v>250</v>
      </c>
      <c r="P111" s="37" t="s">
        <v>249</v>
      </c>
    </row>
    <row r="112" spans="2:16">
      <c r="B112" s="39" t="s">
        <v>75</v>
      </c>
      <c r="C112" s="38" t="s">
        <v>56</v>
      </c>
      <c r="D112" s="37" t="s">
        <v>249</v>
      </c>
      <c r="E112" s="37"/>
      <c r="F112" s="37" t="s">
        <v>250</v>
      </c>
      <c r="G112" s="37" t="s">
        <v>249</v>
      </c>
      <c r="K112" s="39" t="s">
        <v>75</v>
      </c>
      <c r="L112" s="38" t="s">
        <v>56</v>
      </c>
      <c r="M112" s="37" t="s">
        <v>249</v>
      </c>
      <c r="N112" s="37"/>
      <c r="O112" s="37" t="s">
        <v>250</v>
      </c>
      <c r="P112" s="37" t="s">
        <v>249</v>
      </c>
    </row>
    <row r="113" spans="2:16">
      <c r="B113" s="39" t="s">
        <v>76</v>
      </c>
      <c r="C113" s="38" t="s">
        <v>56</v>
      </c>
      <c r="D113" s="37">
        <v>0.249</v>
      </c>
      <c r="E113" s="37"/>
      <c r="F113" s="47">
        <v>325</v>
      </c>
      <c r="G113" s="37" t="s">
        <v>249</v>
      </c>
      <c r="K113" s="39" t="s">
        <v>76</v>
      </c>
      <c r="L113" s="38" t="s">
        <v>56</v>
      </c>
      <c r="M113" s="37">
        <v>4.0599999999999996</v>
      </c>
      <c r="N113" s="37"/>
      <c r="O113" s="37" t="s">
        <v>250</v>
      </c>
      <c r="P113" s="37" t="s">
        <v>249</v>
      </c>
    </row>
    <row r="114" spans="2:16">
      <c r="B114" s="39" t="s">
        <v>77</v>
      </c>
      <c r="C114" s="38" t="s">
        <v>56</v>
      </c>
      <c r="D114" s="37">
        <v>8.2000000000000003E-2</v>
      </c>
      <c r="E114" s="37"/>
      <c r="F114" s="37">
        <v>1.45</v>
      </c>
      <c r="G114" s="37">
        <v>0.185</v>
      </c>
      <c r="K114" s="39" t="s">
        <v>77</v>
      </c>
      <c r="L114" s="38" t="s">
        <v>56</v>
      </c>
      <c r="M114" s="37">
        <v>0.255</v>
      </c>
      <c r="N114" s="37"/>
      <c r="O114" s="47">
        <v>166</v>
      </c>
      <c r="P114" s="37">
        <v>0.72899999999999998</v>
      </c>
    </row>
    <row r="115" spans="2:16">
      <c r="B115" s="39" t="s">
        <v>78</v>
      </c>
      <c r="C115" s="38" t="s">
        <v>56</v>
      </c>
      <c r="D115" s="37" t="s">
        <v>249</v>
      </c>
      <c r="E115" s="37"/>
      <c r="F115" s="37" t="s">
        <v>250</v>
      </c>
      <c r="G115" s="37" t="s">
        <v>249</v>
      </c>
      <c r="K115" s="39" t="s">
        <v>78</v>
      </c>
      <c r="L115" s="38" t="s">
        <v>56</v>
      </c>
      <c r="M115" s="37" t="s">
        <v>249</v>
      </c>
      <c r="N115" s="37"/>
      <c r="O115" s="37" t="s">
        <v>250</v>
      </c>
      <c r="P115" s="37" t="s">
        <v>249</v>
      </c>
    </row>
    <row r="116" spans="2:16">
      <c r="B116" s="39" t="s">
        <v>79</v>
      </c>
      <c r="C116" s="38" t="s">
        <v>56</v>
      </c>
      <c r="D116" s="37">
        <v>2.5000000000000001E-2</v>
      </c>
      <c r="E116" s="37"/>
      <c r="F116" s="37">
        <v>0.183</v>
      </c>
      <c r="G116" s="37">
        <v>5.2999999999999999E-2</v>
      </c>
      <c r="K116" s="39" t="s">
        <v>79</v>
      </c>
      <c r="L116" s="38" t="s">
        <v>56</v>
      </c>
      <c r="M116" s="37">
        <v>0.09</v>
      </c>
      <c r="N116" s="37"/>
      <c r="O116" s="37">
        <v>1.1100000000000001</v>
      </c>
      <c r="P116" s="37">
        <v>0.13500000000000001</v>
      </c>
    </row>
    <row r="117" spans="2:16">
      <c r="B117" s="39" t="s">
        <v>80</v>
      </c>
      <c r="C117" s="38" t="s">
        <v>56</v>
      </c>
      <c r="D117" s="37" t="s">
        <v>249</v>
      </c>
      <c r="E117" s="37"/>
      <c r="F117" s="37" t="s">
        <v>250</v>
      </c>
      <c r="G117" s="37" t="s">
        <v>249</v>
      </c>
      <c r="K117" s="39" t="s">
        <v>80</v>
      </c>
      <c r="L117" s="38" t="s">
        <v>56</v>
      </c>
      <c r="M117" s="37" t="s">
        <v>249</v>
      </c>
      <c r="N117" s="37"/>
      <c r="O117" s="37" t="s">
        <v>250</v>
      </c>
      <c r="P117" s="37" t="s">
        <v>249</v>
      </c>
    </row>
    <row r="118" spans="2:16">
      <c r="B118" s="39" t="s">
        <v>81</v>
      </c>
      <c r="C118" s="38" t="s">
        <v>56</v>
      </c>
      <c r="D118" s="37" t="s">
        <v>249</v>
      </c>
      <c r="E118" s="37"/>
      <c r="F118" s="37" t="s">
        <v>250</v>
      </c>
      <c r="G118" s="37" t="s">
        <v>249</v>
      </c>
      <c r="K118" s="39" t="s">
        <v>81</v>
      </c>
      <c r="L118" s="38" t="s">
        <v>56</v>
      </c>
      <c r="M118" s="37" t="s">
        <v>249</v>
      </c>
      <c r="N118" s="37"/>
      <c r="O118" s="37" t="s">
        <v>250</v>
      </c>
      <c r="P118" s="37" t="s">
        <v>249</v>
      </c>
    </row>
    <row r="119" spans="2:16">
      <c r="B119" s="39" t="s">
        <v>82</v>
      </c>
      <c r="C119" s="38" t="s">
        <v>56</v>
      </c>
      <c r="D119" s="37">
        <v>1.1200000000000001</v>
      </c>
      <c r="E119" s="37"/>
      <c r="F119" s="37">
        <v>7.46</v>
      </c>
      <c r="G119" s="37">
        <v>1.32</v>
      </c>
      <c r="K119" s="39" t="s">
        <v>82</v>
      </c>
      <c r="L119" s="38" t="s">
        <v>56</v>
      </c>
      <c r="M119" s="37">
        <v>2.76</v>
      </c>
      <c r="N119" s="37"/>
      <c r="O119" s="47">
        <v>52.2</v>
      </c>
      <c r="P119" s="37">
        <v>4.3099999999999996</v>
      </c>
    </row>
    <row r="120" spans="2:16">
      <c r="B120" s="39" t="s">
        <v>83</v>
      </c>
      <c r="C120" s="38" t="s">
        <v>56</v>
      </c>
      <c r="D120" s="37" t="s">
        <v>249</v>
      </c>
      <c r="E120" s="37"/>
      <c r="F120" s="37" t="s">
        <v>250</v>
      </c>
      <c r="G120" s="37" t="s">
        <v>249</v>
      </c>
      <c r="K120" s="39" t="s">
        <v>83</v>
      </c>
      <c r="L120" s="38" t="s">
        <v>56</v>
      </c>
      <c r="M120" s="37" t="s">
        <v>249</v>
      </c>
      <c r="N120" s="37"/>
      <c r="O120" s="37" t="s">
        <v>250</v>
      </c>
      <c r="P120" s="37" t="s">
        <v>249</v>
      </c>
    </row>
    <row r="121" spans="2:16">
      <c r="B121" s="39" t="s">
        <v>84</v>
      </c>
      <c r="C121" s="38" t="s">
        <v>56</v>
      </c>
      <c r="D121" s="37">
        <v>2.8000000000000001E-2</v>
      </c>
      <c r="E121" s="37"/>
      <c r="F121" s="37">
        <v>0.26</v>
      </c>
      <c r="G121" s="37">
        <v>6.7000000000000004E-2</v>
      </c>
      <c r="K121" s="39" t="s">
        <v>84</v>
      </c>
      <c r="L121" s="38" t="s">
        <v>56</v>
      </c>
      <c r="M121" s="37">
        <v>9.8000000000000004E-2</v>
      </c>
      <c r="N121" s="37"/>
      <c r="O121" s="37">
        <v>0.94799999999999995</v>
      </c>
      <c r="P121" s="37">
        <v>0.21</v>
      </c>
    </row>
    <row r="122" spans="2:16">
      <c r="B122" s="39" t="s">
        <v>211</v>
      </c>
      <c r="C122" s="38" t="s">
        <v>56</v>
      </c>
      <c r="D122" s="37">
        <v>0.14899999999999999</v>
      </c>
      <c r="E122" s="37"/>
      <c r="F122" s="37">
        <v>11.9</v>
      </c>
      <c r="G122" s="37">
        <v>0.78500000000000003</v>
      </c>
      <c r="K122" s="39" t="s">
        <v>211</v>
      </c>
      <c r="L122" s="38" t="s">
        <v>56</v>
      </c>
      <c r="M122" s="37">
        <v>0.67100000000000004</v>
      </c>
      <c r="N122" s="37"/>
      <c r="O122" s="37" t="s">
        <v>250</v>
      </c>
      <c r="P122" s="37" t="s">
        <v>249</v>
      </c>
    </row>
    <row r="123" spans="2:16" ht="13.5" thickBot="1">
      <c r="B123" s="45" t="s">
        <v>85</v>
      </c>
      <c r="C123" s="44" t="s">
        <v>56</v>
      </c>
      <c r="D123" s="43">
        <v>0.68500000000000005</v>
      </c>
      <c r="E123" s="43"/>
      <c r="F123" s="62">
        <v>392</v>
      </c>
      <c r="G123" s="43">
        <v>44.4</v>
      </c>
      <c r="K123" s="45" t="s">
        <v>85</v>
      </c>
      <c r="L123" s="44" t="s">
        <v>56</v>
      </c>
      <c r="M123" s="43">
        <v>45.7</v>
      </c>
      <c r="N123" s="43"/>
      <c r="O123" s="43" t="s">
        <v>250</v>
      </c>
      <c r="P123" s="43" t="s">
        <v>249</v>
      </c>
    </row>
    <row r="124" spans="2:16" ht="13.5" thickTop="1">
      <c r="B124" s="46" t="s">
        <v>206</v>
      </c>
      <c r="C124" s="41" t="s">
        <v>92</v>
      </c>
      <c r="D124" s="40">
        <v>2.9000000000000001E-2</v>
      </c>
      <c r="E124" s="40"/>
      <c r="F124" s="40">
        <v>0.251</v>
      </c>
      <c r="G124" s="40">
        <v>4.9000000000000002E-2</v>
      </c>
      <c r="K124" s="46" t="s">
        <v>206</v>
      </c>
      <c r="L124" s="41" t="s">
        <v>92</v>
      </c>
      <c r="M124" s="40">
        <v>0.13200000000000001</v>
      </c>
      <c r="N124" s="40"/>
      <c r="O124" s="40">
        <v>1.19</v>
      </c>
      <c r="P124" s="40">
        <v>0.17299999999999999</v>
      </c>
    </row>
    <row r="125" spans="2:16">
      <c r="B125" s="39" t="s">
        <v>91</v>
      </c>
      <c r="C125" s="38" t="s">
        <v>92</v>
      </c>
      <c r="D125" s="37" t="s">
        <v>249</v>
      </c>
      <c r="E125" s="37"/>
      <c r="F125" s="37" t="s">
        <v>250</v>
      </c>
      <c r="G125" s="37" t="s">
        <v>249</v>
      </c>
      <c r="K125" s="39" t="s">
        <v>91</v>
      </c>
      <c r="L125" s="38" t="s">
        <v>92</v>
      </c>
      <c r="M125" s="37" t="s">
        <v>249</v>
      </c>
      <c r="N125" s="37"/>
      <c r="O125" s="37" t="s">
        <v>250</v>
      </c>
      <c r="P125" s="37" t="s">
        <v>249</v>
      </c>
    </row>
    <row r="126" spans="2:16">
      <c r="B126" s="39" t="s">
        <v>93</v>
      </c>
      <c r="C126" s="38" t="s">
        <v>92</v>
      </c>
      <c r="D126" s="37">
        <v>10.6</v>
      </c>
      <c r="E126" s="37"/>
      <c r="F126" s="47">
        <v>289</v>
      </c>
      <c r="G126" s="37">
        <v>96.1</v>
      </c>
      <c r="K126" s="39" t="s">
        <v>93</v>
      </c>
      <c r="L126" s="38" t="s">
        <v>92</v>
      </c>
      <c r="M126" s="37">
        <v>40.4</v>
      </c>
      <c r="N126" s="37"/>
      <c r="O126" s="37" t="s">
        <v>250</v>
      </c>
      <c r="P126" s="37" t="s">
        <v>249</v>
      </c>
    </row>
    <row r="127" spans="2:16">
      <c r="B127" s="39" t="s">
        <v>94</v>
      </c>
      <c r="C127" s="38" t="s">
        <v>92</v>
      </c>
      <c r="D127" s="37">
        <v>5.0000000000000001E-3</v>
      </c>
      <c r="E127" s="37"/>
      <c r="F127" s="37">
        <v>0.151</v>
      </c>
      <c r="G127" s="37">
        <v>1.0999999999999999E-2</v>
      </c>
      <c r="K127" s="39" t="s">
        <v>94</v>
      </c>
      <c r="L127" s="38" t="s">
        <v>92</v>
      </c>
      <c r="M127" s="37">
        <v>1.4E-2</v>
      </c>
      <c r="N127" s="37"/>
      <c r="O127" s="37">
        <v>5.8</v>
      </c>
      <c r="P127" s="37">
        <v>2.9000000000000001E-2</v>
      </c>
    </row>
    <row r="128" spans="2:16">
      <c r="B128" s="39" t="s">
        <v>207</v>
      </c>
      <c r="C128" s="38" t="s">
        <v>92</v>
      </c>
      <c r="D128" s="37">
        <v>1.6E-2</v>
      </c>
      <c r="E128" s="37"/>
      <c r="F128" s="37">
        <v>0.108</v>
      </c>
      <c r="G128" s="37">
        <v>2.4E-2</v>
      </c>
      <c r="K128" s="39" t="s">
        <v>207</v>
      </c>
      <c r="L128" s="38" t="s">
        <v>92</v>
      </c>
      <c r="M128" s="37">
        <v>5.0999999999999997E-2</v>
      </c>
      <c r="N128" s="37"/>
      <c r="O128" s="37">
        <v>0.623</v>
      </c>
      <c r="P128" s="37">
        <v>9.2999999999999999E-2</v>
      </c>
    </row>
    <row r="129" spans="2:16">
      <c r="B129" s="39" t="s">
        <v>95</v>
      </c>
      <c r="C129" s="38" t="s">
        <v>92</v>
      </c>
      <c r="D129" s="37">
        <v>5.7000000000000002E-2</v>
      </c>
      <c r="E129" s="37"/>
      <c r="F129" s="47">
        <v>134</v>
      </c>
      <c r="G129" s="37" t="s">
        <v>249</v>
      </c>
      <c r="K129" s="39" t="s">
        <v>95</v>
      </c>
      <c r="L129" s="38" t="s">
        <v>92</v>
      </c>
      <c r="M129" s="37">
        <v>4.7699999999999996</v>
      </c>
      <c r="N129" s="37"/>
      <c r="O129" s="47">
        <v>446</v>
      </c>
      <c r="P129" s="37" t="s">
        <v>249</v>
      </c>
    </row>
    <row r="130" spans="2:16">
      <c r="B130" s="39" t="s">
        <v>96</v>
      </c>
      <c r="C130" s="38" t="s">
        <v>92</v>
      </c>
      <c r="D130" s="37">
        <v>2.9000000000000001E-2</v>
      </c>
      <c r="E130" s="37"/>
      <c r="F130" s="37" t="s">
        <v>250</v>
      </c>
      <c r="G130" s="37">
        <v>7.4999999999999997E-2</v>
      </c>
      <c r="K130" s="39" t="s">
        <v>96</v>
      </c>
      <c r="L130" s="38" t="s">
        <v>92</v>
      </c>
      <c r="M130" s="37">
        <v>0.14299999999999999</v>
      </c>
      <c r="N130" s="37"/>
      <c r="O130" s="37" t="s">
        <v>250</v>
      </c>
      <c r="P130" s="37">
        <v>0.251</v>
      </c>
    </row>
    <row r="131" spans="2:16">
      <c r="B131" s="39" t="s">
        <v>193</v>
      </c>
      <c r="C131" s="38" t="s">
        <v>92</v>
      </c>
      <c r="D131" s="37">
        <v>4.0000000000000001E-3</v>
      </c>
      <c r="E131" s="37"/>
      <c r="F131" s="37">
        <v>4.9000000000000002E-2</v>
      </c>
      <c r="G131" s="37">
        <v>7.0000000000000001E-3</v>
      </c>
      <c r="K131" s="39" t="s">
        <v>193</v>
      </c>
      <c r="L131" s="38" t="s">
        <v>92</v>
      </c>
      <c r="M131" s="37">
        <v>0.01</v>
      </c>
      <c r="N131" s="37"/>
      <c r="O131" s="37" t="s">
        <v>250</v>
      </c>
      <c r="P131" s="37">
        <v>1.7000000000000001E-2</v>
      </c>
    </row>
    <row r="132" spans="2:16">
      <c r="B132" s="39" t="s">
        <v>194</v>
      </c>
      <c r="C132" s="38" t="s">
        <v>92</v>
      </c>
      <c r="D132" s="37">
        <v>0.85499999999999998</v>
      </c>
      <c r="E132" s="37"/>
      <c r="F132" s="47">
        <v>372</v>
      </c>
      <c r="G132" s="37">
        <v>2.4700000000000002</v>
      </c>
      <c r="K132" s="39" t="s">
        <v>194</v>
      </c>
      <c r="L132" s="38" t="s">
        <v>92</v>
      </c>
      <c r="M132" s="37">
        <v>3.28</v>
      </c>
      <c r="N132" s="37"/>
      <c r="O132" s="37" t="s">
        <v>250</v>
      </c>
      <c r="P132" s="37">
        <v>7.72</v>
      </c>
    </row>
    <row r="133" spans="2:16">
      <c r="B133" s="39" t="s">
        <v>195</v>
      </c>
      <c r="C133" s="38" t="s">
        <v>92</v>
      </c>
      <c r="D133" s="37">
        <v>1.9E-2</v>
      </c>
      <c r="E133" s="37"/>
      <c r="F133" s="37">
        <v>5.5E-2</v>
      </c>
      <c r="G133" s="37">
        <v>3.2000000000000001E-2</v>
      </c>
      <c r="K133" s="39" t="s">
        <v>195</v>
      </c>
      <c r="L133" s="38" t="s">
        <v>92</v>
      </c>
      <c r="M133" s="37">
        <v>5.2999999999999999E-2</v>
      </c>
      <c r="N133" s="37"/>
      <c r="O133" s="37">
        <v>0.14000000000000001</v>
      </c>
      <c r="P133" s="37">
        <v>8.7999999999999995E-2</v>
      </c>
    </row>
    <row r="134" spans="2:16">
      <c r="B134" s="39" t="s">
        <v>98</v>
      </c>
      <c r="C134" s="38" t="s">
        <v>92</v>
      </c>
      <c r="D134" s="37">
        <v>1.9E-2</v>
      </c>
      <c r="E134" s="37"/>
      <c r="F134" s="37">
        <v>0.19400000000000001</v>
      </c>
      <c r="G134" s="37">
        <v>0.08</v>
      </c>
      <c r="K134" s="39" t="s">
        <v>98</v>
      </c>
      <c r="L134" s="38" t="s">
        <v>92</v>
      </c>
      <c r="M134" s="37">
        <v>0.104</v>
      </c>
      <c r="N134" s="37"/>
      <c r="O134" s="37">
        <v>0.72499999999999998</v>
      </c>
      <c r="P134" s="37">
        <v>0.40699999999999997</v>
      </c>
    </row>
    <row r="135" spans="2:16" ht="13.5" thickBot="1">
      <c r="B135" s="45" t="s">
        <v>97</v>
      </c>
      <c r="C135" s="44" t="s">
        <v>92</v>
      </c>
      <c r="D135" s="43">
        <v>3.7999999999999999E-2</v>
      </c>
      <c r="E135" s="43"/>
      <c r="F135" s="43" t="s">
        <v>250</v>
      </c>
      <c r="G135" s="43">
        <v>0.105</v>
      </c>
      <c r="K135" s="45" t="s">
        <v>97</v>
      </c>
      <c r="L135" s="44" t="s">
        <v>92</v>
      </c>
      <c r="M135" s="43">
        <v>0.13300000000000001</v>
      </c>
      <c r="N135" s="43"/>
      <c r="O135" s="43" t="s">
        <v>250</v>
      </c>
      <c r="P135" s="43">
        <v>1.39</v>
      </c>
    </row>
    <row r="136" spans="2:16" ht="13.5" thickTop="1">
      <c r="B136" s="46">
        <v>286.36</v>
      </c>
      <c r="C136" s="41" t="s">
        <v>99</v>
      </c>
      <c r="D136" s="40">
        <v>7.3999999999999996E-2</v>
      </c>
      <c r="E136" s="40"/>
      <c r="F136" s="40" t="s">
        <v>250</v>
      </c>
      <c r="G136" s="40">
        <v>0.16500000000000001</v>
      </c>
      <c r="K136" s="46">
        <v>286.36</v>
      </c>
      <c r="L136" s="41" t="s">
        <v>99</v>
      </c>
      <c r="M136" s="40">
        <v>0.30199999999999999</v>
      </c>
      <c r="N136" s="40"/>
      <c r="O136" s="40" t="s">
        <v>250</v>
      </c>
      <c r="P136" s="40">
        <v>2.17</v>
      </c>
    </row>
    <row r="137" spans="2:16">
      <c r="B137" s="39">
        <v>288.38</v>
      </c>
      <c r="C137" s="38" t="s">
        <v>99</v>
      </c>
      <c r="D137" s="37" t="s">
        <v>249</v>
      </c>
      <c r="E137" s="37"/>
      <c r="F137" s="37" t="s">
        <v>250</v>
      </c>
      <c r="G137" s="37" t="s">
        <v>249</v>
      </c>
      <c r="K137" s="39">
        <v>288.38</v>
      </c>
      <c r="L137" s="38" t="s">
        <v>99</v>
      </c>
      <c r="M137" s="37" t="s">
        <v>249</v>
      </c>
      <c r="N137" s="37"/>
      <c r="O137" s="37" t="s">
        <v>250</v>
      </c>
      <c r="P137" s="37" t="s">
        <v>249</v>
      </c>
    </row>
    <row r="138" spans="2:16">
      <c r="B138" s="39" t="s">
        <v>100</v>
      </c>
      <c r="C138" s="38" t="s">
        <v>99</v>
      </c>
      <c r="D138" s="37">
        <v>6.6000000000000003E-2</v>
      </c>
      <c r="E138" s="37"/>
      <c r="F138" s="47">
        <v>485</v>
      </c>
      <c r="G138" s="37">
        <v>0.128</v>
      </c>
      <c r="K138" s="39" t="s">
        <v>100</v>
      </c>
      <c r="L138" s="38" t="s">
        <v>99</v>
      </c>
      <c r="M138" s="37">
        <v>0.19800000000000001</v>
      </c>
      <c r="N138" s="37"/>
      <c r="O138" s="37" t="s">
        <v>250</v>
      </c>
      <c r="P138" s="37">
        <v>0.372</v>
      </c>
    </row>
    <row r="139" spans="2:16">
      <c r="B139" s="39" t="s">
        <v>101</v>
      </c>
      <c r="C139" s="38" t="s">
        <v>99</v>
      </c>
      <c r="D139" s="37">
        <v>2.5000000000000001E-2</v>
      </c>
      <c r="E139" s="37"/>
      <c r="F139" s="37">
        <v>7.0000000000000007E-2</v>
      </c>
      <c r="G139" s="37">
        <v>3.5000000000000003E-2</v>
      </c>
      <c r="K139" s="39" t="s">
        <v>101</v>
      </c>
      <c r="L139" s="38" t="s">
        <v>99</v>
      </c>
      <c r="M139" s="37">
        <v>7.0000000000000007E-2</v>
      </c>
      <c r="N139" s="37"/>
      <c r="O139" s="37">
        <v>0.28100000000000003</v>
      </c>
      <c r="P139" s="37">
        <v>0.109</v>
      </c>
    </row>
    <row r="140" spans="2:16">
      <c r="B140" s="39" t="s">
        <v>163</v>
      </c>
      <c r="C140" s="38" t="s">
        <v>99</v>
      </c>
      <c r="D140" s="37">
        <v>1.7999999999999999E-2</v>
      </c>
      <c r="E140" s="37"/>
      <c r="F140" s="37">
        <v>1.1200000000000001</v>
      </c>
      <c r="G140" s="37">
        <v>0.497</v>
      </c>
      <c r="K140" s="39" t="s">
        <v>163</v>
      </c>
      <c r="L140" s="38" t="s">
        <v>99</v>
      </c>
      <c r="M140" s="37">
        <v>0.123</v>
      </c>
      <c r="N140" s="37"/>
      <c r="O140" s="47">
        <v>67.3</v>
      </c>
      <c r="P140" s="37" t="s">
        <v>249</v>
      </c>
    </row>
    <row r="141" spans="2:16">
      <c r="B141" s="39" t="s">
        <v>102</v>
      </c>
      <c r="C141" s="38" t="s">
        <v>99</v>
      </c>
      <c r="D141" s="37" t="s">
        <v>249</v>
      </c>
      <c r="E141" s="37"/>
      <c r="F141" s="37" t="s">
        <v>250</v>
      </c>
      <c r="G141" s="37" t="s">
        <v>249</v>
      </c>
      <c r="K141" s="39" t="s">
        <v>102</v>
      </c>
      <c r="L141" s="38" t="s">
        <v>99</v>
      </c>
      <c r="M141" s="37" t="s">
        <v>249</v>
      </c>
      <c r="N141" s="37"/>
      <c r="O141" s="37" t="s">
        <v>250</v>
      </c>
      <c r="P141" s="37" t="s">
        <v>249</v>
      </c>
    </row>
    <row r="142" spans="2:16">
      <c r="B142" s="39" t="s">
        <v>165</v>
      </c>
      <c r="C142" s="38" t="s">
        <v>99</v>
      </c>
      <c r="D142" s="37">
        <v>3.6999999999999998E-2</v>
      </c>
      <c r="E142" s="37"/>
      <c r="F142" s="37" t="s">
        <v>250</v>
      </c>
      <c r="G142" s="37">
        <v>0.13100000000000001</v>
      </c>
      <c r="K142" s="39" t="s">
        <v>165</v>
      </c>
      <c r="L142" s="38" t="s">
        <v>99</v>
      </c>
      <c r="M142" s="37">
        <v>0.153</v>
      </c>
      <c r="N142" s="37"/>
      <c r="O142" s="37" t="s">
        <v>250</v>
      </c>
      <c r="P142" s="37">
        <v>0.73699999999999999</v>
      </c>
    </row>
    <row r="143" spans="2:16">
      <c r="B143" s="39" t="s">
        <v>103</v>
      </c>
      <c r="C143" s="38" t="s">
        <v>99</v>
      </c>
      <c r="D143" s="37">
        <v>6.5000000000000002E-2</v>
      </c>
      <c r="E143" s="37"/>
      <c r="F143" s="37" t="s">
        <v>250</v>
      </c>
      <c r="G143" s="37">
        <v>0.14799999999999999</v>
      </c>
      <c r="K143" s="39" t="s">
        <v>103</v>
      </c>
      <c r="L143" s="38" t="s">
        <v>99</v>
      </c>
      <c r="M143" s="37">
        <v>0.30399999999999999</v>
      </c>
      <c r="N143" s="37"/>
      <c r="O143" s="37" t="s">
        <v>250</v>
      </c>
      <c r="P143" s="37">
        <v>1.48</v>
      </c>
    </row>
    <row r="144" spans="2:16">
      <c r="B144" s="39" t="s">
        <v>104</v>
      </c>
      <c r="C144" s="38" t="s">
        <v>99</v>
      </c>
      <c r="D144" s="37" t="s">
        <v>249</v>
      </c>
      <c r="E144" s="37"/>
      <c r="F144" s="37" t="s">
        <v>250</v>
      </c>
      <c r="G144" s="37" t="s">
        <v>249</v>
      </c>
      <c r="K144" s="39" t="s">
        <v>104</v>
      </c>
      <c r="L144" s="38" t="s">
        <v>99</v>
      </c>
      <c r="M144" s="37" t="s">
        <v>249</v>
      </c>
      <c r="N144" s="37"/>
      <c r="O144" s="37" t="s">
        <v>250</v>
      </c>
      <c r="P144" s="37" t="s">
        <v>249</v>
      </c>
    </row>
    <row r="145" spans="2:16">
      <c r="B145" s="39" t="s">
        <v>105</v>
      </c>
      <c r="C145" s="38" t="s">
        <v>99</v>
      </c>
      <c r="D145" s="37">
        <v>1.4999999999999999E-2</v>
      </c>
      <c r="E145" s="37"/>
      <c r="F145" s="37">
        <v>8.5000000000000006E-2</v>
      </c>
      <c r="G145" s="37">
        <v>0.03</v>
      </c>
      <c r="K145" s="39" t="s">
        <v>105</v>
      </c>
      <c r="L145" s="38" t="s">
        <v>99</v>
      </c>
      <c r="M145" s="37">
        <v>6.4000000000000001E-2</v>
      </c>
      <c r="N145" s="37"/>
      <c r="O145" s="37">
        <v>0.246</v>
      </c>
      <c r="P145" s="37">
        <v>0.10199999999999999</v>
      </c>
    </row>
    <row r="146" spans="2:16">
      <c r="B146" s="39" t="s">
        <v>106</v>
      </c>
      <c r="C146" s="38" t="s">
        <v>99</v>
      </c>
      <c r="D146" s="37">
        <v>1.0999999999999999E-2</v>
      </c>
      <c r="E146" s="37"/>
      <c r="F146" s="37">
        <v>26.9</v>
      </c>
      <c r="G146" s="37">
        <v>0.104</v>
      </c>
      <c r="K146" s="39" t="s">
        <v>106</v>
      </c>
      <c r="L146" s="38" t="s">
        <v>99</v>
      </c>
      <c r="M146" s="37">
        <v>0.04</v>
      </c>
      <c r="N146" s="37"/>
      <c r="O146" s="37" t="s">
        <v>250</v>
      </c>
      <c r="P146" s="37">
        <v>5.97</v>
      </c>
    </row>
    <row r="147" spans="2:16">
      <c r="B147" s="39" t="s">
        <v>107</v>
      </c>
      <c r="C147" s="38" t="s">
        <v>99</v>
      </c>
      <c r="D147" s="37">
        <v>6.2E-2</v>
      </c>
      <c r="E147" s="37"/>
      <c r="F147" s="47">
        <v>50.7</v>
      </c>
      <c r="G147" s="37">
        <v>0.14499999999999999</v>
      </c>
      <c r="K147" s="39" t="s">
        <v>107</v>
      </c>
      <c r="L147" s="38" t="s">
        <v>99</v>
      </c>
      <c r="M147" s="37">
        <v>0.309</v>
      </c>
      <c r="N147" s="37"/>
      <c r="O147" s="37" t="s">
        <v>250</v>
      </c>
      <c r="P147" s="37">
        <v>2.4</v>
      </c>
    </row>
    <row r="148" spans="2:16">
      <c r="B148" s="39" t="s">
        <v>108</v>
      </c>
      <c r="C148" s="38" t="s">
        <v>99</v>
      </c>
      <c r="D148" s="37">
        <v>4.2000000000000003E-2</v>
      </c>
      <c r="E148" s="37"/>
      <c r="F148" s="37">
        <v>0.14499999999999999</v>
      </c>
      <c r="G148" s="37">
        <v>3.5999999999999997E-2</v>
      </c>
      <c r="K148" s="39" t="s">
        <v>108</v>
      </c>
      <c r="L148" s="38" t="s">
        <v>99</v>
      </c>
      <c r="M148" s="37">
        <v>0.125</v>
      </c>
      <c r="N148" s="37"/>
      <c r="O148" s="37">
        <v>0.49099999999999999</v>
      </c>
      <c r="P148" s="37">
        <v>8.1000000000000003E-2</v>
      </c>
    </row>
    <row r="149" spans="2:16">
      <c r="B149" s="39" t="s">
        <v>109</v>
      </c>
      <c r="C149" s="38" t="s">
        <v>99</v>
      </c>
      <c r="D149" s="37" t="s">
        <v>249</v>
      </c>
      <c r="E149" s="37"/>
      <c r="F149" s="37" t="s">
        <v>250</v>
      </c>
      <c r="G149" s="37" t="s">
        <v>249</v>
      </c>
      <c r="K149" s="39" t="s">
        <v>109</v>
      </c>
      <c r="L149" s="38" t="s">
        <v>99</v>
      </c>
      <c r="M149" s="37" t="s">
        <v>249</v>
      </c>
      <c r="N149" s="37"/>
      <c r="O149" s="37" t="s">
        <v>250</v>
      </c>
      <c r="P149" s="37" t="s">
        <v>249</v>
      </c>
    </row>
    <row r="150" spans="2:16">
      <c r="B150" s="39" t="s">
        <v>166</v>
      </c>
      <c r="C150" s="38" t="s">
        <v>99</v>
      </c>
      <c r="D150" s="37">
        <v>0.495</v>
      </c>
      <c r="E150" s="37"/>
      <c r="F150" s="37">
        <v>2.06</v>
      </c>
      <c r="G150" s="37">
        <v>0.53300000000000003</v>
      </c>
      <c r="K150" s="39" t="s">
        <v>166</v>
      </c>
      <c r="L150" s="38" t="s">
        <v>99</v>
      </c>
      <c r="M150" s="37">
        <v>1.31</v>
      </c>
      <c r="N150" s="37"/>
      <c r="O150" s="37">
        <v>17.399999999999999</v>
      </c>
      <c r="P150" s="37">
        <v>1.05</v>
      </c>
    </row>
    <row r="151" spans="2:16">
      <c r="B151" s="39" t="s">
        <v>172</v>
      </c>
      <c r="C151" s="38" t="s">
        <v>99</v>
      </c>
      <c r="D151" s="37" t="s">
        <v>249</v>
      </c>
      <c r="E151" s="37"/>
      <c r="F151" s="37" t="s">
        <v>250</v>
      </c>
      <c r="G151" s="37" t="s">
        <v>249</v>
      </c>
      <c r="K151" s="39" t="s">
        <v>172</v>
      </c>
      <c r="L151" s="38" t="s">
        <v>99</v>
      </c>
      <c r="M151" s="37" t="s">
        <v>249</v>
      </c>
      <c r="N151" s="37"/>
      <c r="O151" s="37" t="s">
        <v>250</v>
      </c>
      <c r="P151" s="37" t="s">
        <v>249</v>
      </c>
    </row>
    <row r="152" spans="2:16">
      <c r="B152" s="39" t="s">
        <v>173</v>
      </c>
      <c r="C152" s="38" t="s">
        <v>99</v>
      </c>
      <c r="D152" s="37">
        <v>3.9E-2</v>
      </c>
      <c r="E152" s="37"/>
      <c r="F152" s="37">
        <v>1.1100000000000001</v>
      </c>
      <c r="G152" s="37">
        <v>0.127</v>
      </c>
      <c r="K152" s="39" t="s">
        <v>173</v>
      </c>
      <c r="L152" s="38" t="s">
        <v>99</v>
      </c>
      <c r="M152" s="37">
        <v>0.13300000000000001</v>
      </c>
      <c r="N152" s="37"/>
      <c r="O152" s="37">
        <v>46.9</v>
      </c>
      <c r="P152" s="37">
        <v>1.55</v>
      </c>
    </row>
    <row r="153" spans="2:16">
      <c r="B153" s="39" t="s">
        <v>212</v>
      </c>
      <c r="C153" s="38" t="s">
        <v>99</v>
      </c>
      <c r="D153" s="37">
        <v>2.5000000000000001E-2</v>
      </c>
      <c r="E153" s="37"/>
      <c r="F153" s="37">
        <v>0.10199999999999999</v>
      </c>
      <c r="G153" s="37">
        <v>3.6999999999999998E-2</v>
      </c>
      <c r="K153" s="39" t="s">
        <v>212</v>
      </c>
      <c r="L153" s="38" t="s">
        <v>99</v>
      </c>
      <c r="M153" s="37">
        <v>5.1999999999999998E-2</v>
      </c>
      <c r="N153" s="37"/>
      <c r="O153" s="37">
        <v>0.34699999999999998</v>
      </c>
      <c r="P153" s="37">
        <v>9.7000000000000003E-2</v>
      </c>
    </row>
    <row r="154" spans="2:16">
      <c r="B154" s="39" t="s">
        <v>175</v>
      </c>
      <c r="C154" s="38" t="s">
        <v>99</v>
      </c>
      <c r="D154" s="37" t="s">
        <v>249</v>
      </c>
      <c r="E154" s="37"/>
      <c r="F154" s="37" t="s">
        <v>250</v>
      </c>
      <c r="G154" s="37" t="s">
        <v>249</v>
      </c>
      <c r="K154" s="39" t="s">
        <v>175</v>
      </c>
      <c r="L154" s="38" t="s">
        <v>99</v>
      </c>
      <c r="M154" s="37" t="s">
        <v>249</v>
      </c>
      <c r="N154" s="37"/>
      <c r="O154" s="37" t="s">
        <v>250</v>
      </c>
      <c r="P154" s="37" t="s">
        <v>249</v>
      </c>
    </row>
    <row r="155" spans="2:16">
      <c r="B155" s="39" t="s">
        <v>176</v>
      </c>
      <c r="C155" s="38" t="s">
        <v>99</v>
      </c>
      <c r="D155" s="37" t="s">
        <v>249</v>
      </c>
      <c r="E155" s="37"/>
      <c r="F155" s="37" t="s">
        <v>250</v>
      </c>
      <c r="G155" s="37" t="s">
        <v>249</v>
      </c>
      <c r="K155" s="39" t="s">
        <v>176</v>
      </c>
      <c r="L155" s="38" t="s">
        <v>99</v>
      </c>
      <c r="M155" s="37" t="s">
        <v>249</v>
      </c>
      <c r="N155" s="37"/>
      <c r="O155" s="37" t="s">
        <v>250</v>
      </c>
      <c r="P155" s="37" t="s">
        <v>249</v>
      </c>
    </row>
    <row r="156" spans="2:16">
      <c r="B156" s="39" t="s">
        <v>178</v>
      </c>
      <c r="C156" s="38" t="s">
        <v>99</v>
      </c>
      <c r="D156" s="37">
        <v>0.224</v>
      </c>
      <c r="E156" s="37"/>
      <c r="F156" s="37" t="s">
        <v>250</v>
      </c>
      <c r="G156" s="37" t="s">
        <v>249</v>
      </c>
      <c r="K156" s="39" t="s">
        <v>178</v>
      </c>
      <c r="L156" s="38" t="s">
        <v>99</v>
      </c>
      <c r="M156" s="37" t="s">
        <v>249</v>
      </c>
      <c r="N156" s="37"/>
      <c r="O156" s="37" t="s">
        <v>250</v>
      </c>
      <c r="P156" s="37" t="s">
        <v>249</v>
      </c>
    </row>
    <row r="157" spans="2:16">
      <c r="B157" s="39" t="s">
        <v>179</v>
      </c>
      <c r="C157" s="38" t="s">
        <v>99</v>
      </c>
      <c r="D157" s="37">
        <v>0.01</v>
      </c>
      <c r="E157" s="37"/>
      <c r="F157" s="37">
        <v>4.3999999999999997E-2</v>
      </c>
      <c r="G157" s="37">
        <v>2.1999999999999999E-2</v>
      </c>
      <c r="K157" s="39" t="s">
        <v>179</v>
      </c>
      <c r="L157" s="38" t="s">
        <v>99</v>
      </c>
      <c r="M157" s="37">
        <v>2.5999999999999999E-2</v>
      </c>
      <c r="N157" s="37"/>
      <c r="O157" s="37">
        <v>0.125</v>
      </c>
      <c r="P157" s="37">
        <v>6.2E-2</v>
      </c>
    </row>
    <row r="158" spans="2:16">
      <c r="B158" s="39" t="s">
        <v>180</v>
      </c>
      <c r="C158" s="38" t="s">
        <v>99</v>
      </c>
      <c r="D158" s="37" t="s">
        <v>249</v>
      </c>
      <c r="E158" s="37"/>
      <c r="F158" s="37" t="s">
        <v>250</v>
      </c>
      <c r="G158" s="37" t="s">
        <v>249</v>
      </c>
      <c r="K158" s="39" t="s">
        <v>180</v>
      </c>
      <c r="L158" s="38" t="s">
        <v>99</v>
      </c>
      <c r="M158" s="37" t="s">
        <v>249</v>
      </c>
      <c r="N158" s="37"/>
      <c r="O158" s="37" t="s">
        <v>250</v>
      </c>
      <c r="P158" s="37" t="s">
        <v>249</v>
      </c>
    </row>
    <row r="159" spans="2:16">
      <c r="B159" s="39" t="s">
        <v>181</v>
      </c>
      <c r="C159" s="38" t="s">
        <v>99</v>
      </c>
      <c r="D159" s="37">
        <v>1.7000000000000001E-2</v>
      </c>
      <c r="E159" s="37"/>
      <c r="F159" s="37">
        <v>5.1999999999999998E-2</v>
      </c>
      <c r="G159" s="37">
        <v>3.6999999999999998E-2</v>
      </c>
      <c r="K159" s="39" t="s">
        <v>181</v>
      </c>
      <c r="L159" s="38" t="s">
        <v>99</v>
      </c>
      <c r="M159" s="37">
        <v>4.2999999999999997E-2</v>
      </c>
      <c r="N159" s="37"/>
      <c r="O159" s="37">
        <v>0.20399999999999999</v>
      </c>
      <c r="P159" s="37">
        <v>0.309</v>
      </c>
    </row>
    <row r="160" spans="2:16">
      <c r="B160" s="39" t="s">
        <v>182</v>
      </c>
      <c r="C160" s="38" t="s">
        <v>99</v>
      </c>
      <c r="D160" s="37">
        <v>8.0000000000000002E-3</v>
      </c>
      <c r="E160" s="37"/>
      <c r="F160" s="37">
        <v>3.3000000000000002E-2</v>
      </c>
      <c r="G160" s="37">
        <v>0.02</v>
      </c>
      <c r="K160" s="39" t="s">
        <v>182</v>
      </c>
      <c r="L160" s="38" t="s">
        <v>99</v>
      </c>
      <c r="M160" s="37">
        <v>2.7E-2</v>
      </c>
      <c r="N160" s="37"/>
      <c r="O160" s="37">
        <v>0.127</v>
      </c>
      <c r="P160" s="37">
        <v>6.5000000000000002E-2</v>
      </c>
    </row>
    <row r="161" spans="2:16">
      <c r="B161" s="39" t="s">
        <v>110</v>
      </c>
      <c r="C161" s="38" t="s">
        <v>99</v>
      </c>
      <c r="D161" s="37">
        <v>4.5999999999999999E-2</v>
      </c>
      <c r="E161" s="37"/>
      <c r="F161" s="37">
        <v>0.80500000000000005</v>
      </c>
      <c r="G161" s="37">
        <v>4.9000000000000002E-2</v>
      </c>
      <c r="K161" s="39" t="s">
        <v>110</v>
      </c>
      <c r="L161" s="38" t="s">
        <v>99</v>
      </c>
      <c r="M161" s="37">
        <v>0.15</v>
      </c>
      <c r="N161" s="37"/>
      <c r="O161" s="37">
        <v>10.7</v>
      </c>
      <c r="P161" s="37">
        <v>0.22900000000000001</v>
      </c>
    </row>
    <row r="162" spans="2:16">
      <c r="B162" s="39" t="s">
        <v>111</v>
      </c>
      <c r="C162" s="38" t="s">
        <v>99</v>
      </c>
      <c r="D162" s="37">
        <v>1.4999999999999999E-2</v>
      </c>
      <c r="E162" s="37"/>
      <c r="F162" s="37">
        <v>0.218</v>
      </c>
      <c r="G162" s="37">
        <v>3.3000000000000002E-2</v>
      </c>
      <c r="K162" s="39" t="s">
        <v>111</v>
      </c>
      <c r="L162" s="38" t="s">
        <v>99</v>
      </c>
      <c r="M162" s="37">
        <v>4.8000000000000001E-2</v>
      </c>
      <c r="N162" s="37"/>
      <c r="O162" s="37">
        <v>0.92500000000000004</v>
      </c>
      <c r="P162" s="37">
        <v>0.11899999999999999</v>
      </c>
    </row>
    <row r="163" spans="2:16">
      <c r="B163" s="39" t="s">
        <v>112</v>
      </c>
      <c r="C163" s="38" t="s">
        <v>99</v>
      </c>
      <c r="D163" s="37">
        <v>0.81200000000000006</v>
      </c>
      <c r="E163" s="37"/>
      <c r="F163" s="37" t="s">
        <v>250</v>
      </c>
      <c r="G163" s="37">
        <v>42.1</v>
      </c>
      <c r="K163" s="39" t="s">
        <v>112</v>
      </c>
      <c r="L163" s="38" t="s">
        <v>99</v>
      </c>
      <c r="M163" s="37">
        <v>6.22</v>
      </c>
      <c r="N163" s="37"/>
      <c r="O163" s="37" t="s">
        <v>250</v>
      </c>
      <c r="P163" s="37" t="s">
        <v>249</v>
      </c>
    </row>
    <row r="164" spans="2:16">
      <c r="B164" s="39" t="s">
        <v>209</v>
      </c>
      <c r="C164" s="38" t="s">
        <v>99</v>
      </c>
      <c r="D164" s="37" t="s">
        <v>249</v>
      </c>
      <c r="E164" s="37"/>
      <c r="F164" s="37" t="s">
        <v>250</v>
      </c>
      <c r="G164" s="37" t="s">
        <v>249</v>
      </c>
      <c r="K164" s="39" t="s">
        <v>209</v>
      </c>
      <c r="L164" s="38" t="s">
        <v>99</v>
      </c>
      <c r="M164" s="37" t="s">
        <v>249</v>
      </c>
      <c r="N164" s="37"/>
      <c r="O164" s="37" t="s">
        <v>250</v>
      </c>
      <c r="P164" s="37" t="s">
        <v>249</v>
      </c>
    </row>
    <row r="165" spans="2:16">
      <c r="B165" s="39" t="s">
        <v>113</v>
      </c>
      <c r="C165" s="38" t="s">
        <v>99</v>
      </c>
      <c r="D165" s="37">
        <v>1.0999999999999999E-2</v>
      </c>
      <c r="E165" s="37"/>
      <c r="F165" s="37">
        <v>6.4000000000000001E-2</v>
      </c>
      <c r="G165" s="37">
        <v>4.1000000000000002E-2</v>
      </c>
      <c r="K165" s="39" t="s">
        <v>113</v>
      </c>
      <c r="L165" s="38" t="s">
        <v>99</v>
      </c>
      <c r="M165" s="37">
        <v>3.7999999999999999E-2</v>
      </c>
      <c r="N165" s="37"/>
      <c r="O165" s="37">
        <v>0.19400000000000001</v>
      </c>
      <c r="P165" s="37">
        <v>0.11</v>
      </c>
    </row>
    <row r="166" spans="2:16">
      <c r="B166" s="39" t="s">
        <v>208</v>
      </c>
      <c r="C166" s="38" t="s">
        <v>99</v>
      </c>
      <c r="D166" s="37">
        <v>2.4E-2</v>
      </c>
      <c r="E166" s="37"/>
      <c r="F166" s="37">
        <v>0.216</v>
      </c>
      <c r="G166" s="37">
        <v>3.7999999999999999E-2</v>
      </c>
      <c r="K166" s="39" t="s">
        <v>208</v>
      </c>
      <c r="L166" s="38" t="s">
        <v>99</v>
      </c>
      <c r="M166" s="37">
        <v>6.9000000000000006E-2</v>
      </c>
      <c r="N166" s="37"/>
      <c r="O166" s="37">
        <v>1.35</v>
      </c>
      <c r="P166" s="37">
        <v>9.8000000000000004E-2</v>
      </c>
    </row>
    <row r="167" spans="2:16">
      <c r="B167" s="39" t="s">
        <v>236</v>
      </c>
      <c r="C167" s="38" t="s">
        <v>99</v>
      </c>
      <c r="D167" s="37">
        <v>0.11799999999999999</v>
      </c>
      <c r="E167" s="37"/>
      <c r="F167" s="37" t="s">
        <v>250</v>
      </c>
      <c r="G167" s="37">
        <v>0.35199999999999998</v>
      </c>
      <c r="K167" s="39" t="s">
        <v>236</v>
      </c>
      <c r="L167" s="38" t="s">
        <v>99</v>
      </c>
      <c r="M167" s="37">
        <v>3.07</v>
      </c>
      <c r="N167" s="37"/>
      <c r="O167" s="37" t="s">
        <v>250</v>
      </c>
      <c r="P167" s="37" t="s">
        <v>249</v>
      </c>
    </row>
    <row r="168" spans="2:16">
      <c r="B168" s="39" t="s">
        <v>114</v>
      </c>
      <c r="C168" s="38" t="s">
        <v>99</v>
      </c>
      <c r="D168" s="37">
        <v>4.2999999999999997E-2</v>
      </c>
      <c r="E168" s="37"/>
      <c r="F168" s="37">
        <v>0.191</v>
      </c>
      <c r="G168" s="37">
        <v>6.0999999999999999E-2</v>
      </c>
      <c r="K168" s="39" t="s">
        <v>114</v>
      </c>
      <c r="L168" s="38" t="s">
        <v>99</v>
      </c>
      <c r="M168" s="37">
        <v>0.151</v>
      </c>
      <c r="N168" s="37"/>
      <c r="O168" s="37">
        <v>0.70799999999999996</v>
      </c>
      <c r="P168" s="37">
        <v>0.187</v>
      </c>
    </row>
    <row r="169" spans="2:16">
      <c r="B169" s="39" t="s">
        <v>115</v>
      </c>
      <c r="C169" s="38" t="s">
        <v>99</v>
      </c>
      <c r="D169" s="37">
        <v>1.4999999999999999E-2</v>
      </c>
      <c r="E169" s="37"/>
      <c r="F169" s="37">
        <v>0.122</v>
      </c>
      <c r="G169" s="37">
        <v>2.5000000000000001E-2</v>
      </c>
      <c r="K169" s="39" t="s">
        <v>115</v>
      </c>
      <c r="L169" s="38" t="s">
        <v>99</v>
      </c>
      <c r="M169" s="37">
        <v>5.8999999999999997E-2</v>
      </c>
      <c r="N169" s="37"/>
      <c r="O169" s="37">
        <v>0.313</v>
      </c>
      <c r="P169" s="37">
        <v>8.7999999999999995E-2</v>
      </c>
    </row>
    <row r="170" spans="2:16">
      <c r="B170" s="39" t="s">
        <v>116</v>
      </c>
      <c r="C170" s="38" t="s">
        <v>99</v>
      </c>
      <c r="D170" s="37">
        <v>0.01</v>
      </c>
      <c r="E170" s="37"/>
      <c r="F170" s="37">
        <v>0.11600000000000001</v>
      </c>
      <c r="G170" s="37">
        <v>1.7000000000000001E-2</v>
      </c>
      <c r="K170" s="39" t="s">
        <v>116</v>
      </c>
      <c r="L170" s="38" t="s">
        <v>99</v>
      </c>
      <c r="M170" s="37">
        <v>3.2000000000000001E-2</v>
      </c>
      <c r="N170" s="37"/>
      <c r="O170" s="37">
        <v>0.55500000000000005</v>
      </c>
      <c r="P170" s="37">
        <v>5.5E-2</v>
      </c>
    </row>
    <row r="171" spans="2:16">
      <c r="B171" s="39" t="s">
        <v>117</v>
      </c>
      <c r="C171" s="38" t="s">
        <v>99</v>
      </c>
      <c r="D171" s="37">
        <v>2.9000000000000001E-2</v>
      </c>
      <c r="E171" s="37"/>
      <c r="F171" s="37">
        <v>8.2000000000000003E-2</v>
      </c>
      <c r="G171" s="37">
        <v>6.8000000000000005E-2</v>
      </c>
      <c r="K171" s="39" t="s">
        <v>117</v>
      </c>
      <c r="L171" s="38" t="s">
        <v>99</v>
      </c>
      <c r="M171" s="37">
        <v>0.1</v>
      </c>
      <c r="N171" s="37"/>
      <c r="O171" s="37">
        <v>0.38400000000000001</v>
      </c>
      <c r="P171" s="37">
        <v>0.188</v>
      </c>
    </row>
    <row r="172" spans="2:16">
      <c r="B172" s="39" t="s">
        <v>118</v>
      </c>
      <c r="C172" s="38" t="s">
        <v>99</v>
      </c>
      <c r="D172" s="37">
        <v>1.0999999999999999E-2</v>
      </c>
      <c r="E172" s="37"/>
      <c r="F172" s="37">
        <v>27.3</v>
      </c>
      <c r="G172" s="37">
        <v>4.3999999999999997E-2</v>
      </c>
      <c r="K172" s="39" t="s">
        <v>118</v>
      </c>
      <c r="L172" s="38" t="s">
        <v>99</v>
      </c>
      <c r="M172" s="37">
        <v>4.4999999999999998E-2</v>
      </c>
      <c r="N172" s="37"/>
      <c r="O172" s="37" t="s">
        <v>250</v>
      </c>
      <c r="P172" s="37">
        <v>7.18</v>
      </c>
    </row>
    <row r="173" spans="2:16">
      <c r="B173" s="39" t="s">
        <v>119</v>
      </c>
      <c r="C173" s="38" t="s">
        <v>99</v>
      </c>
      <c r="D173" s="37">
        <v>0.114</v>
      </c>
      <c r="E173" s="37"/>
      <c r="F173" s="37">
        <v>6.68</v>
      </c>
      <c r="G173" s="37">
        <v>0.104</v>
      </c>
      <c r="K173" s="39" t="s">
        <v>119</v>
      </c>
      <c r="L173" s="38" t="s">
        <v>99</v>
      </c>
      <c r="M173" s="37">
        <v>0.39100000000000001</v>
      </c>
      <c r="N173" s="37"/>
      <c r="O173" s="37" t="s">
        <v>250</v>
      </c>
      <c r="P173" s="37">
        <v>0.47299999999999998</v>
      </c>
    </row>
    <row r="174" spans="2:16">
      <c r="B174" s="39" t="s">
        <v>120</v>
      </c>
      <c r="C174" s="38" t="s">
        <v>99</v>
      </c>
      <c r="D174" s="37">
        <v>3.3000000000000002E-2</v>
      </c>
      <c r="E174" s="37"/>
      <c r="F174" s="37" t="s">
        <v>250</v>
      </c>
      <c r="G174" s="37">
        <v>4.4999999999999998E-2</v>
      </c>
      <c r="K174" s="39" t="s">
        <v>120</v>
      </c>
      <c r="L174" s="38" t="s">
        <v>99</v>
      </c>
      <c r="M174" s="37" t="s">
        <v>249</v>
      </c>
      <c r="N174" s="37"/>
      <c r="O174" s="37" t="s">
        <v>250</v>
      </c>
      <c r="P174" s="37" t="s">
        <v>249</v>
      </c>
    </row>
    <row r="175" spans="2:16">
      <c r="B175" s="39" t="s">
        <v>121</v>
      </c>
      <c r="C175" s="38" t="s">
        <v>99</v>
      </c>
      <c r="D175" s="37">
        <v>0.02</v>
      </c>
      <c r="E175" s="37"/>
      <c r="F175" s="37">
        <v>0.112</v>
      </c>
      <c r="G175" s="37">
        <v>4.4999999999999998E-2</v>
      </c>
      <c r="K175" s="39" t="s">
        <v>121</v>
      </c>
      <c r="L175" s="38" t="s">
        <v>99</v>
      </c>
      <c r="M175" s="37">
        <v>6.3E-2</v>
      </c>
      <c r="N175" s="37"/>
      <c r="O175" s="37">
        <v>0.35399999999999998</v>
      </c>
      <c r="P175" s="37">
        <v>0.16400000000000001</v>
      </c>
    </row>
    <row r="176" spans="2:16">
      <c r="B176" s="39" t="s">
        <v>122</v>
      </c>
      <c r="C176" s="38" t="s">
        <v>99</v>
      </c>
      <c r="D176" s="37">
        <v>7.0999999999999994E-2</v>
      </c>
      <c r="E176" s="37"/>
      <c r="F176" s="37">
        <v>4.2300000000000004</v>
      </c>
      <c r="G176" s="37">
        <v>8.3000000000000004E-2</v>
      </c>
      <c r="K176" s="39" t="s">
        <v>122</v>
      </c>
      <c r="L176" s="38" t="s">
        <v>99</v>
      </c>
      <c r="M176" s="37">
        <v>0.26700000000000002</v>
      </c>
      <c r="N176" s="37"/>
      <c r="O176" s="37" t="s">
        <v>250</v>
      </c>
      <c r="P176" s="37">
        <v>0.32100000000000001</v>
      </c>
    </row>
    <row r="177" spans="2:16">
      <c r="B177" s="39" t="s">
        <v>123</v>
      </c>
      <c r="C177" s="38" t="s">
        <v>99</v>
      </c>
      <c r="D177" s="37">
        <v>4.2000000000000003E-2</v>
      </c>
      <c r="E177" s="37"/>
      <c r="F177" s="37" t="s">
        <v>250</v>
      </c>
      <c r="G177" s="37">
        <v>7.4999999999999997E-2</v>
      </c>
      <c r="K177" s="39" t="s">
        <v>123</v>
      </c>
      <c r="L177" s="38" t="s">
        <v>99</v>
      </c>
      <c r="M177" s="37">
        <v>0.124</v>
      </c>
      <c r="N177" s="37"/>
      <c r="O177" s="37" t="s">
        <v>250</v>
      </c>
      <c r="P177" s="37">
        <v>0.377</v>
      </c>
    </row>
    <row r="178" spans="2:16">
      <c r="B178" s="39" t="s">
        <v>124</v>
      </c>
      <c r="C178" s="38" t="s">
        <v>99</v>
      </c>
      <c r="D178" s="37">
        <v>8.9999999999999993E-3</v>
      </c>
      <c r="E178" s="37"/>
      <c r="F178" s="37">
        <v>0.26200000000000001</v>
      </c>
      <c r="G178" s="37">
        <v>2.1000000000000001E-2</v>
      </c>
      <c r="K178" s="39" t="s">
        <v>124</v>
      </c>
      <c r="L178" s="38" t="s">
        <v>99</v>
      </c>
      <c r="M178" s="37">
        <v>0.04</v>
      </c>
      <c r="N178" s="37"/>
      <c r="O178" s="37" t="s">
        <v>250</v>
      </c>
      <c r="P178" s="37">
        <v>8.8999999999999996E-2</v>
      </c>
    </row>
    <row r="179" spans="2:16">
      <c r="B179" s="39" t="s">
        <v>125</v>
      </c>
      <c r="C179" s="38" t="s">
        <v>99</v>
      </c>
      <c r="D179" s="37">
        <v>1.9E-2</v>
      </c>
      <c r="E179" s="37"/>
      <c r="F179" s="37">
        <v>7.1999999999999995E-2</v>
      </c>
      <c r="G179" s="37">
        <v>5.1999999999999998E-2</v>
      </c>
      <c r="K179" s="39" t="s">
        <v>125</v>
      </c>
      <c r="L179" s="38" t="s">
        <v>99</v>
      </c>
      <c r="M179" s="37">
        <v>7.6999999999999999E-2</v>
      </c>
      <c r="N179" s="37"/>
      <c r="O179" s="37">
        <v>0.39500000000000002</v>
      </c>
      <c r="P179" s="37">
        <v>0.15</v>
      </c>
    </row>
    <row r="180" spans="2:16">
      <c r="B180" s="39" t="s">
        <v>126</v>
      </c>
      <c r="C180" s="38" t="s">
        <v>99</v>
      </c>
      <c r="D180" s="37" t="s">
        <v>249</v>
      </c>
      <c r="E180" s="37"/>
      <c r="F180" s="37" t="s">
        <v>250</v>
      </c>
      <c r="G180" s="37" t="s">
        <v>249</v>
      </c>
      <c r="K180" s="39" t="s">
        <v>126</v>
      </c>
      <c r="L180" s="38" t="s">
        <v>99</v>
      </c>
      <c r="M180" s="37" t="s">
        <v>249</v>
      </c>
      <c r="N180" s="37"/>
      <c r="O180" s="37" t="s">
        <v>250</v>
      </c>
      <c r="P180" s="37" t="s">
        <v>249</v>
      </c>
    </row>
    <row r="181" spans="2:16">
      <c r="B181" s="39" t="s">
        <v>127</v>
      </c>
      <c r="C181" s="38" t="s">
        <v>99</v>
      </c>
      <c r="D181" s="37">
        <v>0.114</v>
      </c>
      <c r="E181" s="37"/>
      <c r="F181" s="37">
        <v>2.0499999999999998</v>
      </c>
      <c r="G181" s="37">
        <v>0.441</v>
      </c>
      <c r="K181" s="39" t="s">
        <v>127</v>
      </c>
      <c r="L181" s="38" t="s">
        <v>99</v>
      </c>
      <c r="M181" s="37">
        <v>0.52900000000000003</v>
      </c>
      <c r="N181" s="37"/>
      <c r="O181" s="37" t="s">
        <v>250</v>
      </c>
      <c r="P181" s="37">
        <v>3.62</v>
      </c>
    </row>
    <row r="182" spans="2:16">
      <c r="B182" s="39" t="s">
        <v>128</v>
      </c>
      <c r="C182" s="38" t="s">
        <v>99</v>
      </c>
      <c r="D182" s="37">
        <v>0.18</v>
      </c>
      <c r="E182" s="37"/>
      <c r="F182" s="37">
        <v>1.38</v>
      </c>
      <c r="G182" s="37">
        <v>0.24399999999999999</v>
      </c>
      <c r="K182" s="39" t="s">
        <v>128</v>
      </c>
      <c r="L182" s="38" t="s">
        <v>99</v>
      </c>
      <c r="M182" s="37">
        <v>0.67800000000000005</v>
      </c>
      <c r="N182" s="37"/>
      <c r="O182" s="47">
        <v>273</v>
      </c>
      <c r="P182" s="37">
        <v>0.99</v>
      </c>
    </row>
    <row r="183" spans="2:16">
      <c r="B183" s="39" t="s">
        <v>129</v>
      </c>
      <c r="C183" s="38" t="s">
        <v>99</v>
      </c>
      <c r="D183" s="37">
        <v>5.8999999999999997E-2</v>
      </c>
      <c r="E183" s="37"/>
      <c r="F183" s="37">
        <v>17.8</v>
      </c>
      <c r="G183" s="37">
        <v>7.9000000000000001E-2</v>
      </c>
      <c r="K183" s="39" t="s">
        <v>129</v>
      </c>
      <c r="L183" s="38" t="s">
        <v>99</v>
      </c>
      <c r="M183" s="37">
        <v>0.28199999999999997</v>
      </c>
      <c r="N183" s="37"/>
      <c r="O183" s="37" t="s">
        <v>250</v>
      </c>
      <c r="P183" s="37">
        <v>0.224</v>
      </c>
    </row>
    <row r="184" spans="2:16">
      <c r="B184" s="39" t="s">
        <v>130</v>
      </c>
      <c r="C184" s="38" t="s">
        <v>99</v>
      </c>
      <c r="D184" s="37">
        <v>1.18</v>
      </c>
      <c r="E184" s="37"/>
      <c r="F184" s="37">
        <v>1.71</v>
      </c>
      <c r="G184" s="37">
        <v>1.34</v>
      </c>
      <c r="K184" s="39" t="s">
        <v>130</v>
      </c>
      <c r="L184" s="38" t="s">
        <v>99</v>
      </c>
      <c r="M184" s="37">
        <v>4.22</v>
      </c>
      <c r="N184" s="37"/>
      <c r="O184" s="37">
        <v>7.86</v>
      </c>
      <c r="P184" s="37">
        <v>4.3099999999999996</v>
      </c>
    </row>
    <row r="185" spans="2:16">
      <c r="B185" s="39" t="s">
        <v>131</v>
      </c>
      <c r="C185" s="38" t="s">
        <v>99</v>
      </c>
      <c r="D185" s="37">
        <v>1.3</v>
      </c>
      <c r="E185" s="37"/>
      <c r="F185" s="47">
        <v>298</v>
      </c>
      <c r="G185" s="37">
        <v>89.5</v>
      </c>
      <c r="K185" s="39" t="s">
        <v>131</v>
      </c>
      <c r="L185" s="38" t="s">
        <v>99</v>
      </c>
      <c r="M185" s="37">
        <v>4.12</v>
      </c>
      <c r="N185" s="37"/>
      <c r="O185" s="37" t="s">
        <v>250</v>
      </c>
      <c r="P185" s="37" t="s">
        <v>249</v>
      </c>
    </row>
    <row r="186" spans="2:16">
      <c r="B186" s="39" t="s">
        <v>132</v>
      </c>
      <c r="C186" s="38" t="s">
        <v>99</v>
      </c>
      <c r="D186" s="37">
        <v>4.8000000000000001E-2</v>
      </c>
      <c r="E186" s="37"/>
      <c r="F186" s="37">
        <v>0.88</v>
      </c>
      <c r="G186" s="37">
        <v>0.159</v>
      </c>
      <c r="K186" s="39" t="s">
        <v>132</v>
      </c>
      <c r="L186" s="38" t="s">
        <v>99</v>
      </c>
      <c r="M186" s="37">
        <v>0.17899999999999999</v>
      </c>
      <c r="N186" s="37"/>
      <c r="O186" s="37">
        <v>42.5</v>
      </c>
      <c r="P186" s="37">
        <v>0.96799999999999997</v>
      </c>
    </row>
    <row r="187" spans="2:16">
      <c r="B187" s="39" t="s">
        <v>133</v>
      </c>
      <c r="C187" s="38" t="s">
        <v>99</v>
      </c>
      <c r="D187" s="37" t="s">
        <v>249</v>
      </c>
      <c r="E187" s="37"/>
      <c r="F187" s="37" t="s">
        <v>250</v>
      </c>
      <c r="G187" s="37" t="s">
        <v>249</v>
      </c>
      <c r="K187" s="39" t="s">
        <v>133</v>
      </c>
      <c r="L187" s="38" t="s">
        <v>99</v>
      </c>
      <c r="M187" s="37" t="s">
        <v>249</v>
      </c>
      <c r="N187" s="37"/>
      <c r="O187" s="37" t="s">
        <v>250</v>
      </c>
      <c r="P187" s="37" t="s">
        <v>249</v>
      </c>
    </row>
    <row r="188" spans="2:16">
      <c r="B188" s="39" t="s">
        <v>134</v>
      </c>
      <c r="C188" s="38" t="s">
        <v>99</v>
      </c>
      <c r="D188" s="37">
        <v>0.11600000000000001</v>
      </c>
      <c r="E188" s="37"/>
      <c r="F188" s="37">
        <v>1.1499999999999999</v>
      </c>
      <c r="G188" s="37">
        <v>7.3999999999999996E-2</v>
      </c>
      <c r="K188" s="39" t="s">
        <v>134</v>
      </c>
      <c r="L188" s="38" t="s">
        <v>99</v>
      </c>
      <c r="M188" s="37">
        <v>0.29399999999999998</v>
      </c>
      <c r="N188" s="37"/>
      <c r="O188" s="37">
        <v>17.399999999999999</v>
      </c>
      <c r="P188" s="37">
        <v>0.28100000000000003</v>
      </c>
    </row>
    <row r="189" spans="2:16">
      <c r="B189" s="39" t="s">
        <v>135</v>
      </c>
      <c r="C189" s="38" t="s">
        <v>99</v>
      </c>
      <c r="D189" s="37">
        <v>1.1599999999999999</v>
      </c>
      <c r="E189" s="37"/>
      <c r="F189" s="37">
        <v>4.2699999999999996</v>
      </c>
      <c r="G189" s="37">
        <v>0.51700000000000002</v>
      </c>
      <c r="K189" s="39" t="s">
        <v>135</v>
      </c>
      <c r="L189" s="38" t="s">
        <v>99</v>
      </c>
      <c r="M189" s="37">
        <v>3.23</v>
      </c>
      <c r="N189" s="37"/>
      <c r="O189" s="37">
        <v>16.100000000000001</v>
      </c>
      <c r="P189" s="37">
        <v>2.02</v>
      </c>
    </row>
    <row r="190" spans="2:16">
      <c r="B190" s="39" t="s">
        <v>136</v>
      </c>
      <c r="C190" s="38" t="s">
        <v>99</v>
      </c>
      <c r="D190" s="37">
        <v>2.4E-2</v>
      </c>
      <c r="E190" s="37"/>
      <c r="F190" s="37">
        <v>5.8000000000000003E-2</v>
      </c>
      <c r="G190" s="37">
        <v>1.4999999999999999E-2</v>
      </c>
      <c r="K190" s="39" t="s">
        <v>136</v>
      </c>
      <c r="L190" s="38" t="s">
        <v>99</v>
      </c>
      <c r="M190" s="37">
        <v>5.1999999999999998E-2</v>
      </c>
      <c r="N190" s="37"/>
      <c r="O190" s="37">
        <v>0.151</v>
      </c>
      <c r="P190" s="37">
        <v>3.7999999999999999E-2</v>
      </c>
    </row>
    <row r="191" spans="2:16">
      <c r="B191" s="39" t="s">
        <v>137</v>
      </c>
      <c r="C191" s="38" t="s">
        <v>99</v>
      </c>
      <c r="D191" s="37">
        <v>0.02</v>
      </c>
      <c r="E191" s="37"/>
      <c r="F191" s="37">
        <v>6.7000000000000004E-2</v>
      </c>
      <c r="G191" s="37">
        <v>2.5999999999999999E-2</v>
      </c>
      <c r="K191" s="39" t="s">
        <v>137</v>
      </c>
      <c r="L191" s="38" t="s">
        <v>99</v>
      </c>
      <c r="M191" s="37">
        <v>5.8000000000000003E-2</v>
      </c>
      <c r="N191" s="37"/>
      <c r="O191" s="37">
        <v>0.21099999999999999</v>
      </c>
      <c r="P191" s="37">
        <v>5.6000000000000001E-2</v>
      </c>
    </row>
    <row r="192" spans="2:16">
      <c r="B192" s="39" t="s">
        <v>138</v>
      </c>
      <c r="C192" s="38" t="s">
        <v>99</v>
      </c>
      <c r="D192" s="37">
        <v>2.4E-2</v>
      </c>
      <c r="E192" s="37"/>
      <c r="F192" s="37" t="s">
        <v>250</v>
      </c>
      <c r="G192" s="37">
        <v>0.03</v>
      </c>
      <c r="K192" s="39" t="s">
        <v>138</v>
      </c>
      <c r="L192" s="38" t="s">
        <v>99</v>
      </c>
      <c r="M192" s="37">
        <v>9.5000000000000001E-2</v>
      </c>
      <c r="N192" s="37"/>
      <c r="O192" s="37" t="s">
        <v>250</v>
      </c>
      <c r="P192" s="37">
        <v>0.188</v>
      </c>
    </row>
    <row r="193" spans="2:16" ht="13.5" thickBot="1">
      <c r="B193" s="45" t="s">
        <v>139</v>
      </c>
      <c r="C193" s="44" t="s">
        <v>99</v>
      </c>
      <c r="D193" s="43">
        <v>3.5999999999999997E-2</v>
      </c>
      <c r="E193" s="43"/>
      <c r="F193" s="43">
        <v>0.23200000000000001</v>
      </c>
      <c r="G193" s="43">
        <v>6.8000000000000005E-2</v>
      </c>
      <c r="K193" s="45" t="s">
        <v>139</v>
      </c>
      <c r="L193" s="44" t="s">
        <v>99</v>
      </c>
      <c r="M193" s="43">
        <v>0.13700000000000001</v>
      </c>
      <c r="N193" s="43"/>
      <c r="O193" s="43" t="s">
        <v>250</v>
      </c>
      <c r="P193" s="43">
        <v>0.36599999999999999</v>
      </c>
    </row>
    <row r="194" spans="2:16" ht="13.5" thickTop="1">
      <c r="B194" s="46" t="s">
        <v>168</v>
      </c>
      <c r="C194" s="41" t="s">
        <v>140</v>
      </c>
      <c r="D194" s="40">
        <v>14.9</v>
      </c>
      <c r="E194" s="40"/>
      <c r="F194" s="40">
        <v>31.2</v>
      </c>
      <c r="G194" s="40">
        <v>8.9600000000000009</v>
      </c>
      <c r="K194" s="46" t="s">
        <v>168</v>
      </c>
      <c r="L194" s="41" t="s">
        <v>140</v>
      </c>
      <c r="M194" s="40">
        <v>44.3</v>
      </c>
      <c r="N194" s="40"/>
      <c r="O194" s="50">
        <v>106</v>
      </c>
      <c r="P194" s="40">
        <v>20.8</v>
      </c>
    </row>
    <row r="195" spans="2:16">
      <c r="B195" s="39" t="s">
        <v>169</v>
      </c>
      <c r="C195" s="38" t="s">
        <v>140</v>
      </c>
      <c r="D195" s="37">
        <v>1.02</v>
      </c>
      <c r="E195" s="37"/>
      <c r="F195" s="37" t="s">
        <v>250</v>
      </c>
      <c r="G195" s="37">
        <v>0.71199999999999997</v>
      </c>
      <c r="K195" s="39" t="s">
        <v>169</v>
      </c>
      <c r="L195" s="38" t="s">
        <v>140</v>
      </c>
      <c r="M195" s="37">
        <v>2.25</v>
      </c>
      <c r="N195" s="37"/>
      <c r="O195" s="37" t="s">
        <v>250</v>
      </c>
      <c r="P195" s="37">
        <v>1.19</v>
      </c>
    </row>
    <row r="196" spans="2:16" ht="13.5" thickBot="1">
      <c r="B196" s="45" t="s">
        <v>141</v>
      </c>
      <c r="C196" s="44" t="s">
        <v>140</v>
      </c>
      <c r="D196" s="43" t="s">
        <v>249</v>
      </c>
      <c r="E196" s="43"/>
      <c r="F196" s="43" t="s">
        <v>250</v>
      </c>
      <c r="G196" s="43" t="s">
        <v>249</v>
      </c>
      <c r="K196" s="45" t="s">
        <v>141</v>
      </c>
      <c r="L196" s="44" t="s">
        <v>140</v>
      </c>
      <c r="M196" s="43" t="s">
        <v>249</v>
      </c>
      <c r="N196" s="43"/>
      <c r="O196" s="43" t="s">
        <v>250</v>
      </c>
      <c r="P196" s="43" t="s">
        <v>249</v>
      </c>
    </row>
    <row r="197" spans="2:16" ht="13.5" thickTop="1">
      <c r="B197" s="52" t="s">
        <v>210</v>
      </c>
      <c r="C197" s="51" t="s">
        <v>142</v>
      </c>
      <c r="D197" s="40">
        <v>0.73599999999999999</v>
      </c>
      <c r="E197" s="40"/>
      <c r="F197" s="40">
        <v>16.600000000000001</v>
      </c>
      <c r="G197" s="40">
        <v>1.48</v>
      </c>
      <c r="K197" s="52" t="s">
        <v>210</v>
      </c>
      <c r="L197" s="51" t="s">
        <v>142</v>
      </c>
      <c r="M197" s="40">
        <v>2.19</v>
      </c>
      <c r="N197" s="40"/>
      <c r="O197" s="50">
        <v>144</v>
      </c>
      <c r="P197" s="40">
        <v>3.84</v>
      </c>
    </row>
    <row r="198" spans="2:16">
      <c r="B198" s="39" t="s">
        <v>143</v>
      </c>
      <c r="C198" s="38" t="s">
        <v>142</v>
      </c>
      <c r="D198" s="37" t="s">
        <v>249</v>
      </c>
      <c r="E198" s="37"/>
      <c r="F198" s="37" t="s">
        <v>250</v>
      </c>
      <c r="G198" s="37" t="s">
        <v>249</v>
      </c>
      <c r="K198" s="39" t="s">
        <v>143</v>
      </c>
      <c r="L198" s="38" t="s">
        <v>142</v>
      </c>
      <c r="M198" s="37" t="s">
        <v>249</v>
      </c>
      <c r="N198" s="37"/>
      <c r="O198" s="37" t="s">
        <v>250</v>
      </c>
      <c r="P198" s="37" t="s">
        <v>249</v>
      </c>
    </row>
    <row r="199" spans="2:16">
      <c r="B199" s="39" t="s">
        <v>144</v>
      </c>
      <c r="C199" s="38" t="s">
        <v>142</v>
      </c>
      <c r="D199" s="37" t="s">
        <v>249</v>
      </c>
      <c r="E199" s="37"/>
      <c r="F199" s="37" t="s">
        <v>250</v>
      </c>
      <c r="G199" s="37" t="s">
        <v>249</v>
      </c>
      <c r="K199" s="39" t="s">
        <v>144</v>
      </c>
      <c r="L199" s="38" t="s">
        <v>142</v>
      </c>
      <c r="M199" s="37" t="s">
        <v>249</v>
      </c>
      <c r="N199" s="37"/>
      <c r="O199" s="37" t="s">
        <v>250</v>
      </c>
      <c r="P199" s="37" t="s">
        <v>249</v>
      </c>
    </row>
    <row r="200" spans="2:16">
      <c r="B200" s="39" t="s">
        <v>145</v>
      </c>
      <c r="C200" s="38" t="s">
        <v>142</v>
      </c>
      <c r="D200" s="37">
        <v>31</v>
      </c>
      <c r="E200" s="37"/>
      <c r="F200" s="37" t="s">
        <v>250</v>
      </c>
      <c r="G200" s="37" t="s">
        <v>249</v>
      </c>
      <c r="K200" s="39" t="s">
        <v>145</v>
      </c>
      <c r="L200" s="38" t="s">
        <v>142</v>
      </c>
      <c r="M200" s="37" t="s">
        <v>249</v>
      </c>
      <c r="N200" s="37"/>
      <c r="O200" s="37" t="s">
        <v>250</v>
      </c>
      <c r="P200" s="37" t="s">
        <v>249</v>
      </c>
    </row>
    <row r="201" spans="2:16">
      <c r="B201" s="39" t="s">
        <v>146</v>
      </c>
      <c r="C201" s="38" t="s">
        <v>142</v>
      </c>
      <c r="D201" s="37" t="s">
        <v>249</v>
      </c>
      <c r="E201" s="37"/>
      <c r="F201" s="37" t="s">
        <v>250</v>
      </c>
      <c r="G201" s="37" t="s">
        <v>249</v>
      </c>
      <c r="K201" s="39" t="s">
        <v>146</v>
      </c>
      <c r="L201" s="38" t="s">
        <v>142</v>
      </c>
      <c r="M201" s="37" t="s">
        <v>249</v>
      </c>
      <c r="N201" s="37"/>
      <c r="O201" s="37" t="s">
        <v>250</v>
      </c>
      <c r="P201" s="37" t="s">
        <v>249</v>
      </c>
    </row>
    <row r="202" spans="2:16">
      <c r="B202" s="39" t="s">
        <v>147</v>
      </c>
      <c r="C202" s="38" t="s">
        <v>142</v>
      </c>
      <c r="D202" s="37">
        <v>0.63800000000000001</v>
      </c>
      <c r="E202" s="37"/>
      <c r="F202" s="37" t="s">
        <v>250</v>
      </c>
      <c r="G202" s="37">
        <v>4.22</v>
      </c>
      <c r="K202" s="39" t="s">
        <v>147</v>
      </c>
      <c r="L202" s="38" t="s">
        <v>142</v>
      </c>
      <c r="M202" s="37">
        <v>3.19</v>
      </c>
      <c r="N202" s="37"/>
      <c r="O202" s="37" t="s">
        <v>250</v>
      </c>
      <c r="P202" s="37" t="s">
        <v>249</v>
      </c>
    </row>
    <row r="203" spans="2:16">
      <c r="B203" s="39" t="s">
        <v>154</v>
      </c>
      <c r="C203" s="38" t="s">
        <v>142</v>
      </c>
      <c r="D203" s="37">
        <v>4.5199999999999996</v>
      </c>
      <c r="E203" s="37"/>
      <c r="F203" s="37" t="s">
        <v>250</v>
      </c>
      <c r="G203" s="37">
        <v>9.73</v>
      </c>
      <c r="K203" s="39" t="s">
        <v>154</v>
      </c>
      <c r="L203" s="38" t="s">
        <v>142</v>
      </c>
      <c r="M203" s="37">
        <v>14.7</v>
      </c>
      <c r="N203" s="37"/>
      <c r="O203" s="37" t="s">
        <v>250</v>
      </c>
      <c r="P203" s="37">
        <v>32.9</v>
      </c>
    </row>
    <row r="204" spans="2:16">
      <c r="B204" s="39" t="s">
        <v>196</v>
      </c>
      <c r="C204" s="38" t="s">
        <v>142</v>
      </c>
      <c r="D204" s="37">
        <v>10.199999999999999</v>
      </c>
      <c r="E204" s="37"/>
      <c r="F204" s="37" t="s">
        <v>250</v>
      </c>
      <c r="G204" s="37" t="s">
        <v>249</v>
      </c>
      <c r="K204" s="39" t="s">
        <v>196</v>
      </c>
      <c r="L204" s="38" t="s">
        <v>142</v>
      </c>
      <c r="M204" s="37">
        <v>92.8</v>
      </c>
      <c r="N204" s="37"/>
      <c r="O204" s="37" t="s">
        <v>250</v>
      </c>
      <c r="P204" s="37" t="s">
        <v>249</v>
      </c>
    </row>
    <row r="205" spans="2:16">
      <c r="B205" s="39" t="s">
        <v>148</v>
      </c>
      <c r="C205" s="38" t="s">
        <v>142</v>
      </c>
      <c r="D205" s="37" t="s">
        <v>249</v>
      </c>
      <c r="E205" s="37"/>
      <c r="F205" s="37" t="s">
        <v>250</v>
      </c>
      <c r="G205" s="37" t="s">
        <v>249</v>
      </c>
      <c r="K205" s="39" t="s">
        <v>148</v>
      </c>
      <c r="L205" s="38" t="s">
        <v>142</v>
      </c>
      <c r="M205" s="37" t="s">
        <v>249</v>
      </c>
      <c r="N205" s="37"/>
      <c r="O205" s="37" t="s">
        <v>250</v>
      </c>
      <c r="P205" s="37" t="s">
        <v>249</v>
      </c>
    </row>
    <row r="206" spans="2:16">
      <c r="B206" s="39" t="s">
        <v>149</v>
      </c>
      <c r="C206" s="38" t="s">
        <v>142</v>
      </c>
      <c r="D206" s="37">
        <v>1.78</v>
      </c>
      <c r="E206" s="37"/>
      <c r="F206" s="37" t="s">
        <v>250</v>
      </c>
      <c r="G206" s="37">
        <v>1.19</v>
      </c>
      <c r="K206" s="39" t="s">
        <v>149</v>
      </c>
      <c r="L206" s="38" t="s">
        <v>142</v>
      </c>
      <c r="M206" s="37">
        <v>10</v>
      </c>
      <c r="N206" s="37"/>
      <c r="O206" s="37" t="s">
        <v>250</v>
      </c>
      <c r="P206" s="37">
        <v>1.71</v>
      </c>
    </row>
    <row r="207" spans="2:16" ht="13.5" thickBot="1">
      <c r="B207" s="45" t="s">
        <v>150</v>
      </c>
      <c r="C207" s="44" t="s">
        <v>142</v>
      </c>
      <c r="D207" s="43">
        <v>0.48799999999999999</v>
      </c>
      <c r="E207" s="43"/>
      <c r="F207" s="43" t="s">
        <v>250</v>
      </c>
      <c r="G207" s="43">
        <v>0.439</v>
      </c>
      <c r="K207" s="45" t="s">
        <v>150</v>
      </c>
      <c r="L207" s="44" t="s">
        <v>142</v>
      </c>
      <c r="M207" s="43">
        <v>2.0099999999999998</v>
      </c>
      <c r="N207" s="43"/>
      <c r="O207" s="43" t="s">
        <v>250</v>
      </c>
      <c r="P207" s="43">
        <v>39.6</v>
      </c>
    </row>
    <row r="208" spans="2:16" ht="13.5" thickTop="1">
      <c r="B208" s="49" t="s">
        <v>197</v>
      </c>
      <c r="C208" s="48" t="s">
        <v>151</v>
      </c>
      <c r="D208" s="40">
        <v>0.08</v>
      </c>
      <c r="E208" s="40"/>
      <c r="F208" s="40" t="s">
        <v>250</v>
      </c>
      <c r="G208" s="40">
        <v>2.36</v>
      </c>
      <c r="K208" s="49" t="s">
        <v>197</v>
      </c>
      <c r="L208" s="48" t="s">
        <v>151</v>
      </c>
      <c r="M208" s="40">
        <v>0.83699999999999997</v>
      </c>
      <c r="N208" s="40"/>
      <c r="O208" s="40" t="s">
        <v>250</v>
      </c>
      <c r="P208" s="40" t="s">
        <v>249</v>
      </c>
    </row>
    <row r="209" spans="2:16">
      <c r="B209" s="39" t="s">
        <v>198</v>
      </c>
      <c r="C209" s="38" t="s">
        <v>151</v>
      </c>
      <c r="D209" s="37">
        <v>7.3999999999999996E-2</v>
      </c>
      <c r="E209" s="37"/>
      <c r="F209" s="37">
        <v>1.36</v>
      </c>
      <c r="G209" s="37">
        <v>9.6000000000000002E-2</v>
      </c>
      <c r="K209" s="39" t="s">
        <v>198</v>
      </c>
      <c r="L209" s="38" t="s">
        <v>151</v>
      </c>
      <c r="M209" s="37">
        <v>0.183</v>
      </c>
      <c r="N209" s="37"/>
      <c r="O209" s="37" t="s">
        <v>250</v>
      </c>
      <c r="P209" s="37">
        <v>0.28499999999999998</v>
      </c>
    </row>
    <row r="210" spans="2:16">
      <c r="B210" s="46" t="s">
        <v>199</v>
      </c>
      <c r="C210" s="41" t="s">
        <v>151</v>
      </c>
      <c r="D210" s="37">
        <v>0.35499999999999998</v>
      </c>
      <c r="E210" s="37"/>
      <c r="F210" s="37">
        <v>2.61</v>
      </c>
      <c r="G210" s="37">
        <v>39.4</v>
      </c>
      <c r="K210" s="46" t="s">
        <v>199</v>
      </c>
      <c r="L210" s="41" t="s">
        <v>151</v>
      </c>
      <c r="M210" s="37" t="s">
        <v>249</v>
      </c>
      <c r="N210" s="37"/>
      <c r="O210" s="37" t="s">
        <v>250</v>
      </c>
      <c r="P210" s="37" t="s">
        <v>249</v>
      </c>
    </row>
    <row r="211" spans="2:16">
      <c r="B211" s="39" t="s">
        <v>200</v>
      </c>
      <c r="C211" s="38" t="s">
        <v>151</v>
      </c>
      <c r="D211" s="37">
        <v>1.79</v>
      </c>
      <c r="E211" s="37"/>
      <c r="F211" s="37" t="s">
        <v>250</v>
      </c>
      <c r="G211" s="37">
        <v>7.67</v>
      </c>
      <c r="K211" s="39" t="s">
        <v>200</v>
      </c>
      <c r="L211" s="38" t="s">
        <v>151</v>
      </c>
      <c r="M211" s="37" t="s">
        <v>249</v>
      </c>
      <c r="N211" s="37"/>
      <c r="O211" s="37" t="s">
        <v>250</v>
      </c>
      <c r="P211" s="37" t="s">
        <v>249</v>
      </c>
    </row>
    <row r="212" spans="2:16">
      <c r="B212" s="46" t="s">
        <v>201</v>
      </c>
      <c r="C212" s="41" t="s">
        <v>151</v>
      </c>
      <c r="D212" s="37">
        <v>0.03</v>
      </c>
      <c r="E212" s="37"/>
      <c r="F212" s="37">
        <v>2.88</v>
      </c>
      <c r="G212" s="37">
        <v>0.107</v>
      </c>
      <c r="K212" s="46" t="s">
        <v>201</v>
      </c>
      <c r="L212" s="41" t="s">
        <v>151</v>
      </c>
      <c r="M212" s="37">
        <v>0.16</v>
      </c>
      <c r="N212" s="37"/>
      <c r="O212" s="37" t="s">
        <v>250</v>
      </c>
      <c r="P212" s="37">
        <v>0.41499999999999998</v>
      </c>
    </row>
    <row r="213" spans="2:16">
      <c r="B213" s="39" t="s">
        <v>184</v>
      </c>
      <c r="C213" s="38" t="s">
        <v>151</v>
      </c>
      <c r="D213" s="37" t="s">
        <v>249</v>
      </c>
      <c r="E213" s="37"/>
      <c r="F213" s="37" t="s">
        <v>250</v>
      </c>
      <c r="G213" s="37" t="s">
        <v>249</v>
      </c>
      <c r="K213" s="39" t="s">
        <v>184</v>
      </c>
      <c r="L213" s="38" t="s">
        <v>151</v>
      </c>
      <c r="M213" s="37" t="s">
        <v>249</v>
      </c>
      <c r="N213" s="37"/>
      <c r="O213" s="37" t="s">
        <v>250</v>
      </c>
      <c r="P213" s="37" t="s">
        <v>249</v>
      </c>
    </row>
    <row r="214" spans="2:16" ht="13.5" thickBot="1">
      <c r="B214" s="45" t="s">
        <v>202</v>
      </c>
      <c r="C214" s="44" t="s">
        <v>151</v>
      </c>
      <c r="D214" s="43" t="s">
        <v>249</v>
      </c>
      <c r="E214" s="43"/>
      <c r="F214" s="43" t="s">
        <v>250</v>
      </c>
      <c r="G214" s="43" t="s">
        <v>249</v>
      </c>
      <c r="K214" s="45" t="s">
        <v>202</v>
      </c>
      <c r="L214" s="44" t="s">
        <v>151</v>
      </c>
      <c r="M214" s="43" t="s">
        <v>249</v>
      </c>
      <c r="N214" s="43"/>
      <c r="O214" s="43" t="s">
        <v>250</v>
      </c>
      <c r="P214" s="43" t="s">
        <v>249</v>
      </c>
    </row>
    <row r="215" spans="2:16" ht="13.5" thickTop="1">
      <c r="B215" s="42" t="s">
        <v>235</v>
      </c>
      <c r="C215" s="41" t="s">
        <v>233</v>
      </c>
      <c r="D215" s="40" t="s">
        <v>249</v>
      </c>
      <c r="E215" s="40"/>
      <c r="F215" s="40" t="s">
        <v>250</v>
      </c>
      <c r="G215" s="40" t="s">
        <v>249</v>
      </c>
      <c r="K215" s="42" t="s">
        <v>235</v>
      </c>
      <c r="L215" s="41" t="s">
        <v>233</v>
      </c>
      <c r="M215" s="40" t="s">
        <v>249</v>
      </c>
      <c r="N215" s="40"/>
      <c r="O215" s="40" t="s">
        <v>250</v>
      </c>
      <c r="P215" s="40" t="s">
        <v>249</v>
      </c>
    </row>
    <row r="216" spans="2:16">
      <c r="B216" s="39" t="s">
        <v>234</v>
      </c>
      <c r="C216" s="38" t="s">
        <v>233</v>
      </c>
      <c r="D216" s="37" t="s">
        <v>249</v>
      </c>
      <c r="E216" s="37"/>
      <c r="F216" s="37" t="s">
        <v>250</v>
      </c>
      <c r="G216" s="37" t="s">
        <v>249</v>
      </c>
      <c r="K216" s="39" t="s">
        <v>234</v>
      </c>
      <c r="L216" s="38" t="s">
        <v>233</v>
      </c>
      <c r="M216" s="37" t="s">
        <v>249</v>
      </c>
      <c r="N216" s="37"/>
      <c r="O216" s="37" t="s">
        <v>250</v>
      </c>
      <c r="P216" s="37" t="s">
        <v>249</v>
      </c>
    </row>
    <row r="217" spans="2:16">
      <c r="B217" s="36"/>
      <c r="C217" s="35"/>
      <c r="D217" s="6"/>
      <c r="E217" s="6"/>
      <c r="F217" s="6"/>
      <c r="K217" s="36"/>
      <c r="L217" s="35"/>
      <c r="M217" s="6"/>
      <c r="N217" s="6"/>
      <c r="O217" s="6"/>
    </row>
    <row r="218" spans="2:16">
      <c r="B218" s="36"/>
      <c r="C218" s="35"/>
      <c r="D218" s="19"/>
      <c r="E218" s="19"/>
      <c r="F218" s="19"/>
    </row>
    <row r="219" spans="2:16" ht="25.5">
      <c r="B219" s="34"/>
      <c r="C219" s="16"/>
      <c r="D219" s="18" t="str">
        <f>D6</f>
        <v>VRC34.01_mm28</v>
      </c>
      <c r="E219" s="18"/>
      <c r="F219" s="18" t="str">
        <f>F6</f>
        <v>N123-VRC34.01</v>
      </c>
      <c r="G219" s="18" t="str">
        <f>G6</f>
        <v>VRC34.01-Comb1</v>
      </c>
      <c r="K219" s="34"/>
      <c r="L219" s="16"/>
      <c r="M219" s="18" t="str">
        <f>M6</f>
        <v>VRC34.01_mm28</v>
      </c>
      <c r="N219" s="18"/>
      <c r="O219" s="18" t="str">
        <f>O6</f>
        <v>N123-VRC34.01</v>
      </c>
      <c r="P219" s="18" t="str">
        <f>P6</f>
        <v>VRC34.01-Comb1</v>
      </c>
    </row>
    <row r="220" spans="2:16">
      <c r="B220" s="33"/>
      <c r="C220" s="17" t="s">
        <v>232</v>
      </c>
      <c r="D220" s="16">
        <f>COUNTA(D7:D214)</f>
        <v>208</v>
      </c>
      <c r="E220" s="16"/>
      <c r="F220" s="16">
        <f>COUNTA(F7:F214)</f>
        <v>208</v>
      </c>
      <c r="G220" s="16">
        <f>COUNTA(G7:G214)</f>
        <v>208</v>
      </c>
      <c r="K220" s="33"/>
      <c r="L220" s="17" t="s">
        <v>232</v>
      </c>
      <c r="M220" s="16">
        <f>COUNTA(M7:M214)</f>
        <v>208</v>
      </c>
      <c r="N220" s="16"/>
      <c r="O220" s="16">
        <f>COUNTA(O7:O214)</f>
        <v>208</v>
      </c>
      <c r="P220" s="16">
        <f>COUNTA(P7:P214)</f>
        <v>208</v>
      </c>
    </row>
    <row r="221" spans="2:16">
      <c r="B221" s="29"/>
      <c r="C221" s="14" t="s">
        <v>231</v>
      </c>
      <c r="D221" s="14"/>
      <c r="E221" s="14"/>
      <c r="F221" s="14"/>
      <c r="G221" s="14"/>
      <c r="K221" s="29"/>
      <c r="L221" s="14" t="s">
        <v>231</v>
      </c>
      <c r="M221" s="14"/>
      <c r="N221" s="14"/>
      <c r="O221" s="14"/>
      <c r="P221" s="14"/>
    </row>
    <row r="222" spans="2:16">
      <c r="B222" s="29"/>
      <c r="C222" s="7" t="s">
        <v>229</v>
      </c>
      <c r="D222" s="14"/>
      <c r="E222" s="14"/>
      <c r="F222" s="12">
        <f>(COUNTIF(F7:F214,"&lt;500"))</f>
        <v>122</v>
      </c>
      <c r="G222" s="12"/>
      <c r="K222" s="29"/>
      <c r="L222" s="7" t="s">
        <v>248</v>
      </c>
      <c r="M222" s="14"/>
      <c r="N222" s="14"/>
      <c r="O222" s="12">
        <f>(COUNTIF(O7:O214,"&lt;500"))</f>
        <v>86</v>
      </c>
      <c r="P222" s="12"/>
    </row>
    <row r="223" spans="2:16">
      <c r="B223" s="29"/>
      <c r="C223" s="7" t="s">
        <v>228</v>
      </c>
      <c r="D223" s="12">
        <f>(COUNTIF(D7:D214,"&lt;100"))</f>
        <v>166</v>
      </c>
      <c r="E223" s="12"/>
      <c r="F223" s="12">
        <f>(COUNTIF(F7:F214,"&lt;100"))</f>
        <v>109</v>
      </c>
      <c r="G223" s="12">
        <f>(COUNTIF(G7:G214,"&lt;100"))</f>
        <v>145</v>
      </c>
      <c r="K223" s="29"/>
      <c r="L223" s="7" t="s">
        <v>247</v>
      </c>
      <c r="M223" s="12">
        <f>(COUNTIF(M7:M214,"&lt;100"))</f>
        <v>148</v>
      </c>
      <c r="N223" s="12"/>
      <c r="O223" s="12">
        <f>(COUNTIF(O7:O214,"&lt;100"))</f>
        <v>79</v>
      </c>
      <c r="P223" s="12">
        <f>(COUNTIF(P7:P214,"&lt;100"))</f>
        <v>122</v>
      </c>
    </row>
    <row r="224" spans="2:16">
      <c r="B224" s="29"/>
      <c r="C224" s="7" t="s">
        <v>227</v>
      </c>
      <c r="D224" s="12">
        <f>(COUNTIF(D7:D214,"&lt;50"))</f>
        <v>165</v>
      </c>
      <c r="E224" s="12"/>
      <c r="F224" s="12">
        <f>(COUNTIF(F7:F214,"&lt;50"))</f>
        <v>105</v>
      </c>
      <c r="G224" s="12">
        <f>(COUNTIF(G7:G214,"&lt;50"))</f>
        <v>142</v>
      </c>
      <c r="K224" s="29"/>
      <c r="L224" s="7" t="s">
        <v>246</v>
      </c>
      <c r="M224" s="12">
        <f>(COUNTIF(M7:M214,"&lt;50"))</f>
        <v>146</v>
      </c>
      <c r="N224" s="12"/>
      <c r="O224" s="12">
        <f>(COUNTIF(O7:O214,"&lt;50"))</f>
        <v>76</v>
      </c>
      <c r="P224" s="12">
        <f>(COUNTIF(P7:P214,"&lt;50"))</f>
        <v>122</v>
      </c>
    </row>
    <row r="225" spans="2:16">
      <c r="B225" s="29"/>
      <c r="C225" s="7" t="s">
        <v>226</v>
      </c>
      <c r="D225" s="12">
        <f>(COUNTIF(D7:D214,"&lt;10"))</f>
        <v>159</v>
      </c>
      <c r="E225" s="12"/>
      <c r="F225" s="12">
        <f>(COUNTIF(F7:F214,"&lt;10"))</f>
        <v>97</v>
      </c>
      <c r="G225" s="12">
        <f>(COUNTIF(G7:G214,"&lt;10"))</f>
        <v>138</v>
      </c>
      <c r="K225" s="29"/>
      <c r="L225" s="7" t="s">
        <v>245</v>
      </c>
      <c r="M225" s="12">
        <f>(COUNTIF(M7:M214,"&lt;10"))</f>
        <v>141</v>
      </c>
      <c r="N225" s="12"/>
      <c r="O225" s="12">
        <f>(COUNTIF(O7:O214,"&lt;10"))</f>
        <v>67</v>
      </c>
      <c r="P225" s="12">
        <f>(COUNTIF(P7:P214,"&lt;10"))</f>
        <v>117</v>
      </c>
    </row>
    <row r="226" spans="2:16">
      <c r="B226" s="29"/>
      <c r="C226" s="7" t="s">
        <v>225</v>
      </c>
      <c r="D226" s="12">
        <f>(COUNTIF(D7:D214,"&lt;1.0"))</f>
        <v>147</v>
      </c>
      <c r="E226" s="12"/>
      <c r="F226" s="12">
        <f>(COUNTIF(F7:F214,"&lt;1.0"))</f>
        <v>73</v>
      </c>
      <c r="G226" s="12">
        <f>(COUNTIF(G7:G214,"&lt;1.0"))</f>
        <v>122</v>
      </c>
      <c r="K226" s="29"/>
      <c r="L226" s="7" t="s">
        <v>244</v>
      </c>
      <c r="M226" s="12">
        <f>(COUNTIF(M7:M214,"&lt;1.0"))</f>
        <v>115</v>
      </c>
      <c r="N226" s="12"/>
      <c r="O226" s="12">
        <f>(COUNTIF(O7:O214,"&lt;1.0"))</f>
        <v>48</v>
      </c>
      <c r="P226" s="12">
        <f>(COUNTIF(P7:P214,"&lt;1.0"))</f>
        <v>95</v>
      </c>
    </row>
    <row r="227" spans="2:16">
      <c r="B227" s="29"/>
      <c r="C227" s="7" t="s">
        <v>224</v>
      </c>
      <c r="D227" s="12">
        <f>(COUNTIF(D7:D214,"&lt;0.1"))</f>
        <v>109</v>
      </c>
      <c r="E227" s="12"/>
      <c r="F227" s="12">
        <f>(COUNTIF(F7:F214,"&lt;0.1"))</f>
        <v>25</v>
      </c>
      <c r="G227" s="12">
        <f>(COUNTIF(G7:G214,"&lt;0.1"))</f>
        <v>76</v>
      </c>
      <c r="K227" s="29"/>
      <c r="L227" s="7" t="s">
        <v>243</v>
      </c>
      <c r="M227" s="12">
        <f>(COUNTIF(M7:M214,"&lt;0.1"))</f>
        <v>49</v>
      </c>
      <c r="N227" s="12"/>
      <c r="O227" s="12">
        <f>(COUNTIF(O7:O214,"&lt;0.1"))</f>
        <v>1</v>
      </c>
      <c r="P227" s="12">
        <f>(COUNTIF(P7:P214,"&lt;0.1"))</f>
        <v>29</v>
      </c>
    </row>
    <row r="228" spans="2:16">
      <c r="B228" s="33"/>
      <c r="C228" s="11" t="s">
        <v>223</v>
      </c>
      <c r="D228" s="15">
        <f>(COUNTIF(D7:D214,"&lt;0.01"))</f>
        <v>9</v>
      </c>
      <c r="E228" s="15"/>
      <c r="F228" s="15">
        <f>(COUNTIF(F7:F214,"&lt;0.01"))</f>
        <v>0</v>
      </c>
      <c r="G228" s="15">
        <f>(COUNTIF(G7:G214,"&lt;0.01"))</f>
        <v>1</v>
      </c>
      <c r="K228" s="33"/>
      <c r="L228" s="11" t="s">
        <v>242</v>
      </c>
      <c r="M228" s="15">
        <f>(COUNTIF(M7:M214,"&lt;0.01"))</f>
        <v>0</v>
      </c>
      <c r="N228" s="15"/>
      <c r="O228" s="15">
        <f>(COUNTIF(O7:O214,"&lt;0.01"))</f>
        <v>0</v>
      </c>
      <c r="P228" s="15">
        <f>(COUNTIF(P7:P214,"&lt;0.01"))</f>
        <v>0</v>
      </c>
    </row>
    <row r="229" spans="2:16">
      <c r="B229" s="29"/>
      <c r="C229" s="14" t="s">
        <v>230</v>
      </c>
      <c r="D229" s="13"/>
      <c r="E229" s="13"/>
      <c r="F229" s="13"/>
      <c r="G229" s="13"/>
      <c r="K229" s="29"/>
      <c r="L229" s="14" t="s">
        <v>230</v>
      </c>
      <c r="M229" s="13"/>
      <c r="N229" s="13"/>
      <c r="O229" s="13"/>
      <c r="P229" s="13"/>
    </row>
    <row r="230" spans="2:16">
      <c r="B230" s="29"/>
      <c r="C230" s="7" t="s">
        <v>229</v>
      </c>
      <c r="D230" s="13"/>
      <c r="E230" s="13"/>
      <c r="F230" s="12">
        <f>(F222/F220)*100</f>
        <v>58.653846153846153</v>
      </c>
      <c r="G230" s="12"/>
      <c r="K230" s="29"/>
      <c r="L230" s="7" t="s">
        <v>248</v>
      </c>
      <c r="M230" s="13"/>
      <c r="N230" s="13"/>
      <c r="O230" s="12">
        <f>(O222/O220)*100</f>
        <v>41.346153846153847</v>
      </c>
      <c r="P230" s="12"/>
    </row>
    <row r="231" spans="2:16">
      <c r="B231" s="29"/>
      <c r="C231" s="7" t="s">
        <v>228</v>
      </c>
      <c r="D231" s="12">
        <f>(D223/D220)*100</f>
        <v>79.807692307692307</v>
      </c>
      <c r="E231" s="12"/>
      <c r="F231" s="12">
        <f>(F223/F220)*100</f>
        <v>52.403846153846153</v>
      </c>
      <c r="G231" s="12">
        <f>(G223/G220)*100</f>
        <v>69.711538461538453</v>
      </c>
      <c r="K231" s="29"/>
      <c r="L231" s="7" t="s">
        <v>247</v>
      </c>
      <c r="M231" s="12">
        <f>(M223/M220)*100</f>
        <v>71.15384615384616</v>
      </c>
      <c r="N231" s="12"/>
      <c r="O231" s="12">
        <f>(O223/O220)*100</f>
        <v>37.980769230769226</v>
      </c>
      <c r="P231" s="12">
        <f>(P223/P220)*100</f>
        <v>58.653846153846153</v>
      </c>
    </row>
    <row r="232" spans="2:16">
      <c r="B232" s="29"/>
      <c r="C232" s="7" t="s">
        <v>227</v>
      </c>
      <c r="D232" s="12">
        <f>(D224/D220)*100</f>
        <v>79.326923076923066</v>
      </c>
      <c r="E232" s="12"/>
      <c r="F232" s="12">
        <f>(F224/F220)*100</f>
        <v>50.480769230769226</v>
      </c>
      <c r="G232" s="12">
        <f>(G224/G220)*100</f>
        <v>68.269230769230774</v>
      </c>
      <c r="K232" s="29"/>
      <c r="L232" s="7" t="s">
        <v>246</v>
      </c>
      <c r="M232" s="12">
        <f>(M224/M220)*100</f>
        <v>70.192307692307693</v>
      </c>
      <c r="N232" s="12"/>
      <c r="O232" s="12">
        <f>(O224/O220)*100</f>
        <v>36.538461538461533</v>
      </c>
      <c r="P232" s="12">
        <f>(P224/P220)*100</f>
        <v>58.653846153846153</v>
      </c>
    </row>
    <row r="233" spans="2:16">
      <c r="B233" s="29"/>
      <c r="C233" s="7" t="s">
        <v>226</v>
      </c>
      <c r="D233" s="12">
        <f>(D225/D220)*100</f>
        <v>76.442307692307693</v>
      </c>
      <c r="E233" s="12"/>
      <c r="F233" s="12">
        <f>(F225/F220)*100</f>
        <v>46.634615384615387</v>
      </c>
      <c r="G233" s="12">
        <f>(G225/G220)*100</f>
        <v>66.34615384615384</v>
      </c>
      <c r="K233" s="29"/>
      <c r="L233" s="7" t="s">
        <v>245</v>
      </c>
      <c r="M233" s="12">
        <f>(M225/M220)*100</f>
        <v>67.788461538461547</v>
      </c>
      <c r="N233" s="12"/>
      <c r="O233" s="12">
        <f>(O225/O220)*100</f>
        <v>32.211538461538467</v>
      </c>
      <c r="P233" s="12">
        <f>(P225/P220)*100</f>
        <v>56.25</v>
      </c>
    </row>
    <row r="234" spans="2:16">
      <c r="B234" s="29"/>
      <c r="C234" s="7" t="s">
        <v>225</v>
      </c>
      <c r="D234" s="12">
        <f>(D226/D220)*100</f>
        <v>70.673076923076934</v>
      </c>
      <c r="E234" s="12"/>
      <c r="F234" s="12">
        <f>(F226/F220)*100</f>
        <v>35.096153846153847</v>
      </c>
      <c r="G234" s="12">
        <f>(G226/G220)*100</f>
        <v>58.653846153846153</v>
      </c>
      <c r="K234" s="29"/>
      <c r="L234" s="7" t="s">
        <v>244</v>
      </c>
      <c r="M234" s="12">
        <f>(M226/M220)*100</f>
        <v>55.28846153846154</v>
      </c>
      <c r="N234" s="12"/>
      <c r="O234" s="12">
        <f>(O226/O220)*100</f>
        <v>23.076923076923077</v>
      </c>
      <c r="P234" s="12">
        <f>(P226/P220)*100</f>
        <v>45.67307692307692</v>
      </c>
    </row>
    <row r="235" spans="2:16">
      <c r="B235" s="29"/>
      <c r="C235" s="7" t="s">
        <v>224</v>
      </c>
      <c r="D235" s="12">
        <f>(D227/D220)*100</f>
        <v>52.403846153846153</v>
      </c>
      <c r="E235" s="12"/>
      <c r="F235" s="12">
        <f>(F227/F220)*100</f>
        <v>12.01923076923077</v>
      </c>
      <c r="G235" s="12">
        <f>(G227/G220)*100</f>
        <v>36.538461538461533</v>
      </c>
      <c r="K235" s="29"/>
      <c r="L235" s="7" t="s">
        <v>243</v>
      </c>
      <c r="M235" s="12">
        <f>(M227/M220)*100</f>
        <v>23.557692307692307</v>
      </c>
      <c r="N235" s="12"/>
      <c r="O235" s="12">
        <f>(O227/O220)*100</f>
        <v>0.48076923076923078</v>
      </c>
      <c r="P235" s="12">
        <f>(P227/P220)*100</f>
        <v>13.942307692307693</v>
      </c>
    </row>
    <row r="236" spans="2:16">
      <c r="B236" s="32"/>
      <c r="C236" s="11" t="s">
        <v>223</v>
      </c>
      <c r="D236" s="10">
        <f>(D228/D220)*100</f>
        <v>4.3269230769230766</v>
      </c>
      <c r="E236" s="10"/>
      <c r="F236" s="10">
        <f>(F228/F220)*100</f>
        <v>0</v>
      </c>
      <c r="G236" s="10">
        <f>(G228/G220)*100</f>
        <v>0.48076923076923078</v>
      </c>
      <c r="K236" s="32"/>
      <c r="L236" s="11" t="s">
        <v>242</v>
      </c>
      <c r="M236" s="10">
        <f>(M228/M220)*100</f>
        <v>0</v>
      </c>
      <c r="N236" s="10"/>
      <c r="O236" s="10">
        <f>(O228/O220)*100</f>
        <v>0</v>
      </c>
      <c r="P236" s="10">
        <f>(P228/P220)*100</f>
        <v>0</v>
      </c>
    </row>
    <row r="237" spans="2:16">
      <c r="B237" s="30"/>
      <c r="C237" s="31"/>
      <c r="D237" s="9"/>
      <c r="E237" s="9"/>
      <c r="F237" s="9"/>
      <c r="G237" s="9"/>
      <c r="K237" s="30"/>
      <c r="L237" s="31"/>
      <c r="M237" s="9"/>
      <c r="N237" s="9"/>
      <c r="O237" s="9"/>
      <c r="P237" s="9"/>
    </row>
    <row r="238" spans="2:16">
      <c r="B238" s="30"/>
      <c r="C238" s="8" t="s">
        <v>222</v>
      </c>
      <c r="D238" s="6">
        <f>MEDIAN(D7:D214)</f>
        <v>0.05</v>
      </c>
      <c r="E238" s="6"/>
      <c r="F238" s="6">
        <f>MEDIAN(F7:F214)</f>
        <v>0.30299999999999999</v>
      </c>
      <c r="G238" s="6">
        <f>MEDIAN(G7:G214)</f>
        <v>9.0999999999999998E-2</v>
      </c>
      <c r="K238" s="30"/>
      <c r="L238" s="8" t="s">
        <v>241</v>
      </c>
      <c r="M238" s="6">
        <f>MEDIAN(M7:M214)</f>
        <v>0.15049999999999999</v>
      </c>
      <c r="N238" s="6"/>
      <c r="O238" s="6">
        <f>MEDIAN(O7:O214)</f>
        <v>0.84149999999999991</v>
      </c>
      <c r="P238" s="6">
        <f>MEDIAN(P7:P214)</f>
        <v>0.29749999999999999</v>
      </c>
    </row>
    <row r="239" spans="2:16">
      <c r="B239" s="29"/>
      <c r="C239" s="7" t="s">
        <v>221</v>
      </c>
      <c r="D239" s="6">
        <f>GEOMEAN(D7:D214)</f>
        <v>8.429021296915605E-2</v>
      </c>
      <c r="E239" s="6"/>
      <c r="F239" s="6">
        <f>GEOMEAN(F7:F214)</f>
        <v>0.89807479411192803</v>
      </c>
      <c r="G239" s="6">
        <f>GEOMEAN(G7:G214)</f>
        <v>0.15571677240212761</v>
      </c>
      <c r="K239" s="29"/>
      <c r="L239" s="7" t="s">
        <v>221</v>
      </c>
      <c r="M239" s="6">
        <f>GEOMEAN(M7:M214)</f>
        <v>0.26194300462037023</v>
      </c>
      <c r="N239" s="6"/>
      <c r="O239" s="6">
        <f>GEOMEAN(O7:O214)</f>
        <v>1.6878985030874212</v>
      </c>
      <c r="P239" s="6">
        <f>GEOMEAN(P7:P214)</f>
        <v>0.36733495282744211</v>
      </c>
    </row>
    <row r="241" spans="3:14">
      <c r="C241" s="5" t="s">
        <v>240</v>
      </c>
      <c r="D241" s="28" t="s">
        <v>239</v>
      </c>
      <c r="E241" s="28"/>
      <c r="L241" s="5" t="s">
        <v>240</v>
      </c>
      <c r="M241" s="28" t="s">
        <v>239</v>
      </c>
      <c r="N241" s="28"/>
    </row>
  </sheetData>
  <conditionalFormatting sqref="D238:E239 D217:E217">
    <cfRule type="cellIs" dxfId="359" priority="349" operator="between">
      <formula>10</formula>
      <formula>100</formula>
    </cfRule>
    <cfRule type="cellIs" dxfId="358" priority="350" operator="between">
      <formula>1</formula>
      <formula>10</formula>
    </cfRule>
    <cfRule type="cellIs" dxfId="357" priority="351" operator="between">
      <formula>1</formula>
      <formula>0.001</formula>
    </cfRule>
  </conditionalFormatting>
  <conditionalFormatting sqref="D238:E239 D217:E217">
    <cfRule type="cellIs" dxfId="356" priority="348" operator="greaterThanOrEqual">
      <formula>50</formula>
    </cfRule>
  </conditionalFormatting>
  <conditionalFormatting sqref="D239:E239">
    <cfRule type="cellIs" dxfId="355" priority="360" operator="lessThan">
      <formula>0.001</formula>
    </cfRule>
  </conditionalFormatting>
  <conditionalFormatting sqref="D217:E217">
    <cfRule type="cellIs" dxfId="354" priority="356" operator="between">
      <formula>0.1</formula>
      <formula>0.0000001</formula>
    </cfRule>
    <cfRule type="cellIs" dxfId="353" priority="358" operator="between">
      <formula>1</formula>
      <formula>9.999999</formula>
    </cfRule>
    <cfRule type="cellIs" dxfId="352" priority="359" operator="between">
      <formula>10</formula>
      <formula>199.99999</formula>
    </cfRule>
  </conditionalFormatting>
  <conditionalFormatting sqref="D217:E217">
    <cfRule type="containsText" dxfId="351" priority="355" operator="containsText" text="&lt;">
      <formula>NOT(ISERROR(SEARCH("&lt;",D217)))</formula>
    </cfRule>
  </conditionalFormatting>
  <conditionalFormatting sqref="D217:E217">
    <cfRule type="cellIs" dxfId="350" priority="354" operator="between">
      <formula>0.001</formula>
      <formula>0.0001</formula>
    </cfRule>
    <cfRule type="cellIs" dxfId="349" priority="357" operator="between">
      <formula>0.1</formula>
      <formula>0.9999999</formula>
    </cfRule>
  </conditionalFormatting>
  <conditionalFormatting sqref="D238:E239 D217:E217">
    <cfRule type="cellIs" dxfId="348" priority="352" operator="lessThan">
      <formula>0.0001</formula>
    </cfRule>
  </conditionalFormatting>
  <conditionalFormatting sqref="D238:E239">
    <cfRule type="cellIs" dxfId="347" priority="353" operator="between">
      <formula>0.001</formula>
      <formula>0.0001</formula>
    </cfRule>
  </conditionalFormatting>
  <conditionalFormatting sqref="F217:G217">
    <cfRule type="cellIs" dxfId="346" priority="338" operator="between">
      <formula>10</formula>
      <formula>100</formula>
    </cfRule>
    <cfRule type="cellIs" dxfId="345" priority="339" operator="between">
      <formula>1</formula>
      <formula>10</formula>
    </cfRule>
    <cfRule type="cellIs" dxfId="344" priority="340" operator="between">
      <formula>1</formula>
      <formula>0.001</formula>
    </cfRule>
  </conditionalFormatting>
  <conditionalFormatting sqref="F217:G217">
    <cfRule type="cellIs" dxfId="343" priority="337" operator="greaterThanOrEqual">
      <formula>50</formula>
    </cfRule>
  </conditionalFormatting>
  <conditionalFormatting sqref="F217:G217">
    <cfRule type="cellIs" dxfId="342" priority="344" operator="between">
      <formula>0.1</formula>
      <formula>0.0000001</formula>
    </cfRule>
    <cfRule type="cellIs" dxfId="341" priority="346" operator="between">
      <formula>1</formula>
      <formula>9.999999</formula>
    </cfRule>
    <cfRule type="cellIs" dxfId="340" priority="347" operator="between">
      <formula>10</formula>
      <formula>199.99999</formula>
    </cfRule>
  </conditionalFormatting>
  <conditionalFormatting sqref="F217:G217">
    <cfRule type="containsText" dxfId="339" priority="343" operator="containsText" text="&lt;">
      <formula>NOT(ISERROR(SEARCH("&lt;",F217)))</formula>
    </cfRule>
  </conditionalFormatting>
  <conditionalFormatting sqref="F217:G217">
    <cfRule type="cellIs" dxfId="338" priority="342" operator="between">
      <formula>0.001</formula>
      <formula>0.0001</formula>
    </cfRule>
    <cfRule type="cellIs" dxfId="337" priority="345" operator="between">
      <formula>0.1</formula>
      <formula>0.9999999</formula>
    </cfRule>
  </conditionalFormatting>
  <conditionalFormatting sqref="F217:G217">
    <cfRule type="cellIs" dxfId="336" priority="341" operator="lessThan">
      <formula>0.0001</formula>
    </cfRule>
  </conditionalFormatting>
  <conditionalFormatting sqref="D7:E216">
    <cfRule type="cellIs" dxfId="335" priority="325" operator="between">
      <formula>10</formula>
      <formula>100</formula>
    </cfRule>
    <cfRule type="cellIs" dxfId="334" priority="326" operator="between">
      <formula>1</formula>
      <formula>10</formula>
    </cfRule>
    <cfRule type="cellIs" dxfId="333" priority="327" operator="between">
      <formula>1</formula>
      <formula>0.001</formula>
    </cfRule>
  </conditionalFormatting>
  <conditionalFormatting sqref="D7:E216">
    <cfRule type="cellIs" dxfId="332" priority="324" operator="greaterThanOrEqual">
      <formula>100</formula>
    </cfRule>
  </conditionalFormatting>
  <conditionalFormatting sqref="D7:E216">
    <cfRule type="cellIs" dxfId="331" priority="329" operator="lessThan">
      <formula>0.0001</formula>
    </cfRule>
  </conditionalFormatting>
  <conditionalFormatting sqref="D7:E216">
    <cfRule type="cellIs" dxfId="330" priority="331" operator="between">
      <formula>0.0000000001</formula>
      <formula>0.001</formula>
    </cfRule>
    <cfRule type="cellIs" dxfId="329" priority="335" operator="between">
      <formula>1</formula>
      <formula>10</formula>
    </cfRule>
    <cfRule type="cellIs" dxfId="328" priority="336" operator="between">
      <formula>10</formula>
      <formula>500</formula>
    </cfRule>
  </conditionalFormatting>
  <conditionalFormatting sqref="D7:E216">
    <cfRule type="containsText" dxfId="327" priority="330" operator="containsText" text="&lt;">
      <formula>NOT(ISERROR(SEARCH("&lt;",D7)))</formula>
    </cfRule>
  </conditionalFormatting>
  <conditionalFormatting sqref="D7:E216">
    <cfRule type="cellIs" dxfId="326" priority="328" operator="between">
      <formula>0.001</formula>
      <formula>0.0001</formula>
    </cfRule>
    <cfRule type="cellIs" dxfId="325" priority="334" operator="between">
      <formula>0.1</formula>
      <formula>1</formula>
    </cfRule>
  </conditionalFormatting>
  <conditionalFormatting sqref="D7:E216">
    <cfRule type="cellIs" dxfId="324" priority="333" operator="between">
      <formula>0.01</formula>
      <formula>0.1</formula>
    </cfRule>
  </conditionalFormatting>
  <conditionalFormatting sqref="D7:E216">
    <cfRule type="cellIs" dxfId="323" priority="332" operator="between">
      <formula>0.001</formula>
      <formula>0.01</formula>
    </cfRule>
  </conditionalFormatting>
  <conditionalFormatting sqref="F238:G239">
    <cfRule type="cellIs" dxfId="287" priority="265" operator="greaterThanOrEqual">
      <formula>50</formula>
    </cfRule>
  </conditionalFormatting>
  <conditionalFormatting sqref="F7:G216">
    <cfRule type="cellIs" dxfId="286" priority="277" operator="between">
      <formula>10</formula>
      <formula>100</formula>
    </cfRule>
    <cfRule type="cellIs" dxfId="285" priority="278" operator="between">
      <formula>1</formula>
      <formula>10</formula>
    </cfRule>
    <cfRule type="cellIs" dxfId="284" priority="279" operator="between">
      <formula>1</formula>
      <formula>0.001</formula>
    </cfRule>
  </conditionalFormatting>
  <conditionalFormatting sqref="F7:G216">
    <cfRule type="cellIs" dxfId="283" priority="276" operator="greaterThanOrEqual">
      <formula>50</formula>
    </cfRule>
  </conditionalFormatting>
  <conditionalFormatting sqref="F7:G216">
    <cfRule type="cellIs" dxfId="282" priority="281" operator="lessThan">
      <formula>0.0001</formula>
    </cfRule>
  </conditionalFormatting>
  <conditionalFormatting sqref="F7:G216">
    <cfRule type="cellIs" dxfId="281" priority="283" operator="between">
      <formula>0.0000000001</formula>
      <formula>0.001</formula>
    </cfRule>
    <cfRule type="cellIs" dxfId="280" priority="287" operator="between">
      <formula>1</formula>
      <formula>10</formula>
    </cfRule>
    <cfRule type="cellIs" dxfId="279" priority="288" operator="between">
      <formula>10</formula>
      <formula>500</formula>
    </cfRule>
  </conditionalFormatting>
  <conditionalFormatting sqref="F7:G216">
    <cfRule type="containsText" dxfId="278" priority="282" operator="containsText" text="&lt;">
      <formula>NOT(ISERROR(SEARCH("&lt;",F7)))</formula>
    </cfRule>
  </conditionalFormatting>
  <conditionalFormatting sqref="F7:G216">
    <cfRule type="cellIs" dxfId="277" priority="280" operator="between">
      <formula>0.001</formula>
      <formula>0.0001</formula>
    </cfRule>
    <cfRule type="cellIs" dxfId="276" priority="286" operator="between">
      <formula>0.1</formula>
      <formula>1</formula>
    </cfRule>
  </conditionalFormatting>
  <conditionalFormatting sqref="F7:G216">
    <cfRule type="cellIs" dxfId="275" priority="285" operator="between">
      <formula>0.01</formula>
      <formula>0.1</formula>
    </cfRule>
  </conditionalFormatting>
  <conditionalFormatting sqref="F7:G216">
    <cfRule type="cellIs" dxfId="274" priority="284" operator="between">
      <formula>0.001</formula>
      <formula>0.01</formula>
    </cfRule>
  </conditionalFormatting>
  <conditionalFormatting sqref="F238:G239">
    <cfRule type="cellIs" dxfId="273" priority="266" operator="between">
      <formula>10</formula>
      <formula>100</formula>
    </cfRule>
    <cfRule type="cellIs" dxfId="272" priority="267" operator="between">
      <formula>1</formula>
      <formula>10</formula>
    </cfRule>
    <cfRule type="cellIs" dxfId="271" priority="268" operator="between">
      <formula>1</formula>
      <formula>0.001</formula>
    </cfRule>
  </conditionalFormatting>
  <conditionalFormatting sqref="F238:G239">
    <cfRule type="cellIs" dxfId="270" priority="275" operator="lessThan">
      <formula>0.001</formula>
    </cfRule>
  </conditionalFormatting>
  <conditionalFormatting sqref="F238:G239">
    <cfRule type="cellIs" dxfId="269" priority="270" operator="between">
      <formula>10</formula>
      <formula>100</formula>
    </cfRule>
    <cfRule type="cellIs" dxfId="268" priority="271" operator="between">
      <formula>1</formula>
      <formula>10</formula>
    </cfRule>
    <cfRule type="cellIs" dxfId="267" priority="272" operator="between">
      <formula>1</formula>
      <formula>0.001</formula>
    </cfRule>
  </conditionalFormatting>
  <conditionalFormatting sqref="F238:G239">
    <cfRule type="cellIs" dxfId="266" priority="269" operator="greaterThanOrEqual">
      <formula>50</formula>
    </cfRule>
  </conditionalFormatting>
  <conditionalFormatting sqref="F238:G239">
    <cfRule type="cellIs" dxfId="265" priority="273" operator="between">
      <formula>0.001</formula>
      <formula>0.0001</formula>
    </cfRule>
  </conditionalFormatting>
  <conditionalFormatting sqref="F238:G239">
    <cfRule type="cellIs" dxfId="264" priority="274" operator="lessThan">
      <formula>0.0001</formula>
    </cfRule>
  </conditionalFormatting>
  <conditionalFormatting sqref="F7:G217">
    <cfRule type="cellIs" dxfId="263" priority="247" operator="between">
      <formula>10</formula>
      <formula>100</formula>
    </cfRule>
    <cfRule type="cellIs" dxfId="262" priority="248" operator="between">
      <formula>1</formula>
      <formula>10</formula>
    </cfRule>
    <cfRule type="cellIs" dxfId="261" priority="249" operator="between">
      <formula>1</formula>
      <formula>0.001</formula>
    </cfRule>
  </conditionalFormatting>
  <conditionalFormatting sqref="F7:G217">
    <cfRule type="cellIs" dxfId="260" priority="246" operator="greaterThanOrEqual">
      <formula>50</formula>
    </cfRule>
  </conditionalFormatting>
  <conditionalFormatting sqref="F217:G217">
    <cfRule type="cellIs" dxfId="259" priority="257" operator="between">
      <formula>0.1</formula>
      <formula>0.0000001</formula>
    </cfRule>
    <cfRule type="cellIs" dxfId="258" priority="259" operator="between">
      <formula>1</formula>
      <formula>9.999999</formula>
    </cfRule>
    <cfRule type="cellIs" dxfId="257" priority="260" operator="between">
      <formula>10</formula>
      <formula>49.99999</formula>
    </cfRule>
  </conditionalFormatting>
  <conditionalFormatting sqref="F217:G217">
    <cfRule type="containsText" dxfId="256" priority="256" operator="containsText" text="&lt;">
      <formula>NOT(ISERROR(SEARCH("&lt;",F217)))</formula>
    </cfRule>
  </conditionalFormatting>
  <conditionalFormatting sqref="F217:G217">
    <cfRule type="cellIs" dxfId="255" priority="254" operator="between">
      <formula>0.001</formula>
      <formula>0.0001</formula>
    </cfRule>
    <cfRule type="cellIs" dxfId="254" priority="258" operator="between">
      <formula>0.1</formula>
      <formula>0.9999999</formula>
    </cfRule>
  </conditionalFormatting>
  <conditionalFormatting sqref="F7:G217">
    <cfRule type="cellIs" dxfId="253" priority="251" operator="lessThan">
      <formula>0.0001</formula>
    </cfRule>
  </conditionalFormatting>
  <conditionalFormatting sqref="F238:G239">
    <cfRule type="cellIs" dxfId="252" priority="243" operator="between">
      <formula>0.001</formula>
      <formula>0.0001</formula>
    </cfRule>
  </conditionalFormatting>
  <conditionalFormatting sqref="F7:G216">
    <cfRule type="cellIs" dxfId="251" priority="253" operator="between">
      <formula>0.0000000001</formula>
      <formula>0.001</formula>
    </cfRule>
    <cfRule type="cellIs" dxfId="250" priority="263" operator="between">
      <formula>1</formula>
      <formula>10</formula>
    </cfRule>
    <cfRule type="cellIs" dxfId="249" priority="264" operator="between">
      <formula>10</formula>
      <formula>49.99999</formula>
    </cfRule>
  </conditionalFormatting>
  <conditionalFormatting sqref="F7:G216">
    <cfRule type="containsText" dxfId="248" priority="252" operator="containsText" text="&lt;">
      <formula>NOT(ISERROR(SEARCH("&lt;",F7)))</formula>
    </cfRule>
  </conditionalFormatting>
  <conditionalFormatting sqref="F7:G216">
    <cfRule type="cellIs" dxfId="247" priority="250" operator="between">
      <formula>0.001</formula>
      <formula>0.0001</formula>
    </cfRule>
    <cfRule type="cellIs" dxfId="246" priority="262" operator="between">
      <formula>0.1</formula>
      <formula>1</formula>
    </cfRule>
  </conditionalFormatting>
  <conditionalFormatting sqref="F7:G216">
    <cfRule type="cellIs" dxfId="245" priority="261" operator="between">
      <formula>0.01</formula>
      <formula>0.1</formula>
    </cfRule>
  </conditionalFormatting>
  <conditionalFormatting sqref="F7:G216">
    <cfRule type="cellIs" dxfId="244" priority="255" operator="between">
      <formula>0.001</formula>
      <formula>0.01</formula>
    </cfRule>
  </conditionalFormatting>
  <conditionalFormatting sqref="F238:G239">
    <cfRule type="cellIs" dxfId="243" priority="235" operator="greaterThanOrEqual">
      <formula>50</formula>
    </cfRule>
  </conditionalFormatting>
  <conditionalFormatting sqref="F238:G239">
    <cfRule type="cellIs" dxfId="242" priority="236" operator="between">
      <formula>10</formula>
      <formula>100</formula>
    </cfRule>
    <cfRule type="cellIs" dxfId="241" priority="237" operator="between">
      <formula>1</formula>
      <formula>10</formula>
    </cfRule>
    <cfRule type="cellIs" dxfId="240" priority="238" operator="between">
      <formula>1</formula>
      <formula>0.001</formula>
    </cfRule>
  </conditionalFormatting>
  <conditionalFormatting sqref="F238:G239">
    <cfRule type="cellIs" dxfId="239" priority="245" operator="lessThan">
      <formula>0.001</formula>
    </cfRule>
  </conditionalFormatting>
  <conditionalFormatting sqref="F238:G239">
    <cfRule type="cellIs" dxfId="238" priority="240" operator="between">
      <formula>10</formula>
      <formula>100</formula>
    </cfRule>
    <cfRule type="cellIs" dxfId="237" priority="241" operator="between">
      <formula>1</formula>
      <formula>10</formula>
    </cfRule>
    <cfRule type="cellIs" dxfId="236" priority="242" operator="between">
      <formula>1</formula>
      <formula>0.001</formula>
    </cfRule>
  </conditionalFormatting>
  <conditionalFormatting sqref="F238:G239">
    <cfRule type="cellIs" dxfId="235" priority="239" operator="greaterThanOrEqual">
      <formula>50</formula>
    </cfRule>
  </conditionalFormatting>
  <conditionalFormatting sqref="F238:G239">
    <cfRule type="cellIs" dxfId="234" priority="244" operator="lessThan">
      <formula>0.0001</formula>
    </cfRule>
  </conditionalFormatting>
  <conditionalFormatting sqref="G7:G216">
    <cfRule type="cellIs" dxfId="203" priority="193" operator="between">
      <formula>10</formula>
      <formula>100</formula>
    </cfRule>
    <cfRule type="cellIs" dxfId="202" priority="194" operator="between">
      <formula>1</formula>
      <formula>10</formula>
    </cfRule>
    <cfRule type="cellIs" dxfId="201" priority="195" operator="between">
      <formula>1</formula>
      <formula>0.001</formula>
    </cfRule>
  </conditionalFormatting>
  <conditionalFormatting sqref="G7:G216">
    <cfRule type="cellIs" dxfId="200" priority="192" operator="greaterThanOrEqual">
      <formula>50</formula>
    </cfRule>
  </conditionalFormatting>
  <conditionalFormatting sqref="G7:G216">
    <cfRule type="cellIs" dxfId="199" priority="197" operator="lessThan">
      <formula>0.0001</formula>
    </cfRule>
  </conditionalFormatting>
  <conditionalFormatting sqref="G7:G216">
    <cfRule type="cellIs" dxfId="198" priority="199" operator="between">
      <formula>0.0000000001</formula>
      <formula>0.001</formula>
    </cfRule>
    <cfRule type="cellIs" dxfId="197" priority="203" operator="between">
      <formula>1</formula>
      <formula>10</formula>
    </cfRule>
    <cfRule type="cellIs" dxfId="196" priority="204" operator="between">
      <formula>10</formula>
      <formula>99.99999</formula>
    </cfRule>
  </conditionalFormatting>
  <conditionalFormatting sqref="G7:G216">
    <cfRule type="containsText" dxfId="195" priority="198" operator="containsText" text="&lt;">
      <formula>NOT(ISERROR(SEARCH("&lt;",G7)))</formula>
    </cfRule>
  </conditionalFormatting>
  <conditionalFormatting sqref="G7:G216">
    <cfRule type="cellIs" dxfId="194" priority="196" operator="between">
      <formula>0.001</formula>
      <formula>0.0001</formula>
    </cfRule>
    <cfRule type="cellIs" dxfId="193" priority="202" operator="between">
      <formula>0.1</formula>
      <formula>1</formula>
    </cfRule>
  </conditionalFormatting>
  <conditionalFormatting sqref="G7:G216">
    <cfRule type="cellIs" dxfId="192" priority="201" operator="between">
      <formula>0.01</formula>
      <formula>0.1</formula>
    </cfRule>
  </conditionalFormatting>
  <conditionalFormatting sqref="G7:G216">
    <cfRule type="cellIs" dxfId="191" priority="200" operator="between">
      <formula>0.001</formula>
      <formula>0.01</formula>
    </cfRule>
  </conditionalFormatting>
  <conditionalFormatting sqref="G238:G239">
    <cfRule type="cellIs" dxfId="190" priority="182" operator="between">
      <formula>10</formula>
      <formula>100</formula>
    </cfRule>
    <cfRule type="cellIs" dxfId="189" priority="183" operator="between">
      <formula>1</formula>
      <formula>10</formula>
    </cfRule>
    <cfRule type="cellIs" dxfId="188" priority="184" operator="between">
      <formula>1</formula>
      <formula>0.001</formula>
    </cfRule>
  </conditionalFormatting>
  <conditionalFormatting sqref="G238:G239">
    <cfRule type="cellIs" dxfId="187" priority="181" operator="greaterThanOrEqual">
      <formula>50</formula>
    </cfRule>
  </conditionalFormatting>
  <conditionalFormatting sqref="G238:G239">
    <cfRule type="cellIs" dxfId="186" priority="191" operator="lessThan">
      <formula>0.001</formula>
    </cfRule>
  </conditionalFormatting>
  <conditionalFormatting sqref="G238:G239">
    <cfRule type="cellIs" dxfId="185" priority="186" operator="between">
      <formula>10</formula>
      <formula>100</formula>
    </cfRule>
    <cfRule type="cellIs" dxfId="184" priority="187" operator="between">
      <formula>1</formula>
      <formula>10</formula>
    </cfRule>
    <cfRule type="cellIs" dxfId="183" priority="188" operator="between">
      <formula>1</formula>
      <formula>0.001</formula>
    </cfRule>
  </conditionalFormatting>
  <conditionalFormatting sqref="G238:G239">
    <cfRule type="cellIs" dxfId="182" priority="185" operator="greaterThanOrEqual">
      <formula>50</formula>
    </cfRule>
  </conditionalFormatting>
  <conditionalFormatting sqref="G238:G239">
    <cfRule type="cellIs" dxfId="181" priority="189" operator="between">
      <formula>0.001</formula>
      <formula>0.0001</formula>
    </cfRule>
  </conditionalFormatting>
  <conditionalFormatting sqref="G238:G239">
    <cfRule type="cellIs" dxfId="180" priority="190" operator="lessThan">
      <formula>0.0001</formula>
    </cfRule>
  </conditionalFormatting>
  <conditionalFormatting sqref="M217:N217">
    <cfRule type="cellIs" dxfId="179" priority="177" operator="between">
      <formula>0.1</formula>
      <formula>0.0000001</formula>
    </cfRule>
    <cfRule type="cellIs" dxfId="178" priority="179" operator="between">
      <formula>1</formula>
      <formula>9.999999</formula>
    </cfRule>
    <cfRule type="cellIs" dxfId="177" priority="180" operator="between">
      <formula>10</formula>
      <formula>199.99999</formula>
    </cfRule>
  </conditionalFormatting>
  <conditionalFormatting sqref="M217:N217">
    <cfRule type="containsText" dxfId="176" priority="176" operator="containsText" text="&lt;">
      <formula>NOT(ISERROR(SEARCH("&lt;",M217)))</formula>
    </cfRule>
  </conditionalFormatting>
  <conditionalFormatting sqref="M238:N239 M217:N217">
    <cfRule type="cellIs" dxfId="175" priority="171" operator="between">
      <formula>10</formula>
      <formula>100</formula>
    </cfRule>
    <cfRule type="cellIs" dxfId="174" priority="172" operator="between">
      <formula>1</formula>
      <formula>10</formula>
    </cfRule>
    <cfRule type="cellIs" dxfId="173" priority="173" operator="between">
      <formula>1</formula>
      <formula>0.001</formula>
    </cfRule>
  </conditionalFormatting>
  <conditionalFormatting sqref="M238:N239 M217:N217">
    <cfRule type="cellIs" dxfId="172" priority="170" operator="greaterThanOrEqual">
      <formula>50</formula>
    </cfRule>
  </conditionalFormatting>
  <conditionalFormatting sqref="M217:N217">
    <cfRule type="cellIs" dxfId="171" priority="174" operator="between">
      <formula>0.001</formula>
      <formula>0.0001</formula>
    </cfRule>
    <cfRule type="cellIs" dxfId="170" priority="178" operator="between">
      <formula>0.1</formula>
      <formula>0.9999999</formula>
    </cfRule>
  </conditionalFormatting>
  <conditionalFormatting sqref="M238:N239 M217:N217">
    <cfRule type="cellIs" dxfId="169" priority="175" operator="lessThan">
      <formula>0.0001</formula>
    </cfRule>
  </conditionalFormatting>
  <conditionalFormatting sqref="M239:N239">
    <cfRule type="cellIs" dxfId="168" priority="169" operator="lessThan">
      <formula>0.001</formula>
    </cfRule>
  </conditionalFormatting>
  <conditionalFormatting sqref="M238:N239">
    <cfRule type="cellIs" dxfId="167" priority="168" operator="between">
      <formula>0.001</formula>
      <formula>0.0001</formula>
    </cfRule>
  </conditionalFormatting>
  <conditionalFormatting sqref="O217:P217">
    <cfRule type="cellIs" dxfId="166" priority="164" operator="between">
      <formula>0.1</formula>
      <formula>0.0000001</formula>
    </cfRule>
    <cfRule type="cellIs" dxfId="165" priority="166" operator="between">
      <formula>1</formula>
      <formula>9.999999</formula>
    </cfRule>
    <cfRule type="cellIs" dxfId="164" priority="167" operator="between">
      <formula>10</formula>
      <formula>199.99999</formula>
    </cfRule>
  </conditionalFormatting>
  <conditionalFormatting sqref="O217:P217">
    <cfRule type="containsText" dxfId="163" priority="163" operator="containsText" text="&lt;">
      <formula>NOT(ISERROR(SEARCH("&lt;",O217)))</formula>
    </cfRule>
  </conditionalFormatting>
  <conditionalFormatting sqref="O217:P217">
    <cfRule type="cellIs" dxfId="162" priority="158" operator="between">
      <formula>10</formula>
      <formula>100</formula>
    </cfRule>
    <cfRule type="cellIs" dxfId="161" priority="159" operator="between">
      <formula>1</formula>
      <formula>10</formula>
    </cfRule>
    <cfRule type="cellIs" dxfId="160" priority="160" operator="between">
      <formula>1</formula>
      <formula>0.001</formula>
    </cfRule>
  </conditionalFormatting>
  <conditionalFormatting sqref="O217:P217">
    <cfRule type="cellIs" dxfId="159" priority="157" operator="greaterThanOrEqual">
      <formula>50</formula>
    </cfRule>
  </conditionalFormatting>
  <conditionalFormatting sqref="O217:P217">
    <cfRule type="cellIs" dxfId="158" priority="161" operator="between">
      <formula>0.001</formula>
      <formula>0.0001</formula>
    </cfRule>
    <cfRule type="cellIs" dxfId="157" priority="165" operator="between">
      <formula>0.1</formula>
      <formula>0.9999999</formula>
    </cfRule>
  </conditionalFormatting>
  <conditionalFormatting sqref="O217:P217">
    <cfRule type="cellIs" dxfId="156" priority="162" operator="lessThan">
      <formula>0.0001</formula>
    </cfRule>
  </conditionalFormatting>
  <conditionalFormatting sqref="M7:N216">
    <cfRule type="cellIs" dxfId="155" priority="145" operator="between">
      <formula>10</formula>
      <formula>100</formula>
    </cfRule>
    <cfRule type="cellIs" dxfId="154" priority="146" operator="between">
      <formula>1</formula>
      <formula>10</formula>
    </cfRule>
    <cfRule type="cellIs" dxfId="153" priority="147" operator="between">
      <formula>1</formula>
      <formula>0.001</formula>
    </cfRule>
  </conditionalFormatting>
  <conditionalFormatting sqref="M7:N216">
    <cfRule type="cellIs" dxfId="152" priority="149" operator="lessThan">
      <formula>0.0001</formula>
    </cfRule>
  </conditionalFormatting>
  <conditionalFormatting sqref="M7:N216">
    <cfRule type="containsText" dxfId="151" priority="150" operator="containsText" text="&lt;">
      <formula>NOT(ISERROR(SEARCH("&lt;",M7)))</formula>
    </cfRule>
  </conditionalFormatting>
  <conditionalFormatting sqref="M7:N216">
    <cfRule type="cellIs" dxfId="150" priority="148" operator="between">
      <formula>0.001</formula>
      <formula>0.0001</formula>
    </cfRule>
    <cfRule type="cellIs" dxfId="149" priority="154" operator="between">
      <formula>0.1</formula>
      <formula>1</formula>
    </cfRule>
  </conditionalFormatting>
  <conditionalFormatting sqref="M7:N216">
    <cfRule type="cellIs" dxfId="148" priority="153" operator="between">
      <formula>0.01</formula>
      <formula>0.1</formula>
    </cfRule>
  </conditionalFormatting>
  <conditionalFormatting sqref="M7:N216">
    <cfRule type="cellIs" dxfId="147" priority="152" operator="between">
      <formula>0.001</formula>
      <formula>0.01</formula>
    </cfRule>
  </conditionalFormatting>
  <conditionalFormatting sqref="M7:N216">
    <cfRule type="cellIs" dxfId="146" priority="144" operator="greaterThanOrEqual">
      <formula>100</formula>
    </cfRule>
  </conditionalFormatting>
  <conditionalFormatting sqref="M7:N216">
    <cfRule type="cellIs" dxfId="145" priority="151" operator="between">
      <formula>0.0000000001</formula>
      <formula>0.001</formula>
    </cfRule>
    <cfRule type="cellIs" dxfId="144" priority="155" operator="between">
      <formula>1</formula>
      <formula>10</formula>
    </cfRule>
    <cfRule type="cellIs" dxfId="143" priority="156" operator="between">
      <formula>10</formula>
      <formula>500</formula>
    </cfRule>
  </conditionalFormatting>
  <conditionalFormatting sqref="O7:P216">
    <cfRule type="cellIs" dxfId="107" priority="97" operator="between">
      <formula>10</formula>
      <formula>100</formula>
    </cfRule>
    <cfRule type="cellIs" dxfId="106" priority="98" operator="between">
      <formula>1</formula>
      <formula>10</formula>
    </cfRule>
    <cfRule type="cellIs" dxfId="105" priority="99" operator="between">
      <formula>1</formula>
      <formula>0.001</formula>
    </cfRule>
  </conditionalFormatting>
  <conditionalFormatting sqref="O7:P216">
    <cfRule type="cellIs" dxfId="104" priority="96" operator="greaterThanOrEqual">
      <formula>50</formula>
    </cfRule>
  </conditionalFormatting>
  <conditionalFormatting sqref="O7:P216">
    <cfRule type="cellIs" dxfId="103" priority="101" operator="lessThan">
      <formula>0.0001</formula>
    </cfRule>
  </conditionalFormatting>
  <conditionalFormatting sqref="O7:P216">
    <cfRule type="cellIs" dxfId="102" priority="103" operator="between">
      <formula>0.0000000001</formula>
      <formula>0.001</formula>
    </cfRule>
    <cfRule type="cellIs" dxfId="101" priority="107" operator="between">
      <formula>1</formula>
      <formula>10</formula>
    </cfRule>
    <cfRule type="cellIs" dxfId="100" priority="108" operator="between">
      <formula>10</formula>
      <formula>500</formula>
    </cfRule>
  </conditionalFormatting>
  <conditionalFormatting sqref="O7:P216">
    <cfRule type="containsText" dxfId="99" priority="102" operator="containsText" text="&lt;">
      <formula>NOT(ISERROR(SEARCH("&lt;",O7)))</formula>
    </cfRule>
  </conditionalFormatting>
  <conditionalFormatting sqref="O7:P216">
    <cfRule type="cellIs" dxfId="98" priority="100" operator="between">
      <formula>0.001</formula>
      <formula>0.0001</formula>
    </cfRule>
    <cfRule type="cellIs" dxfId="97" priority="106" operator="between">
      <formula>0.1</formula>
      <formula>1</formula>
    </cfRule>
  </conditionalFormatting>
  <conditionalFormatting sqref="O7:P216">
    <cfRule type="cellIs" dxfId="96" priority="105" operator="between">
      <formula>0.01</formula>
      <formula>0.1</formula>
    </cfRule>
  </conditionalFormatting>
  <conditionalFormatting sqref="O7:P216">
    <cfRule type="cellIs" dxfId="95" priority="104" operator="between">
      <formula>0.001</formula>
      <formula>0.01</formula>
    </cfRule>
  </conditionalFormatting>
  <conditionalFormatting sqref="O238:P239">
    <cfRule type="cellIs" dxfId="94" priority="86" operator="between">
      <formula>10</formula>
      <formula>100</formula>
    </cfRule>
    <cfRule type="cellIs" dxfId="93" priority="87" operator="between">
      <formula>1</formula>
      <formula>10</formula>
    </cfRule>
    <cfRule type="cellIs" dxfId="92" priority="88" operator="between">
      <formula>1</formula>
      <formula>0.001</formula>
    </cfRule>
  </conditionalFormatting>
  <conditionalFormatting sqref="O238:P239">
    <cfRule type="cellIs" dxfId="91" priority="85" operator="greaterThanOrEqual">
      <formula>50</formula>
    </cfRule>
  </conditionalFormatting>
  <conditionalFormatting sqref="O238:P239">
    <cfRule type="cellIs" dxfId="90" priority="95" operator="lessThan">
      <formula>0.001</formula>
    </cfRule>
  </conditionalFormatting>
  <conditionalFormatting sqref="O238:P239">
    <cfRule type="cellIs" dxfId="89" priority="90" operator="between">
      <formula>10</formula>
      <formula>100</formula>
    </cfRule>
    <cfRule type="cellIs" dxfId="88" priority="91" operator="between">
      <formula>1</formula>
      <formula>10</formula>
    </cfRule>
    <cfRule type="cellIs" dxfId="87" priority="92" operator="between">
      <formula>1</formula>
      <formula>0.001</formula>
    </cfRule>
  </conditionalFormatting>
  <conditionalFormatting sqref="O238:P239">
    <cfRule type="cellIs" dxfId="86" priority="89" operator="greaterThanOrEqual">
      <formula>50</formula>
    </cfRule>
  </conditionalFormatting>
  <conditionalFormatting sqref="O238:P239">
    <cfRule type="cellIs" dxfId="85" priority="93" operator="between">
      <formula>0.001</formula>
      <formula>0.0001</formula>
    </cfRule>
  </conditionalFormatting>
  <conditionalFormatting sqref="O238:P239">
    <cfRule type="cellIs" dxfId="84" priority="94" operator="lessThan">
      <formula>0.0001</formula>
    </cfRule>
  </conditionalFormatting>
  <conditionalFormatting sqref="O217:P217">
    <cfRule type="cellIs" dxfId="83" priority="81" operator="between">
      <formula>0.1</formula>
      <formula>0.0000001</formula>
    </cfRule>
    <cfRule type="cellIs" dxfId="82" priority="83" operator="between">
      <formula>1</formula>
      <formula>9.999999</formula>
    </cfRule>
    <cfRule type="cellIs" dxfId="81" priority="84" operator="between">
      <formula>10</formula>
      <formula>49.99999</formula>
    </cfRule>
  </conditionalFormatting>
  <conditionalFormatting sqref="O217:P217">
    <cfRule type="containsText" dxfId="80" priority="80" operator="containsText" text="&lt;">
      <formula>NOT(ISERROR(SEARCH("&lt;",O217)))</formula>
    </cfRule>
  </conditionalFormatting>
  <conditionalFormatting sqref="O7:P217">
    <cfRule type="cellIs" dxfId="79" priority="75" operator="between">
      <formula>10</formula>
      <formula>100</formula>
    </cfRule>
    <cfRule type="cellIs" dxfId="78" priority="76" operator="between">
      <formula>1</formula>
      <formula>10</formula>
    </cfRule>
    <cfRule type="cellIs" dxfId="77" priority="77" operator="between">
      <formula>1</formula>
      <formula>0.001</formula>
    </cfRule>
  </conditionalFormatting>
  <conditionalFormatting sqref="O7:P217">
    <cfRule type="cellIs" dxfId="76" priority="74" operator="greaterThanOrEqual">
      <formula>50</formula>
    </cfRule>
  </conditionalFormatting>
  <conditionalFormatting sqref="O217:P217">
    <cfRule type="cellIs" dxfId="75" priority="78" operator="between">
      <formula>0.001</formula>
      <formula>0.0001</formula>
    </cfRule>
    <cfRule type="cellIs" dxfId="74" priority="82" operator="between">
      <formula>0.1</formula>
      <formula>0.9999999</formula>
    </cfRule>
  </conditionalFormatting>
  <conditionalFormatting sqref="O7:P217">
    <cfRule type="cellIs" dxfId="73" priority="79" operator="lessThan">
      <formula>0.0001</formula>
    </cfRule>
  </conditionalFormatting>
  <conditionalFormatting sqref="O238:P239">
    <cfRule type="cellIs" dxfId="72" priority="63" operator="between">
      <formula>0.001</formula>
      <formula>0.0001</formula>
    </cfRule>
  </conditionalFormatting>
  <conditionalFormatting sqref="O7:P216">
    <cfRule type="cellIs" dxfId="71" priority="68" operator="between">
      <formula>0.0000000001</formula>
      <formula>0.001</formula>
    </cfRule>
    <cfRule type="cellIs" dxfId="70" priority="72" operator="between">
      <formula>1</formula>
      <formula>10</formula>
    </cfRule>
    <cfRule type="cellIs" dxfId="69" priority="73" operator="between">
      <formula>10</formula>
      <formula>49.99999</formula>
    </cfRule>
  </conditionalFormatting>
  <conditionalFormatting sqref="O7:P216">
    <cfRule type="containsText" dxfId="68" priority="67" operator="containsText" text="&lt;">
      <formula>NOT(ISERROR(SEARCH("&lt;",O7)))</formula>
    </cfRule>
  </conditionalFormatting>
  <conditionalFormatting sqref="O7:P216">
    <cfRule type="cellIs" dxfId="67" priority="66" operator="between">
      <formula>0.001</formula>
      <formula>0.0001</formula>
    </cfRule>
    <cfRule type="cellIs" dxfId="66" priority="71" operator="between">
      <formula>0.1</formula>
      <formula>1</formula>
    </cfRule>
  </conditionalFormatting>
  <conditionalFormatting sqref="O7:P216">
    <cfRule type="cellIs" dxfId="65" priority="70" operator="between">
      <formula>0.01</formula>
      <formula>0.1</formula>
    </cfRule>
  </conditionalFormatting>
  <conditionalFormatting sqref="O7:P216">
    <cfRule type="cellIs" dxfId="64" priority="69" operator="between">
      <formula>0.001</formula>
      <formula>0.01</formula>
    </cfRule>
  </conditionalFormatting>
  <conditionalFormatting sqref="O238:P239">
    <cfRule type="cellIs" dxfId="63" priority="56" operator="between">
      <formula>10</formula>
      <formula>100</formula>
    </cfRule>
    <cfRule type="cellIs" dxfId="62" priority="57" operator="between">
      <formula>1</formula>
      <formula>10</formula>
    </cfRule>
    <cfRule type="cellIs" dxfId="61" priority="58" operator="between">
      <formula>1</formula>
      <formula>0.001</formula>
    </cfRule>
  </conditionalFormatting>
  <conditionalFormatting sqref="O238:P239">
    <cfRule type="cellIs" dxfId="60" priority="55" operator="greaterThanOrEqual">
      <formula>50</formula>
    </cfRule>
  </conditionalFormatting>
  <conditionalFormatting sqref="O238:P239">
    <cfRule type="cellIs" dxfId="59" priority="65" operator="lessThan">
      <formula>0.001</formula>
    </cfRule>
  </conditionalFormatting>
  <conditionalFormatting sqref="O238:P239">
    <cfRule type="cellIs" dxfId="58" priority="60" operator="between">
      <formula>10</formula>
      <formula>100</formula>
    </cfRule>
    <cfRule type="cellIs" dxfId="57" priority="61" operator="between">
      <formula>1</formula>
      <formula>10</formula>
    </cfRule>
    <cfRule type="cellIs" dxfId="56" priority="62" operator="between">
      <formula>1</formula>
      <formula>0.001</formula>
    </cfRule>
  </conditionalFormatting>
  <conditionalFormatting sqref="O238:P239">
    <cfRule type="cellIs" dxfId="55" priority="59" operator="greaterThanOrEqual">
      <formula>50</formula>
    </cfRule>
  </conditionalFormatting>
  <conditionalFormatting sqref="O238:P239">
    <cfRule type="cellIs" dxfId="54" priority="64" operator="lessThan">
      <formula>0.0001</formula>
    </cfRule>
  </conditionalFormatting>
  <conditionalFormatting sqref="P7:P216">
    <cfRule type="cellIs" dxfId="23" priority="21" operator="between">
      <formula>10</formula>
      <formula>100</formula>
    </cfRule>
    <cfRule type="cellIs" dxfId="22" priority="22" operator="between">
      <formula>1</formula>
      <formula>10</formula>
    </cfRule>
    <cfRule type="cellIs" dxfId="21" priority="23" operator="between">
      <formula>1</formula>
      <formula>0.001</formula>
    </cfRule>
  </conditionalFormatting>
  <conditionalFormatting sqref="P7:P216">
    <cfRule type="cellIs" dxfId="20" priority="20" operator="greaterThanOrEqual">
      <formula>50</formula>
    </cfRule>
  </conditionalFormatting>
  <conditionalFormatting sqref="P7:P216">
    <cfRule type="cellIs" dxfId="19" priority="24" operator="lessThan">
      <formula>0.0001</formula>
    </cfRule>
  </conditionalFormatting>
  <conditionalFormatting sqref="P7:P216">
    <cfRule type="cellIs" dxfId="18" priority="14" operator="between">
      <formula>0.0000000001</formula>
      <formula>0.001</formula>
    </cfRule>
    <cfRule type="cellIs" dxfId="17" priority="18" operator="between">
      <formula>1</formula>
      <formula>10</formula>
    </cfRule>
    <cfRule type="cellIs" dxfId="16" priority="19" operator="between">
      <formula>10</formula>
      <formula>49.99999</formula>
    </cfRule>
  </conditionalFormatting>
  <conditionalFormatting sqref="P7:P216">
    <cfRule type="containsText" dxfId="15" priority="13" operator="containsText" text="&lt;">
      <formula>NOT(ISERROR(SEARCH("&lt;",P7)))</formula>
    </cfRule>
  </conditionalFormatting>
  <conditionalFormatting sqref="P7:P216">
    <cfRule type="cellIs" dxfId="14" priority="12" operator="between">
      <formula>0.001</formula>
      <formula>0.0001</formula>
    </cfRule>
    <cfRule type="cellIs" dxfId="13" priority="17" operator="between">
      <formula>0.1</formula>
      <formula>1</formula>
    </cfRule>
  </conditionalFormatting>
  <conditionalFormatting sqref="P7:P216">
    <cfRule type="cellIs" dxfId="12" priority="16" operator="between">
      <formula>0.01</formula>
      <formula>0.1</formula>
    </cfRule>
  </conditionalFormatting>
  <conditionalFormatting sqref="P7:P216">
    <cfRule type="cellIs" dxfId="11" priority="15" operator="between">
      <formula>0.001</formula>
      <formula>0.01</formula>
    </cfRule>
  </conditionalFormatting>
  <conditionalFormatting sqref="P238:P239">
    <cfRule type="cellIs" dxfId="10" priority="2" operator="between">
      <formula>10</formula>
      <formula>100</formula>
    </cfRule>
    <cfRule type="cellIs" dxfId="9" priority="3" operator="between">
      <formula>1</formula>
      <formula>10</formula>
    </cfRule>
    <cfRule type="cellIs" dxfId="8" priority="4" operator="between">
      <formula>1</formula>
      <formula>0.001</formula>
    </cfRule>
  </conditionalFormatting>
  <conditionalFormatting sqref="P238:P239">
    <cfRule type="cellIs" dxfId="7" priority="1" operator="greaterThanOrEqual">
      <formula>50</formula>
    </cfRule>
  </conditionalFormatting>
  <conditionalFormatting sqref="P238:P239">
    <cfRule type="cellIs" dxfId="6" priority="11" operator="lessThan">
      <formula>0.001</formula>
    </cfRule>
  </conditionalFormatting>
  <conditionalFormatting sqref="P238:P239">
    <cfRule type="cellIs" dxfId="5" priority="6" operator="between">
      <formula>10</formula>
      <formula>100</formula>
    </cfRule>
    <cfRule type="cellIs" dxfId="4" priority="7" operator="between">
      <formula>1</formula>
      <formula>10</formula>
    </cfRule>
    <cfRule type="cellIs" dxfId="3" priority="8" operator="between">
      <formula>1</formula>
      <formula>0.001</formula>
    </cfRule>
  </conditionalFormatting>
  <conditionalFormatting sqref="P238:P239">
    <cfRule type="cellIs" dxfId="2" priority="5" operator="greaterThanOrEqual">
      <formula>50</formula>
    </cfRule>
  </conditionalFormatting>
  <conditionalFormatting sqref="P238:P239">
    <cfRule type="cellIs" dxfId="1" priority="9" operator="between">
      <formula>0.001</formula>
      <formula>0.0001</formula>
    </cfRule>
  </conditionalFormatting>
  <conditionalFormatting sqref="P238:P239">
    <cfRule type="cellIs" dxfId="0" priority="10" operator="lessThan">
      <formula>0.0001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62ED8AB993C046A39883FC610E4D99" ma:contentTypeVersion="0" ma:contentTypeDescription="Create a new document." ma:contentTypeScope="" ma:versionID="530be7a6ece4a4a2c3c635efc6b9c724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B8D7B3-C48A-4686-9A90-BF05841831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8D61F3-DFCE-436C-A200-E1C1449F7A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C3EAD2-1913-423D-ABD5-F860A747DE71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NIAID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K. Louder</dc:creator>
  <cp:lastModifiedBy>Brandon DeKosky</cp:lastModifiedBy>
  <dcterms:created xsi:type="dcterms:W3CDTF">2010-10-07T17:37:04Z</dcterms:created>
  <dcterms:modified xsi:type="dcterms:W3CDTF">2023-08-18T16:13:04Z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0x0101002362ED8AB993C046A39883FC610E4D99</vt:lpwstr>
  </property>
</Properties>
</file>