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96/Desktop/DarR-NatComm/DarR-submit/final-figures/REVISE2/"/>
    </mc:Choice>
  </mc:AlternateContent>
  <xr:revisionPtr revIDLastSave="0" documentId="13_ncr:1_{DE4CED48-EA66-C34F-9704-A5593857BDBD}" xr6:coauthVersionLast="47" xr6:coauthVersionMax="47" xr10:uidLastSave="{00000000-0000-0000-0000-000000000000}"/>
  <bookViews>
    <workbookView xWindow="14400" yWindow="3200" windowWidth="29560" windowHeight="14780" activeTab="8" xr2:uid="{DCB364AD-C421-DA4D-BF10-903CF60F91F3}"/>
  </bookViews>
  <sheets>
    <sheet name="Figure 2a" sheetId="1" r:id="rId1"/>
    <sheet name="Figure 3A" sheetId="2" r:id="rId2"/>
    <sheet name="Figure 4c" sheetId="10" r:id="rId3"/>
    <sheet name="Figure 5c" sheetId="11" r:id="rId4"/>
    <sheet name="Figure 6d" sheetId="3" r:id="rId5"/>
    <sheet name="figure 6e" sheetId="4" r:id="rId6"/>
    <sheet name="Figure S2" sheetId="9" r:id="rId7"/>
    <sheet name="Figure S7" sheetId="12" r:id="rId8"/>
    <sheet name="Figure S12" sheetId="6" r:id="rId9"/>
  </sheets>
  <externalReferences>
    <externalReference r:id="rId10"/>
    <externalReference r:id="rId11"/>
  </externalReference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1" l="1"/>
  <c r="F28" i="11" s="1"/>
  <c r="G28" i="11" s="1"/>
  <c r="H28" i="11" s="1"/>
  <c r="H12" i="11"/>
  <c r="E12" i="11"/>
  <c r="D12" i="11"/>
  <c r="I12" i="11" s="1"/>
  <c r="H11" i="11"/>
  <c r="E11" i="11"/>
  <c r="D11" i="11"/>
  <c r="I11" i="11" s="1"/>
  <c r="H10" i="11"/>
  <c r="E10" i="11"/>
  <c r="D10" i="11"/>
  <c r="I10" i="11" s="1"/>
  <c r="H9" i="11"/>
  <c r="E9" i="11"/>
  <c r="D9" i="11"/>
  <c r="I9" i="11" s="1"/>
  <c r="H8" i="11"/>
  <c r="E8" i="11"/>
  <c r="D8" i="11"/>
  <c r="I8" i="11" s="1"/>
  <c r="H7" i="11"/>
  <c r="E7" i="11"/>
  <c r="D7" i="11"/>
  <c r="I7" i="11" s="1"/>
  <c r="H6" i="11"/>
  <c r="E6" i="11"/>
  <c r="D6" i="11"/>
  <c r="I6" i="11" s="1"/>
  <c r="E22" i="10"/>
  <c r="F22" i="10" s="1"/>
  <c r="G22" i="10" s="1"/>
  <c r="H22" i="10" s="1"/>
  <c r="H12" i="10"/>
  <c r="E12" i="10"/>
  <c r="D12" i="10"/>
  <c r="I12" i="10" s="1"/>
  <c r="H11" i="10"/>
  <c r="E11" i="10"/>
  <c r="D11" i="10"/>
  <c r="I11" i="10" s="1"/>
  <c r="H10" i="10"/>
  <c r="E10" i="10"/>
  <c r="D10" i="10"/>
  <c r="I10" i="10" s="1"/>
  <c r="H9" i="10"/>
  <c r="E9" i="10"/>
  <c r="D9" i="10"/>
  <c r="I9" i="10" s="1"/>
  <c r="H8" i="10"/>
  <c r="E8" i="10"/>
  <c r="D8" i="10"/>
  <c r="I8" i="10" s="1"/>
  <c r="H7" i="10"/>
  <c r="E7" i="10"/>
  <c r="D7" i="10"/>
  <c r="I7" i="10" s="1"/>
  <c r="H6" i="10"/>
  <c r="E6" i="10"/>
  <c r="D6" i="10"/>
  <c r="I6" i="10" s="1"/>
</calcChain>
</file>

<file path=xl/sharedStrings.xml><?xml version="1.0" encoding="utf-8"?>
<sst xmlns="http://schemas.openxmlformats.org/spreadsheetml/2006/main" count="121" uniqueCount="67">
  <si>
    <t>WT DaRR, mP</t>
  </si>
  <si>
    <t>DarR, uM</t>
  </si>
  <si>
    <t>DarR, mutant, mP</t>
  </si>
  <si>
    <t>Error, WT</t>
  </si>
  <si>
    <t>Error, Mutant</t>
  </si>
  <si>
    <t>Note: mP values are the mean of three measurements in each run. The error is the SD of the values.</t>
  </si>
  <si>
    <t>DarR, nM</t>
  </si>
  <si>
    <t>error, WT</t>
  </si>
  <si>
    <t>error, mutant</t>
  </si>
  <si>
    <t>opt DNA, mormalized mP</t>
  </si>
  <si>
    <t>WT DNA, mP normalized</t>
  </si>
  <si>
    <t>Gmutant, mP., normalized</t>
  </si>
  <si>
    <t>T mutant, mP, normalized</t>
  </si>
  <si>
    <t>error, opt</t>
  </si>
  <si>
    <t>error, G mutanterror, T mutant</t>
  </si>
  <si>
    <t>WT, mP</t>
  </si>
  <si>
    <t>mP, DarR(K44A)mP, DarR(G45V)</t>
  </si>
  <si>
    <r>
      <t xml:space="preserve">Standard Curve for </t>
    </r>
    <r>
      <rPr>
        <b/>
        <sz val="14"/>
        <color rgb="FFFF0000"/>
        <rFont val="Verdana"/>
        <family val="2"/>
      </rPr>
      <t>200pg</t>
    </r>
    <r>
      <rPr>
        <b/>
        <sz val="14"/>
        <rFont val="Verdana"/>
        <family val="2"/>
      </rPr>
      <t xml:space="preserve"> Column </t>
    </r>
  </si>
  <si>
    <t>Standard</t>
  </si>
  <si>
    <t>MW (Da)</t>
  </si>
  <si>
    <t>Elution Vol</t>
  </si>
  <si>
    <t>Log(MW)</t>
  </si>
  <si>
    <t>Kave</t>
  </si>
  <si>
    <r>
      <t>Standard /</t>
    </r>
    <r>
      <rPr>
        <b/>
        <sz val="11"/>
        <rFont val="Arial"/>
        <family val="2"/>
      </rPr>
      <t xml:space="preserve"> Target</t>
    </r>
  </si>
  <si>
    <t>MW (kDa)</t>
  </si>
  <si>
    <t>Log 10 (MW in Da)</t>
  </si>
  <si>
    <t>Elution parameters Kave</t>
  </si>
  <si>
    <t>Cytochrome c</t>
  </si>
  <si>
    <t>Carbonic Andyrase</t>
  </si>
  <si>
    <t>apo-DarR1_WT</t>
  </si>
  <si>
    <t>Bovine Serun Albumin (BSA)</t>
  </si>
  <si>
    <t>BSA</t>
  </si>
  <si>
    <r>
      <t xml:space="preserve">Complex 1 </t>
    </r>
    <r>
      <rPr>
        <b/>
        <sz val="11"/>
        <rFont val="Arial"/>
        <family val="2"/>
      </rPr>
      <t>(DarR1_WT+DNA)</t>
    </r>
  </si>
  <si>
    <t>Alcohol dehydrogenase</t>
  </si>
  <si>
    <t>Beta-Amilase</t>
  </si>
  <si>
    <t>Beta-Amylase</t>
  </si>
  <si>
    <t>Blue Dextran (Void Volume = V0)</t>
  </si>
  <si>
    <t xml:space="preserve">Kave = </t>
  </si>
  <si>
    <t>(Elution Vol-Void Vol)/(Column Volume - Void Vol)</t>
  </si>
  <si>
    <t>Void Volume = 111.17</t>
    <phoneticPr fontId="0" type="noConversion"/>
  </si>
  <si>
    <t>Column Volume = 320</t>
  </si>
  <si>
    <t>Ve</t>
  </si>
  <si>
    <t>Vt</t>
  </si>
  <si>
    <t>Vo</t>
  </si>
  <si>
    <t>log MW</t>
  </si>
  <si>
    <t>slope</t>
  </si>
  <si>
    <t>y-intercept</t>
  </si>
  <si>
    <r>
      <t xml:space="preserve">Standard Curve from </t>
    </r>
    <r>
      <rPr>
        <b/>
        <sz val="14"/>
        <color rgb="FFFF0000"/>
        <rFont val="Verdana"/>
        <family val="2"/>
      </rPr>
      <t>200pg</t>
    </r>
    <r>
      <rPr>
        <b/>
        <sz val="14"/>
        <rFont val="Verdana"/>
        <family val="2"/>
      </rPr>
      <t xml:space="preserve"> Column</t>
    </r>
  </si>
  <si>
    <r>
      <t xml:space="preserve">Standard / </t>
    </r>
    <r>
      <rPr>
        <b/>
        <sz val="11"/>
        <color rgb="FFFF0000"/>
        <rFont val="Arial"/>
        <family val="2"/>
      </rPr>
      <t>Target</t>
    </r>
  </si>
  <si>
    <r>
      <t xml:space="preserve">Complex </t>
    </r>
    <r>
      <rPr>
        <b/>
        <sz val="11"/>
        <color rgb="FFFFC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[</t>
    </r>
    <r>
      <rPr>
        <b/>
        <sz val="11"/>
        <rFont val="Arial"/>
        <family val="2"/>
      </rPr>
      <t>DarR(A119E-L120R)+DNA)]</t>
    </r>
  </si>
  <si>
    <t>Rhodococcus DarR, nM</t>
  </si>
  <si>
    <t>(A-A0)/Amax-A0error</t>
  </si>
  <si>
    <t>M baix DarR, nM</t>
  </si>
  <si>
    <t>(A-A0)/(Amax-A0)error, M. baix</t>
  </si>
  <si>
    <t>M. smeg, nM</t>
  </si>
  <si>
    <t>(A-A0)/(Amax-A0)M. smeg error</t>
  </si>
  <si>
    <t>M. smeg DarR, uM</t>
  </si>
  <si>
    <t>mP</t>
  </si>
  <si>
    <t>error</t>
  </si>
  <si>
    <t>Rhodococcus DarR, uM</t>
  </si>
  <si>
    <t xml:space="preserve">error, no </t>
  </si>
  <si>
    <t>error, cdiAMPerror, cAMP</t>
  </si>
  <si>
    <t>(A-A0)/(Amax-A0), no added nucleotide</t>
  </si>
  <si>
    <t>(A-A0)/(Amax-A0),with c-di-AMP</t>
  </si>
  <si>
    <t>(A-A0)/(Amax-A0), withcAMP</t>
  </si>
  <si>
    <t>mP, WT protein</t>
  </si>
  <si>
    <t>mP, mutant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</si>
</sst>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Verdana"/>
      <family val="2"/>
    </font>
    <font>
      <b/>
      <sz val="14"/>
      <color rgb="FFFF0000"/>
      <name val="Verdana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3"/>
      <color rgb="FF222222"/>
      <name val="Arial"/>
      <family val="2"/>
    </font>
    <font>
      <sz val="13"/>
      <color rgb="FF222222"/>
      <name val="Arial"/>
      <family val="2"/>
    </font>
    <font>
      <sz val="11"/>
      <color rgb="FF222222"/>
      <name val="Arial"/>
      <family val="2"/>
    </font>
    <font>
      <sz val="11"/>
      <color theme="1"/>
      <name val="Arial"/>
      <family val="2"/>
    </font>
    <font>
      <b/>
      <sz val="11"/>
      <color rgb="FF0000CC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3"/>
      <color rgb="FFFFFF00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color rgb="FFFFC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0">
    <xf numFmtId="0" fontId="0" fillId="0" borderId="0" xfId="0"/>
    <xf numFmtId="0" fontId="3" fillId="3" borderId="0" xfId="0" applyFont="1" applyFill="1" applyAlignment="1">
      <alignment horizontal="left"/>
    </xf>
    <xf numFmtId="0" fontId="0" fillId="3" borderId="0" xfId="0" applyFill="1"/>
    <xf numFmtId="0" fontId="3" fillId="0" borderId="0" xfId="0" applyFont="1" applyAlignment="1">
      <alignment horizontal="left"/>
    </xf>
    <xf numFmtId="0" fontId="5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4" borderId="2" xfId="0" applyFont="1" applyFill="1" applyBorder="1"/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left"/>
    </xf>
    <xf numFmtId="0" fontId="10" fillId="0" borderId="5" xfId="0" applyFont="1" applyBorder="1"/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4" borderId="6" xfId="0" applyFont="1" applyFill="1" applyBorder="1"/>
    <xf numFmtId="0" fontId="12" fillId="4" borderId="5" xfId="0" applyFont="1" applyFill="1" applyBorder="1" applyAlignment="1">
      <alignment horizontal="center"/>
    </xf>
    <xf numFmtId="2" fontId="13" fillId="4" borderId="6" xfId="0" applyNumberFormat="1" applyFont="1" applyFill="1" applyBorder="1" applyAlignment="1">
      <alignment horizontal="center"/>
    </xf>
    <xf numFmtId="2" fontId="13" fillId="4" borderId="7" xfId="0" applyNumberFormat="1" applyFont="1" applyFill="1" applyBorder="1" applyAlignment="1">
      <alignment horizontal="center"/>
    </xf>
    <xf numFmtId="0" fontId="10" fillId="0" borderId="9" xfId="0" applyFont="1" applyBorder="1"/>
    <xf numFmtId="0" fontId="11" fillId="0" borderId="1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4" borderId="10" xfId="0" applyFont="1" applyFill="1" applyBorder="1"/>
    <xf numFmtId="0" fontId="12" fillId="4" borderId="9" xfId="0" applyFont="1" applyFill="1" applyBorder="1" applyAlignment="1">
      <alignment horizontal="center"/>
    </xf>
    <xf numFmtId="2" fontId="13" fillId="4" borderId="10" xfId="0" applyNumberFormat="1" applyFont="1" applyFill="1" applyBorder="1" applyAlignment="1">
      <alignment horizontal="center"/>
    </xf>
    <xf numFmtId="2" fontId="13" fillId="4" borderId="11" xfId="0" applyNumberFormat="1" applyFont="1" applyFill="1" applyBorder="1" applyAlignment="1">
      <alignment horizontal="center"/>
    </xf>
    <xf numFmtId="0" fontId="14" fillId="4" borderId="10" xfId="0" applyFont="1" applyFill="1" applyBorder="1"/>
    <xf numFmtId="0" fontId="8" fillId="4" borderId="9" xfId="0" applyFont="1" applyFill="1" applyBorder="1" applyAlignment="1">
      <alignment horizontal="center"/>
    </xf>
    <xf numFmtId="2" fontId="8" fillId="4" borderId="10" xfId="0" applyNumberFormat="1" applyFont="1" applyFill="1" applyBorder="1" applyAlignment="1">
      <alignment horizontal="center"/>
    </xf>
    <xf numFmtId="2" fontId="8" fillId="4" borderId="11" xfId="0" applyNumberFormat="1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2" fontId="15" fillId="4" borderId="10" xfId="0" applyNumberFormat="1" applyFont="1" applyFill="1" applyBorder="1" applyAlignment="1">
      <alignment horizontal="center"/>
    </xf>
    <xf numFmtId="2" fontId="15" fillId="4" borderId="11" xfId="0" applyNumberFormat="1" applyFont="1" applyFill="1" applyBorder="1" applyAlignment="1">
      <alignment horizontal="center"/>
    </xf>
    <xf numFmtId="0" fontId="16" fillId="4" borderId="10" xfId="0" applyFont="1" applyFill="1" applyBorder="1"/>
    <xf numFmtId="0" fontId="10" fillId="0" borderId="12" xfId="0" applyFont="1" applyBorder="1"/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2" fillId="4" borderId="13" xfId="0" applyFont="1" applyFill="1" applyBorder="1"/>
    <xf numFmtId="0" fontId="12" fillId="4" borderId="12" xfId="0" applyFont="1" applyFill="1" applyBorder="1" applyAlignment="1">
      <alignment horizontal="center"/>
    </xf>
    <xf numFmtId="2" fontId="13" fillId="4" borderId="13" xfId="0" applyNumberFormat="1" applyFont="1" applyFill="1" applyBorder="1" applyAlignment="1">
      <alignment horizontal="center"/>
    </xf>
    <xf numFmtId="2" fontId="13" fillId="4" borderId="15" xfId="0" applyNumberFormat="1" applyFont="1" applyFill="1" applyBorder="1" applyAlignment="1">
      <alignment horizontal="center"/>
    </xf>
    <xf numFmtId="0" fontId="17" fillId="5" borderId="2" xfId="0" applyFont="1" applyFill="1" applyBorder="1"/>
    <xf numFmtId="0" fontId="11" fillId="0" borderId="2" xfId="0" applyFont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6" fillId="0" borderId="0" xfId="0" applyFont="1"/>
    <xf numFmtId="0" fontId="0" fillId="6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7" borderId="0" xfId="0" applyFont="1" applyFill="1" applyAlignment="1">
      <alignment horizontal="center"/>
    </xf>
    <xf numFmtId="0" fontId="17" fillId="5" borderId="0" xfId="0" applyFont="1" applyFill="1"/>
    <xf numFmtId="1" fontId="0" fillId="7" borderId="0" xfId="0" applyNumberFormat="1" applyFill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2" fontId="14" fillId="4" borderId="10" xfId="0" applyNumberFormat="1" applyFont="1" applyFill="1" applyBorder="1" applyAlignment="1">
      <alignment horizontal="center"/>
    </xf>
    <xf numFmtId="2" fontId="14" fillId="4" borderId="11" xfId="0" applyNumberFormat="1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2" fontId="16" fillId="4" borderId="10" xfId="0" applyNumberFormat="1" applyFont="1" applyFill="1" applyBorder="1" applyAlignment="1">
      <alignment horizontal="center"/>
    </xf>
    <xf numFmtId="2" fontId="16" fillId="4" borderId="11" xfId="0" applyNumberFormat="1" applyFont="1" applyFill="1" applyBorder="1" applyAlignment="1">
      <alignment horizontal="center"/>
    </xf>
    <xf numFmtId="0" fontId="1" fillId="2" borderId="1" xfId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Elution of proteins compared to standards</a:t>
            </a:r>
          </a:p>
        </c:rich>
      </c:tx>
      <c:layout>
        <c:manualLayout>
          <c:xMode val="edge"/>
          <c:yMode val="edge"/>
          <c:x val="0.14799301919720767"/>
          <c:y val="3.2748538011695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151543884239602"/>
          <c:y val="0.17413145539906102"/>
          <c:w val="0.72356323260639543"/>
          <c:h val="0.6267919855088536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[1]Sheet1!$J$3</c:f>
              <c:strCache>
                <c:ptCount val="1"/>
                <c:pt idx="0">
                  <c:v>Elution parameters Kave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2700" cap="rnd">
                <a:solidFill>
                  <a:sysClr val="windowText" lastClr="00000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[1]Sheet1!$I$4:$I$10</c:f>
              <c:numCache>
                <c:formatCode>General</c:formatCode>
                <c:ptCount val="7"/>
                <c:pt idx="0">
                  <c:v>4.0934216851622347</c:v>
                </c:pt>
                <c:pt idx="1">
                  <c:v>4.4623979978989565</c:v>
                </c:pt>
                <c:pt idx="2">
                  <c:v>4.6989700043360187</c:v>
                </c:pt>
                <c:pt idx="3">
                  <c:v>4.8195439355418683</c:v>
                </c:pt>
                <c:pt idx="4">
                  <c:v>5.0170333392987807</c:v>
                </c:pt>
                <c:pt idx="5">
                  <c:v>5.1760912590556813</c:v>
                </c:pt>
                <c:pt idx="6">
                  <c:v>5.3010299956639813</c:v>
                </c:pt>
              </c:numCache>
            </c:numRef>
          </c:xVal>
          <c:yVal>
            <c:numRef>
              <c:f>[1]Sheet1!$J$4:$J$10</c:f>
              <c:numCache>
                <c:formatCode>General</c:formatCode>
                <c:ptCount val="7"/>
                <c:pt idx="0">
                  <c:v>0.70631452581032406</c:v>
                </c:pt>
                <c:pt idx="1">
                  <c:v>0.6182953181272508</c:v>
                </c:pt>
                <c:pt idx="2">
                  <c:v>0.5284033613445378</c:v>
                </c:pt>
                <c:pt idx="3">
                  <c:v>0.47596638655462187</c:v>
                </c:pt>
                <c:pt idx="4">
                  <c:v>0.42996398559423765</c:v>
                </c:pt>
                <c:pt idx="5">
                  <c:v>0.39721488595438176</c:v>
                </c:pt>
                <c:pt idx="6">
                  <c:v>0.33378151260504196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24-4E42-8CBC-F8A4C47C5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6115984"/>
        <c:axId val="1516108912"/>
      </c:scatterChart>
      <c:valAx>
        <c:axId val="1516115984"/>
        <c:scaling>
          <c:orientation val="minMax"/>
          <c:max val="5.4"/>
          <c:min val="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 10 (MW in Da)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108912"/>
        <c:crosses val="autoZero"/>
        <c:crossBetween val="midCat"/>
        <c:majorUnit val="0.2"/>
      </c:valAx>
      <c:valAx>
        <c:axId val="1516108912"/>
        <c:scaling>
          <c:orientation val="minMax"/>
          <c:max val="0.8"/>
          <c:min val="0.3000000000000000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Elution parameters (Kav)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115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Elution of DarR-mutant and DNA  compared to standards</a:t>
            </a:r>
          </a:p>
        </c:rich>
      </c:tx>
      <c:layout>
        <c:manualLayout>
          <c:xMode val="edge"/>
          <c:yMode val="edge"/>
          <c:x val="0.14799301919720767"/>
          <c:y val="3.2748538011695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34758622947599"/>
          <c:y val="0.14079827521559804"/>
          <c:w val="0.82190427859719195"/>
          <c:h val="0.68393475815523053"/>
        </c:manualLayout>
      </c:layout>
      <c:scatterChart>
        <c:scatterStyle val="lineMarker"/>
        <c:varyColors val="0"/>
        <c:ser>
          <c:idx val="0"/>
          <c:order val="0"/>
          <c:tx>
            <c:strRef>
              <c:f>'[2]apo-DarR1WT and DarR1mutant+DNA'!$J$3</c:f>
              <c:strCache>
                <c:ptCount val="1"/>
                <c:pt idx="0">
                  <c:v>Kave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2700" cap="rnd">
                <a:solidFill>
                  <a:sysClr val="windowText" lastClr="00000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'[2]apo-DarR1WT and DarR1mutant+DNA'!$I$4:$I$10</c:f>
              <c:numCache>
                <c:formatCode>General</c:formatCode>
                <c:ptCount val="7"/>
                <c:pt idx="0">
                  <c:v>4.0934216851622347</c:v>
                </c:pt>
                <c:pt idx="1">
                  <c:v>4.4623979978989565</c:v>
                </c:pt>
                <c:pt idx="2">
                  <c:v>4.6989700043360187</c:v>
                </c:pt>
                <c:pt idx="3">
                  <c:v>4.7853298350107671</c:v>
                </c:pt>
                <c:pt idx="4">
                  <c:v>4.8195439355418683</c:v>
                </c:pt>
                <c:pt idx="5">
                  <c:v>5.1760912590556813</c:v>
                </c:pt>
                <c:pt idx="6">
                  <c:v>5.3010299956639813</c:v>
                </c:pt>
              </c:numCache>
            </c:numRef>
          </c:xVal>
          <c:yVal>
            <c:numRef>
              <c:f>'[2]apo-DarR1WT and DarR1mutant+DNA'!$J$4:$J$10</c:f>
              <c:numCache>
                <c:formatCode>General</c:formatCode>
                <c:ptCount val="7"/>
                <c:pt idx="0">
                  <c:v>0.70631452581032406</c:v>
                </c:pt>
                <c:pt idx="1">
                  <c:v>0.6182953181272508</c:v>
                </c:pt>
                <c:pt idx="2">
                  <c:v>0.5284033613445378</c:v>
                </c:pt>
                <c:pt idx="3">
                  <c:v>0.50074429771908768</c:v>
                </c:pt>
                <c:pt idx="4">
                  <c:v>0.47596638655462187</c:v>
                </c:pt>
                <c:pt idx="5">
                  <c:v>0.39721488595438176</c:v>
                </c:pt>
                <c:pt idx="6">
                  <c:v>0.33378151260504196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95B-0E4D-A3DA-8C7830ACA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6115984"/>
        <c:axId val="1516108912"/>
      </c:scatterChart>
      <c:valAx>
        <c:axId val="1516115984"/>
        <c:scaling>
          <c:orientation val="minMax"/>
          <c:max val="5.4"/>
          <c:min val="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 10 (MW in Da)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108912"/>
        <c:crosses val="autoZero"/>
        <c:crossBetween val="midCat"/>
        <c:majorUnit val="0.2"/>
      </c:valAx>
      <c:valAx>
        <c:axId val="1516108912"/>
        <c:scaling>
          <c:orientation val="minMax"/>
          <c:max val="0.75000000000000011"/>
          <c:min val="0.3000000000000000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Elution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parameters (Kav)</a:t>
                </a:r>
                <a:endParaRPr lang="en-US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115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61</xdr:row>
      <xdr:rowOff>0</xdr:rowOff>
    </xdr:from>
    <xdr:to>
      <xdr:col>23</xdr:col>
      <xdr:colOff>236422</xdr:colOff>
      <xdr:row>93</xdr:row>
      <xdr:rowOff>53336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668B91B-ED8C-8141-9375-319F98BA4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684000"/>
          <a:ext cx="19222922" cy="65557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23</xdr:col>
      <xdr:colOff>217374</xdr:colOff>
      <xdr:row>60</xdr:row>
      <xdr:rowOff>42098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4D0FD12-7AC6-834B-A585-1E0981CF5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91100"/>
          <a:ext cx="19203874" cy="6950898"/>
        </a:xfrm>
        <a:prstGeom prst="rect">
          <a:avLst/>
        </a:prstGeom>
      </xdr:spPr>
    </xdr:pic>
    <xdr:clientData/>
  </xdr:twoCellAnchor>
  <xdr:twoCellAnchor>
    <xdr:from>
      <xdr:col>10</xdr:col>
      <xdr:colOff>270623</xdr:colOff>
      <xdr:row>2</xdr:row>
      <xdr:rowOff>122703</xdr:rowOff>
    </xdr:from>
    <xdr:to>
      <xdr:col>15</xdr:col>
      <xdr:colOff>257735</xdr:colOff>
      <xdr:row>17</xdr:row>
      <xdr:rowOff>168089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93EBBC6-651C-FD4A-ACA4-53D6D907CB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392207</xdr:colOff>
      <xdr:row>2</xdr:row>
      <xdr:rowOff>112059</xdr:rowOff>
    </xdr:from>
    <xdr:to>
      <xdr:col>20</xdr:col>
      <xdr:colOff>772419</xdr:colOff>
      <xdr:row>18</xdr:row>
      <xdr:rowOff>37600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A3A381A9-0663-894B-A619-C9C898E67EC5}"/>
            </a:ext>
          </a:extLst>
        </xdr:cNvPr>
        <xdr:cNvGrpSpPr/>
      </xdr:nvGrpSpPr>
      <xdr:grpSpPr>
        <a:xfrm>
          <a:off x="12774707" y="518459"/>
          <a:ext cx="4507712" cy="3341841"/>
          <a:chOff x="2408932" y="535457"/>
          <a:chExt cx="4582418" cy="3320923"/>
        </a:xfrm>
      </xdr:grpSpPr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BA4FA6A7-8A64-267F-0627-1CD9D165B9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408932" y="535457"/>
            <a:ext cx="4485112" cy="3320923"/>
          </a:xfrm>
          <a:prstGeom prst="rect">
            <a:avLst/>
          </a:prstGeom>
        </xdr:spPr>
      </xdr:pic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A0F6AC34-7C6C-371B-F9A7-BA5D6F36BA1A}"/>
              </a:ext>
            </a:extLst>
          </xdr:cNvPr>
          <xdr:cNvSpPr/>
        </xdr:nvSpPr>
        <xdr:spPr>
          <a:xfrm>
            <a:off x="5523617" y="2607910"/>
            <a:ext cx="103806" cy="79375"/>
          </a:xfrm>
          <a:prstGeom prst="ellipse">
            <a:avLst/>
          </a:prstGeom>
          <a:solidFill>
            <a:srgbClr val="FF0000"/>
          </a:solidFill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193097E0-6019-DEBD-B1D7-9210A0268343}"/>
              </a:ext>
            </a:extLst>
          </xdr:cNvPr>
          <xdr:cNvSpPr/>
        </xdr:nvSpPr>
        <xdr:spPr>
          <a:xfrm>
            <a:off x="4796053" y="2197800"/>
            <a:ext cx="103806" cy="79375"/>
          </a:xfrm>
          <a:prstGeom prst="ellipse">
            <a:avLst/>
          </a:prstGeom>
          <a:solidFill>
            <a:srgbClr val="0000CC"/>
          </a:solidFill>
          <a:ln w="19050">
            <a:solidFill>
              <a:srgbClr val="0000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3" name="TextBox 17">
            <a:extLst>
              <a:ext uri="{FF2B5EF4-FFF2-40B4-BE49-F238E27FC236}">
                <a16:creationId xmlns:a16="http://schemas.microsoft.com/office/drawing/2014/main" id="{44E3F1CA-18B0-8C75-E91C-79E9E89908EB}"/>
              </a:ext>
            </a:extLst>
          </xdr:cNvPr>
          <xdr:cNvSpPr txBox="1"/>
        </xdr:nvSpPr>
        <xdr:spPr>
          <a:xfrm>
            <a:off x="4088637" y="2128250"/>
            <a:ext cx="739305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>
                <a:solidFill>
                  <a:srgbClr val="0000CC"/>
                </a:solidFill>
              </a:rPr>
              <a:t>apo DarR1</a:t>
            </a:r>
          </a:p>
        </xdr:txBody>
      </xdr:sp>
      <xdr:sp macro="" textlink="">
        <xdr:nvSpPr>
          <xdr:cNvPr id="24" name="TextBox 18">
            <a:extLst>
              <a:ext uri="{FF2B5EF4-FFF2-40B4-BE49-F238E27FC236}">
                <a16:creationId xmlns:a16="http://schemas.microsoft.com/office/drawing/2014/main" id="{160EA554-A5C0-196B-72AD-9A91869B8AA4}"/>
              </a:ext>
            </a:extLst>
          </xdr:cNvPr>
          <xdr:cNvSpPr txBox="1"/>
        </xdr:nvSpPr>
        <xdr:spPr>
          <a:xfrm>
            <a:off x="4827942" y="2534011"/>
            <a:ext cx="74411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>
                <a:solidFill>
                  <a:srgbClr val="FF0000"/>
                </a:solidFill>
              </a:rPr>
              <a:t>Complex 1</a:t>
            </a:r>
          </a:p>
        </xdr:txBody>
      </xdr:sp>
      <xdr:sp macro="" textlink="">
        <xdr:nvSpPr>
          <xdr:cNvPr id="25" name="TextBox 20">
            <a:extLst>
              <a:ext uri="{FF2B5EF4-FFF2-40B4-BE49-F238E27FC236}">
                <a16:creationId xmlns:a16="http://schemas.microsoft.com/office/drawing/2014/main" id="{99554418-DAB2-2D90-7A0D-7784C6722E07}"/>
              </a:ext>
            </a:extLst>
          </xdr:cNvPr>
          <xdr:cNvSpPr txBox="1"/>
        </xdr:nvSpPr>
        <xdr:spPr>
          <a:xfrm>
            <a:off x="3502495" y="1364907"/>
            <a:ext cx="7601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Cytochrome c</a:t>
            </a:r>
          </a:p>
        </xdr:txBody>
      </xdr:sp>
      <xdr:sp macro="" textlink="">
        <xdr:nvSpPr>
          <xdr:cNvPr id="26" name="TextBox 21">
            <a:extLst>
              <a:ext uri="{FF2B5EF4-FFF2-40B4-BE49-F238E27FC236}">
                <a16:creationId xmlns:a16="http://schemas.microsoft.com/office/drawing/2014/main" id="{33794BE1-BC43-36BE-EEE7-B781D8855EC9}"/>
              </a:ext>
            </a:extLst>
          </xdr:cNvPr>
          <xdr:cNvSpPr txBox="1"/>
        </xdr:nvSpPr>
        <xdr:spPr>
          <a:xfrm>
            <a:off x="4336437" y="1789975"/>
            <a:ext cx="102303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Carbonic Anhydrase</a:t>
            </a:r>
          </a:p>
        </xdr:txBody>
      </xdr:sp>
      <xdr:sp macro="" textlink="">
        <xdr:nvSpPr>
          <xdr:cNvPr id="27" name="TextBox 33">
            <a:extLst>
              <a:ext uri="{FF2B5EF4-FFF2-40B4-BE49-F238E27FC236}">
                <a16:creationId xmlns:a16="http://schemas.microsoft.com/office/drawing/2014/main" id="{0CACC995-0851-2995-EE1D-075D4BFC283E}"/>
              </a:ext>
            </a:extLst>
          </xdr:cNvPr>
          <xdr:cNvSpPr txBox="1"/>
        </xdr:nvSpPr>
        <xdr:spPr>
          <a:xfrm>
            <a:off x="5177047" y="2318124"/>
            <a:ext cx="34657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BSA</a:t>
            </a:r>
          </a:p>
        </xdr:txBody>
      </xdr:sp>
      <xdr:sp macro="" textlink="">
        <xdr:nvSpPr>
          <xdr:cNvPr id="28" name="TextBox 34">
            <a:extLst>
              <a:ext uri="{FF2B5EF4-FFF2-40B4-BE49-F238E27FC236}">
                <a16:creationId xmlns:a16="http://schemas.microsoft.com/office/drawing/2014/main" id="{6C8BF20D-40C3-DB28-FC57-592E5D8C16CF}"/>
              </a:ext>
            </a:extLst>
          </xdr:cNvPr>
          <xdr:cNvSpPr txBox="1"/>
        </xdr:nvSpPr>
        <xdr:spPr>
          <a:xfrm>
            <a:off x="5783968" y="2601355"/>
            <a:ext cx="12073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Alcohol dehydrogenase</a:t>
            </a:r>
          </a:p>
        </xdr:txBody>
      </xdr:sp>
      <xdr:sp macro="" textlink="">
        <xdr:nvSpPr>
          <xdr:cNvPr id="29" name="TextBox 35">
            <a:extLst>
              <a:ext uri="{FF2B5EF4-FFF2-40B4-BE49-F238E27FC236}">
                <a16:creationId xmlns:a16="http://schemas.microsoft.com/office/drawing/2014/main" id="{CB120FBB-D8A0-7507-24FD-FBB7208E0DA8}"/>
              </a:ext>
            </a:extLst>
          </xdr:cNvPr>
          <xdr:cNvSpPr txBox="1"/>
        </xdr:nvSpPr>
        <xdr:spPr>
          <a:xfrm>
            <a:off x="6152950" y="3032473"/>
            <a:ext cx="7601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Beta-Amylase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16</xdr:col>
      <xdr:colOff>700719</xdr:colOff>
      <xdr:row>99</xdr:row>
      <xdr:rowOff>53336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1B6FD3-8421-4F4F-AACD-EAF3062C4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27000"/>
          <a:ext cx="13908719" cy="65557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16</xdr:col>
      <xdr:colOff>681671</xdr:colOff>
      <xdr:row>66</xdr:row>
      <xdr:rowOff>23049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89D1CA-8DDD-EC4E-97A8-486B8D8C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134100"/>
          <a:ext cx="13889671" cy="6931849"/>
        </a:xfrm>
        <a:prstGeom prst="rect">
          <a:avLst/>
        </a:prstGeom>
      </xdr:spPr>
    </xdr:pic>
    <xdr:clientData/>
  </xdr:twoCellAnchor>
  <xdr:twoCellAnchor>
    <xdr:from>
      <xdr:col>10</xdr:col>
      <xdr:colOff>609600</xdr:colOff>
      <xdr:row>2</xdr:row>
      <xdr:rowOff>304800</xdr:rowOff>
    </xdr:from>
    <xdr:to>
      <xdr:col>16</xdr:col>
      <xdr:colOff>352425</xdr:colOff>
      <xdr:row>15</xdr:row>
      <xdr:rowOff>180975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4E206DD-436B-524E-82BF-BBA93CBF56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628650</xdr:colOff>
      <xdr:row>3</xdr:row>
      <xdr:rowOff>0</xdr:rowOff>
    </xdr:from>
    <xdr:to>
      <xdr:col>22</xdr:col>
      <xdr:colOff>489340</xdr:colOff>
      <xdr:row>15</xdr:row>
      <xdr:rowOff>190351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19FF6C38-600E-6546-A36A-CAF18CE93E7D}"/>
            </a:ext>
          </a:extLst>
        </xdr:cNvPr>
        <xdr:cNvGrpSpPr/>
      </xdr:nvGrpSpPr>
      <xdr:grpSpPr>
        <a:xfrm>
          <a:off x="13836650" y="635000"/>
          <a:ext cx="4813690" cy="2768451"/>
          <a:chOff x="2430383" y="693091"/>
          <a:chExt cx="4889890" cy="2676376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F856F943-BB01-90EC-DFF2-745225D246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430383" y="693091"/>
            <a:ext cx="4785775" cy="2676376"/>
          </a:xfrm>
          <a:prstGeom prst="rect">
            <a:avLst/>
          </a:prstGeom>
        </xdr:spPr>
      </xdr:pic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CBB1833D-6889-273A-381C-D818D220D346}"/>
              </a:ext>
            </a:extLst>
          </xdr:cNvPr>
          <xdr:cNvSpPr/>
        </xdr:nvSpPr>
        <xdr:spPr>
          <a:xfrm>
            <a:off x="5175419" y="2032212"/>
            <a:ext cx="103806" cy="79375"/>
          </a:xfrm>
          <a:prstGeom prst="ellipse">
            <a:avLst/>
          </a:prstGeom>
          <a:solidFill>
            <a:srgbClr val="FF0000"/>
          </a:solidFill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Oval 7">
            <a:extLst>
              <a:ext uri="{FF2B5EF4-FFF2-40B4-BE49-F238E27FC236}">
                <a16:creationId xmlns:a16="http://schemas.microsoft.com/office/drawing/2014/main" id="{8233D0E3-A67F-18D9-2006-8C08306A9E99}"/>
              </a:ext>
            </a:extLst>
          </xdr:cNvPr>
          <xdr:cNvSpPr/>
        </xdr:nvSpPr>
        <xdr:spPr>
          <a:xfrm>
            <a:off x="4923714" y="1930063"/>
            <a:ext cx="103806" cy="79375"/>
          </a:xfrm>
          <a:prstGeom prst="ellipse">
            <a:avLst/>
          </a:prstGeom>
          <a:solidFill>
            <a:srgbClr val="0000CC"/>
          </a:solidFill>
          <a:ln w="19050">
            <a:solidFill>
              <a:srgbClr val="0000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" name="TextBox 31">
            <a:extLst>
              <a:ext uri="{FF2B5EF4-FFF2-40B4-BE49-F238E27FC236}">
                <a16:creationId xmlns:a16="http://schemas.microsoft.com/office/drawing/2014/main" id="{19FB6EE7-F863-5AF9-1F19-59102E00BE4B}"/>
              </a:ext>
            </a:extLst>
          </xdr:cNvPr>
          <xdr:cNvSpPr txBox="1"/>
        </xdr:nvSpPr>
        <xdr:spPr>
          <a:xfrm>
            <a:off x="4785015" y="1676346"/>
            <a:ext cx="75373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>
                <a:solidFill>
                  <a:srgbClr val="0000CC"/>
                </a:solidFill>
              </a:rPr>
              <a:t>Apo DarR1</a:t>
            </a:r>
          </a:p>
        </xdr:txBody>
      </xdr:sp>
      <xdr:sp macro="" textlink="">
        <xdr:nvSpPr>
          <xdr:cNvPr id="10" name="TextBox 32">
            <a:extLst>
              <a:ext uri="{FF2B5EF4-FFF2-40B4-BE49-F238E27FC236}">
                <a16:creationId xmlns:a16="http://schemas.microsoft.com/office/drawing/2014/main" id="{2604257F-BF63-2088-DEF7-059CA96C54A2}"/>
              </a:ext>
            </a:extLst>
          </xdr:cNvPr>
          <xdr:cNvSpPr txBox="1"/>
        </xdr:nvSpPr>
        <xdr:spPr>
          <a:xfrm>
            <a:off x="5117426" y="1838618"/>
            <a:ext cx="220284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>
                <a:solidFill>
                  <a:srgbClr val="FF0000"/>
                </a:solidFill>
              </a:rPr>
              <a:t>Complex: DarR (A119E-L120R) + DNA</a:t>
            </a:r>
          </a:p>
        </xdr:txBody>
      </xdr:sp>
      <xdr:sp macro="" textlink="">
        <xdr:nvSpPr>
          <xdr:cNvPr id="11" name="TextBox 36">
            <a:extLst>
              <a:ext uri="{FF2B5EF4-FFF2-40B4-BE49-F238E27FC236}">
                <a16:creationId xmlns:a16="http://schemas.microsoft.com/office/drawing/2014/main" id="{8BD5A997-0DF7-F1FA-CE37-7F8197ED859B}"/>
              </a:ext>
            </a:extLst>
          </xdr:cNvPr>
          <xdr:cNvSpPr txBox="1"/>
        </xdr:nvSpPr>
        <xdr:spPr>
          <a:xfrm>
            <a:off x="5117251" y="2198143"/>
            <a:ext cx="34657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BSA</a:t>
            </a:r>
          </a:p>
        </xdr:txBody>
      </xdr:sp>
      <xdr:sp macro="" textlink="">
        <xdr:nvSpPr>
          <xdr:cNvPr id="12" name="TextBox 37">
            <a:extLst>
              <a:ext uri="{FF2B5EF4-FFF2-40B4-BE49-F238E27FC236}">
                <a16:creationId xmlns:a16="http://schemas.microsoft.com/office/drawing/2014/main" id="{CB384118-6E3B-445C-86B1-9E84C5C70C65}"/>
              </a:ext>
            </a:extLst>
          </xdr:cNvPr>
          <xdr:cNvSpPr txBox="1"/>
        </xdr:nvSpPr>
        <xdr:spPr>
          <a:xfrm>
            <a:off x="2970266" y="1305056"/>
            <a:ext cx="7601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Cytochrome c</a:t>
            </a:r>
          </a:p>
        </xdr:txBody>
      </xdr:sp>
      <xdr:sp macro="" textlink="">
        <xdr:nvSpPr>
          <xdr:cNvPr id="13" name="TextBox 38">
            <a:extLst>
              <a:ext uri="{FF2B5EF4-FFF2-40B4-BE49-F238E27FC236}">
                <a16:creationId xmlns:a16="http://schemas.microsoft.com/office/drawing/2014/main" id="{EA4FF721-4847-F074-7895-4C411A3A510A}"/>
              </a:ext>
            </a:extLst>
          </xdr:cNvPr>
          <xdr:cNvSpPr txBox="1"/>
        </xdr:nvSpPr>
        <xdr:spPr>
          <a:xfrm>
            <a:off x="3299450" y="1574607"/>
            <a:ext cx="102303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Carbonic Anhydrase</a:t>
            </a:r>
          </a:p>
        </xdr:txBody>
      </xdr:sp>
      <xdr:sp macro="" textlink="">
        <xdr:nvSpPr>
          <xdr:cNvPr id="14" name="TextBox 39">
            <a:extLst>
              <a:ext uri="{FF2B5EF4-FFF2-40B4-BE49-F238E27FC236}">
                <a16:creationId xmlns:a16="http://schemas.microsoft.com/office/drawing/2014/main" id="{A6FFD2FE-3485-ED7D-C047-AC696F6C62B9}"/>
              </a:ext>
            </a:extLst>
          </xdr:cNvPr>
          <xdr:cNvSpPr txBox="1"/>
        </xdr:nvSpPr>
        <xdr:spPr>
          <a:xfrm>
            <a:off x="5144511" y="2461003"/>
            <a:ext cx="12073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Alcohol dehydrogenase</a:t>
            </a:r>
          </a:p>
        </xdr:txBody>
      </xdr:sp>
      <xdr:sp macro="" textlink="">
        <xdr:nvSpPr>
          <xdr:cNvPr id="15" name="TextBox 40">
            <a:extLst>
              <a:ext uri="{FF2B5EF4-FFF2-40B4-BE49-F238E27FC236}">
                <a16:creationId xmlns:a16="http://schemas.microsoft.com/office/drawing/2014/main" id="{BD5D39FF-18FD-C27C-8F99-7F19C022667B}"/>
              </a:ext>
            </a:extLst>
          </xdr:cNvPr>
          <xdr:cNvSpPr txBox="1"/>
        </xdr:nvSpPr>
        <xdr:spPr>
          <a:xfrm>
            <a:off x="5897708" y="2676265"/>
            <a:ext cx="7601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Beta-Amylase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res31/Desktop/Schumacher-Lab/Projects/DarR1%20project/paper/8-21-23_Elution%20of%20proteins%20compared%20to%20standards_new%20versi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s96/Desktop/DarR-NatComm/DarR-submit/final-figures/REVISE2/Source-SEC-data-10-10-23_raw%20data%20of%20elution%20volume.xlsx" TargetMode="External"/><Relationship Id="rId1" Type="http://schemas.openxmlformats.org/officeDocument/2006/relationships/externalLinkPath" Target="Source-SEC-data-10-10-23_raw%20data%20of%20elution%20volu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3">
          <cell r="J3" t="str">
            <v>Elution parameters Kave</v>
          </cell>
        </row>
        <row r="4">
          <cell r="I4">
            <v>4.0934216851622347</v>
          </cell>
          <cell r="J4">
            <v>0.70631452581032406</v>
          </cell>
        </row>
        <row r="5">
          <cell r="I5">
            <v>4.4623979978989565</v>
          </cell>
          <cell r="J5">
            <v>0.6182953181272508</v>
          </cell>
        </row>
        <row r="6">
          <cell r="I6">
            <v>4.6989700043360187</v>
          </cell>
          <cell r="J6">
            <v>0.5284033613445378</v>
          </cell>
        </row>
        <row r="7">
          <cell r="I7">
            <v>4.8195439355418683</v>
          </cell>
          <cell r="J7">
            <v>0.47596638655462187</v>
          </cell>
        </row>
        <row r="8">
          <cell r="I8">
            <v>5.0170333392987807</v>
          </cell>
          <cell r="J8">
            <v>0.42996398559423765</v>
          </cell>
        </row>
        <row r="9">
          <cell r="I9">
            <v>5.1760912590556813</v>
          </cell>
          <cell r="J9">
            <v>0.39721488595438176</v>
          </cell>
        </row>
        <row r="10">
          <cell r="I10">
            <v>5.3010299956639813</v>
          </cell>
          <cell r="J10">
            <v>0.33378151260504196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o-DarR1WT and DarR1+DNA"/>
      <sheetName val="apo-DarR1WT and DarR1mutant+DNA"/>
    </sheetNames>
    <sheetDataSet>
      <sheetData sheetId="0" refreshError="1"/>
      <sheetData sheetId="1">
        <row r="3">
          <cell r="J3" t="str">
            <v>Kave</v>
          </cell>
        </row>
        <row r="4">
          <cell r="I4">
            <v>4.0934216851622347</v>
          </cell>
          <cell r="J4">
            <v>0.70631452581032406</v>
          </cell>
        </row>
        <row r="5">
          <cell r="I5">
            <v>4.4623979978989565</v>
          </cell>
          <cell r="J5">
            <v>0.6182953181272508</v>
          </cell>
        </row>
        <row r="6">
          <cell r="I6">
            <v>4.6989700043360187</v>
          </cell>
          <cell r="J6">
            <v>0.5284033613445378</v>
          </cell>
        </row>
        <row r="7">
          <cell r="I7">
            <v>4.7853298350107671</v>
          </cell>
          <cell r="J7">
            <v>0.50074429771908768</v>
          </cell>
        </row>
        <row r="8">
          <cell r="I8">
            <v>4.8195439355418683</v>
          </cell>
          <cell r="J8">
            <v>0.47596638655462187</v>
          </cell>
        </row>
        <row r="9">
          <cell r="I9">
            <v>5.1760912590556813</v>
          </cell>
          <cell r="J9">
            <v>0.39721488595438176</v>
          </cell>
        </row>
        <row r="10">
          <cell r="I10">
            <v>5.3010299956639813</v>
          </cell>
          <cell r="J10">
            <v>0.33378151260504196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89A1-0414-7049-A2A3-088CADD75E10}">
  <dimension ref="A3:E25"/>
  <sheetViews>
    <sheetView workbookViewId="0">
      <selection activeCell="A25" sqref="A25"/>
    </sheetView>
  </sheetViews>
  <sheetFormatPr baseColWidth="10" defaultRowHeight="16" x14ac:dyDescent="0.2"/>
  <sheetData>
    <row r="3" spans="1:5" x14ac:dyDescent="0.2">
      <c r="A3" t="s">
        <v>1</v>
      </c>
      <c r="B3" t="s">
        <v>0</v>
      </c>
      <c r="C3" t="s">
        <v>2</v>
      </c>
      <c r="D3" t="s">
        <v>3</v>
      </c>
      <c r="E3" t="s">
        <v>4</v>
      </c>
    </row>
    <row r="4" spans="1:5" x14ac:dyDescent="0.2">
      <c r="A4">
        <v>0</v>
      </c>
      <c r="B4">
        <v>0</v>
      </c>
      <c r="C4">
        <v>0</v>
      </c>
      <c r="D4">
        <v>0</v>
      </c>
      <c r="E4">
        <v>0</v>
      </c>
    </row>
    <row r="5" spans="1:5" x14ac:dyDescent="0.2">
      <c r="A5">
        <v>0.2</v>
      </c>
      <c r="B5">
        <v>0</v>
      </c>
      <c r="C5">
        <v>0</v>
      </c>
      <c r="D5">
        <v>0</v>
      </c>
      <c r="E5">
        <v>0</v>
      </c>
    </row>
    <row r="6" spans="1:5" x14ac:dyDescent="0.2">
      <c r="A6">
        <v>0.4</v>
      </c>
      <c r="B6">
        <v>0</v>
      </c>
      <c r="C6">
        <v>0</v>
      </c>
      <c r="D6">
        <v>0</v>
      </c>
      <c r="E6">
        <v>0</v>
      </c>
    </row>
    <row r="7" spans="1:5" x14ac:dyDescent="0.2">
      <c r="A7">
        <v>0.5</v>
      </c>
      <c r="B7">
        <v>0</v>
      </c>
      <c r="C7">
        <v>0</v>
      </c>
      <c r="D7">
        <v>0.3</v>
      </c>
      <c r="E7">
        <v>0</v>
      </c>
    </row>
    <row r="8" spans="1:5" x14ac:dyDescent="0.2">
      <c r="A8">
        <v>0.8</v>
      </c>
      <c r="B8">
        <v>0</v>
      </c>
      <c r="C8">
        <v>0</v>
      </c>
      <c r="D8">
        <v>0.4</v>
      </c>
      <c r="E8">
        <v>0</v>
      </c>
    </row>
    <row r="9" spans="1:5" x14ac:dyDescent="0.2">
      <c r="A9">
        <v>1.3</v>
      </c>
      <c r="B9">
        <v>1</v>
      </c>
      <c r="C9">
        <v>0</v>
      </c>
      <c r="D9">
        <v>0.05</v>
      </c>
      <c r="E9">
        <v>0.2</v>
      </c>
    </row>
    <row r="10" spans="1:5" x14ac:dyDescent="0.2">
      <c r="A10">
        <v>2.2999999999999998</v>
      </c>
      <c r="B10">
        <v>10.3</v>
      </c>
      <c r="C10">
        <v>0</v>
      </c>
      <c r="D10">
        <v>0.23</v>
      </c>
      <c r="E10">
        <v>0.4</v>
      </c>
    </row>
    <row r="11" spans="1:5" x14ac:dyDescent="0.2">
      <c r="A11">
        <v>3.3</v>
      </c>
      <c r="B11">
        <v>20.5</v>
      </c>
      <c r="C11">
        <v>0</v>
      </c>
      <c r="D11">
        <v>1</v>
      </c>
      <c r="E11">
        <v>0.2</v>
      </c>
    </row>
    <row r="12" spans="1:5" x14ac:dyDescent="0.2">
      <c r="A12">
        <v>4.5</v>
      </c>
      <c r="B12">
        <v>23.5</v>
      </c>
      <c r="C12">
        <v>0</v>
      </c>
      <c r="D12">
        <v>2</v>
      </c>
      <c r="E12">
        <v>0.1</v>
      </c>
    </row>
    <row r="13" spans="1:5" x14ac:dyDescent="0.2">
      <c r="A13">
        <v>6.3</v>
      </c>
      <c r="B13">
        <v>30</v>
      </c>
      <c r="C13">
        <v>0</v>
      </c>
      <c r="D13">
        <v>1</v>
      </c>
      <c r="E13">
        <v>0.2</v>
      </c>
    </row>
    <row r="14" spans="1:5" x14ac:dyDescent="0.2">
      <c r="A14">
        <v>9.3000000000000007</v>
      </c>
      <c r="B14">
        <v>49</v>
      </c>
      <c r="C14">
        <v>0</v>
      </c>
      <c r="D14">
        <v>2</v>
      </c>
      <c r="E14">
        <v>0.6</v>
      </c>
    </row>
    <row r="15" spans="1:5" x14ac:dyDescent="0.2">
      <c r="A15">
        <v>12.3</v>
      </c>
      <c r="B15">
        <v>64</v>
      </c>
      <c r="C15">
        <v>0</v>
      </c>
      <c r="D15">
        <v>1</v>
      </c>
      <c r="E15">
        <v>0.06</v>
      </c>
    </row>
    <row r="16" spans="1:5" x14ac:dyDescent="0.2">
      <c r="A16">
        <v>15.3</v>
      </c>
      <c r="B16">
        <v>73</v>
      </c>
      <c r="C16">
        <v>0</v>
      </c>
      <c r="D16">
        <v>2</v>
      </c>
      <c r="E16">
        <v>0.04</v>
      </c>
    </row>
    <row r="17" spans="1:5" x14ac:dyDescent="0.2">
      <c r="A17">
        <v>18.3</v>
      </c>
      <c r="B17">
        <v>82.3</v>
      </c>
      <c r="C17">
        <v>0</v>
      </c>
      <c r="D17">
        <v>3</v>
      </c>
      <c r="E17">
        <v>0.1</v>
      </c>
    </row>
    <row r="18" spans="1:5" x14ac:dyDescent="0.2">
      <c r="A18">
        <v>24.3</v>
      </c>
      <c r="B18">
        <v>96</v>
      </c>
      <c r="C18">
        <v>1</v>
      </c>
      <c r="D18">
        <v>6</v>
      </c>
      <c r="E18">
        <v>0.5</v>
      </c>
    </row>
    <row r="19" spans="1:5" x14ac:dyDescent="0.2">
      <c r="A19">
        <v>30.3</v>
      </c>
      <c r="B19">
        <v>115</v>
      </c>
      <c r="C19">
        <v>2</v>
      </c>
      <c r="D19">
        <v>1</v>
      </c>
      <c r="E19">
        <v>1</v>
      </c>
    </row>
    <row r="20" spans="1:5" x14ac:dyDescent="0.2">
      <c r="A20">
        <v>36.299999999999997</v>
      </c>
      <c r="B20">
        <v>120</v>
      </c>
      <c r="C20">
        <v>5</v>
      </c>
      <c r="D20">
        <v>2</v>
      </c>
      <c r="E20">
        <v>2</v>
      </c>
    </row>
    <row r="21" spans="1:5" x14ac:dyDescent="0.2">
      <c r="A21">
        <v>60</v>
      </c>
      <c r="B21">
        <v>130</v>
      </c>
      <c r="C21">
        <v>10</v>
      </c>
      <c r="D21">
        <v>2</v>
      </c>
      <c r="E21">
        <v>4</v>
      </c>
    </row>
    <row r="25" spans="1:5" x14ac:dyDescent="0.2">
      <c r="A2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0080-76F8-7545-AA1D-CAB4B376002A}">
  <dimension ref="A3:E16"/>
  <sheetViews>
    <sheetView workbookViewId="0">
      <selection activeCell="E4" sqref="E4"/>
    </sheetView>
  </sheetViews>
  <sheetFormatPr baseColWidth="10" defaultRowHeight="16" x14ac:dyDescent="0.2"/>
  <sheetData>
    <row r="3" spans="1:5" x14ac:dyDescent="0.2">
      <c r="A3" t="s">
        <v>59</v>
      </c>
      <c r="B3" t="s">
        <v>65</v>
      </c>
      <c r="C3" t="s">
        <v>66</v>
      </c>
      <c r="D3" t="s">
        <v>7</v>
      </c>
      <c r="E3" t="s">
        <v>8</v>
      </c>
    </row>
    <row r="4" spans="1:5" x14ac:dyDescent="0.2">
      <c r="A4">
        <v>0</v>
      </c>
      <c r="B4">
        <v>0</v>
      </c>
      <c r="C4">
        <v>0</v>
      </c>
      <c r="D4">
        <v>0</v>
      </c>
      <c r="E4" t="s">
        <v>5</v>
      </c>
    </row>
    <row r="5" spans="1:5" x14ac:dyDescent="0.2">
      <c r="A5">
        <v>4</v>
      </c>
      <c r="B5">
        <v>8</v>
      </c>
      <c r="C5">
        <v>0</v>
      </c>
      <c r="D5">
        <v>0.6</v>
      </c>
      <c r="E5">
        <v>0</v>
      </c>
    </row>
    <row r="6" spans="1:5" x14ac:dyDescent="0.2">
      <c r="A6">
        <v>6</v>
      </c>
      <c r="B6">
        <v>16</v>
      </c>
      <c r="C6">
        <v>0</v>
      </c>
      <c r="D6">
        <v>0.5</v>
      </c>
      <c r="E6">
        <v>2.0000000000000001E-4</v>
      </c>
    </row>
    <row r="7" spans="1:5" x14ac:dyDescent="0.2">
      <c r="A7">
        <v>7</v>
      </c>
      <c r="B7">
        <v>20</v>
      </c>
      <c r="C7">
        <v>0.05</v>
      </c>
      <c r="D7">
        <v>0.8</v>
      </c>
      <c r="E7">
        <v>3.0000000000000001E-3</v>
      </c>
    </row>
    <row r="8" spans="1:5" x14ac:dyDescent="0.2">
      <c r="A8">
        <v>8</v>
      </c>
      <c r="B8">
        <v>27</v>
      </c>
      <c r="C8">
        <v>1</v>
      </c>
      <c r="D8">
        <v>1</v>
      </c>
      <c r="E8">
        <v>0.1</v>
      </c>
    </row>
    <row r="9" spans="1:5" x14ac:dyDescent="0.2">
      <c r="A9">
        <v>10</v>
      </c>
      <c r="B9">
        <v>36</v>
      </c>
      <c r="C9">
        <v>2</v>
      </c>
      <c r="D9">
        <v>2</v>
      </c>
      <c r="E9">
        <v>0.3</v>
      </c>
    </row>
    <row r="10" spans="1:5" x14ac:dyDescent="0.2">
      <c r="A10">
        <v>17</v>
      </c>
      <c r="B10">
        <v>43</v>
      </c>
      <c r="C10">
        <v>4</v>
      </c>
      <c r="D10">
        <v>1</v>
      </c>
      <c r="E10">
        <v>0.4</v>
      </c>
    </row>
    <row r="11" spans="1:5" x14ac:dyDescent="0.2">
      <c r="A11">
        <v>21</v>
      </c>
      <c r="B11">
        <v>57</v>
      </c>
      <c r="C11">
        <v>8</v>
      </c>
      <c r="D11">
        <v>4</v>
      </c>
      <c r="E11">
        <v>1</v>
      </c>
    </row>
    <row r="12" spans="1:5" x14ac:dyDescent="0.2">
      <c r="A12">
        <v>26</v>
      </c>
      <c r="B12">
        <v>61</v>
      </c>
      <c r="C12">
        <v>10</v>
      </c>
      <c r="D12">
        <v>2</v>
      </c>
      <c r="E12">
        <v>0.3</v>
      </c>
    </row>
    <row r="13" spans="1:5" x14ac:dyDescent="0.2">
      <c r="A13">
        <v>38</v>
      </c>
      <c r="B13">
        <v>80</v>
      </c>
      <c r="C13">
        <v>14</v>
      </c>
      <c r="D13">
        <v>0.5</v>
      </c>
      <c r="E13">
        <v>0.5</v>
      </c>
    </row>
    <row r="14" spans="1:5" x14ac:dyDescent="0.2">
      <c r="A14">
        <v>47</v>
      </c>
      <c r="B14">
        <v>88</v>
      </c>
      <c r="C14">
        <v>18</v>
      </c>
      <c r="D14">
        <v>1</v>
      </c>
      <c r="E14">
        <v>0.1</v>
      </c>
    </row>
    <row r="15" spans="1:5" x14ac:dyDescent="0.2">
      <c r="A15">
        <v>57</v>
      </c>
      <c r="B15">
        <v>94.8</v>
      </c>
      <c r="C15">
        <v>20.9</v>
      </c>
      <c r="D15">
        <v>2</v>
      </c>
      <c r="E15">
        <v>2</v>
      </c>
    </row>
    <row r="16" spans="1:5" x14ac:dyDescent="0.2">
      <c r="A16">
        <v>80</v>
      </c>
      <c r="B16">
        <v>99</v>
      </c>
      <c r="C16">
        <v>26.9</v>
      </c>
      <c r="D16">
        <v>3.5</v>
      </c>
      <c r="E1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77D1-22A3-4746-8B8D-6B009A0BB71A}">
  <dimension ref="A3:W45"/>
  <sheetViews>
    <sheetView topLeftCell="A2" workbookViewId="0">
      <selection activeCell="A3" sqref="A3:W120"/>
    </sheetView>
  </sheetViews>
  <sheetFormatPr baseColWidth="10" defaultRowHeight="16" x14ac:dyDescent="0.2"/>
  <sheetData>
    <row r="3" spans="1:10" ht="18" x14ac:dyDescent="0.2">
      <c r="A3" s="1" t="s">
        <v>17</v>
      </c>
      <c r="B3" s="2"/>
      <c r="C3" s="2"/>
      <c r="D3" s="2"/>
    </row>
    <row r="4" spans="1:10" ht="18" x14ac:dyDescent="0.2">
      <c r="A4" s="3"/>
    </row>
    <row r="5" spans="1:10" ht="17" x14ac:dyDescent="0.2">
      <c r="A5" s="4" t="s">
        <v>18</v>
      </c>
      <c r="B5" s="5" t="s">
        <v>19</v>
      </c>
      <c r="C5" s="6" t="s">
        <v>20</v>
      </c>
      <c r="D5" s="7" t="s">
        <v>21</v>
      </c>
      <c r="E5" s="6" t="s">
        <v>22</v>
      </c>
      <c r="G5" s="8" t="s">
        <v>23</v>
      </c>
      <c r="H5" s="9" t="s">
        <v>24</v>
      </c>
      <c r="I5" s="10" t="s">
        <v>25</v>
      </c>
      <c r="J5" s="11" t="s">
        <v>26</v>
      </c>
    </row>
    <row r="6" spans="1:10" ht="17" x14ac:dyDescent="0.2">
      <c r="A6" s="12" t="s">
        <v>27</v>
      </c>
      <c r="B6" s="13">
        <v>12400</v>
      </c>
      <c r="C6" s="14">
        <v>258.83999999999997</v>
      </c>
      <c r="D6" s="13">
        <f>LOG(B6)</f>
        <v>4.0934216851622347</v>
      </c>
      <c r="E6" s="13">
        <f>(C6-111.75)/(320-111.75)</f>
        <v>0.70631452581032406</v>
      </c>
      <c r="G6" s="15" t="s">
        <v>27</v>
      </c>
      <c r="H6" s="16">
        <f>B6/1000</f>
        <v>12.4</v>
      </c>
      <c r="I6" s="17">
        <f>D6</f>
        <v>4.0934216851622347</v>
      </c>
      <c r="J6" s="18">
        <v>0.70631452581032406</v>
      </c>
    </row>
    <row r="7" spans="1:10" ht="17" x14ac:dyDescent="0.2">
      <c r="A7" s="19" t="s">
        <v>28</v>
      </c>
      <c r="B7" s="20">
        <v>29000</v>
      </c>
      <c r="C7" s="21">
        <v>240.51</v>
      </c>
      <c r="D7" s="20">
        <f>LOG(B7)</f>
        <v>4.4623979978989565</v>
      </c>
      <c r="E7" s="20">
        <f>(C7-111.75)/(320-111.75)</f>
        <v>0.6182953181272508</v>
      </c>
      <c r="G7" s="22" t="s">
        <v>28</v>
      </c>
      <c r="H7" s="23">
        <f>B7/1000</f>
        <v>29</v>
      </c>
      <c r="I7" s="24">
        <f>D7</f>
        <v>4.4623979978989565</v>
      </c>
      <c r="J7" s="25">
        <v>0.6182953181272508</v>
      </c>
    </row>
    <row r="8" spans="1:10" ht="17" x14ac:dyDescent="0.2">
      <c r="A8" s="19"/>
      <c r="B8" s="20">
        <v>50000</v>
      </c>
      <c r="C8" s="21">
        <v>221.79</v>
      </c>
      <c r="D8" s="20">
        <f t="shared" ref="D8:D12" si="0">LOG(B8)</f>
        <v>4.6989700043360187</v>
      </c>
      <c r="E8" s="20">
        <f t="shared" ref="E8:E12" si="1">(C8-111.75)/(320-111.75)</f>
        <v>0.5284033613445378</v>
      </c>
      <c r="G8" s="26" t="s">
        <v>29</v>
      </c>
      <c r="H8" s="27">
        <f t="shared" ref="H8:H12" si="2">B8/1000</f>
        <v>50</v>
      </c>
      <c r="I8" s="28">
        <f t="shared" ref="I8:I12" si="3">D8</f>
        <v>4.6989700043360187</v>
      </c>
      <c r="J8" s="29">
        <v>0.5284033613445378</v>
      </c>
    </row>
    <row r="9" spans="1:10" ht="17" x14ac:dyDescent="0.2">
      <c r="A9" s="19" t="s">
        <v>30</v>
      </c>
      <c r="B9" s="20">
        <v>66000</v>
      </c>
      <c r="C9" s="21">
        <v>210.87</v>
      </c>
      <c r="D9" s="20">
        <f t="shared" si="0"/>
        <v>4.8195439355418683</v>
      </c>
      <c r="E9" s="20">
        <f t="shared" si="1"/>
        <v>0.47596638655462187</v>
      </c>
      <c r="G9" s="22" t="s">
        <v>31</v>
      </c>
      <c r="H9" s="30">
        <f t="shared" si="2"/>
        <v>66</v>
      </c>
      <c r="I9" s="31">
        <f t="shared" si="3"/>
        <v>4.8195439355418683</v>
      </c>
      <c r="J9" s="32">
        <v>0.47596638655462187</v>
      </c>
    </row>
    <row r="10" spans="1:10" ht="17" x14ac:dyDescent="0.2">
      <c r="A10" s="19"/>
      <c r="B10" s="20">
        <v>104000</v>
      </c>
      <c r="C10" s="21">
        <v>201.29</v>
      </c>
      <c r="D10" s="20">
        <f>LOG(B10)</f>
        <v>5.0170333392987807</v>
      </c>
      <c r="E10" s="20">
        <f t="shared" si="1"/>
        <v>0.42996398559423765</v>
      </c>
      <c r="G10" s="33" t="s">
        <v>32</v>
      </c>
      <c r="H10" s="27">
        <f t="shared" si="2"/>
        <v>104</v>
      </c>
      <c r="I10" s="28">
        <f>D10</f>
        <v>5.0170333392987807</v>
      </c>
      <c r="J10" s="29">
        <v>0.42996398559423765</v>
      </c>
    </row>
    <row r="11" spans="1:10" ht="17" x14ac:dyDescent="0.2">
      <c r="A11" s="19" t="s">
        <v>33</v>
      </c>
      <c r="B11" s="20">
        <v>150000</v>
      </c>
      <c r="C11" s="21">
        <v>194.47</v>
      </c>
      <c r="D11" s="20">
        <f t="shared" si="0"/>
        <v>5.1760912590556813</v>
      </c>
      <c r="E11" s="20">
        <f t="shared" si="1"/>
        <v>0.39721488595438176</v>
      </c>
      <c r="G11" s="22" t="s">
        <v>33</v>
      </c>
      <c r="H11" s="23">
        <f t="shared" si="2"/>
        <v>150</v>
      </c>
      <c r="I11" s="24">
        <f t="shared" si="3"/>
        <v>5.1760912590556813</v>
      </c>
      <c r="J11" s="25">
        <v>0.39721488595438176</v>
      </c>
    </row>
    <row r="12" spans="1:10" ht="17" x14ac:dyDescent="0.2">
      <c r="A12" s="34" t="s">
        <v>34</v>
      </c>
      <c r="B12" s="35">
        <v>200000</v>
      </c>
      <c r="C12" s="36">
        <v>181.26</v>
      </c>
      <c r="D12" s="35">
        <f t="shared" si="0"/>
        <v>5.3010299956639813</v>
      </c>
      <c r="E12" s="35">
        <f t="shared" si="1"/>
        <v>0.33378151260504196</v>
      </c>
      <c r="G12" s="37" t="s">
        <v>35</v>
      </c>
      <c r="H12" s="38">
        <f t="shared" si="2"/>
        <v>200</v>
      </c>
      <c r="I12" s="39">
        <f t="shared" si="3"/>
        <v>5.3010299956639813</v>
      </c>
      <c r="J12" s="40">
        <v>0.33378151260504196</v>
      </c>
    </row>
    <row r="13" spans="1:10" ht="17" x14ac:dyDescent="0.2">
      <c r="A13" s="41" t="s">
        <v>36</v>
      </c>
      <c r="B13" s="42">
        <v>2000000</v>
      </c>
      <c r="C13" s="43">
        <v>111.75</v>
      </c>
      <c r="E13" s="44"/>
    </row>
    <row r="16" spans="1:10" x14ac:dyDescent="0.2">
      <c r="A16" t="s">
        <v>37</v>
      </c>
      <c r="B16" t="s">
        <v>38</v>
      </c>
    </row>
    <row r="17" spans="1:23" x14ac:dyDescent="0.2">
      <c r="A17" t="s">
        <v>39</v>
      </c>
    </row>
    <row r="18" spans="1:23" x14ac:dyDescent="0.2">
      <c r="A18" t="s">
        <v>40</v>
      </c>
    </row>
    <row r="20" spans="1:23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</row>
    <row r="21" spans="1:23" x14ac:dyDescent="0.2">
      <c r="A21" s="46" t="s">
        <v>41</v>
      </c>
      <c r="B21" s="46" t="s">
        <v>42</v>
      </c>
      <c r="C21" s="46" t="s">
        <v>43</v>
      </c>
      <c r="D21" s="47"/>
      <c r="E21" s="46" t="s">
        <v>22</v>
      </c>
      <c r="F21" s="46" t="s">
        <v>44</v>
      </c>
      <c r="G21" s="46" t="s">
        <v>19</v>
      </c>
      <c r="H21" s="46" t="s">
        <v>24</v>
      </c>
      <c r="J21" s="46"/>
      <c r="K21" s="46"/>
    </row>
    <row r="22" spans="1:23" ht="17" x14ac:dyDescent="0.2">
      <c r="A22" s="48">
        <v>201.29</v>
      </c>
      <c r="B22" s="47">
        <v>320</v>
      </c>
      <c r="C22" s="49">
        <v>111.75</v>
      </c>
      <c r="D22" s="47"/>
      <c r="E22" s="47">
        <f>(A22-C22)/(B22-C22)</f>
        <v>0.42996398559423765</v>
      </c>
      <c r="F22" s="47">
        <f>(E22-C25)/B25</f>
        <v>5.0187023619359721</v>
      </c>
      <c r="G22" s="47">
        <f>10^F22</f>
        <v>104400.44791215434</v>
      </c>
      <c r="H22" s="50">
        <f>G22/1000</f>
        <v>104.40044791215433</v>
      </c>
      <c r="J22" s="47"/>
      <c r="K22" s="47"/>
    </row>
    <row r="23" spans="1:23" x14ac:dyDescent="0.2">
      <c r="J23" s="47"/>
      <c r="K23" s="47"/>
    </row>
    <row r="24" spans="1:23" x14ac:dyDescent="0.2">
      <c r="B24" s="51" t="s">
        <v>45</v>
      </c>
      <c r="C24" s="51" t="s">
        <v>46</v>
      </c>
      <c r="J24" s="47"/>
      <c r="K24" s="47"/>
    </row>
    <row r="25" spans="1:23" x14ac:dyDescent="0.2">
      <c r="B25" s="52">
        <v>-0.30669999999999997</v>
      </c>
      <c r="C25" s="52">
        <v>1.9692000000000001</v>
      </c>
    </row>
    <row r="27" spans="1:23" x14ac:dyDescent="0.2">
      <c r="J27" s="46"/>
      <c r="K27" s="46"/>
    </row>
    <row r="28" spans="1:23" x14ac:dyDescent="0.2">
      <c r="J28" s="47"/>
      <c r="K28" s="47"/>
    </row>
    <row r="29" spans="1:23" x14ac:dyDescent="0.2">
      <c r="J29" s="47"/>
      <c r="K29" s="47"/>
    </row>
    <row r="30" spans="1:23" x14ac:dyDescent="0.2">
      <c r="H30" s="47"/>
      <c r="J30" s="47"/>
      <c r="K30" s="47"/>
    </row>
    <row r="31" spans="1:23" x14ac:dyDescent="0.2">
      <c r="H31" s="47"/>
    </row>
    <row r="32" spans="1:23" x14ac:dyDescent="0.2">
      <c r="H32" s="47"/>
      <c r="J32" s="46"/>
      <c r="K32" s="46"/>
    </row>
    <row r="33" spans="8:11" x14ac:dyDescent="0.2">
      <c r="H33" s="47"/>
      <c r="J33" s="47"/>
      <c r="K33" s="47"/>
    </row>
    <row r="34" spans="8:11" x14ac:dyDescent="0.2">
      <c r="H34" s="47"/>
      <c r="J34" s="47"/>
      <c r="K34" s="47"/>
    </row>
    <row r="35" spans="8:11" x14ac:dyDescent="0.2">
      <c r="H35" s="47"/>
      <c r="J35" s="47"/>
      <c r="K35" s="47"/>
    </row>
    <row r="36" spans="8:11" x14ac:dyDescent="0.2">
      <c r="H36" s="47"/>
    </row>
    <row r="37" spans="8:11" x14ac:dyDescent="0.2">
      <c r="H37" s="47"/>
    </row>
    <row r="38" spans="8:11" x14ac:dyDescent="0.2">
      <c r="H38" s="47"/>
    </row>
    <row r="39" spans="8:11" x14ac:dyDescent="0.2">
      <c r="H39" s="47"/>
    </row>
    <row r="40" spans="8:11" x14ac:dyDescent="0.2">
      <c r="H40" s="47"/>
    </row>
    <row r="41" spans="8:11" x14ac:dyDescent="0.2">
      <c r="H41" s="47"/>
    </row>
    <row r="42" spans="8:11" x14ac:dyDescent="0.2">
      <c r="H42" s="47"/>
    </row>
    <row r="43" spans="8:11" x14ac:dyDescent="0.2">
      <c r="H43" s="47"/>
    </row>
    <row r="44" spans="8:11" x14ac:dyDescent="0.2">
      <c r="H44" s="47"/>
    </row>
    <row r="45" spans="8:11" x14ac:dyDescent="0.2">
      <c r="H45" s="4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328A6-05C0-BB4F-BDEA-8DA1B4902412}">
  <dimension ref="A3:X51"/>
  <sheetViews>
    <sheetView workbookViewId="0">
      <selection activeCell="A3" sqref="A3:X138"/>
    </sheetView>
  </sheetViews>
  <sheetFormatPr baseColWidth="10" defaultRowHeight="16" x14ac:dyDescent="0.2"/>
  <sheetData>
    <row r="3" spans="1:10" ht="18" x14ac:dyDescent="0.2">
      <c r="A3" s="1" t="s">
        <v>47</v>
      </c>
      <c r="B3" s="2"/>
      <c r="C3" s="2"/>
      <c r="D3" s="2"/>
    </row>
    <row r="4" spans="1:10" ht="18" x14ac:dyDescent="0.2">
      <c r="A4" s="3"/>
    </row>
    <row r="5" spans="1:10" ht="17" x14ac:dyDescent="0.2">
      <c r="A5" s="4" t="s">
        <v>18</v>
      </c>
      <c r="B5" s="5" t="s">
        <v>19</v>
      </c>
      <c r="C5" s="6" t="s">
        <v>20</v>
      </c>
      <c r="D5" s="7" t="s">
        <v>21</v>
      </c>
      <c r="E5" s="6" t="s">
        <v>22</v>
      </c>
      <c r="G5" s="8" t="s">
        <v>48</v>
      </c>
      <c r="H5" s="9" t="s">
        <v>24</v>
      </c>
      <c r="I5" s="10" t="s">
        <v>25</v>
      </c>
      <c r="J5" s="11" t="s">
        <v>22</v>
      </c>
    </row>
    <row r="6" spans="1:10" ht="17" x14ac:dyDescent="0.2">
      <c r="A6" s="12" t="s">
        <v>27</v>
      </c>
      <c r="B6" s="13">
        <v>12400</v>
      </c>
      <c r="C6" s="14">
        <v>258.83999999999997</v>
      </c>
      <c r="D6" s="13">
        <f t="shared" ref="D6:D12" si="0">LOG(B6)</f>
        <v>4.0934216851622347</v>
      </c>
      <c r="E6" s="13">
        <f>(C6-111.75)/(320-111.75)</f>
        <v>0.70631452581032406</v>
      </c>
      <c r="G6" s="15" t="s">
        <v>27</v>
      </c>
      <c r="H6" s="16">
        <f>B6/1000</f>
        <v>12.4</v>
      </c>
      <c r="I6" s="17">
        <f>D6</f>
        <v>4.0934216851622347</v>
      </c>
      <c r="J6" s="18">
        <v>0.70631452581032406</v>
      </c>
    </row>
    <row r="7" spans="1:10" ht="17" x14ac:dyDescent="0.2">
      <c r="A7" s="19" t="s">
        <v>28</v>
      </c>
      <c r="B7" s="20">
        <v>29000</v>
      </c>
      <c r="C7" s="21">
        <v>240.51</v>
      </c>
      <c r="D7" s="20">
        <f t="shared" si="0"/>
        <v>4.4623979978989565</v>
      </c>
      <c r="E7" s="20">
        <f>(C7-111.75)/(320-111.75)</f>
        <v>0.6182953181272508</v>
      </c>
      <c r="G7" s="22" t="s">
        <v>28</v>
      </c>
      <c r="H7" s="23">
        <f>B7/1000</f>
        <v>29</v>
      </c>
      <c r="I7" s="24">
        <f>D7</f>
        <v>4.4623979978989565</v>
      </c>
      <c r="J7" s="25">
        <v>0.6182953181272508</v>
      </c>
    </row>
    <row r="8" spans="1:10" ht="17" x14ac:dyDescent="0.2">
      <c r="A8" s="19"/>
      <c r="B8" s="20">
        <v>50000</v>
      </c>
      <c r="C8" s="21">
        <v>221.79</v>
      </c>
      <c r="D8" s="20">
        <f t="shared" si="0"/>
        <v>4.6989700043360187</v>
      </c>
      <c r="E8" s="20">
        <f t="shared" ref="E8:E12" si="1">(C8-111.75)/(320-111.75)</f>
        <v>0.5284033613445378</v>
      </c>
      <c r="G8" s="26" t="s">
        <v>29</v>
      </c>
      <c r="H8" s="53">
        <f t="shared" ref="H8:H12" si="2">B8/1000</f>
        <v>50</v>
      </c>
      <c r="I8" s="54">
        <f t="shared" ref="I8:I12" si="3">D8</f>
        <v>4.6989700043360187</v>
      </c>
      <c r="J8" s="55">
        <v>0.5284033613445378</v>
      </c>
    </row>
    <row r="9" spans="1:10" ht="17" x14ac:dyDescent="0.2">
      <c r="B9" s="20">
        <v>61000</v>
      </c>
      <c r="C9" s="21">
        <v>216.03</v>
      </c>
      <c r="D9" s="20">
        <f t="shared" si="0"/>
        <v>4.7853298350107671</v>
      </c>
      <c r="E9" s="20">
        <f t="shared" si="1"/>
        <v>0.50074429771908768</v>
      </c>
      <c r="G9" s="33" t="s">
        <v>49</v>
      </c>
      <c r="H9" s="56">
        <f t="shared" si="2"/>
        <v>61</v>
      </c>
      <c r="I9" s="57">
        <f t="shared" si="3"/>
        <v>4.7853298350107671</v>
      </c>
      <c r="J9" s="58">
        <v>0.50074429771908768</v>
      </c>
    </row>
    <row r="10" spans="1:10" ht="17" x14ac:dyDescent="0.2">
      <c r="A10" s="19" t="s">
        <v>30</v>
      </c>
      <c r="B10" s="20">
        <v>66000</v>
      </c>
      <c r="C10" s="21">
        <v>210.87</v>
      </c>
      <c r="D10" s="20">
        <f t="shared" si="0"/>
        <v>4.8195439355418683</v>
      </c>
      <c r="E10" s="20">
        <f t="shared" si="1"/>
        <v>0.47596638655462187</v>
      </c>
      <c r="G10" s="22" t="s">
        <v>31</v>
      </c>
      <c r="H10" s="30">
        <f t="shared" si="2"/>
        <v>66</v>
      </c>
      <c r="I10" s="31">
        <f t="shared" si="3"/>
        <v>4.8195439355418683</v>
      </c>
      <c r="J10" s="32">
        <v>0.47596638655462187</v>
      </c>
    </row>
    <row r="11" spans="1:10" ht="17" x14ac:dyDescent="0.2">
      <c r="A11" s="19" t="s">
        <v>33</v>
      </c>
      <c r="B11" s="20">
        <v>150000</v>
      </c>
      <c r="C11" s="21">
        <v>194.47</v>
      </c>
      <c r="D11" s="20">
        <f t="shared" si="0"/>
        <v>5.1760912590556813</v>
      </c>
      <c r="E11" s="20">
        <f t="shared" si="1"/>
        <v>0.39721488595438176</v>
      </c>
      <c r="G11" s="22" t="s">
        <v>33</v>
      </c>
      <c r="H11" s="23">
        <f t="shared" si="2"/>
        <v>150</v>
      </c>
      <c r="I11" s="24">
        <f t="shared" si="3"/>
        <v>5.1760912590556813</v>
      </c>
      <c r="J11" s="25">
        <v>0.39721488595438176</v>
      </c>
    </row>
    <row r="12" spans="1:10" ht="17" x14ac:dyDescent="0.2">
      <c r="A12" s="34" t="s">
        <v>34</v>
      </c>
      <c r="B12" s="35">
        <v>200000</v>
      </c>
      <c r="C12" s="36">
        <v>181.26</v>
      </c>
      <c r="D12" s="35">
        <f t="shared" si="0"/>
        <v>5.3010299956639813</v>
      </c>
      <c r="E12" s="35">
        <f t="shared" si="1"/>
        <v>0.33378151260504196</v>
      </c>
      <c r="G12" s="37" t="s">
        <v>35</v>
      </c>
      <c r="H12" s="38">
        <f t="shared" si="2"/>
        <v>200</v>
      </c>
      <c r="I12" s="39">
        <f t="shared" si="3"/>
        <v>5.3010299956639813</v>
      </c>
      <c r="J12" s="40">
        <v>0.33378151260504196</v>
      </c>
    </row>
    <row r="13" spans="1:10" ht="17" x14ac:dyDescent="0.2">
      <c r="A13" s="41" t="s">
        <v>36</v>
      </c>
      <c r="B13" s="42">
        <v>2000000</v>
      </c>
      <c r="C13" s="43">
        <v>111.75</v>
      </c>
      <c r="E13" s="44"/>
    </row>
    <row r="16" spans="1:10" x14ac:dyDescent="0.2">
      <c r="A16" t="s">
        <v>37</v>
      </c>
      <c r="B16" t="s">
        <v>38</v>
      </c>
    </row>
    <row r="17" spans="1:24" x14ac:dyDescent="0.2">
      <c r="A17" t="s">
        <v>39</v>
      </c>
    </row>
    <row r="18" spans="1:24" x14ac:dyDescent="0.2">
      <c r="A18" t="s">
        <v>40</v>
      </c>
    </row>
    <row r="26" spans="1:24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</row>
    <row r="27" spans="1:24" x14ac:dyDescent="0.2">
      <c r="A27" s="46" t="s">
        <v>41</v>
      </c>
      <c r="B27" s="46" t="s">
        <v>42</v>
      </c>
      <c r="C27" s="46" t="s">
        <v>43</v>
      </c>
      <c r="D27" s="47"/>
      <c r="E27" s="46" t="s">
        <v>22</v>
      </c>
      <c r="F27" s="46" t="s">
        <v>44</v>
      </c>
      <c r="G27" s="46" t="s">
        <v>19</v>
      </c>
      <c r="H27" s="46" t="s">
        <v>24</v>
      </c>
      <c r="J27" s="46"/>
      <c r="K27" s="46"/>
    </row>
    <row r="28" spans="1:24" ht="17" x14ac:dyDescent="0.2">
      <c r="A28" s="48">
        <v>216.03</v>
      </c>
      <c r="B28" s="47">
        <v>320</v>
      </c>
      <c r="C28" s="49">
        <v>111.75</v>
      </c>
      <c r="D28" s="47"/>
      <c r="E28" s="47">
        <f>(A28-C28)/(B28-C28)</f>
        <v>0.50074429771908768</v>
      </c>
      <c r="F28" s="47">
        <f>(E28-C31)/B31</f>
        <v>4.7879220811245924</v>
      </c>
      <c r="G28" s="47">
        <f>10^F28</f>
        <v>61365.189703005257</v>
      </c>
      <c r="H28" s="50">
        <f>G28/1000</f>
        <v>61.365189703005257</v>
      </c>
      <c r="J28" s="47"/>
      <c r="K28" s="47"/>
    </row>
    <row r="29" spans="1:24" x14ac:dyDescent="0.2">
      <c r="J29" s="47"/>
      <c r="K29" s="47"/>
    </row>
    <row r="30" spans="1:24" x14ac:dyDescent="0.2">
      <c r="B30" s="51" t="s">
        <v>45</v>
      </c>
      <c r="C30" s="51" t="s">
        <v>46</v>
      </c>
      <c r="J30" s="47"/>
      <c r="K30" s="47"/>
    </row>
    <row r="31" spans="1:24" x14ac:dyDescent="0.2">
      <c r="B31" s="52">
        <v>-0.30669999999999997</v>
      </c>
      <c r="C31" s="52">
        <v>1.9692000000000001</v>
      </c>
    </row>
    <row r="33" spans="8:11" x14ac:dyDescent="0.2">
      <c r="J33" s="46"/>
      <c r="K33" s="46"/>
    </row>
    <row r="34" spans="8:11" x14ac:dyDescent="0.2">
      <c r="J34" s="47"/>
      <c r="K34" s="47"/>
    </row>
    <row r="35" spans="8:11" x14ac:dyDescent="0.2">
      <c r="J35" s="47"/>
      <c r="K35" s="47"/>
    </row>
    <row r="36" spans="8:11" x14ac:dyDescent="0.2">
      <c r="H36" s="47"/>
      <c r="J36" s="47"/>
      <c r="K36" s="47"/>
    </row>
    <row r="37" spans="8:11" x14ac:dyDescent="0.2">
      <c r="H37" s="47"/>
    </row>
    <row r="38" spans="8:11" x14ac:dyDescent="0.2">
      <c r="H38" s="47"/>
      <c r="J38" s="46"/>
      <c r="K38" s="46"/>
    </row>
    <row r="39" spans="8:11" x14ac:dyDescent="0.2">
      <c r="H39" s="47"/>
      <c r="J39" s="47"/>
      <c r="K39" s="47"/>
    </row>
    <row r="40" spans="8:11" x14ac:dyDescent="0.2">
      <c r="H40" s="47"/>
      <c r="J40" s="47"/>
      <c r="K40" s="47"/>
    </row>
    <row r="41" spans="8:11" x14ac:dyDescent="0.2">
      <c r="H41" s="47"/>
      <c r="J41" s="47"/>
      <c r="K41" s="47"/>
    </row>
    <row r="42" spans="8:11" x14ac:dyDescent="0.2">
      <c r="H42" s="47"/>
    </row>
    <row r="43" spans="8:11" x14ac:dyDescent="0.2">
      <c r="H43" s="47"/>
    </row>
    <row r="44" spans="8:11" x14ac:dyDescent="0.2">
      <c r="H44" s="47"/>
    </row>
    <row r="45" spans="8:11" x14ac:dyDescent="0.2">
      <c r="H45" s="47"/>
    </row>
    <row r="46" spans="8:11" x14ac:dyDescent="0.2">
      <c r="H46" s="47"/>
    </row>
    <row r="47" spans="8:11" x14ac:dyDescent="0.2">
      <c r="H47" s="47"/>
    </row>
    <row r="48" spans="8:11" x14ac:dyDescent="0.2">
      <c r="H48" s="47"/>
    </row>
    <row r="49" spans="8:8" x14ac:dyDescent="0.2">
      <c r="H49" s="47"/>
    </row>
    <row r="50" spans="8:8" x14ac:dyDescent="0.2">
      <c r="H50" s="47"/>
    </row>
    <row r="51" spans="8:8" x14ac:dyDescent="0.2">
      <c r="H51" s="4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0A0D-589B-9C44-87AA-B43A9CBBCE29}">
  <dimension ref="A3:O29"/>
  <sheetViews>
    <sheetView workbookViewId="0">
      <selection activeCell="E28" sqref="E28"/>
    </sheetView>
  </sheetViews>
  <sheetFormatPr baseColWidth="10" defaultRowHeight="16" x14ac:dyDescent="0.2"/>
  <sheetData>
    <row r="3" spans="1:15" x14ac:dyDescent="0.2">
      <c r="A3" t="s">
        <v>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  <c r="H3" t="s">
        <v>14</v>
      </c>
    </row>
    <row r="4" spans="1:15" x14ac:dyDescent="0.2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5" x14ac:dyDescent="0.2">
      <c r="A5">
        <v>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5" x14ac:dyDescent="0.2">
      <c r="A6">
        <v>10</v>
      </c>
      <c r="B6">
        <v>0.14699999999999999</v>
      </c>
      <c r="C6">
        <v>0</v>
      </c>
      <c r="D6">
        <v>0</v>
      </c>
      <c r="E6">
        <v>0</v>
      </c>
      <c r="F6">
        <v>3.0000000000000001E-3</v>
      </c>
      <c r="G6">
        <v>2E-3</v>
      </c>
      <c r="H6">
        <v>0</v>
      </c>
      <c r="I6">
        <v>0</v>
      </c>
    </row>
    <row r="7" spans="1:15" x14ac:dyDescent="0.2">
      <c r="A7">
        <v>15</v>
      </c>
      <c r="B7">
        <v>0.19400000000000001</v>
      </c>
      <c r="C7">
        <v>0.15</v>
      </c>
      <c r="D7">
        <v>0</v>
      </c>
      <c r="E7">
        <v>0</v>
      </c>
      <c r="F7">
        <v>0.01</v>
      </c>
      <c r="G7">
        <v>0.02</v>
      </c>
      <c r="H7">
        <v>0</v>
      </c>
      <c r="I7">
        <v>0</v>
      </c>
    </row>
    <row r="8" spans="1:15" x14ac:dyDescent="0.2">
      <c r="A8">
        <v>20</v>
      </c>
      <c r="B8">
        <v>0.246</v>
      </c>
      <c r="C8">
        <v>0.17</v>
      </c>
      <c r="D8">
        <v>0</v>
      </c>
      <c r="E8">
        <v>0</v>
      </c>
      <c r="F8">
        <v>0</v>
      </c>
      <c r="G8">
        <v>2E-3</v>
      </c>
      <c r="H8">
        <v>0</v>
      </c>
      <c r="I8">
        <v>0</v>
      </c>
    </row>
    <row r="9" spans="1:15" x14ac:dyDescent="0.2">
      <c r="A9">
        <v>25</v>
      </c>
      <c r="B9">
        <v>0.313</v>
      </c>
      <c r="C9">
        <v>0.25</v>
      </c>
      <c r="D9">
        <v>0</v>
      </c>
      <c r="E9">
        <v>0</v>
      </c>
      <c r="F9">
        <v>4.0000000000000001E-3</v>
      </c>
      <c r="G9">
        <v>5.0000000000000001E-3</v>
      </c>
      <c r="H9">
        <v>0</v>
      </c>
      <c r="I9">
        <v>0</v>
      </c>
    </row>
    <row r="10" spans="1:15" x14ac:dyDescent="0.2">
      <c r="A10">
        <v>30</v>
      </c>
      <c r="B10">
        <v>0.38</v>
      </c>
      <c r="C10">
        <v>0.37</v>
      </c>
      <c r="D10">
        <v>0</v>
      </c>
      <c r="E10">
        <v>0</v>
      </c>
      <c r="F10">
        <v>0.01</v>
      </c>
      <c r="G10">
        <v>6.0000000000000001E-3</v>
      </c>
      <c r="H10">
        <v>0</v>
      </c>
      <c r="I10">
        <v>0</v>
      </c>
    </row>
    <row r="11" spans="1:15" x14ac:dyDescent="0.2">
      <c r="A11">
        <v>35</v>
      </c>
      <c r="B11">
        <v>0.41799999999999998</v>
      </c>
      <c r="C11">
        <v>0.44</v>
      </c>
      <c r="D11">
        <v>0</v>
      </c>
      <c r="E11">
        <v>0</v>
      </c>
      <c r="F11">
        <v>0.02</v>
      </c>
      <c r="G11">
        <v>0.02</v>
      </c>
      <c r="H11">
        <v>0</v>
      </c>
      <c r="I11">
        <v>0</v>
      </c>
    </row>
    <row r="12" spans="1:15" x14ac:dyDescent="0.2">
      <c r="A12">
        <v>40</v>
      </c>
      <c r="B12">
        <v>0.5</v>
      </c>
      <c r="C12">
        <v>0.45</v>
      </c>
      <c r="D12">
        <v>0</v>
      </c>
      <c r="E12">
        <v>0</v>
      </c>
      <c r="F12">
        <v>4.0000000000000001E-3</v>
      </c>
      <c r="G12">
        <v>0.01</v>
      </c>
      <c r="H12">
        <v>0</v>
      </c>
      <c r="I12">
        <v>0</v>
      </c>
    </row>
    <row r="13" spans="1:15" x14ac:dyDescent="0.2">
      <c r="A13">
        <v>45</v>
      </c>
      <c r="B13">
        <v>0.53100000000000003</v>
      </c>
      <c r="C13">
        <v>0.46</v>
      </c>
      <c r="D13">
        <v>0</v>
      </c>
      <c r="E13">
        <v>0</v>
      </c>
      <c r="F13">
        <v>0.02</v>
      </c>
      <c r="G13">
        <v>2E-3</v>
      </c>
      <c r="H13">
        <v>0</v>
      </c>
      <c r="I13">
        <v>0</v>
      </c>
    </row>
    <row r="14" spans="1:15" x14ac:dyDescent="0.2">
      <c r="A14">
        <v>50</v>
      </c>
      <c r="B14">
        <v>0.54600000000000004</v>
      </c>
      <c r="C14">
        <v>0.46</v>
      </c>
      <c r="D14">
        <v>0</v>
      </c>
      <c r="E14">
        <v>0</v>
      </c>
      <c r="F14">
        <v>0</v>
      </c>
      <c r="G14">
        <v>2E-3</v>
      </c>
      <c r="H14">
        <v>0</v>
      </c>
      <c r="I14">
        <v>0</v>
      </c>
    </row>
    <row r="15" spans="1:15" x14ac:dyDescent="0.2">
      <c r="A15">
        <v>60</v>
      </c>
      <c r="B15">
        <v>0.56999999999999995</v>
      </c>
      <c r="C15">
        <v>0.48</v>
      </c>
      <c r="D15">
        <v>0</v>
      </c>
      <c r="E15">
        <v>0</v>
      </c>
      <c r="F15">
        <v>0.03</v>
      </c>
      <c r="G15">
        <v>2E-3</v>
      </c>
      <c r="H15">
        <v>0</v>
      </c>
      <c r="I15">
        <v>3.0000000000000001E-3</v>
      </c>
      <c r="O15" t="s">
        <v>5</v>
      </c>
    </row>
    <row r="16" spans="1:15" x14ac:dyDescent="0.2">
      <c r="A16">
        <v>70</v>
      </c>
      <c r="B16">
        <v>0.61499999999999999</v>
      </c>
      <c r="C16">
        <v>0.53</v>
      </c>
      <c r="D16">
        <v>0</v>
      </c>
      <c r="E16">
        <v>0</v>
      </c>
      <c r="F16">
        <v>0.02</v>
      </c>
      <c r="G16">
        <v>2E-3</v>
      </c>
      <c r="H16">
        <v>0</v>
      </c>
      <c r="I16">
        <v>2E-3</v>
      </c>
    </row>
    <row r="17" spans="1:9" x14ac:dyDescent="0.2">
      <c r="A17">
        <v>80</v>
      </c>
      <c r="B17">
        <v>0.63</v>
      </c>
      <c r="C17">
        <v>0.54</v>
      </c>
      <c r="D17">
        <v>0</v>
      </c>
      <c r="E17">
        <v>0</v>
      </c>
      <c r="F17">
        <v>0.01</v>
      </c>
      <c r="G17">
        <v>0.01</v>
      </c>
      <c r="H17">
        <v>1E-3</v>
      </c>
      <c r="I17">
        <v>4.0000000000000001E-3</v>
      </c>
    </row>
    <row r="18" spans="1:9" x14ac:dyDescent="0.2">
      <c r="A18">
        <v>90</v>
      </c>
    </row>
    <row r="19" spans="1:9" x14ac:dyDescent="0.2">
      <c r="A19">
        <v>110</v>
      </c>
      <c r="B19">
        <v>0.68</v>
      </c>
      <c r="C19">
        <v>0.54</v>
      </c>
      <c r="D19">
        <v>0</v>
      </c>
      <c r="E19">
        <v>0</v>
      </c>
      <c r="F19">
        <v>5.0000000000000001E-3</v>
      </c>
      <c r="G19">
        <v>0.02</v>
      </c>
      <c r="H19">
        <v>0</v>
      </c>
      <c r="I19">
        <v>8.9999999999999993E-3</v>
      </c>
    </row>
    <row r="20" spans="1:9" x14ac:dyDescent="0.2">
      <c r="A20">
        <v>135</v>
      </c>
      <c r="B20">
        <v>0.74</v>
      </c>
      <c r="C20">
        <v>0.55000000000000004</v>
      </c>
      <c r="D20">
        <v>0</v>
      </c>
      <c r="E20">
        <v>0</v>
      </c>
      <c r="F20">
        <v>2E-3</v>
      </c>
      <c r="G20">
        <v>0.04</v>
      </c>
      <c r="H20">
        <v>4.0000000000000001E-3</v>
      </c>
      <c r="I20">
        <v>3.0000000000000001E-3</v>
      </c>
    </row>
    <row r="21" spans="1:9" x14ac:dyDescent="0.2">
      <c r="A21">
        <v>185</v>
      </c>
      <c r="B21">
        <v>0.76</v>
      </c>
      <c r="C21">
        <v>0.625</v>
      </c>
      <c r="D21">
        <v>0</v>
      </c>
      <c r="E21">
        <v>0</v>
      </c>
      <c r="F21">
        <v>8.0000000000000002E-3</v>
      </c>
      <c r="G21">
        <v>0.02</v>
      </c>
      <c r="H21">
        <v>5.0000000000000001E-4</v>
      </c>
      <c r="I21">
        <v>0.01</v>
      </c>
    </row>
    <row r="22" spans="1:9" x14ac:dyDescent="0.2">
      <c r="A22">
        <v>335</v>
      </c>
      <c r="B22">
        <v>0.84</v>
      </c>
      <c r="C22">
        <v>0.69</v>
      </c>
      <c r="D22">
        <v>0</v>
      </c>
      <c r="E22">
        <v>0.1</v>
      </c>
      <c r="F22">
        <v>8.9999999999999993E-3</v>
      </c>
      <c r="G22">
        <v>0.02</v>
      </c>
      <c r="H22">
        <v>2.0000000000000001E-4</v>
      </c>
      <c r="I22">
        <v>0.03</v>
      </c>
    </row>
    <row r="23" spans="1:9" x14ac:dyDescent="0.2">
      <c r="A23">
        <v>535</v>
      </c>
      <c r="B23">
        <v>0.86899999999999999</v>
      </c>
      <c r="C23">
        <v>0.82</v>
      </c>
      <c r="D23">
        <v>0.15</v>
      </c>
      <c r="E23">
        <v>0.21</v>
      </c>
      <c r="F23">
        <v>4.0000000000000001E-3</v>
      </c>
      <c r="G23">
        <v>0.01</v>
      </c>
      <c r="H23">
        <v>2E-3</v>
      </c>
      <c r="I23">
        <v>0.04</v>
      </c>
    </row>
    <row r="24" spans="1:9" x14ac:dyDescent="0.2">
      <c r="A24">
        <v>735</v>
      </c>
      <c r="B24">
        <v>0.879</v>
      </c>
      <c r="C24">
        <v>0.85</v>
      </c>
      <c r="D24">
        <v>0.3</v>
      </c>
      <c r="E24">
        <v>0.36</v>
      </c>
      <c r="F24">
        <v>0.03</v>
      </c>
      <c r="G24">
        <v>0</v>
      </c>
      <c r="H24">
        <v>0.03</v>
      </c>
      <c r="I24">
        <v>2E-3</v>
      </c>
    </row>
    <row r="25" spans="1:9" x14ac:dyDescent="0.2">
      <c r="A25">
        <v>935</v>
      </c>
      <c r="B25">
        <v>0.93</v>
      </c>
      <c r="C25">
        <v>0.9</v>
      </c>
      <c r="D25">
        <v>0.4</v>
      </c>
      <c r="E25">
        <v>0.48</v>
      </c>
      <c r="F25">
        <v>0.01</v>
      </c>
      <c r="G25">
        <v>0.02</v>
      </c>
      <c r="H25">
        <v>5.0000000000000001E-3</v>
      </c>
      <c r="I25">
        <v>2E-3</v>
      </c>
    </row>
    <row r="27" spans="1:9" ht="17" thickBot="1" x14ac:dyDescent="0.25"/>
    <row r="28" spans="1:9" ht="18" thickTop="1" thickBot="1" x14ac:dyDescent="0.25">
      <c r="E28" s="59" t="s">
        <v>5</v>
      </c>
    </row>
    <row r="29" spans="1:9" ht="17" thickTop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5518-30B0-1947-B2BF-2CF967B789CD}">
  <dimension ref="A3:R49"/>
  <sheetViews>
    <sheetView topLeftCell="A21" workbookViewId="0">
      <selection activeCell="R49" sqref="R49"/>
    </sheetView>
  </sheetViews>
  <sheetFormatPr baseColWidth="10" defaultRowHeight="16" x14ac:dyDescent="0.2"/>
  <sheetData>
    <row r="3" spans="1:8" x14ac:dyDescent="0.2">
      <c r="A3" t="s">
        <v>6</v>
      </c>
      <c r="B3" t="s">
        <v>15</v>
      </c>
      <c r="C3" t="s">
        <v>16</v>
      </c>
      <c r="F3" t="s">
        <v>7</v>
      </c>
      <c r="G3" t="s">
        <v>5</v>
      </c>
    </row>
    <row r="4" spans="1:8" x14ac:dyDescent="0.2">
      <c r="A4">
        <v>0</v>
      </c>
      <c r="B4">
        <v>0</v>
      </c>
      <c r="C4">
        <v>0</v>
      </c>
      <c r="D4">
        <v>0</v>
      </c>
      <c r="F4">
        <v>0</v>
      </c>
      <c r="G4">
        <v>0</v>
      </c>
      <c r="H4">
        <v>0</v>
      </c>
    </row>
    <row r="5" spans="1:8" x14ac:dyDescent="0.2">
      <c r="A5">
        <v>1</v>
      </c>
      <c r="B5">
        <v>0</v>
      </c>
      <c r="C5">
        <v>0</v>
      </c>
      <c r="D5">
        <v>0</v>
      </c>
      <c r="F5">
        <v>0</v>
      </c>
      <c r="G5">
        <v>0</v>
      </c>
      <c r="H5">
        <v>0</v>
      </c>
    </row>
    <row r="6" spans="1:8" x14ac:dyDescent="0.2">
      <c r="A6">
        <v>2</v>
      </c>
      <c r="B6">
        <v>0</v>
      </c>
      <c r="C6">
        <v>0</v>
      </c>
      <c r="D6">
        <v>0</v>
      </c>
      <c r="F6">
        <v>0</v>
      </c>
      <c r="G6">
        <v>0</v>
      </c>
      <c r="H6">
        <v>0</v>
      </c>
    </row>
    <row r="7" spans="1:8" x14ac:dyDescent="0.2">
      <c r="A7">
        <v>3</v>
      </c>
      <c r="B7">
        <v>15</v>
      </c>
      <c r="C7">
        <v>0</v>
      </c>
      <c r="D7">
        <v>0</v>
      </c>
      <c r="F7">
        <v>1</v>
      </c>
      <c r="G7">
        <v>0</v>
      </c>
      <c r="H7">
        <v>0</v>
      </c>
    </row>
    <row r="8" spans="1:8" x14ac:dyDescent="0.2">
      <c r="A8">
        <v>4</v>
      </c>
      <c r="B8">
        <v>16</v>
      </c>
      <c r="C8">
        <v>0</v>
      </c>
      <c r="D8">
        <v>0</v>
      </c>
      <c r="F8">
        <v>2</v>
      </c>
      <c r="G8">
        <v>0</v>
      </c>
      <c r="H8">
        <v>0</v>
      </c>
    </row>
    <row r="9" spans="1:8" x14ac:dyDescent="0.2">
      <c r="A9">
        <v>5</v>
      </c>
      <c r="B9">
        <v>26</v>
      </c>
      <c r="C9">
        <v>0</v>
      </c>
      <c r="D9">
        <v>0</v>
      </c>
      <c r="F9">
        <v>4</v>
      </c>
      <c r="G9">
        <v>0</v>
      </c>
      <c r="H9">
        <v>0</v>
      </c>
    </row>
    <row r="10" spans="1:8" x14ac:dyDescent="0.2">
      <c r="A10">
        <v>6</v>
      </c>
      <c r="B10">
        <v>40</v>
      </c>
      <c r="C10">
        <v>0</v>
      </c>
      <c r="D10">
        <v>0</v>
      </c>
      <c r="F10">
        <v>1</v>
      </c>
      <c r="G10">
        <v>0</v>
      </c>
      <c r="H10">
        <v>0</v>
      </c>
    </row>
    <row r="11" spans="1:8" x14ac:dyDescent="0.2">
      <c r="A11">
        <v>7</v>
      </c>
      <c r="B11">
        <v>45</v>
      </c>
      <c r="C11">
        <v>0</v>
      </c>
      <c r="D11">
        <v>0</v>
      </c>
      <c r="F11">
        <v>2</v>
      </c>
      <c r="G11">
        <v>0</v>
      </c>
      <c r="H11">
        <v>0</v>
      </c>
    </row>
    <row r="12" spans="1:8" x14ac:dyDescent="0.2">
      <c r="A12">
        <v>8</v>
      </c>
      <c r="B12">
        <v>46</v>
      </c>
      <c r="C12">
        <v>0</v>
      </c>
      <c r="D12">
        <v>0</v>
      </c>
      <c r="F12">
        <v>1</v>
      </c>
      <c r="G12">
        <v>0</v>
      </c>
      <c r="H12">
        <v>0</v>
      </c>
    </row>
    <row r="13" spans="1:8" x14ac:dyDescent="0.2">
      <c r="A13">
        <v>9</v>
      </c>
      <c r="B13">
        <v>47</v>
      </c>
      <c r="C13">
        <v>0</v>
      </c>
      <c r="D13">
        <v>0</v>
      </c>
      <c r="F13">
        <v>4</v>
      </c>
      <c r="G13">
        <v>0</v>
      </c>
      <c r="H13">
        <v>0</v>
      </c>
    </row>
    <row r="14" spans="1:8" x14ac:dyDescent="0.2">
      <c r="A14">
        <v>10</v>
      </c>
      <c r="B14">
        <v>48</v>
      </c>
      <c r="C14">
        <v>0</v>
      </c>
      <c r="D14">
        <v>0</v>
      </c>
      <c r="F14">
        <v>0.9</v>
      </c>
      <c r="G14">
        <v>0</v>
      </c>
      <c r="H14">
        <v>0</v>
      </c>
    </row>
    <row r="15" spans="1:8" x14ac:dyDescent="0.2">
      <c r="A15">
        <v>12</v>
      </c>
      <c r="B15">
        <v>50</v>
      </c>
      <c r="C15">
        <v>0</v>
      </c>
      <c r="D15">
        <v>0</v>
      </c>
      <c r="F15">
        <v>0.5</v>
      </c>
      <c r="G15">
        <v>0</v>
      </c>
      <c r="H15">
        <v>0</v>
      </c>
    </row>
    <row r="16" spans="1:8" x14ac:dyDescent="0.2">
      <c r="A16">
        <v>14</v>
      </c>
      <c r="B16">
        <v>54</v>
      </c>
      <c r="C16">
        <v>0</v>
      </c>
      <c r="D16">
        <v>0</v>
      </c>
      <c r="F16">
        <v>3</v>
      </c>
      <c r="G16">
        <v>0</v>
      </c>
      <c r="H16">
        <v>0</v>
      </c>
    </row>
    <row r="17" spans="1:8" x14ac:dyDescent="0.2">
      <c r="A17">
        <v>16</v>
      </c>
      <c r="B17">
        <v>56</v>
      </c>
      <c r="C17">
        <v>0</v>
      </c>
      <c r="D17">
        <v>0</v>
      </c>
      <c r="F17">
        <v>2</v>
      </c>
      <c r="G17">
        <v>0</v>
      </c>
      <c r="H17">
        <v>0</v>
      </c>
    </row>
    <row r="18" spans="1:8" x14ac:dyDescent="0.2">
      <c r="A18">
        <v>18</v>
      </c>
      <c r="B18">
        <v>57</v>
      </c>
      <c r="C18">
        <v>0</v>
      </c>
      <c r="D18">
        <v>0</v>
      </c>
      <c r="F18">
        <v>1</v>
      </c>
      <c r="G18">
        <v>0</v>
      </c>
      <c r="H18">
        <v>0.04</v>
      </c>
    </row>
    <row r="19" spans="1:8" x14ac:dyDescent="0.2">
      <c r="A19">
        <v>22</v>
      </c>
      <c r="B19">
        <v>60</v>
      </c>
      <c r="C19">
        <v>0</v>
      </c>
      <c r="D19">
        <v>0</v>
      </c>
      <c r="F19">
        <v>2</v>
      </c>
      <c r="G19">
        <v>0</v>
      </c>
      <c r="H19">
        <v>0</v>
      </c>
    </row>
    <row r="20" spans="1:8" x14ac:dyDescent="0.2">
      <c r="A20">
        <v>27</v>
      </c>
      <c r="B20">
        <v>61</v>
      </c>
      <c r="C20">
        <v>0</v>
      </c>
      <c r="D20">
        <v>0</v>
      </c>
      <c r="F20">
        <v>3</v>
      </c>
      <c r="G20">
        <v>0</v>
      </c>
      <c r="H20">
        <v>5.0000000000000001E-3</v>
      </c>
    </row>
    <row r="21" spans="1:8" x14ac:dyDescent="0.2">
      <c r="A21">
        <v>37</v>
      </c>
      <c r="B21">
        <v>67</v>
      </c>
      <c r="C21">
        <v>0</v>
      </c>
      <c r="D21">
        <v>0</v>
      </c>
      <c r="F21">
        <v>1</v>
      </c>
      <c r="G21">
        <v>0.05</v>
      </c>
      <c r="H21">
        <v>0.05</v>
      </c>
    </row>
    <row r="22" spans="1:8" x14ac:dyDescent="0.2">
      <c r="A22">
        <v>77</v>
      </c>
      <c r="B22">
        <v>73</v>
      </c>
      <c r="C22">
        <v>0</v>
      </c>
      <c r="D22">
        <v>0</v>
      </c>
      <c r="F22">
        <v>4</v>
      </c>
      <c r="G22">
        <v>0.06</v>
      </c>
      <c r="H22">
        <v>7.0000000000000001E-3</v>
      </c>
    </row>
    <row r="23" spans="1:8" x14ac:dyDescent="0.2">
      <c r="A23">
        <v>117</v>
      </c>
      <c r="B23">
        <v>79</v>
      </c>
      <c r="C23">
        <v>0</v>
      </c>
      <c r="D23">
        <v>0.9</v>
      </c>
      <c r="F23">
        <v>0.7</v>
      </c>
      <c r="G23">
        <v>0.06</v>
      </c>
      <c r="H23">
        <v>0.06</v>
      </c>
    </row>
    <row r="24" spans="1:8" x14ac:dyDescent="0.2">
      <c r="A24">
        <v>157</v>
      </c>
      <c r="B24">
        <v>86</v>
      </c>
      <c r="C24">
        <v>0</v>
      </c>
      <c r="D24">
        <v>1</v>
      </c>
      <c r="F24">
        <v>0.9</v>
      </c>
      <c r="G24">
        <v>5.0000000000000001E-3</v>
      </c>
      <c r="H24">
        <v>0.05</v>
      </c>
    </row>
    <row r="25" spans="1:8" x14ac:dyDescent="0.2">
      <c r="A25">
        <v>257</v>
      </c>
      <c r="B25">
        <v>91</v>
      </c>
      <c r="C25">
        <v>1</v>
      </c>
      <c r="D25">
        <v>2</v>
      </c>
      <c r="F25">
        <v>1</v>
      </c>
      <c r="G25">
        <v>6.0000000000000001E-3</v>
      </c>
      <c r="H25">
        <v>6.0000000000000001E-3</v>
      </c>
    </row>
    <row r="26" spans="1:8" x14ac:dyDescent="0.2">
      <c r="A26">
        <v>667</v>
      </c>
      <c r="B26">
        <v>93</v>
      </c>
      <c r="C26">
        <v>2</v>
      </c>
      <c r="D26">
        <v>3</v>
      </c>
      <c r="F26">
        <v>2</v>
      </c>
      <c r="G26">
        <v>0.02</v>
      </c>
      <c r="H26">
        <v>0.02</v>
      </c>
    </row>
    <row r="27" spans="1:8" x14ac:dyDescent="0.2">
      <c r="A27">
        <v>967</v>
      </c>
      <c r="B27">
        <v>96</v>
      </c>
      <c r="C27">
        <v>3</v>
      </c>
      <c r="D27">
        <v>4</v>
      </c>
      <c r="F27">
        <v>1</v>
      </c>
      <c r="G27">
        <v>0.03</v>
      </c>
      <c r="H27">
        <v>0.03</v>
      </c>
    </row>
    <row r="28" spans="1:8" x14ac:dyDescent="0.2">
      <c r="A28">
        <v>1234</v>
      </c>
      <c r="B28">
        <v>97</v>
      </c>
      <c r="C28">
        <v>3</v>
      </c>
      <c r="D28">
        <v>6</v>
      </c>
      <c r="F28">
        <v>1</v>
      </c>
      <c r="G28">
        <v>0.04</v>
      </c>
      <c r="H28">
        <v>0.04</v>
      </c>
    </row>
    <row r="29" spans="1:8" x14ac:dyDescent="0.2">
      <c r="A29">
        <v>1567</v>
      </c>
      <c r="B29">
        <v>98</v>
      </c>
      <c r="C29">
        <v>4</v>
      </c>
      <c r="D29">
        <v>8</v>
      </c>
      <c r="F29">
        <v>1</v>
      </c>
      <c r="G29">
        <v>0.05</v>
      </c>
      <c r="H29">
        <v>0.05</v>
      </c>
    </row>
    <row r="49" spans="18:18" x14ac:dyDescent="0.2">
      <c r="R49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7519E-441E-CB4B-B0E5-531C030F0829}">
  <dimension ref="A1:I21"/>
  <sheetViews>
    <sheetView workbookViewId="0">
      <selection activeCell="I2" sqref="I2:I15"/>
    </sheetView>
  </sheetViews>
  <sheetFormatPr baseColWidth="10" defaultRowHeight="16" x14ac:dyDescent="0.2"/>
  <sheetData>
    <row r="1" spans="1:9" x14ac:dyDescent="0.2">
      <c r="A1" t="s">
        <v>50</v>
      </c>
      <c r="B1" t="s">
        <v>51</v>
      </c>
      <c r="D1" t="s">
        <v>52</v>
      </c>
      <c r="E1" t="s">
        <v>53</v>
      </c>
      <c r="G1" t="s">
        <v>54</v>
      </c>
      <c r="H1" t="s">
        <v>55</v>
      </c>
    </row>
    <row r="2" spans="1:9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t="s">
        <v>5</v>
      </c>
    </row>
    <row r="3" spans="1:9" x14ac:dyDescent="0.2">
      <c r="A3">
        <v>0.3</v>
      </c>
      <c r="B3">
        <v>0</v>
      </c>
      <c r="C3">
        <v>0</v>
      </c>
      <c r="D3">
        <v>0.3</v>
      </c>
      <c r="E3">
        <v>0</v>
      </c>
      <c r="F3">
        <v>0</v>
      </c>
      <c r="G3">
        <v>1.5</v>
      </c>
      <c r="H3">
        <v>0</v>
      </c>
      <c r="I3">
        <v>0</v>
      </c>
    </row>
    <row r="4" spans="1:9" x14ac:dyDescent="0.2">
      <c r="A4">
        <v>0.7</v>
      </c>
      <c r="B4">
        <v>0</v>
      </c>
      <c r="C4">
        <v>0</v>
      </c>
      <c r="D4">
        <v>0.7</v>
      </c>
      <c r="E4">
        <v>0</v>
      </c>
      <c r="F4">
        <v>0</v>
      </c>
      <c r="G4">
        <v>2.8</v>
      </c>
      <c r="H4">
        <v>2.5999999999999999E-2</v>
      </c>
      <c r="I4">
        <v>0</v>
      </c>
    </row>
    <row r="5" spans="1:9" x14ac:dyDescent="0.2">
      <c r="A5">
        <v>1</v>
      </c>
      <c r="B5">
        <v>0</v>
      </c>
      <c r="C5">
        <v>0</v>
      </c>
      <c r="D5">
        <v>1</v>
      </c>
      <c r="E5">
        <v>0</v>
      </c>
      <c r="F5">
        <v>0</v>
      </c>
      <c r="G5">
        <v>3.6</v>
      </c>
      <c r="H5">
        <v>9.6000000000000002E-2</v>
      </c>
      <c r="I5">
        <v>0.03</v>
      </c>
    </row>
    <row r="6" spans="1:9" x14ac:dyDescent="0.2">
      <c r="A6">
        <v>1.6</v>
      </c>
      <c r="B6">
        <v>5.6000000000000001E-2</v>
      </c>
      <c r="C6">
        <v>4.0000000000000001E-3</v>
      </c>
      <c r="D6">
        <v>1.6</v>
      </c>
      <c r="E6">
        <v>5.6000000000000001E-2</v>
      </c>
      <c r="F6">
        <v>4.0000000000000001E-3</v>
      </c>
      <c r="G6">
        <v>4.8</v>
      </c>
      <c r="H6">
        <v>0.128</v>
      </c>
      <c r="I6">
        <v>0</v>
      </c>
    </row>
    <row r="7" spans="1:9" x14ac:dyDescent="0.2">
      <c r="A7">
        <v>1.9</v>
      </c>
      <c r="B7">
        <v>7.0000000000000007E-2</v>
      </c>
      <c r="C7">
        <v>3.0000000000000001E-3</v>
      </c>
      <c r="D7">
        <v>1.9</v>
      </c>
      <c r="E7">
        <v>7.0000000000000007E-2</v>
      </c>
      <c r="F7">
        <v>3.0000000000000001E-3</v>
      </c>
      <c r="G7">
        <v>5.6</v>
      </c>
      <c r="H7">
        <v>0.22</v>
      </c>
      <c r="I7">
        <v>0.02</v>
      </c>
    </row>
    <row r="8" spans="1:9" x14ac:dyDescent="0.2">
      <c r="A8">
        <v>2.2000000000000002</v>
      </c>
      <c r="B8">
        <v>8.4000000000000005E-2</v>
      </c>
      <c r="C8">
        <v>4.0000000000000001E-3</v>
      </c>
      <c r="D8">
        <v>2.2000000000000002</v>
      </c>
      <c r="E8">
        <v>8.4000000000000005E-2</v>
      </c>
      <c r="F8">
        <v>4.0000000000000001E-3</v>
      </c>
      <c r="G8">
        <v>6.8</v>
      </c>
      <c r="H8">
        <v>0.3</v>
      </c>
      <c r="I8">
        <v>0.03</v>
      </c>
    </row>
    <row r="9" spans="1:9" x14ac:dyDescent="0.2">
      <c r="A9">
        <v>2.5</v>
      </c>
      <c r="B9">
        <v>0.1</v>
      </c>
      <c r="C9">
        <v>2E-3</v>
      </c>
      <c r="D9">
        <v>2.5</v>
      </c>
      <c r="E9">
        <v>0.1</v>
      </c>
      <c r="F9">
        <v>2E-3</v>
      </c>
      <c r="G9">
        <v>8.4</v>
      </c>
      <c r="H9">
        <v>0.4</v>
      </c>
      <c r="I9">
        <v>0.01</v>
      </c>
    </row>
    <row r="10" spans="1:9" x14ac:dyDescent="0.2">
      <c r="A10">
        <v>3.1</v>
      </c>
      <c r="B10">
        <v>0.127</v>
      </c>
      <c r="C10">
        <v>0.02</v>
      </c>
      <c r="D10">
        <v>3.1</v>
      </c>
      <c r="E10">
        <v>0.127</v>
      </c>
      <c r="F10">
        <v>0.02</v>
      </c>
      <c r="G10">
        <v>10.45</v>
      </c>
      <c r="H10">
        <v>0.5</v>
      </c>
      <c r="I10">
        <v>0.02</v>
      </c>
    </row>
    <row r="11" spans="1:9" x14ac:dyDescent="0.2">
      <c r="A11">
        <v>4.0999999999999996</v>
      </c>
      <c r="B11">
        <v>0.16900000000000001</v>
      </c>
      <c r="C11">
        <v>2E-3</v>
      </c>
      <c r="D11">
        <v>4.0999999999999996</v>
      </c>
      <c r="E11">
        <v>0.16900000000000001</v>
      </c>
      <c r="F11">
        <v>2E-3</v>
      </c>
      <c r="G11">
        <v>13</v>
      </c>
      <c r="H11">
        <v>0.65</v>
      </c>
      <c r="I11">
        <v>0.01</v>
      </c>
    </row>
    <row r="12" spans="1:9" x14ac:dyDescent="0.2">
      <c r="A12">
        <v>4.7</v>
      </c>
      <c r="B12">
        <v>0.21099999999999999</v>
      </c>
      <c r="C12">
        <v>1E-3</v>
      </c>
      <c r="D12">
        <v>4.7</v>
      </c>
      <c r="E12">
        <v>0.21099999999999999</v>
      </c>
      <c r="F12">
        <v>1E-3</v>
      </c>
      <c r="G12">
        <v>19.2</v>
      </c>
      <c r="H12">
        <v>0.8</v>
      </c>
      <c r="I12">
        <v>0.03</v>
      </c>
    </row>
    <row r="13" spans="1:9" x14ac:dyDescent="0.2">
      <c r="A13">
        <v>5.9</v>
      </c>
      <c r="B13">
        <v>0.28199999999999997</v>
      </c>
      <c r="C13">
        <v>0.02</v>
      </c>
      <c r="D13">
        <v>5.9</v>
      </c>
      <c r="E13">
        <v>0.28199999999999997</v>
      </c>
      <c r="F13">
        <v>0.02</v>
      </c>
      <c r="G13">
        <v>43</v>
      </c>
      <c r="H13">
        <v>0.95</v>
      </c>
      <c r="I13">
        <v>0.05</v>
      </c>
    </row>
    <row r="14" spans="1:9" x14ac:dyDescent="0.2">
      <c r="A14">
        <v>7.5</v>
      </c>
      <c r="B14">
        <v>0.35</v>
      </c>
      <c r="C14">
        <v>1E-3</v>
      </c>
      <c r="D14">
        <v>7.5</v>
      </c>
      <c r="E14">
        <v>0.35</v>
      </c>
      <c r="F14">
        <v>1E-3</v>
      </c>
      <c r="G14">
        <v>91</v>
      </c>
      <c r="H14">
        <v>0.99</v>
      </c>
      <c r="I14">
        <v>0.06</v>
      </c>
    </row>
    <row r="15" spans="1:9" x14ac:dyDescent="0.2">
      <c r="A15">
        <v>10.5</v>
      </c>
      <c r="B15">
        <v>0.5</v>
      </c>
      <c r="C15">
        <v>2E-3</v>
      </c>
      <c r="D15">
        <v>10.5</v>
      </c>
      <c r="E15">
        <v>0.5</v>
      </c>
      <c r="F15">
        <v>2E-3</v>
      </c>
      <c r="G15">
        <v>140</v>
      </c>
      <c r="H15">
        <v>1</v>
      </c>
      <c r="I15">
        <v>1E-3</v>
      </c>
    </row>
    <row r="16" spans="1:9" x14ac:dyDescent="0.2">
      <c r="A16">
        <v>19.5</v>
      </c>
      <c r="B16">
        <v>0.64600000000000002</v>
      </c>
      <c r="C16">
        <v>4.0000000000000001E-3</v>
      </c>
      <c r="D16">
        <v>19.5</v>
      </c>
      <c r="E16">
        <v>0.64600000000000002</v>
      </c>
      <c r="F16">
        <v>4.0000000000000001E-3</v>
      </c>
    </row>
    <row r="17" spans="1:6" x14ac:dyDescent="0.2">
      <c r="A17">
        <v>21</v>
      </c>
      <c r="B17">
        <v>0.73199999999999998</v>
      </c>
      <c r="C17">
        <v>3.0000000000000001E-3</v>
      </c>
      <c r="D17">
        <v>21</v>
      </c>
      <c r="E17">
        <v>0.73199999999999998</v>
      </c>
      <c r="F17">
        <v>3.0000000000000001E-3</v>
      </c>
    </row>
    <row r="18" spans="1:6" x14ac:dyDescent="0.2">
      <c r="A18">
        <v>32</v>
      </c>
      <c r="B18">
        <v>0.78</v>
      </c>
      <c r="C18">
        <v>0.04</v>
      </c>
      <c r="D18">
        <v>32</v>
      </c>
      <c r="E18">
        <v>0.78</v>
      </c>
      <c r="F18">
        <v>0.04</v>
      </c>
    </row>
    <row r="19" spans="1:6" x14ac:dyDescent="0.2">
      <c r="A19">
        <v>43</v>
      </c>
      <c r="B19">
        <v>0.87</v>
      </c>
      <c r="C19">
        <v>0.02</v>
      </c>
      <c r="D19">
        <v>43</v>
      </c>
      <c r="E19">
        <v>0.87</v>
      </c>
      <c r="F19">
        <v>0.02</v>
      </c>
    </row>
    <row r="20" spans="1:6" x14ac:dyDescent="0.2">
      <c r="A20">
        <v>67</v>
      </c>
      <c r="B20">
        <v>0.98</v>
      </c>
      <c r="C20">
        <v>2E-3</v>
      </c>
      <c r="D20">
        <v>67</v>
      </c>
      <c r="E20">
        <v>0.98</v>
      </c>
      <c r="F20">
        <v>2E-3</v>
      </c>
    </row>
    <row r="21" spans="1:6" x14ac:dyDescent="0.2">
      <c r="A21">
        <v>103</v>
      </c>
      <c r="B21">
        <v>1</v>
      </c>
      <c r="C21">
        <v>0.03</v>
      </c>
      <c r="D21">
        <v>103</v>
      </c>
      <c r="E21">
        <v>1</v>
      </c>
      <c r="F21">
        <v>0.03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400A-9068-1C4F-8882-E26532A68E87}">
  <dimension ref="A2:F15"/>
  <sheetViews>
    <sheetView workbookViewId="0">
      <selection activeCell="F3" sqref="F3"/>
    </sheetView>
  </sheetViews>
  <sheetFormatPr baseColWidth="10" defaultRowHeight="16" x14ac:dyDescent="0.2"/>
  <sheetData>
    <row r="2" spans="1:6" x14ac:dyDescent="0.2">
      <c r="A2" t="s">
        <v>56</v>
      </c>
      <c r="B2" t="s">
        <v>57</v>
      </c>
      <c r="C2" t="s">
        <v>58</v>
      </c>
      <c r="D2" t="s">
        <v>59</v>
      </c>
      <c r="E2" t="s">
        <v>57</v>
      </c>
      <c r="F2" t="s">
        <v>58</v>
      </c>
    </row>
    <row r="3" spans="1:6" x14ac:dyDescent="0.2">
      <c r="A3">
        <v>0</v>
      </c>
      <c r="B3">
        <v>0</v>
      </c>
      <c r="C3">
        <v>0</v>
      </c>
      <c r="D3">
        <v>0</v>
      </c>
      <c r="E3">
        <v>0</v>
      </c>
      <c r="F3" t="s">
        <v>5</v>
      </c>
    </row>
    <row r="4" spans="1:6" x14ac:dyDescent="0.2">
      <c r="A4">
        <v>1</v>
      </c>
      <c r="B4">
        <v>0</v>
      </c>
      <c r="C4">
        <v>0</v>
      </c>
      <c r="D4">
        <v>1</v>
      </c>
      <c r="E4">
        <v>8</v>
      </c>
      <c r="F4">
        <v>5.0000000000000001E-3</v>
      </c>
    </row>
    <row r="5" spans="1:6" x14ac:dyDescent="0.2">
      <c r="A5">
        <v>1.5</v>
      </c>
      <c r="B5">
        <v>3</v>
      </c>
      <c r="C5">
        <v>0.3</v>
      </c>
      <c r="D5">
        <v>2</v>
      </c>
      <c r="E5">
        <v>10</v>
      </c>
      <c r="F5">
        <v>0.3</v>
      </c>
    </row>
    <row r="6" spans="1:6" x14ac:dyDescent="0.2">
      <c r="A6">
        <v>4</v>
      </c>
      <c r="B6">
        <v>17</v>
      </c>
      <c r="C6">
        <v>1</v>
      </c>
      <c r="D6">
        <v>3</v>
      </c>
      <c r="E6">
        <v>21</v>
      </c>
      <c r="F6">
        <v>1</v>
      </c>
    </row>
    <row r="7" spans="1:6" x14ac:dyDescent="0.2">
      <c r="A7">
        <v>7</v>
      </c>
      <c r="B7">
        <v>27</v>
      </c>
      <c r="C7">
        <v>1</v>
      </c>
      <c r="D7">
        <v>5</v>
      </c>
      <c r="E7">
        <v>25</v>
      </c>
      <c r="F7">
        <v>2</v>
      </c>
    </row>
    <row r="8" spans="1:6" x14ac:dyDescent="0.2">
      <c r="A8">
        <v>9</v>
      </c>
      <c r="B8">
        <v>35</v>
      </c>
      <c r="C8">
        <v>2</v>
      </c>
      <c r="D8">
        <v>12</v>
      </c>
      <c r="E8">
        <v>36</v>
      </c>
      <c r="F8">
        <v>1</v>
      </c>
    </row>
    <row r="9" spans="1:6" x14ac:dyDescent="0.2">
      <c r="A9">
        <v>11.5</v>
      </c>
      <c r="B9">
        <v>40</v>
      </c>
      <c r="C9">
        <v>1</v>
      </c>
      <c r="D9">
        <v>21</v>
      </c>
      <c r="E9">
        <v>63</v>
      </c>
      <c r="F9">
        <v>0.3</v>
      </c>
    </row>
    <row r="10" spans="1:6" x14ac:dyDescent="0.2">
      <c r="A10">
        <v>21</v>
      </c>
      <c r="B10">
        <v>54</v>
      </c>
      <c r="C10">
        <v>1.5</v>
      </c>
      <c r="D10">
        <v>34</v>
      </c>
      <c r="E10">
        <v>80</v>
      </c>
      <c r="F10">
        <v>0.4</v>
      </c>
    </row>
    <row r="11" spans="1:6" x14ac:dyDescent="0.2">
      <c r="A11">
        <v>34</v>
      </c>
      <c r="B11">
        <v>72</v>
      </c>
      <c r="C11">
        <v>1</v>
      </c>
      <c r="D11">
        <v>41</v>
      </c>
      <c r="E11">
        <v>107</v>
      </c>
      <c r="F11">
        <v>0.8</v>
      </c>
    </row>
    <row r="12" spans="1:6" x14ac:dyDescent="0.2">
      <c r="A12">
        <v>42</v>
      </c>
      <c r="B12">
        <v>88</v>
      </c>
      <c r="C12">
        <v>1.5</v>
      </c>
      <c r="D12">
        <v>48</v>
      </c>
      <c r="E12">
        <v>118</v>
      </c>
      <c r="F12">
        <v>1</v>
      </c>
    </row>
    <row r="13" spans="1:6" x14ac:dyDescent="0.2">
      <c r="A13">
        <v>60</v>
      </c>
      <c r="B13">
        <v>90</v>
      </c>
      <c r="C13">
        <v>2</v>
      </c>
      <c r="D13">
        <v>60</v>
      </c>
      <c r="E13">
        <v>125</v>
      </c>
      <c r="F13">
        <v>3</v>
      </c>
    </row>
    <row r="14" spans="1:6" x14ac:dyDescent="0.2">
      <c r="A14">
        <v>70</v>
      </c>
      <c r="B14">
        <v>94</v>
      </c>
      <c r="C14">
        <v>3</v>
      </c>
      <c r="D14">
        <v>100</v>
      </c>
      <c r="E14">
        <v>132</v>
      </c>
      <c r="F14">
        <v>0.9</v>
      </c>
    </row>
    <row r="15" spans="1:6" x14ac:dyDescent="0.2">
      <c r="A15">
        <v>200</v>
      </c>
      <c r="B15">
        <v>100</v>
      </c>
      <c r="C15">
        <v>1.5</v>
      </c>
      <c r="D15">
        <v>200</v>
      </c>
      <c r="E15">
        <v>134</v>
      </c>
      <c r="F15">
        <v>1.7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418FB-01F5-9844-BB07-8509D3BEFF99}">
  <dimension ref="A4:G22"/>
  <sheetViews>
    <sheetView tabSelected="1" workbookViewId="0">
      <selection activeCell="G16" sqref="G16"/>
    </sheetView>
  </sheetViews>
  <sheetFormatPr baseColWidth="10" defaultRowHeight="16" x14ac:dyDescent="0.2"/>
  <sheetData>
    <row r="4" spans="1:7" x14ac:dyDescent="0.2">
      <c r="A4" t="s">
        <v>50</v>
      </c>
      <c r="B4" t="s">
        <v>62</v>
      </c>
      <c r="C4" t="s">
        <v>63</v>
      </c>
      <c r="D4" t="s">
        <v>64</v>
      </c>
      <c r="E4" t="s">
        <v>60</v>
      </c>
      <c r="F4" t="s">
        <v>61</v>
      </c>
    </row>
    <row r="5" spans="1:7" x14ac:dyDescent="0.2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">
      <c r="A6">
        <v>0.15</v>
      </c>
      <c r="B6">
        <v>0</v>
      </c>
      <c r="C6">
        <v>0</v>
      </c>
      <c r="D6">
        <v>0.1</v>
      </c>
      <c r="E6">
        <v>0.04</v>
      </c>
      <c r="F6">
        <v>0.03</v>
      </c>
      <c r="G6">
        <v>3.0000000000000001E-3</v>
      </c>
    </row>
    <row r="7" spans="1:7" x14ac:dyDescent="0.2">
      <c r="A7">
        <v>0.3</v>
      </c>
      <c r="B7">
        <v>0</v>
      </c>
      <c r="C7">
        <v>0</v>
      </c>
      <c r="D7">
        <v>0.19700000000000001</v>
      </c>
      <c r="E7">
        <v>0.04</v>
      </c>
      <c r="F7">
        <v>0.01</v>
      </c>
      <c r="G7">
        <v>4.0000000000000001E-3</v>
      </c>
    </row>
    <row r="8" spans="1:7" x14ac:dyDescent="0.2">
      <c r="A8">
        <v>0.45</v>
      </c>
      <c r="B8">
        <v>0</v>
      </c>
      <c r="C8">
        <v>0</v>
      </c>
      <c r="D8">
        <v>0.34</v>
      </c>
      <c r="E8">
        <v>0.04</v>
      </c>
      <c r="F8">
        <v>0.05</v>
      </c>
      <c r="G8">
        <v>5.0000000000000001E-3</v>
      </c>
    </row>
    <row r="9" spans="1:7" x14ac:dyDescent="0.2">
      <c r="A9">
        <v>0.75</v>
      </c>
      <c r="B9">
        <v>0</v>
      </c>
      <c r="C9">
        <v>0</v>
      </c>
      <c r="D9">
        <v>0.4</v>
      </c>
      <c r="E9">
        <v>0.05</v>
      </c>
      <c r="F9">
        <v>0.02</v>
      </c>
      <c r="G9">
        <v>4.0000000000000001E-3</v>
      </c>
    </row>
    <row r="10" spans="1:7" x14ac:dyDescent="0.2">
      <c r="A10">
        <v>1</v>
      </c>
      <c r="B10">
        <v>0</v>
      </c>
      <c r="C10">
        <v>0</v>
      </c>
      <c r="D10">
        <v>0.55000000000000004</v>
      </c>
      <c r="E10">
        <v>0.06</v>
      </c>
      <c r="F10">
        <v>0.06</v>
      </c>
      <c r="G10">
        <v>4.0000000000000001E-3</v>
      </c>
    </row>
    <row r="11" spans="1:7" x14ac:dyDescent="0.2">
      <c r="A11">
        <v>2</v>
      </c>
      <c r="B11">
        <v>1.29E-2</v>
      </c>
      <c r="C11">
        <v>0.13</v>
      </c>
      <c r="D11">
        <v>0.65</v>
      </c>
      <c r="E11">
        <v>0.02</v>
      </c>
      <c r="F11">
        <v>0.02</v>
      </c>
      <c r="G11">
        <v>0.02</v>
      </c>
    </row>
    <row r="12" spans="1:7" x14ac:dyDescent="0.2">
      <c r="A12">
        <v>3</v>
      </c>
      <c r="B12">
        <v>5.1999999999999998E-2</v>
      </c>
      <c r="C12">
        <v>0.39</v>
      </c>
      <c r="D12">
        <v>0.69399999999999995</v>
      </c>
      <c r="E12">
        <v>0.04</v>
      </c>
      <c r="F12">
        <v>0.04</v>
      </c>
      <c r="G12">
        <v>0.01</v>
      </c>
    </row>
    <row r="13" spans="1:7" x14ac:dyDescent="0.2">
      <c r="A13">
        <v>4</v>
      </c>
      <c r="B13">
        <v>0.13</v>
      </c>
      <c r="D13">
        <v>0.71</v>
      </c>
      <c r="E13">
        <v>7.0000000000000007E-2</v>
      </c>
      <c r="G13">
        <v>0.02</v>
      </c>
    </row>
    <row r="14" spans="1:7" x14ac:dyDescent="0.2">
      <c r="A14">
        <v>5</v>
      </c>
      <c r="B14">
        <v>0.14299999999999999</v>
      </c>
      <c r="D14">
        <v>0.73</v>
      </c>
      <c r="E14">
        <v>0</v>
      </c>
      <c r="G14">
        <v>3.0000000000000001E-3</v>
      </c>
    </row>
    <row r="15" spans="1:7" x14ac:dyDescent="0.2">
      <c r="A15">
        <v>6</v>
      </c>
      <c r="B15">
        <v>0.23300000000000001</v>
      </c>
      <c r="C15">
        <v>0.57799999999999996</v>
      </c>
      <c r="D15">
        <v>0.76</v>
      </c>
      <c r="E15">
        <v>0.04</v>
      </c>
      <c r="F15">
        <v>0.08</v>
      </c>
      <c r="G15">
        <v>2.2000000000000001E-3</v>
      </c>
    </row>
    <row r="16" spans="1:7" x14ac:dyDescent="0.2">
      <c r="A16">
        <v>8</v>
      </c>
      <c r="B16">
        <v>0.28599999999999998</v>
      </c>
      <c r="C16">
        <v>0.6</v>
      </c>
      <c r="E16">
        <v>0.03</v>
      </c>
      <c r="F16">
        <v>0.06</v>
      </c>
      <c r="G16" t="s">
        <v>5</v>
      </c>
    </row>
    <row r="17" spans="1:7" x14ac:dyDescent="0.2">
      <c r="A17">
        <v>10</v>
      </c>
      <c r="B17">
        <v>0.32500000000000001</v>
      </c>
      <c r="C17">
        <v>0.63</v>
      </c>
      <c r="D17">
        <v>0.78</v>
      </c>
      <c r="E17">
        <v>0.03</v>
      </c>
      <c r="F17">
        <v>0.01</v>
      </c>
      <c r="G17">
        <v>0.05</v>
      </c>
    </row>
    <row r="18" spans="1:7" x14ac:dyDescent="0.2">
      <c r="A18">
        <v>14</v>
      </c>
      <c r="B18">
        <v>0.61</v>
      </c>
      <c r="C18">
        <v>0.75</v>
      </c>
      <c r="E18">
        <v>0.1</v>
      </c>
      <c r="F18">
        <v>0.03</v>
      </c>
    </row>
    <row r="19" spans="1:7" x14ac:dyDescent="0.2">
      <c r="A19">
        <v>19</v>
      </c>
      <c r="B19">
        <v>0.64900000000000002</v>
      </c>
      <c r="C19">
        <v>0.8</v>
      </c>
      <c r="D19">
        <v>0.88</v>
      </c>
      <c r="E19">
        <v>0.04</v>
      </c>
      <c r="F19">
        <v>0.01</v>
      </c>
      <c r="G19">
        <v>3.0000000000000001E-3</v>
      </c>
    </row>
    <row r="20" spans="1:7" x14ac:dyDescent="0.2">
      <c r="A20">
        <v>29</v>
      </c>
      <c r="B20">
        <v>0.79200000000000004</v>
      </c>
      <c r="C20">
        <v>0.84</v>
      </c>
      <c r="D20">
        <v>0.91</v>
      </c>
      <c r="E20">
        <v>0.03</v>
      </c>
      <c r="F20">
        <v>0.05</v>
      </c>
      <c r="G20">
        <v>0.03</v>
      </c>
    </row>
    <row r="21" spans="1:7" x14ac:dyDescent="0.2">
      <c r="A21">
        <v>60</v>
      </c>
      <c r="B21">
        <v>0.93</v>
      </c>
      <c r="C21">
        <v>0.95</v>
      </c>
      <c r="E21">
        <v>0.08</v>
      </c>
      <c r="F21">
        <v>0.06</v>
      </c>
    </row>
    <row r="22" spans="1:7" x14ac:dyDescent="0.2">
      <c r="A22">
        <v>130</v>
      </c>
      <c r="B22">
        <v>0.98</v>
      </c>
      <c r="C22">
        <v>1</v>
      </c>
      <c r="D22">
        <v>1</v>
      </c>
      <c r="E22">
        <v>0.09</v>
      </c>
      <c r="F22">
        <v>7.0000000000000001E-3</v>
      </c>
      <c r="G22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2a</vt:lpstr>
      <vt:lpstr>Figure 3A</vt:lpstr>
      <vt:lpstr>Figure 4c</vt:lpstr>
      <vt:lpstr>Figure 5c</vt:lpstr>
      <vt:lpstr>Figure 6d</vt:lpstr>
      <vt:lpstr>figure 6e</vt:lpstr>
      <vt:lpstr>Figure S2</vt:lpstr>
      <vt:lpstr>Figure S7</vt:lpstr>
      <vt:lpstr>Figure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Maria Schumacher, Ph.D.</dc:creator>
  <cp:lastModifiedBy>Dr Maria Schumacher, Ph.D.</cp:lastModifiedBy>
  <dcterms:created xsi:type="dcterms:W3CDTF">2023-10-10T22:13:00Z</dcterms:created>
  <dcterms:modified xsi:type="dcterms:W3CDTF">2023-10-11T20:01:22Z</dcterms:modified>
</cp:coreProperties>
</file>