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/Desktop/papers in prep-submitted/diamond-olivine ms/"/>
    </mc:Choice>
  </mc:AlternateContent>
  <xr:revisionPtr revIDLastSave="0" documentId="13_ncr:1_{3EF76E63-C806-B84E-A4B0-1E43D46A1262}" xr6:coauthVersionLast="47" xr6:coauthVersionMax="47" xr10:uidLastSave="{00000000-0000-0000-0000-000000000000}"/>
  <bookViews>
    <workbookView xWindow="1160" yWindow="1000" windowWidth="27640" windowHeight="15600" xr2:uid="{38C1D379-2D37-D943-AD36-F6E4C7D1D325}"/>
  </bookViews>
  <sheets>
    <sheet name="Sheet1" sheetId="1" r:id="rId1"/>
  </sheets>
  <definedNames>
    <definedName name="_xlnm.Print_Area" localSheetId="0">Sheet1!$A$99:$W$133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7" i="1" l="1"/>
  <c r="P109" i="1"/>
  <c r="L109" i="1"/>
  <c r="G109" i="1"/>
  <c r="L108" i="1"/>
  <c r="G108" i="1"/>
  <c r="P94" i="1"/>
  <c r="P89" i="1"/>
  <c r="P42" i="1"/>
  <c r="P41" i="1"/>
  <c r="P40" i="1"/>
  <c r="P39" i="1"/>
  <c r="P29" i="1"/>
  <c r="P13" i="1"/>
  <c r="P9" i="1"/>
</calcChain>
</file>

<file path=xl/sharedStrings.xml><?xml version="1.0" encoding="utf-8"?>
<sst xmlns="http://schemas.openxmlformats.org/spreadsheetml/2006/main" count="669" uniqueCount="265">
  <si>
    <t>locality</t>
  </si>
  <si>
    <t>lithology</t>
  </si>
  <si>
    <t>country</t>
  </si>
  <si>
    <t>position</t>
  </si>
  <si>
    <t>n.</t>
  </si>
  <si>
    <t>references</t>
  </si>
  <si>
    <t>median</t>
  </si>
  <si>
    <t>mean</t>
  </si>
  <si>
    <t>st dev</t>
  </si>
  <si>
    <t>max</t>
  </si>
  <si>
    <t>cpht</t>
  </si>
  <si>
    <t>de Wit et al., 2016</t>
  </si>
  <si>
    <t>reference</t>
  </si>
  <si>
    <t>Markt</t>
  </si>
  <si>
    <t>olivine lamproite</t>
  </si>
  <si>
    <t>South Africa</t>
  </si>
  <si>
    <t>craton margin</t>
  </si>
  <si>
    <t>Newlands</t>
  </si>
  <si>
    <t>on craton</t>
  </si>
  <si>
    <t>Kimcore Diamonds report 2007</t>
  </si>
  <si>
    <t>Sanddrift</t>
  </si>
  <si>
    <t>De Beers Group online</t>
  </si>
  <si>
    <t>Finsch</t>
  </si>
  <si>
    <t>Petra Diamonds website</t>
  </si>
  <si>
    <t>Mather et al., 2011</t>
  </si>
  <si>
    <t>Star</t>
  </si>
  <si>
    <t>Bellsbank</t>
  </si>
  <si>
    <t>Gurney and Kirkley, 1996</t>
  </si>
  <si>
    <t>Wimbledon</t>
  </si>
  <si>
    <t>De Beers Group, new release</t>
  </si>
  <si>
    <t>Lace</t>
  </si>
  <si>
    <t>Mining Technology website</t>
  </si>
  <si>
    <t>Nimis et al., 2020 (Voorspoed)</t>
  </si>
  <si>
    <t>Roberts Victor</t>
  </si>
  <si>
    <t>Melton Wold</t>
  </si>
  <si>
    <t>Janney et al., 2010</t>
  </si>
  <si>
    <t>Silvery Home</t>
  </si>
  <si>
    <t>WEST AFRICA</t>
  </si>
  <si>
    <t>Weasua</t>
  </si>
  <si>
    <t>Sierra Leone</t>
  </si>
  <si>
    <t>Koidu dyke DZB</t>
  </si>
  <si>
    <t>kimberlite</t>
  </si>
  <si>
    <t>Koidu Limited website</t>
  </si>
  <si>
    <t>Smit et al., 2016</t>
  </si>
  <si>
    <t>Koidu Pipe 1</t>
  </si>
  <si>
    <t>Tonguma</t>
  </si>
  <si>
    <t>Newfield Resources 2021 report</t>
  </si>
  <si>
    <t>SOUTHERN AFRICA</t>
  </si>
  <si>
    <t>Benfontein</t>
  </si>
  <si>
    <t xml:space="preserve">Big Hole (Kimberley)  </t>
  </si>
  <si>
    <t>based on Bultfontein</t>
  </si>
  <si>
    <t>Bultfontein</t>
  </si>
  <si>
    <t>Clement et al., 1986 (1980 production)</t>
  </si>
  <si>
    <t>Mather et al 2011, Nimis et al. 2020</t>
  </si>
  <si>
    <t xml:space="preserve">De Beers </t>
  </si>
  <si>
    <t>Clement et al., 1986 (1963-1979 production)</t>
  </si>
  <si>
    <t>Wesselton</t>
  </si>
  <si>
    <t xml:space="preserve">Dutoitspan </t>
  </si>
  <si>
    <t>Leicester</t>
  </si>
  <si>
    <t xml:space="preserve">Jagersfontein </t>
  </si>
  <si>
    <t>Bell et al., 2003</t>
  </si>
  <si>
    <t>Kaalvallei, Samada</t>
  </si>
  <si>
    <t>New Robinson</t>
  </si>
  <si>
    <t>Monastery</t>
  </si>
  <si>
    <t>Koffiefontein</t>
  </si>
  <si>
    <t>Colossus</t>
  </si>
  <si>
    <t>Zimbabwe</t>
  </si>
  <si>
    <t>Murowa</t>
  </si>
  <si>
    <t>Pearson et al., 2018</t>
  </si>
  <si>
    <t>The Oaks</t>
  </si>
  <si>
    <t>info-diamond.com</t>
  </si>
  <si>
    <t>Premier</t>
  </si>
  <si>
    <t>Zhang et al., 2022</t>
  </si>
  <si>
    <t>Jwaneng DK7</t>
  </si>
  <si>
    <t>Botswana</t>
  </si>
  <si>
    <t>Debswana website</t>
  </si>
  <si>
    <t>Karowe (Orapa AK-6)</t>
  </si>
  <si>
    <t>Lucara Diamond website</t>
  </si>
  <si>
    <t>Damtshaa BK9</t>
  </si>
  <si>
    <t>Liqhobong</t>
  </si>
  <si>
    <t>Lesotho</t>
  </si>
  <si>
    <t>Firestone Diamonds website</t>
  </si>
  <si>
    <t>Kao Satellite</t>
  </si>
  <si>
    <t>Letseng</t>
  </si>
  <si>
    <t>Gem Diamonds website</t>
  </si>
  <si>
    <t>Letseng Satellite</t>
  </si>
  <si>
    <t xml:space="preserve">Buffelboundfontein </t>
  </si>
  <si>
    <t>Zero Satellite</t>
  </si>
  <si>
    <t>Pampoenpoort</t>
  </si>
  <si>
    <t>Uintjiesberg</t>
  </si>
  <si>
    <t>BRAZIL</t>
  </si>
  <si>
    <t>Perdizes-04</t>
  </si>
  <si>
    <t>Brazil</t>
  </si>
  <si>
    <t>Gonzaga et al., 1994</t>
  </si>
  <si>
    <t>based on Tres Ranchos-04</t>
  </si>
  <si>
    <t>Limpeza-18</t>
  </si>
  <si>
    <t>Três Ranchos-4</t>
  </si>
  <si>
    <t>Leonardos et al., 1993</t>
  </si>
  <si>
    <t>LAC DE GRAS</t>
  </si>
  <si>
    <t>Panther</t>
  </si>
  <si>
    <t>Canada</t>
  </si>
  <si>
    <t>Griffin et al., 1999; Liu et al., 2021</t>
  </si>
  <si>
    <t>Rat</t>
  </si>
  <si>
    <t>Porpoise</t>
  </si>
  <si>
    <t>Anaconda</t>
  </si>
  <si>
    <t>Cobra South</t>
  </si>
  <si>
    <t>Antelope</t>
  </si>
  <si>
    <t>Rattler</t>
  </si>
  <si>
    <t>Springbok</t>
  </si>
  <si>
    <t>Boa</t>
  </si>
  <si>
    <t>Darkwing</t>
  </si>
  <si>
    <t>Flying V</t>
  </si>
  <si>
    <t>Panda</t>
  </si>
  <si>
    <t>Kjarsgaard et al., 2022</t>
  </si>
  <si>
    <t>Crab</t>
  </si>
  <si>
    <t>Misery Southwest Extension</t>
  </si>
  <si>
    <t>Ekati 2016 technical report</t>
  </si>
  <si>
    <t>Misery East</t>
  </si>
  <si>
    <t>Misery East Dyke</t>
  </si>
  <si>
    <t>Brent</t>
  </si>
  <si>
    <t>Mark</t>
  </si>
  <si>
    <t>Arnie</t>
  </si>
  <si>
    <t>Grizzly</t>
  </si>
  <si>
    <t>Koala</t>
  </si>
  <si>
    <t>Leslie</t>
  </si>
  <si>
    <t>Aaron</t>
  </si>
  <si>
    <t>Diavik A154N</t>
  </si>
  <si>
    <t>Diavik 2017 report</t>
  </si>
  <si>
    <t>Diavik A154S</t>
  </si>
  <si>
    <t>Diavik A21</t>
  </si>
  <si>
    <t>NORTH AMERICA ELSEWHERE</t>
  </si>
  <si>
    <t>Jericho</t>
  </si>
  <si>
    <t>SRK Consulting website</t>
  </si>
  <si>
    <t>Liu et al., 2021</t>
  </si>
  <si>
    <t>Muscox</t>
  </si>
  <si>
    <t>Crystal Exploration online report</t>
  </si>
  <si>
    <t>Victor</t>
  </si>
  <si>
    <t>Chidliak-07</t>
  </si>
  <si>
    <t>De Beers Group website</t>
  </si>
  <si>
    <t>Pobric et al., 2020</t>
  </si>
  <si>
    <t>Dharma</t>
  </si>
  <si>
    <t>Gahcho Kue'</t>
  </si>
  <si>
    <t>Mountain Province Diamonds website</t>
  </si>
  <si>
    <t>Mather, 2012</t>
  </si>
  <si>
    <t>Renard</t>
  </si>
  <si>
    <t>Stornoway website</t>
  </si>
  <si>
    <t>Hunt et al., 2012</t>
  </si>
  <si>
    <t>Peuyuk C</t>
  </si>
  <si>
    <t>Canada, Somerset</t>
  </si>
  <si>
    <t>Kjarsgaard, 1996</t>
  </si>
  <si>
    <t>Nikos</t>
  </si>
  <si>
    <t>Lake Ellen - Krol</t>
  </si>
  <si>
    <t>US, Michigan</t>
  </si>
  <si>
    <t>Udachnaya-East</t>
  </si>
  <si>
    <t>Russia</t>
  </si>
  <si>
    <t>Alrosa website</t>
  </si>
  <si>
    <t>Howarth et al., 2014</t>
  </si>
  <si>
    <t>Internationalnaya</t>
  </si>
  <si>
    <t>Kostrovistkiy et al., 2023</t>
  </si>
  <si>
    <t>Aschepkov et al., 2014</t>
  </si>
  <si>
    <t>Poiskovaya</t>
  </si>
  <si>
    <t>Zapolyarnaya</t>
  </si>
  <si>
    <t>Aschepkov et al., 2020</t>
  </si>
  <si>
    <t>Deymos</t>
  </si>
  <si>
    <t>Obnazhennaya</t>
  </si>
  <si>
    <t>Grib</t>
  </si>
  <si>
    <t>Lebedeva et al., 2020</t>
  </si>
  <si>
    <t>Pionerskaya</t>
  </si>
  <si>
    <t>GREENLAND</t>
  </si>
  <si>
    <t>Majuagaa</t>
  </si>
  <si>
    <t>Greenland</t>
  </si>
  <si>
    <t>Jensen and Secher, 2004</t>
  </si>
  <si>
    <t>Sand et al., 2009</t>
  </si>
  <si>
    <t>Kangamiut</t>
  </si>
  <si>
    <t>kimberlite/aillikite</t>
  </si>
  <si>
    <t>FINLAND</t>
  </si>
  <si>
    <t>Pipe 1</t>
  </si>
  <si>
    <t>Finland</t>
  </si>
  <si>
    <t>O'Brien, 2015</t>
  </si>
  <si>
    <t>Lehtonen and O'Brien 2009</t>
  </si>
  <si>
    <t>Pipe 5</t>
  </si>
  <si>
    <t>Pipe 9</t>
  </si>
  <si>
    <t>Pipe 14</t>
  </si>
  <si>
    <t>Wajrakarur P2</t>
  </si>
  <si>
    <t>India</t>
  </si>
  <si>
    <t>Shaikh et al., 2020</t>
  </si>
  <si>
    <t>Wajrakarur P3</t>
  </si>
  <si>
    <t>Wajrakarur P4</t>
  </si>
  <si>
    <t>Wajrakarur P12</t>
  </si>
  <si>
    <t>Wajrakarur P13</t>
  </si>
  <si>
    <t>Chigicherla-01 (CC1)</t>
  </si>
  <si>
    <t>Chigicherla-02 (CC2)</t>
  </si>
  <si>
    <t>TK1</t>
  </si>
  <si>
    <t>Kodomali</t>
  </si>
  <si>
    <t>Babu et al., 2009</t>
  </si>
  <si>
    <t>Beradih</t>
  </si>
  <si>
    <t>SOUTH AFRICA LAMPROITES (ORANGEITES)</t>
  </si>
  <si>
    <t>Rio Tinto website</t>
  </si>
  <si>
    <t>Ravi et al., 2013</t>
  </si>
  <si>
    <t>Lithospheric thickness</t>
  </si>
  <si>
    <t>diamond grade</t>
  </si>
  <si>
    <t>SIBERIA</t>
  </si>
  <si>
    <t>Mg#</t>
  </si>
  <si>
    <t>olivine cores</t>
  </si>
  <si>
    <t>NiO</t>
  </si>
  <si>
    <t>CaO</t>
  </si>
  <si>
    <t>km</t>
  </si>
  <si>
    <t>Ma</t>
  </si>
  <si>
    <t>age</t>
  </si>
  <si>
    <t>olivine rims</t>
  </si>
  <si>
    <t>ARKHANGELSK</t>
  </si>
  <si>
    <t>EASTERN DHARWAR</t>
  </si>
  <si>
    <t>BASTAR</t>
  </si>
  <si>
    <t>Inclusions in macro-diamonds</t>
  </si>
  <si>
    <t>Peridotite</t>
  </si>
  <si>
    <t>Eclogite</t>
  </si>
  <si>
    <t>Eclogite (Orapa)</t>
  </si>
  <si>
    <t>Eclogite ± peridotite</t>
  </si>
  <si>
    <t>Eclogite ± peridotite ± sub-lithospheric</t>
  </si>
  <si>
    <t>± sub-lithospheric</t>
  </si>
  <si>
    <t>Peridotite and eclogite ± sub-lithospheric</t>
  </si>
  <si>
    <t>Peridotite, eclogite and sub-lithospheric</t>
  </si>
  <si>
    <t>Gochnauer et al., 2010</t>
  </si>
  <si>
    <t>Motsamai, 2018</t>
  </si>
  <si>
    <t>Afanasiev et al., 2013</t>
  </si>
  <si>
    <t>Hetman et al., 2017</t>
  </si>
  <si>
    <t>Afanasiev, V.P., Ashchepkov, I.V., Verzhak, V.V., O’Brien, H., Palessky, S.V., 2013. PT conditions and trace element variations of picroilmenites and pyropes from placers and kimberlites in the Arkhangelsk region, NW Russia. Journal of Asian Earth Sciences, 70-71: 45-63.</t>
  </si>
  <si>
    <t>Ashchepkov, I., Medvedev, N., Vladykin, N., Ivanov, A., Downes, H., 2020. Thermobarometry and Geochemistry of Mantle Xenoliths from Zapolyarnaya Pipe, Upper Muna Field, Yakutia: Implications for Mantle Layering, Interaction with Plume Melts and Diamond Grade, Minerals.</t>
  </si>
  <si>
    <t>Ashchepkov, I.V. et al., 2014. Layering of the lithospheric mantle beneath the Siberian Craton: Modeling using thermobarometry of mantle xenolith and xenocrysts. Tectonophysics, 634: 55-75.</t>
  </si>
  <si>
    <t>Babu, E.V.s.s.K., Bhaskar Rao, Y., Mainkar, D., Pashine, J., Rao, R., 2009. Mantle xenoliths from the Kodamali kimberlite pipe, Bastar Craton, Central India: Evidence for decompression melting and crustal contamination in the mantle source. Geochimica Et Cosmochimica Acta, 73: A66-A66.</t>
  </si>
  <si>
    <t>Bell, D.R., Schmitz, M.D., Janney, P.E., 2003. Mesozoic thermal evolution of the southern African mantle lithosphere. Lithos, 71(2-4): 273-287.</t>
  </si>
  <si>
    <t>Clement, C.R., Harris, J.W., Robinson, D.N., Hawthorne, J.B., 1986. The De Beers kimberlite pipe - A historic South African diamond mine. In: Anhaeusser, C.R., Maske, S. (Eds.), Mineral deposits of southern Africa. Geological Society of South Africa, Johannesburg, pp. 2193-2214.</t>
  </si>
  <si>
    <t>de Wit, M. et al., 2016. Overview of diamond resources in Africa. Episodes, 39(2): 199-237.</t>
  </si>
  <si>
    <t>Gochnauer, K., Falck, H., Irwin, D., 2010. 2009 Northwest Territoriees Mineral Exploration Overview, March 2010. Northwest Terrotories Geoscience Office: 22.</t>
  </si>
  <si>
    <t>Gonzaga, G.M., Teixeira, N.A., Gaspar, J.C., 1994. The origin of diamonds in western Minas Gerais, Brazil. Mineralium Deposita, 29(5): 414-421.</t>
  </si>
  <si>
    <t>Griffin, W.L. et al., 1999. Layered Mantle Lithosphere in the Lac de Gras Area, Slave Craton: Composition, Structure and Origin. Journal of Petrology, 40(5): 705-727.</t>
  </si>
  <si>
    <t>Gurney, J.J., Kirkley, M.B., 1996. Kimberlite dyke mining in South Africa. Africa Geoscience Review, 3(2): 191-201.</t>
  </si>
  <si>
    <t>Hetman, C. et al., 2017. Letšeng Diamond Mine, Lesotho: A Variant of Kimberley-type Pyroclastic Kimberlite Emplacement. 11th International Kimberlite Conference Extended Abstract: No. 11IKC-4688.</t>
  </si>
  <si>
    <t>Howarth, G.H. et al., 2014. Superplume metasomatism: Evidence from Siberian mantle xenoliths. Lithos, 184-187: 209-224.</t>
  </si>
  <si>
    <t>Hunt, L., Stachel, T., McCandless, T.E., Armstrong, J., Muelenbachs, K., 2012. Diamonds and their mineral inclusions from the Renard kimberlites in Quebec. Lithos, 142-143: 267-284.</t>
  </si>
  <si>
    <t>Janney, P.E. et al., 2010. Age, Composition and Thermal Characteristics of South African Off-Craton Mantle Lithosphere: Evidence for a Multi-Stage History. Journal of Petrology, 51(9): 1849-1890.</t>
  </si>
  <si>
    <t>Jensen, S.M., Secher, K., 2004. Investigating the diamond potential of southern West Greenland. Geological Survey of Denmark and Greenland Bulletin, 4: 69-72.</t>
  </si>
  <si>
    <t>Kjarsgaard, A.B., 1996. Somerset Island kimberlite field, District of Franklin, N.W.T. Geological survey of Canada, Open File, 3228: 61-66.</t>
  </si>
  <si>
    <t>Kjarsgaard, B.A. et al., 2022. A Review of the Geology of Global Diamond Mines and Deposits. Reviews in Mineralogy and Geochemistry, 88(1): 1-117.</t>
  </si>
  <si>
    <t>Kostrovitsky, S.I., Iakovlev, D., Spetsius, Z., Garanin, K., 2023. Primary diamond deposits of the Siberian craton: geology, petrology and mineralogy insights. PREPRINT (Version 1) available at Research Square: https://doi.org/10.21203/rs.3.rs-2736667/v1.</t>
  </si>
  <si>
    <t>Lebedeva, N.M., Nosova, A.A., Kargin, A.V., Sazonova, L.V., 2020. Multi-stage evolution of kimberlite melt as inferred from inclusions in garnet megacrysts in the Grib kimberlite (Arkhangelsk region, Russia). Mineralogy and Petrology.</t>
  </si>
  <si>
    <t>Lehtonen, M.L., O'Brien, H., 2009. Mantle transect of the Karelian Craton from margin to core based on P-T data from garnet and clinopyroxene xenocrysts in kimberlites. Bulletin of the Geological Society of Finland, 81: 79-102.</t>
  </si>
  <si>
    <t>Leonardos, O.H. et al., 1993. O xenolito de granada Iherzolito de Tres Ranches 4: uma rocha matriz do diamante na provfncia magmatica cretacea do Alto Paranaíba. Annais de Simpósio de Geologia do Diamanteo. Unversidade Federal do Mato Grosso, Special Publication, 1: 3-16.</t>
  </si>
  <si>
    <t>Liu, J. et al., 2021. Plume-driven recratonization of deep continental lithospheric mantle. Nature, 592(7856): 732-736.</t>
  </si>
  <si>
    <t>Mather, K.A., 2012. A  xenolith-based lithospheric transect of the Slave craton, N.W.T., Canada, Durham University, 300 pp.</t>
  </si>
  <si>
    <t>Mather, K.A., Pearson, D.G., McKenzie, D., Kjarsgaard, B.A., Priestley, K., 2011. Constraints on the depth and thermal history of cratonic lithosphere from peridotite xenoliths, xenocrysts and seismology. Lithos, 125(1-2): 729-742.</t>
  </si>
  <si>
    <t>Motsamai, T., 2018. The composition of the lithospheric mantle beneath the Karowe Mine and its associated diamond sources in north-eastern Botswana, University of Alberta, 129 pp.</t>
  </si>
  <si>
    <t>Nimis, P., Preston, R., Perritt, S.H., Chinn, I.L., 2020. Diamond's depth distribution systematics. Lithos, 376-377: 105729.</t>
  </si>
  <si>
    <t>O'Brien, H., 2015. Kimberlite-hosted diamonds in Finland, Mineral Deposits of Finland. Elsevier, pp. 345-375.</t>
  </si>
  <si>
    <t>Pearson, D.G. et al., 2018. Characteristics and Origin of the Mantle Root Beneath the Murowa Diamond Mine: Implications for Craton and Diamond Formation*. In: Davy, A.T., Smith, C.B., Helmstaedt, H., Lynton Jaques, A., Gurney, J.J. (Editors), Geoscience and Exploration of the Argyle, Bunder, Diavik, and Murowa Diamond Deposits. Society of Economic Geologists.</t>
  </si>
  <si>
    <t>Pobric, V., Korolev, N., Kopylova, M., 2020. Eclogites of the North Atlantic Craton: insights from the Chidliak eclogite xenoliths (S. Baffin Island, Canada). Contributions to Mineralogy and Petrology, 175(8): 71.</t>
  </si>
  <si>
    <t>Ravi, S. et al., 2013. Diamond Potential of the Eastern Dharwar Craton, Southern India, and a Reconnaissance Study of Physical and Infrared Characteristics of the Diamonds. In: Pearson, D.G. et al. (Editors), Proceedings of 10th International Kimberlite Conference. Springer India, New Delhi, pp. 335-348.</t>
  </si>
  <si>
    <t>Sand, K.K. et al., 2009. The lithospheric mantle below southern West Greenland: A geothermobarometric approach to diamond potential and mantle stratigraphy. Lithos, 112, Supplement 2: 1155-1166.</t>
  </si>
  <si>
    <t>Shaikh, A.M. et al., 2020. Clinopyroxene and Garnet Mantle Cargo in Kimberlites as Probes of Dharwar Craton Architecture and Geotherms, with Implications for Post-1·1 Ga Lithosphere Thinning Events Beneath Southern India. Journal of Petrology, 61(9).</t>
  </si>
  <si>
    <t>Smit, K.V., Shirey, S.B., Wang, W., 2016. Type Ib diamond formation and preservation in the West African lithospheric mantle: Re–Os age constraints from sulphide inclusions in Zimmi diamonds. Precambrian Research, 286: 152-166.</t>
  </si>
  <si>
    <t>Zhang, Q. et al., 2022. Re-healing cratonic mantle lithosphere after the world's largest igneous intrusion: Constraints from peridotites erupted by the Premier kimberlite, South Africa. Earth and Planetary Science Letters, 598: 117838.</t>
  </si>
  <si>
    <t>* data source: Stachel et al. (ref 9)</t>
  </si>
  <si>
    <t>olivine in diamonds*</t>
  </si>
  <si>
    <t>Reference list</t>
  </si>
  <si>
    <t>Supplementary Data 1. Summary of olivine compositions, diamond grades and underlain lithospheric thickness for kimberlites and selected olivine lamproites globally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</si>
</sst>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2" fontId="2" fillId="0" borderId="1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5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21203/rs.3.rs-2736667/v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24F4-334C-644E-961C-8929332295F4}">
  <sheetPr>
    <pageSetUpPr fitToPage="1"/>
  </sheetPr>
  <dimension ref="A1:W173"/>
  <sheetViews>
    <sheetView tabSelected="1" workbookViewId="0">
      <pane ySplit="5" topLeftCell="A6" activePane="bottomLeft" state="frozen"/>
      <selection pane="bottomLeft" activeCell="A2" sqref="A2"/>
    </sheetView>
  </sheetViews>
  <sheetFormatPr baseColWidth="10" defaultRowHeight="13" x14ac:dyDescent="0.15"/>
  <cols>
    <col min="1" max="1" width="21.5" style="24" customWidth="1"/>
    <col min="2" max="2" width="13.6640625" style="9" bestFit="1" customWidth="1"/>
    <col min="3" max="3" width="13.1640625" style="9" bestFit="1" customWidth="1"/>
    <col min="4" max="4" width="10.33203125" style="9" bestFit="1" customWidth="1"/>
    <col min="5" max="5" width="7.33203125" style="19" bestFit="1" customWidth="1"/>
    <col min="6" max="6" width="6" style="31" bestFit="1" customWidth="1"/>
    <col min="7" max="7" width="5" style="9" bestFit="1" customWidth="1"/>
    <col min="8" max="8" width="5.1640625" style="9" bestFit="1" customWidth="1"/>
    <col min="9" max="9" width="4.1640625" style="9" bestFit="1" customWidth="1"/>
    <col min="10" max="10" width="5" style="9" bestFit="1" customWidth="1"/>
    <col min="11" max="11" width="5" style="24" bestFit="1" customWidth="1"/>
    <col min="12" max="12" width="3.6640625" style="9" bestFit="1" customWidth="1"/>
    <col min="13" max="13" width="5" style="31" bestFit="1" customWidth="1"/>
    <col min="14" max="14" width="5.1640625" style="9" bestFit="1" customWidth="1"/>
    <col min="15" max="15" width="3.6640625" style="9" bestFit="1" customWidth="1"/>
    <col min="16" max="16" width="4.5" style="32" bestFit="1" customWidth="1"/>
    <col min="17" max="17" width="32" style="9" bestFit="1" customWidth="1"/>
    <col min="18" max="18" width="3.6640625" style="31" bestFit="1" customWidth="1"/>
    <col min="19" max="19" width="26.1640625" style="9" bestFit="1" customWidth="1"/>
    <col min="20" max="20" width="8.33203125" style="37" customWidth="1"/>
    <col min="21" max="21" width="5.33203125" style="19" bestFit="1" customWidth="1"/>
    <col min="22" max="22" width="2.83203125" style="19" bestFit="1" customWidth="1"/>
    <col min="23" max="23" width="29.1640625" style="31" bestFit="1" customWidth="1"/>
    <col min="24" max="16384" width="10.83203125" style="9"/>
  </cols>
  <sheetData>
    <row r="1" spans="1:23" ht="16" x14ac:dyDescent="0.2">
      <c r="A1" s="34" t="s">
        <v>264</v>
      </c>
    </row>
    <row r="3" spans="1:23" s="24" customFormat="1" ht="17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5" t="s">
        <v>208</v>
      </c>
      <c r="F3" s="39" t="s">
        <v>203</v>
      </c>
      <c r="G3" s="40"/>
      <c r="H3" s="40"/>
      <c r="I3" s="40"/>
      <c r="J3" s="40"/>
      <c r="K3" s="40"/>
      <c r="L3" s="40"/>
      <c r="M3" s="39" t="s">
        <v>209</v>
      </c>
      <c r="N3" s="40"/>
      <c r="O3" s="40"/>
      <c r="P3" s="38" t="s">
        <v>200</v>
      </c>
      <c r="Q3" s="41"/>
      <c r="R3" s="42" t="s">
        <v>199</v>
      </c>
      <c r="S3" s="43"/>
      <c r="T3" s="42" t="s">
        <v>262</v>
      </c>
      <c r="U3" s="43"/>
      <c r="V3" s="44"/>
      <c r="W3" s="38" t="s">
        <v>213</v>
      </c>
    </row>
    <row r="4" spans="1:23" s="24" customFormat="1" ht="17" customHeight="1" x14ac:dyDescent="0.15">
      <c r="A4" s="1"/>
      <c r="B4" s="1"/>
      <c r="C4" s="1"/>
      <c r="D4" s="1"/>
      <c r="E4" s="5" t="s">
        <v>207</v>
      </c>
      <c r="F4" s="39" t="s">
        <v>202</v>
      </c>
      <c r="G4" s="40"/>
      <c r="H4" s="40"/>
      <c r="I4" s="40"/>
      <c r="J4" s="3" t="s">
        <v>204</v>
      </c>
      <c r="K4" s="3" t="s">
        <v>205</v>
      </c>
      <c r="L4" s="6"/>
      <c r="M4" s="39" t="s">
        <v>202</v>
      </c>
      <c r="N4" s="40"/>
      <c r="O4" s="3"/>
      <c r="P4" s="7" t="s">
        <v>10</v>
      </c>
      <c r="Q4" s="8" t="s">
        <v>5</v>
      </c>
      <c r="R4" s="4" t="s">
        <v>206</v>
      </c>
      <c r="S4" s="8" t="s">
        <v>12</v>
      </c>
      <c r="T4" s="45" t="s">
        <v>202</v>
      </c>
      <c r="U4" s="46"/>
      <c r="V4" s="8"/>
      <c r="W4" s="38"/>
    </row>
    <row r="5" spans="1:23" s="24" customFormat="1" ht="17" customHeight="1" x14ac:dyDescent="0.15">
      <c r="E5" s="8"/>
      <c r="F5" s="2" t="s">
        <v>6</v>
      </c>
      <c r="G5" s="3" t="s">
        <v>7</v>
      </c>
      <c r="H5" s="3" t="s">
        <v>8</v>
      </c>
      <c r="I5" s="3" t="s">
        <v>9</v>
      </c>
      <c r="J5" s="3" t="s">
        <v>7</v>
      </c>
      <c r="K5" s="3" t="s">
        <v>7</v>
      </c>
      <c r="L5" s="6" t="s">
        <v>4</v>
      </c>
      <c r="M5" s="10" t="s">
        <v>7</v>
      </c>
      <c r="N5" s="29" t="s">
        <v>8</v>
      </c>
      <c r="O5" s="25" t="s">
        <v>4</v>
      </c>
      <c r="P5" s="7"/>
      <c r="Q5" s="8"/>
      <c r="R5" s="7"/>
      <c r="T5" s="7" t="s">
        <v>7</v>
      </c>
      <c r="U5" s="8" t="s">
        <v>8</v>
      </c>
      <c r="V5" s="8" t="s">
        <v>4</v>
      </c>
      <c r="W5" s="31"/>
    </row>
    <row r="6" spans="1:23" ht="17" customHeight="1" x14ac:dyDescent="0.15">
      <c r="A6" s="24" t="s">
        <v>196</v>
      </c>
      <c r="F6" s="14"/>
      <c r="G6" s="15"/>
      <c r="H6" s="16"/>
      <c r="I6" s="16"/>
      <c r="J6" s="16"/>
      <c r="K6" s="15"/>
      <c r="L6" s="12"/>
      <c r="M6" s="17"/>
      <c r="N6" s="16"/>
      <c r="O6" s="12"/>
      <c r="P6" s="7"/>
      <c r="Q6" s="8"/>
      <c r="W6" s="32"/>
    </row>
    <row r="7" spans="1:23" ht="17" customHeight="1" x14ac:dyDescent="0.15">
      <c r="A7" s="24" t="s">
        <v>17</v>
      </c>
      <c r="B7" s="9" t="s">
        <v>14</v>
      </c>
      <c r="C7" s="9" t="s">
        <v>15</v>
      </c>
      <c r="D7" s="9" t="s">
        <v>18</v>
      </c>
      <c r="E7" s="18">
        <v>114</v>
      </c>
      <c r="F7" s="14">
        <v>92.811841929432973</v>
      </c>
      <c r="G7" s="15">
        <v>92.964989041146126</v>
      </c>
      <c r="H7" s="16">
        <v>0.91707285565574781</v>
      </c>
      <c r="I7" s="16">
        <v>94.905164079512701</v>
      </c>
      <c r="J7" s="11">
        <v>0.39377222222222219</v>
      </c>
      <c r="K7" s="30">
        <v>2.5905555555555557E-2</v>
      </c>
      <c r="L7" s="12">
        <v>18</v>
      </c>
      <c r="M7" s="17">
        <v>91.423445426791474</v>
      </c>
      <c r="N7" s="16">
        <v>0.10821886161277329</v>
      </c>
      <c r="O7" s="12">
        <v>17</v>
      </c>
      <c r="P7" s="7">
        <v>19.399999999999999</v>
      </c>
      <c r="Q7" s="16" t="s">
        <v>19</v>
      </c>
      <c r="R7" s="7"/>
      <c r="S7" s="19"/>
    </row>
    <row r="8" spans="1:23" ht="17" customHeight="1" x14ac:dyDescent="0.15">
      <c r="A8" s="24" t="s">
        <v>20</v>
      </c>
      <c r="B8" s="9" t="s">
        <v>14</v>
      </c>
      <c r="C8" s="9" t="s">
        <v>15</v>
      </c>
      <c r="D8" s="9" t="s">
        <v>18</v>
      </c>
      <c r="E8" s="18">
        <v>125</v>
      </c>
      <c r="F8" s="14">
        <v>91.470688472733656</v>
      </c>
      <c r="G8" s="15">
        <v>91.851587876311726</v>
      </c>
      <c r="H8" s="16">
        <v>1.1047811899605029</v>
      </c>
      <c r="I8" s="16">
        <v>94.463467844527045</v>
      </c>
      <c r="J8" s="11">
        <v>0.38357142857142856</v>
      </c>
      <c r="K8" s="30">
        <v>3.4761904761904779E-2</v>
      </c>
      <c r="L8" s="12">
        <v>42</v>
      </c>
      <c r="M8" s="17">
        <v>91.441781966397713</v>
      </c>
      <c r="N8" s="16">
        <v>0.21867589647227567</v>
      </c>
      <c r="O8" s="12">
        <v>41</v>
      </c>
      <c r="P8" s="7">
        <v>50</v>
      </c>
      <c r="Q8" s="16" t="s">
        <v>21</v>
      </c>
      <c r="R8" s="7"/>
      <c r="S8" s="19"/>
    </row>
    <row r="9" spans="1:23" ht="17" customHeight="1" x14ac:dyDescent="0.15">
      <c r="A9" s="24" t="s">
        <v>22</v>
      </c>
      <c r="B9" s="9" t="s">
        <v>14</v>
      </c>
      <c r="C9" s="9" t="s">
        <v>15</v>
      </c>
      <c r="D9" s="9" t="s">
        <v>18</v>
      </c>
      <c r="E9" s="18">
        <v>118</v>
      </c>
      <c r="F9" s="14">
        <v>91.872502336932968</v>
      </c>
      <c r="G9" s="15">
        <v>91.082182883729772</v>
      </c>
      <c r="H9" s="16">
        <v>2.437469448047457</v>
      </c>
      <c r="I9" s="16">
        <v>93.819759426139413</v>
      </c>
      <c r="J9" s="11">
        <v>0.37908529411764702</v>
      </c>
      <c r="K9" s="30">
        <v>2.9261764705882359E-2</v>
      </c>
      <c r="L9" s="12">
        <v>34</v>
      </c>
      <c r="M9" s="17">
        <v>90.695815285549969</v>
      </c>
      <c r="N9" s="16">
        <v>0.60849443994977825</v>
      </c>
      <c r="O9" s="12">
        <v>33</v>
      </c>
      <c r="P9" s="20">
        <f>(53.5+76.7)/2</f>
        <v>65.099999999999994</v>
      </c>
      <c r="Q9" s="16" t="s">
        <v>23</v>
      </c>
      <c r="R9" s="7">
        <v>210</v>
      </c>
      <c r="S9" s="19" t="s">
        <v>24</v>
      </c>
      <c r="T9" s="14">
        <v>93.993449246750259</v>
      </c>
      <c r="U9" s="16">
        <v>0.47935595187635999</v>
      </c>
      <c r="V9" s="12">
        <v>33</v>
      </c>
      <c r="W9" s="31" t="s">
        <v>214</v>
      </c>
    </row>
    <row r="10" spans="1:23" ht="17" customHeight="1" x14ac:dyDescent="0.15">
      <c r="A10" s="24" t="s">
        <v>25</v>
      </c>
      <c r="B10" s="9" t="s">
        <v>14</v>
      </c>
      <c r="C10" s="9" t="s">
        <v>15</v>
      </c>
      <c r="D10" s="9" t="s">
        <v>18</v>
      </c>
      <c r="E10" s="21">
        <v>124</v>
      </c>
      <c r="F10" s="14">
        <v>92.149185201559732</v>
      </c>
      <c r="G10" s="15">
        <v>91.899482467383038</v>
      </c>
      <c r="H10" s="16">
        <v>1.8001912796756885</v>
      </c>
      <c r="I10" s="16">
        <v>94.622190222369653</v>
      </c>
      <c r="J10" s="11">
        <v>0.40416666666666656</v>
      </c>
      <c r="K10" s="30">
        <v>1.5555555555555564E-2</v>
      </c>
      <c r="L10" s="12">
        <v>36</v>
      </c>
      <c r="M10" s="17">
        <v>91.311375639640545</v>
      </c>
      <c r="N10" s="16">
        <v>1.100184833162386</v>
      </c>
      <c r="O10" s="12">
        <v>19</v>
      </c>
      <c r="P10" s="7">
        <v>95</v>
      </c>
      <c r="Q10" s="16" t="s">
        <v>11</v>
      </c>
      <c r="R10" s="7"/>
      <c r="S10" s="19"/>
    </row>
    <row r="11" spans="1:23" ht="17" customHeight="1" x14ac:dyDescent="0.15">
      <c r="A11" s="24" t="s">
        <v>26</v>
      </c>
      <c r="B11" s="9" t="s">
        <v>14</v>
      </c>
      <c r="C11" s="9" t="s">
        <v>15</v>
      </c>
      <c r="D11" s="9" t="s">
        <v>18</v>
      </c>
      <c r="E11" s="18">
        <v>122</v>
      </c>
      <c r="F11" s="14">
        <v>92.776776745337031</v>
      </c>
      <c r="G11" s="15">
        <v>92.61904240250368</v>
      </c>
      <c r="H11" s="16">
        <v>0.76901715767674239</v>
      </c>
      <c r="I11" s="16">
        <v>93.805386359783498</v>
      </c>
      <c r="J11" s="11">
        <v>0.3925736842105263</v>
      </c>
      <c r="K11" s="30">
        <v>1.1273684210526318E-2</v>
      </c>
      <c r="L11" s="12">
        <v>19</v>
      </c>
      <c r="M11" s="17">
        <v>90.670695202183595</v>
      </c>
      <c r="N11" s="16">
        <v>0.49285015258806281</v>
      </c>
      <c r="O11" s="12">
        <v>19</v>
      </c>
      <c r="P11" s="7">
        <v>52.5</v>
      </c>
      <c r="Q11" s="16" t="s">
        <v>27</v>
      </c>
      <c r="R11" s="7"/>
      <c r="S11" s="19"/>
      <c r="W11" s="31" t="s">
        <v>217</v>
      </c>
    </row>
    <row r="12" spans="1:23" ht="17" customHeight="1" x14ac:dyDescent="0.15">
      <c r="A12" s="24" t="s">
        <v>28</v>
      </c>
      <c r="B12" s="9" t="s">
        <v>14</v>
      </c>
      <c r="C12" s="9" t="s">
        <v>15</v>
      </c>
      <c r="D12" s="9" t="s">
        <v>18</v>
      </c>
      <c r="E12" s="19">
        <v>114</v>
      </c>
      <c r="F12" s="14">
        <v>92.796837779257004</v>
      </c>
      <c r="G12" s="15">
        <v>91.231288052262045</v>
      </c>
      <c r="H12" s="16">
        <v>2.5856963133267574</v>
      </c>
      <c r="I12" s="16">
        <v>92.969341288406852</v>
      </c>
      <c r="J12" s="11">
        <v>0.37500000000000006</v>
      </c>
      <c r="K12" s="30">
        <v>2.7200000000000002E-2</v>
      </c>
      <c r="L12" s="12">
        <v>10</v>
      </c>
      <c r="M12" s="17">
        <v>89.25629623535886</v>
      </c>
      <c r="N12" s="16">
        <v>1.116136217057438</v>
      </c>
      <c r="O12" s="12">
        <v>22</v>
      </c>
      <c r="P12" s="7">
        <v>1.1000000000000001</v>
      </c>
      <c r="Q12" s="16" t="s">
        <v>29</v>
      </c>
      <c r="R12" s="7"/>
      <c r="S12" s="19"/>
      <c r="T12" s="7"/>
      <c r="U12" s="8"/>
      <c r="V12" s="8"/>
      <c r="W12" s="32"/>
    </row>
    <row r="13" spans="1:23" ht="17" customHeight="1" x14ac:dyDescent="0.15">
      <c r="A13" s="24" t="s">
        <v>30</v>
      </c>
      <c r="B13" s="9" t="s">
        <v>14</v>
      </c>
      <c r="C13" s="9" t="s">
        <v>15</v>
      </c>
      <c r="D13" s="9" t="s">
        <v>18</v>
      </c>
      <c r="E13" s="22">
        <v>133</v>
      </c>
      <c r="F13" s="14">
        <v>91.915625337688297</v>
      </c>
      <c r="G13" s="15">
        <v>91.615932029860048</v>
      </c>
      <c r="H13" s="16">
        <v>2.0909036959860972</v>
      </c>
      <c r="I13" s="16">
        <v>93.730747289931784</v>
      </c>
      <c r="J13" s="11">
        <v>0.37954166666666667</v>
      </c>
      <c r="K13" s="30">
        <v>2.2750000000000006E-2</v>
      </c>
      <c r="L13" s="12">
        <v>24</v>
      </c>
      <c r="M13" s="17">
        <v>89.873162860614329</v>
      </c>
      <c r="N13" s="16">
        <v>0.70313902596531275</v>
      </c>
      <c r="O13" s="12">
        <v>16</v>
      </c>
      <c r="P13" s="7">
        <f>69/2</f>
        <v>34.5</v>
      </c>
      <c r="Q13" s="23" t="s">
        <v>31</v>
      </c>
      <c r="R13" s="7">
        <v>220</v>
      </c>
      <c r="S13" s="19" t="s">
        <v>32</v>
      </c>
    </row>
    <row r="14" spans="1:23" ht="17" customHeight="1" x14ac:dyDescent="0.15">
      <c r="A14" s="24" t="s">
        <v>33</v>
      </c>
      <c r="B14" s="9" t="s">
        <v>14</v>
      </c>
      <c r="C14" s="9" t="s">
        <v>15</v>
      </c>
      <c r="D14" s="9" t="s">
        <v>18</v>
      </c>
      <c r="E14" s="18">
        <v>128</v>
      </c>
      <c r="F14" s="14">
        <v>92.449739319886064</v>
      </c>
      <c r="G14" s="15">
        <v>92.285877676132159</v>
      </c>
      <c r="H14" s="16">
        <v>1.5190781688413251</v>
      </c>
      <c r="I14" s="16">
        <v>94.645214916034149</v>
      </c>
      <c r="J14" s="11">
        <v>0.33523333333333338</v>
      </c>
      <c r="K14" s="30">
        <v>1.9433333333333341E-2</v>
      </c>
      <c r="L14" s="12">
        <v>30</v>
      </c>
      <c r="M14" s="17">
        <v>90.620151951169234</v>
      </c>
      <c r="N14" s="16">
        <v>0.14674216573167514</v>
      </c>
      <c r="O14" s="12">
        <v>6</v>
      </c>
      <c r="P14" s="7">
        <v>40</v>
      </c>
      <c r="Q14" s="16" t="s">
        <v>27</v>
      </c>
      <c r="R14" s="7"/>
      <c r="S14" s="19"/>
      <c r="T14" s="14">
        <v>94.056761940062046</v>
      </c>
      <c r="U14" s="16">
        <v>0.98642757758367272</v>
      </c>
      <c r="V14" s="12">
        <v>23</v>
      </c>
      <c r="W14" s="31" t="s">
        <v>214</v>
      </c>
    </row>
    <row r="15" spans="1:23" ht="17" customHeight="1" x14ac:dyDescent="0.15">
      <c r="A15" s="24" t="s">
        <v>34</v>
      </c>
      <c r="B15" s="9" t="s">
        <v>14</v>
      </c>
      <c r="C15" s="9" t="s">
        <v>15</v>
      </c>
      <c r="D15" s="9" t="s">
        <v>16</v>
      </c>
      <c r="E15" s="19">
        <v>143</v>
      </c>
      <c r="F15" s="14">
        <v>91.210496594283171</v>
      </c>
      <c r="G15" s="15">
        <v>91.367492504990977</v>
      </c>
      <c r="H15" s="16">
        <v>0.49436344338424382</v>
      </c>
      <c r="I15" s="16">
        <v>92.262847334196678</v>
      </c>
      <c r="J15" s="11">
        <v>0.37720000000000004</v>
      </c>
      <c r="K15" s="30">
        <v>4.4499999999999998E-2</v>
      </c>
      <c r="L15" s="12">
        <v>10</v>
      </c>
      <c r="M15" s="17">
        <v>90.051425047903649</v>
      </c>
      <c r="N15" s="16">
        <v>0.74105540812673598</v>
      </c>
      <c r="O15" s="12">
        <v>13</v>
      </c>
      <c r="P15" s="7">
        <v>0</v>
      </c>
      <c r="Q15" s="16"/>
      <c r="R15" s="7">
        <v>180</v>
      </c>
      <c r="S15" s="19" t="s">
        <v>35</v>
      </c>
    </row>
    <row r="16" spans="1:23" ht="17" customHeight="1" x14ac:dyDescent="0.15">
      <c r="A16" s="24" t="s">
        <v>36</v>
      </c>
      <c r="B16" s="9" t="s">
        <v>14</v>
      </c>
      <c r="C16" s="9" t="s">
        <v>15</v>
      </c>
      <c r="D16" s="9" t="s">
        <v>16</v>
      </c>
      <c r="E16" s="19">
        <v>181</v>
      </c>
      <c r="F16" s="14">
        <v>91.033443517773776</v>
      </c>
      <c r="G16" s="15">
        <v>90.880548237108968</v>
      </c>
      <c r="H16" s="16">
        <v>0.74996692346401295</v>
      </c>
      <c r="I16" s="16">
        <v>92.288335986483574</v>
      </c>
      <c r="J16" s="11">
        <v>0.37138888888888888</v>
      </c>
      <c r="K16" s="30">
        <v>5.344444444444444E-2</v>
      </c>
      <c r="L16" s="12">
        <v>18</v>
      </c>
      <c r="M16" s="17">
        <v>83.326407195877962</v>
      </c>
      <c r="N16" s="16">
        <v>2.1491828105430995</v>
      </c>
      <c r="O16" s="12">
        <v>18</v>
      </c>
      <c r="P16" s="7">
        <v>0</v>
      </c>
      <c r="Q16" s="16"/>
      <c r="R16" s="7"/>
      <c r="S16" s="19"/>
    </row>
    <row r="17" spans="1:23" ht="17" customHeight="1" x14ac:dyDescent="0.15">
      <c r="A17" s="24" t="s">
        <v>13</v>
      </c>
      <c r="B17" s="9" t="s">
        <v>14</v>
      </c>
      <c r="C17" s="9" t="s">
        <v>15</v>
      </c>
      <c r="D17" s="9" t="s">
        <v>16</v>
      </c>
      <c r="E17" s="19">
        <v>117</v>
      </c>
      <c r="F17" s="14">
        <v>92.983231272371171</v>
      </c>
      <c r="G17" s="15">
        <v>92.911462551207563</v>
      </c>
      <c r="H17" s="16">
        <v>0.71814923821558041</v>
      </c>
      <c r="I17" s="16">
        <v>94.279736356383054</v>
      </c>
      <c r="J17" s="11">
        <v>0.4038461538461538</v>
      </c>
      <c r="K17" s="30">
        <v>1.6923076923076923E-2</v>
      </c>
      <c r="L17" s="12">
        <v>15</v>
      </c>
      <c r="M17" s="17"/>
      <c r="N17" s="16"/>
      <c r="O17" s="12"/>
      <c r="P17" s="7"/>
      <c r="Q17" s="15"/>
      <c r="R17" s="7"/>
      <c r="S17" s="19"/>
      <c r="W17" s="32"/>
    </row>
    <row r="18" spans="1:23" ht="17" customHeight="1" x14ac:dyDescent="0.15">
      <c r="F18" s="14"/>
      <c r="G18" s="15"/>
      <c r="H18" s="16"/>
      <c r="I18" s="16"/>
      <c r="J18" s="16"/>
      <c r="K18" s="30"/>
      <c r="L18" s="12"/>
      <c r="M18" s="17"/>
      <c r="N18" s="16"/>
      <c r="O18" s="12"/>
      <c r="P18" s="7"/>
      <c r="Q18" s="19"/>
      <c r="R18" s="7"/>
      <c r="S18" s="19"/>
    </row>
    <row r="19" spans="1:23" ht="17" customHeight="1" x14ac:dyDescent="0.15">
      <c r="A19" s="24" t="s">
        <v>37</v>
      </c>
      <c r="B19" s="24"/>
      <c r="C19" s="24"/>
      <c r="E19" s="8"/>
      <c r="F19" s="17"/>
      <c r="G19" s="15"/>
      <c r="H19" s="15"/>
      <c r="I19" s="15"/>
      <c r="J19" s="15"/>
      <c r="K19" s="30"/>
      <c r="L19" s="25"/>
      <c r="M19" s="17"/>
      <c r="N19" s="15"/>
      <c r="O19" s="25"/>
      <c r="P19" s="7"/>
      <c r="Q19" s="19"/>
      <c r="R19" s="7"/>
      <c r="S19" s="19"/>
      <c r="W19" s="32"/>
    </row>
    <row r="20" spans="1:23" ht="17" customHeight="1" x14ac:dyDescent="0.15">
      <c r="A20" s="24" t="s">
        <v>38</v>
      </c>
      <c r="B20" s="9" t="s">
        <v>14</v>
      </c>
      <c r="C20" s="9" t="s">
        <v>39</v>
      </c>
      <c r="D20" s="9" t="s">
        <v>18</v>
      </c>
      <c r="E20" s="19">
        <v>800</v>
      </c>
      <c r="F20" s="14">
        <v>91.716768304464878</v>
      </c>
      <c r="G20" s="15">
        <v>90.68926783194749</v>
      </c>
      <c r="H20" s="16">
        <v>2.8234093658714441</v>
      </c>
      <c r="I20" s="16">
        <v>94.202753934422745</v>
      </c>
      <c r="J20" s="11">
        <v>0.3498680952380952</v>
      </c>
      <c r="K20" s="30">
        <v>6.6584619047619045E-2</v>
      </c>
      <c r="L20" s="12">
        <v>21</v>
      </c>
      <c r="M20" s="17">
        <v>89.56378582918164</v>
      </c>
      <c r="N20" s="16">
        <v>0.48225196248571761</v>
      </c>
      <c r="O20" s="12">
        <v>7</v>
      </c>
      <c r="P20" s="7"/>
      <c r="Q20" s="19"/>
      <c r="R20" s="7"/>
      <c r="S20" s="19"/>
      <c r="W20" s="32"/>
    </row>
    <row r="21" spans="1:23" ht="17" customHeight="1" x14ac:dyDescent="0.15">
      <c r="A21" s="24" t="s">
        <v>40</v>
      </c>
      <c r="B21" s="9" t="s">
        <v>41</v>
      </c>
      <c r="C21" s="9" t="s">
        <v>39</v>
      </c>
      <c r="D21" s="9" t="s">
        <v>18</v>
      </c>
      <c r="E21" s="19">
        <v>145</v>
      </c>
      <c r="F21" s="14">
        <v>93.261478838937379</v>
      </c>
      <c r="G21" s="15">
        <v>92.112076433365587</v>
      </c>
      <c r="H21" s="16">
        <v>3.3067840408216469</v>
      </c>
      <c r="I21" s="16">
        <v>95.158850226928891</v>
      </c>
      <c r="J21" s="11">
        <v>0.32653421052631582</v>
      </c>
      <c r="K21" s="30">
        <v>3.0418421052631577E-2</v>
      </c>
      <c r="L21" s="12">
        <v>19</v>
      </c>
      <c r="M21" s="17">
        <v>89.481408123774628</v>
      </c>
      <c r="N21" s="16">
        <v>0.33091713535030681</v>
      </c>
      <c r="O21" s="12">
        <v>15</v>
      </c>
      <c r="P21" s="7">
        <v>54</v>
      </c>
      <c r="Q21" s="19" t="s">
        <v>42</v>
      </c>
      <c r="R21" s="7">
        <v>220</v>
      </c>
      <c r="S21" s="19" t="s">
        <v>43</v>
      </c>
      <c r="W21" s="32"/>
    </row>
    <row r="22" spans="1:23" ht="17" customHeight="1" x14ac:dyDescent="0.15">
      <c r="A22" s="24" t="s">
        <v>44</v>
      </c>
      <c r="B22" s="9" t="s">
        <v>41</v>
      </c>
      <c r="C22" s="9" t="s">
        <v>39</v>
      </c>
      <c r="D22" s="9" t="s">
        <v>18</v>
      </c>
      <c r="E22" s="19">
        <v>145</v>
      </c>
      <c r="F22" s="14">
        <v>92.743741601552784</v>
      </c>
      <c r="G22" s="15">
        <v>91.332872067951328</v>
      </c>
      <c r="H22" s="16">
        <v>4.5924045887321014</v>
      </c>
      <c r="I22" s="16">
        <v>95.230923694779108</v>
      </c>
      <c r="J22" s="11">
        <v>0.3098722222222221</v>
      </c>
      <c r="K22" s="30">
        <v>2.4077777777777774E-2</v>
      </c>
      <c r="L22" s="12">
        <v>18</v>
      </c>
      <c r="M22" s="17">
        <v>89.439265010749523</v>
      </c>
      <c r="N22" s="16">
        <v>0.42677566594673766</v>
      </c>
      <c r="O22" s="12">
        <v>13</v>
      </c>
      <c r="P22" s="7">
        <v>67</v>
      </c>
      <c r="Q22" s="19" t="s">
        <v>42</v>
      </c>
      <c r="R22" s="7">
        <v>220</v>
      </c>
      <c r="S22" s="19" t="s">
        <v>43</v>
      </c>
    </row>
    <row r="23" spans="1:23" ht="17" customHeight="1" x14ac:dyDescent="0.15">
      <c r="A23" s="24" t="s">
        <v>45</v>
      </c>
      <c r="B23" s="9" t="s">
        <v>41</v>
      </c>
      <c r="C23" s="9" t="s">
        <v>39</v>
      </c>
      <c r="D23" s="9" t="s">
        <v>18</v>
      </c>
      <c r="E23" s="19">
        <v>140</v>
      </c>
      <c r="F23" s="14">
        <v>91.640025083753002</v>
      </c>
      <c r="G23" s="15">
        <v>90.294184864344956</v>
      </c>
      <c r="H23" s="16">
        <v>2.9283214544006086</v>
      </c>
      <c r="I23" s="16">
        <v>94.67760116888843</v>
      </c>
      <c r="J23" s="11">
        <v>0.33628406338028172</v>
      </c>
      <c r="K23" s="30">
        <v>3.0440535211267609E-2</v>
      </c>
      <c r="L23" s="12">
        <v>142</v>
      </c>
      <c r="M23" s="17">
        <v>88.965871402762588</v>
      </c>
      <c r="N23" s="16">
        <v>0.4798029985712538</v>
      </c>
      <c r="O23" s="12">
        <v>195</v>
      </c>
      <c r="P23" s="7">
        <v>150</v>
      </c>
      <c r="Q23" s="19" t="s">
        <v>46</v>
      </c>
      <c r="R23" s="7"/>
      <c r="S23" s="19"/>
    </row>
    <row r="24" spans="1:23" ht="17" customHeight="1" x14ac:dyDescent="0.15">
      <c r="F24" s="14"/>
      <c r="G24" s="15"/>
      <c r="H24" s="16"/>
      <c r="I24" s="16"/>
      <c r="J24" s="16"/>
      <c r="K24" s="30"/>
      <c r="L24" s="12"/>
      <c r="M24" s="17"/>
      <c r="N24" s="16"/>
      <c r="O24" s="12"/>
      <c r="P24" s="7"/>
      <c r="Q24" s="19"/>
      <c r="R24" s="7"/>
      <c r="S24" s="19"/>
    </row>
    <row r="25" spans="1:23" ht="17" customHeight="1" x14ac:dyDescent="0.15">
      <c r="A25" s="24" t="s">
        <v>47</v>
      </c>
      <c r="F25" s="14"/>
      <c r="G25" s="15"/>
      <c r="H25" s="16"/>
      <c r="I25" s="16"/>
      <c r="J25" s="16"/>
      <c r="K25" s="30"/>
      <c r="L25" s="12"/>
      <c r="M25" s="17"/>
      <c r="N25" s="16"/>
      <c r="O25" s="12"/>
      <c r="P25" s="7"/>
      <c r="Q25" s="19"/>
      <c r="R25" s="7"/>
      <c r="S25" s="19"/>
      <c r="W25" s="32"/>
    </row>
    <row r="26" spans="1:23" ht="17" customHeight="1" x14ac:dyDescent="0.15">
      <c r="A26" s="24" t="s">
        <v>48</v>
      </c>
      <c r="B26" s="9" t="s">
        <v>41</v>
      </c>
      <c r="C26" s="9" t="s">
        <v>15</v>
      </c>
      <c r="D26" s="9" t="s">
        <v>18</v>
      </c>
      <c r="E26" s="19">
        <v>88</v>
      </c>
      <c r="F26" s="14">
        <v>90.395727683250058</v>
      </c>
      <c r="G26" s="15">
        <v>90.703815687018803</v>
      </c>
      <c r="H26" s="16">
        <v>1.1039171607157086</v>
      </c>
      <c r="I26" s="16">
        <v>93.5</v>
      </c>
      <c r="J26" s="11">
        <v>0.37237500000000007</v>
      </c>
      <c r="K26" s="30">
        <v>5.8375000000000003E-2</v>
      </c>
      <c r="L26" s="12">
        <v>16</v>
      </c>
      <c r="M26" s="17">
        <v>88.711511532252047</v>
      </c>
      <c r="N26" s="16">
        <v>0.13141220187627103</v>
      </c>
      <c r="O26" s="12">
        <v>10</v>
      </c>
      <c r="P26" s="7">
        <v>0</v>
      </c>
      <c r="Q26" s="19"/>
      <c r="R26" s="7"/>
      <c r="S26" s="19"/>
      <c r="W26" s="32"/>
    </row>
    <row r="27" spans="1:23" ht="17" customHeight="1" x14ac:dyDescent="0.15">
      <c r="A27" s="24" t="s">
        <v>49</v>
      </c>
      <c r="B27" s="9" t="s">
        <v>41</v>
      </c>
      <c r="C27" s="9" t="s">
        <v>15</v>
      </c>
      <c r="D27" s="9" t="s">
        <v>18</v>
      </c>
      <c r="E27" s="19">
        <v>88</v>
      </c>
      <c r="F27" s="14">
        <v>90.5</v>
      </c>
      <c r="G27" s="15">
        <v>91.322727272727263</v>
      </c>
      <c r="H27" s="16">
        <v>2.6158488659049492</v>
      </c>
      <c r="I27" s="16">
        <v>94.6</v>
      </c>
      <c r="J27" s="11">
        <v>0.37915909090909089</v>
      </c>
      <c r="K27" s="30">
        <v>3.1313636363636363E-2</v>
      </c>
      <c r="L27" s="12">
        <v>22</v>
      </c>
      <c r="M27" s="17">
        <v>88.945454545454538</v>
      </c>
      <c r="N27" s="16">
        <v>0.14373989364401618</v>
      </c>
      <c r="O27" s="12">
        <v>11</v>
      </c>
      <c r="P27" s="7"/>
      <c r="Q27" s="16"/>
      <c r="R27" s="7">
        <v>200</v>
      </c>
      <c r="S27" s="19" t="s">
        <v>50</v>
      </c>
    </row>
    <row r="28" spans="1:23" ht="17" customHeight="1" x14ac:dyDescent="0.15">
      <c r="A28" s="24" t="s">
        <v>51</v>
      </c>
      <c r="B28" s="9" t="s">
        <v>41</v>
      </c>
      <c r="C28" s="9" t="s">
        <v>15</v>
      </c>
      <c r="D28" s="9" t="s">
        <v>18</v>
      </c>
      <c r="E28" s="19">
        <v>88</v>
      </c>
      <c r="F28" s="14">
        <v>90.06190493453289</v>
      </c>
      <c r="G28" s="15">
        <v>90.127171965844596</v>
      </c>
      <c r="H28" s="16">
        <v>2.2048304022535725</v>
      </c>
      <c r="I28" s="16">
        <v>93.6</v>
      </c>
      <c r="J28" s="11">
        <v>0.37270153571428566</v>
      </c>
      <c r="K28" s="30">
        <v>6.4488071428571436E-2</v>
      </c>
      <c r="L28" s="12">
        <v>28</v>
      </c>
      <c r="M28" s="17">
        <v>88.766955620459214</v>
      </c>
      <c r="N28" s="16">
        <v>0.19880725904807686</v>
      </c>
      <c r="O28" s="12">
        <v>29</v>
      </c>
      <c r="P28" s="7">
        <v>38.799999999999997</v>
      </c>
      <c r="Q28" s="19" t="s">
        <v>52</v>
      </c>
      <c r="R28" s="7">
        <v>200</v>
      </c>
      <c r="S28" s="19" t="s">
        <v>53</v>
      </c>
      <c r="T28" s="14">
        <v>94.670076580706919</v>
      </c>
      <c r="U28" s="16">
        <v>0.68301271171654365</v>
      </c>
      <c r="V28" s="12">
        <v>6</v>
      </c>
      <c r="W28" s="31" t="s">
        <v>214</v>
      </c>
    </row>
    <row r="29" spans="1:23" ht="17" customHeight="1" x14ac:dyDescent="0.15">
      <c r="A29" s="24" t="s">
        <v>54</v>
      </c>
      <c r="B29" s="9" t="s">
        <v>41</v>
      </c>
      <c r="C29" s="9" t="s">
        <v>15</v>
      </c>
      <c r="D29" s="9" t="s">
        <v>18</v>
      </c>
      <c r="E29" s="19">
        <v>88</v>
      </c>
      <c r="F29" s="14">
        <v>91.444900000000004</v>
      </c>
      <c r="G29" s="15">
        <v>90.79751111111112</v>
      </c>
      <c r="H29" s="16">
        <v>2.5920308586316558</v>
      </c>
      <c r="I29" s="16">
        <v>93.3</v>
      </c>
      <c r="J29" s="11">
        <v>0.35342077777777775</v>
      </c>
      <c r="K29" s="30">
        <v>5.8226111111111117E-2</v>
      </c>
      <c r="L29" s="12">
        <v>9</v>
      </c>
      <c r="M29" s="17">
        <v>89.074608333333344</v>
      </c>
      <c r="N29" s="16">
        <v>0.15041680678663794</v>
      </c>
      <c r="O29" s="12">
        <v>12</v>
      </c>
      <c r="P29" s="17">
        <f>(14.6+27.5)/2</f>
        <v>21.05</v>
      </c>
      <c r="Q29" s="19" t="s">
        <v>55</v>
      </c>
      <c r="R29" s="7">
        <v>200</v>
      </c>
      <c r="S29" s="19" t="s">
        <v>50</v>
      </c>
      <c r="T29" s="14">
        <v>94.594922475608712</v>
      </c>
      <c r="U29" s="16">
        <v>0.7118812134095186</v>
      </c>
      <c r="V29" s="12">
        <v>12</v>
      </c>
      <c r="W29" s="31" t="s">
        <v>214</v>
      </c>
    </row>
    <row r="30" spans="1:23" ht="17" customHeight="1" x14ac:dyDescent="0.15">
      <c r="A30" s="24" t="s">
        <v>56</v>
      </c>
      <c r="B30" s="9" t="s">
        <v>41</v>
      </c>
      <c r="C30" s="9" t="s">
        <v>15</v>
      </c>
      <c r="D30" s="9" t="s">
        <v>18</v>
      </c>
      <c r="E30" s="19">
        <v>88</v>
      </c>
      <c r="F30" s="14">
        <v>92.16</v>
      </c>
      <c r="G30" s="15">
        <v>91.04</v>
      </c>
      <c r="H30" s="16">
        <v>3.08</v>
      </c>
      <c r="I30" s="16">
        <v>94.9</v>
      </c>
      <c r="J30" s="11">
        <v>0.33726555172413797</v>
      </c>
      <c r="K30" s="30">
        <v>3.8255172413793108E-2</v>
      </c>
      <c r="L30" s="12">
        <v>26</v>
      </c>
      <c r="M30" s="17">
        <v>88.916496153846154</v>
      </c>
      <c r="N30" s="16">
        <v>0.20751263071987716</v>
      </c>
      <c r="O30" s="12">
        <v>26</v>
      </c>
      <c r="P30" s="7">
        <v>23.6</v>
      </c>
      <c r="Q30" s="19" t="s">
        <v>52</v>
      </c>
      <c r="R30" s="7">
        <v>200</v>
      </c>
      <c r="S30" s="19" t="s">
        <v>50</v>
      </c>
      <c r="W30" s="31" t="s">
        <v>214</v>
      </c>
    </row>
    <row r="31" spans="1:23" ht="17" customHeight="1" x14ac:dyDescent="0.15">
      <c r="A31" s="24" t="s">
        <v>57</v>
      </c>
      <c r="B31" s="9" t="s">
        <v>41</v>
      </c>
      <c r="C31" s="9" t="s">
        <v>15</v>
      </c>
      <c r="D31" s="9" t="s">
        <v>18</v>
      </c>
      <c r="E31" s="19">
        <v>88</v>
      </c>
      <c r="F31" s="14">
        <v>91.800000000000011</v>
      </c>
      <c r="G31" s="15">
        <v>90.850000000000009</v>
      </c>
      <c r="H31" s="16">
        <v>2.8443804246267792</v>
      </c>
      <c r="I31" s="16">
        <v>93.2</v>
      </c>
      <c r="J31" s="11">
        <v>0.38100000000000001</v>
      </c>
      <c r="K31" s="30">
        <v>4.300000000000001E-2</v>
      </c>
      <c r="L31" s="12">
        <v>10</v>
      </c>
      <c r="M31" s="17">
        <v>89.066666666666663</v>
      </c>
      <c r="N31" s="16">
        <v>0.17950549357115003</v>
      </c>
      <c r="O31" s="12">
        <v>6</v>
      </c>
      <c r="P31" s="7">
        <v>20.399999999999999</v>
      </c>
      <c r="Q31" s="19" t="s">
        <v>52</v>
      </c>
      <c r="R31" s="7">
        <v>200</v>
      </c>
      <c r="S31" s="19" t="s">
        <v>50</v>
      </c>
      <c r="W31" s="31" t="s">
        <v>214</v>
      </c>
    </row>
    <row r="32" spans="1:23" ht="17" customHeight="1" x14ac:dyDescent="0.15">
      <c r="A32" s="24" t="s">
        <v>58</v>
      </c>
      <c r="B32" s="9" t="s">
        <v>41</v>
      </c>
      <c r="C32" s="9" t="s">
        <v>15</v>
      </c>
      <c r="D32" s="9" t="s">
        <v>18</v>
      </c>
      <c r="E32" s="19">
        <v>93</v>
      </c>
      <c r="F32" s="14">
        <v>90.511380378211044</v>
      </c>
      <c r="G32" s="15">
        <v>90.568236345748943</v>
      </c>
      <c r="H32" s="16">
        <v>1.6246166253133967</v>
      </c>
      <c r="I32" s="16">
        <v>93.59390276063408</v>
      </c>
      <c r="J32" s="11">
        <v>0.32471111111111117</v>
      </c>
      <c r="K32" s="30">
        <v>2.4400000000000008E-2</v>
      </c>
      <c r="L32" s="12">
        <v>45</v>
      </c>
      <c r="M32" s="17">
        <v>89.615532641206755</v>
      </c>
      <c r="N32" s="16">
        <v>0.34820653655800565</v>
      </c>
      <c r="O32" s="12">
        <v>37</v>
      </c>
      <c r="P32" s="7">
        <v>9.1</v>
      </c>
      <c r="Q32" s="16" t="s">
        <v>11</v>
      </c>
      <c r="R32" s="7"/>
      <c r="S32" s="19"/>
      <c r="T32" s="7"/>
      <c r="U32" s="8"/>
      <c r="V32" s="8"/>
      <c r="W32" s="32"/>
    </row>
    <row r="33" spans="1:23" ht="17" customHeight="1" x14ac:dyDescent="0.15">
      <c r="A33" s="24" t="s">
        <v>59</v>
      </c>
      <c r="B33" s="9" t="s">
        <v>41</v>
      </c>
      <c r="C33" s="9" t="s">
        <v>15</v>
      </c>
      <c r="D33" s="9" t="s">
        <v>18</v>
      </c>
      <c r="E33" s="19">
        <v>86</v>
      </c>
      <c r="F33" s="14">
        <v>91.669200000000004</v>
      </c>
      <c r="G33" s="15">
        <v>90.239306666666664</v>
      </c>
      <c r="H33" s="16">
        <v>3.0947083664739417</v>
      </c>
      <c r="I33" s="16">
        <v>94.3</v>
      </c>
      <c r="J33" s="27">
        <v>0.32826120000000003</v>
      </c>
      <c r="K33" s="30">
        <v>6.6898933333333327E-2</v>
      </c>
      <c r="L33" s="12">
        <v>15</v>
      </c>
      <c r="M33" s="17">
        <v>90.18795333333334</v>
      </c>
      <c r="N33" s="16">
        <v>0.2079073655902228</v>
      </c>
      <c r="O33" s="12">
        <v>15</v>
      </c>
      <c r="P33" s="7">
        <v>9</v>
      </c>
      <c r="Q33" s="19" t="s">
        <v>11</v>
      </c>
      <c r="R33" s="7">
        <v>210</v>
      </c>
      <c r="S33" s="19" t="s">
        <v>60</v>
      </c>
      <c r="T33" s="14">
        <v>93.480155715484614</v>
      </c>
      <c r="U33" s="16">
        <v>0.9919254927763006</v>
      </c>
      <c r="V33" s="12">
        <v>16</v>
      </c>
      <c r="W33" s="31" t="s">
        <v>220</v>
      </c>
    </row>
    <row r="34" spans="1:23" ht="17" customHeight="1" x14ac:dyDescent="0.15">
      <c r="A34" s="24" t="s">
        <v>61</v>
      </c>
      <c r="B34" s="9" t="s">
        <v>41</v>
      </c>
      <c r="C34" s="9" t="s">
        <v>15</v>
      </c>
      <c r="D34" s="9" t="s">
        <v>18</v>
      </c>
      <c r="E34" s="19">
        <v>100</v>
      </c>
      <c r="F34" s="14">
        <v>85.338878874231312</v>
      </c>
      <c r="G34" s="15">
        <v>85.317436325519779</v>
      </c>
      <c r="H34" s="16">
        <v>4.1408508449285009</v>
      </c>
      <c r="I34" s="16">
        <v>93.4</v>
      </c>
      <c r="J34" s="11">
        <v>0.25929079591836729</v>
      </c>
      <c r="K34" s="30">
        <v>7.6244081632653046E-2</v>
      </c>
      <c r="L34" s="12">
        <v>49</v>
      </c>
      <c r="M34" s="17">
        <v>84.742174898629372</v>
      </c>
      <c r="N34" s="16">
        <v>0.36709003097116716</v>
      </c>
      <c r="O34" s="12">
        <v>22</v>
      </c>
      <c r="P34" s="17">
        <v>7</v>
      </c>
      <c r="Q34" s="16" t="s">
        <v>11</v>
      </c>
      <c r="R34" s="7"/>
      <c r="S34" s="19"/>
    </row>
    <row r="35" spans="1:23" ht="17" customHeight="1" x14ac:dyDescent="0.15">
      <c r="A35" s="24" t="s">
        <v>62</v>
      </c>
      <c r="B35" s="9" t="s">
        <v>41</v>
      </c>
      <c r="C35" s="9" t="s">
        <v>15</v>
      </c>
      <c r="D35" s="9" t="s">
        <v>18</v>
      </c>
      <c r="E35" s="19">
        <v>100</v>
      </c>
      <c r="F35" s="14">
        <v>86.616888888251111</v>
      </c>
      <c r="G35" s="15">
        <v>86.008688408447384</v>
      </c>
      <c r="H35" s="16">
        <v>4.9477772821750854</v>
      </c>
      <c r="I35" s="16">
        <v>94.9</v>
      </c>
      <c r="J35" s="11">
        <v>0.24049999999999999</v>
      </c>
      <c r="K35" s="30">
        <v>4.9500000000000009E-2</v>
      </c>
      <c r="L35" s="12">
        <v>20</v>
      </c>
      <c r="M35" s="17">
        <v>83.270858995915461</v>
      </c>
      <c r="N35" s="16">
        <v>0.26752606173603577</v>
      </c>
      <c r="O35" s="12">
        <v>32</v>
      </c>
      <c r="P35" s="17">
        <v>7</v>
      </c>
      <c r="Q35" s="16" t="s">
        <v>11</v>
      </c>
      <c r="R35" s="7"/>
      <c r="S35" s="19"/>
    </row>
    <row r="36" spans="1:23" ht="17" customHeight="1" x14ac:dyDescent="0.15">
      <c r="A36" s="24" t="s">
        <v>63</v>
      </c>
      <c r="B36" s="9" t="s">
        <v>41</v>
      </c>
      <c r="C36" s="9" t="s">
        <v>15</v>
      </c>
      <c r="D36" s="9" t="s">
        <v>18</v>
      </c>
      <c r="E36" s="19">
        <v>90</v>
      </c>
      <c r="F36" s="14">
        <v>86.645800000000008</v>
      </c>
      <c r="G36" s="15">
        <v>88.03632083333332</v>
      </c>
      <c r="H36" s="16">
        <v>4.5186097081695946</v>
      </c>
      <c r="I36" s="16">
        <v>95</v>
      </c>
      <c r="J36" s="11">
        <v>0.30797858333333333</v>
      </c>
      <c r="K36" s="30">
        <v>5.2505791666666683E-2</v>
      </c>
      <c r="L36" s="12">
        <v>24</v>
      </c>
      <c r="M36" s="17">
        <v>85.25671250000002</v>
      </c>
      <c r="N36" s="16">
        <v>0.179679408451352</v>
      </c>
      <c r="O36" s="12">
        <v>8</v>
      </c>
      <c r="P36" s="7">
        <v>13</v>
      </c>
      <c r="Q36" s="16" t="s">
        <v>11</v>
      </c>
      <c r="R36" s="7">
        <v>200</v>
      </c>
      <c r="S36" s="19" t="s">
        <v>60</v>
      </c>
      <c r="T36" s="14">
        <v>91.538405851401123</v>
      </c>
      <c r="U36" s="16">
        <v>1.7279718934146902</v>
      </c>
      <c r="V36" s="12">
        <v>6</v>
      </c>
      <c r="W36" s="31" t="s">
        <v>217</v>
      </c>
    </row>
    <row r="37" spans="1:23" ht="17" customHeight="1" x14ac:dyDescent="0.15">
      <c r="A37" s="24" t="s">
        <v>64</v>
      </c>
      <c r="B37" s="9" t="s">
        <v>41</v>
      </c>
      <c r="C37" s="9" t="s">
        <v>15</v>
      </c>
      <c r="D37" s="9" t="s">
        <v>18</v>
      </c>
      <c r="E37" s="19">
        <v>100</v>
      </c>
      <c r="F37" s="14">
        <v>91.376951359170633</v>
      </c>
      <c r="G37" s="15">
        <v>90.937687141820788</v>
      </c>
      <c r="H37" s="16">
        <v>2.0515745035247246</v>
      </c>
      <c r="I37" s="16">
        <v>93.7</v>
      </c>
      <c r="J37" s="11">
        <v>0.37782608695652165</v>
      </c>
      <c r="K37" s="30">
        <v>5.3043478260869574E-2</v>
      </c>
      <c r="L37" s="12">
        <v>23</v>
      </c>
      <c r="M37" s="17">
        <v>88.997008520819207</v>
      </c>
      <c r="N37" s="16">
        <v>0.71652815509512924</v>
      </c>
      <c r="O37" s="12">
        <v>13</v>
      </c>
      <c r="P37" s="7">
        <v>7.8</v>
      </c>
      <c r="Q37" s="16" t="s">
        <v>23</v>
      </c>
      <c r="R37" s="7">
        <v>195</v>
      </c>
      <c r="S37" s="19" t="s">
        <v>60</v>
      </c>
      <c r="T37" s="14">
        <v>93.134101435959764</v>
      </c>
      <c r="U37" s="16">
        <v>1.1314907238758938</v>
      </c>
      <c r="V37" s="12">
        <v>13</v>
      </c>
      <c r="W37" s="31" t="s">
        <v>214</v>
      </c>
    </row>
    <row r="38" spans="1:23" ht="17" customHeight="1" x14ac:dyDescent="0.15">
      <c r="A38" s="24" t="s">
        <v>65</v>
      </c>
      <c r="B38" s="9" t="s">
        <v>41</v>
      </c>
      <c r="C38" s="9" t="s">
        <v>66</v>
      </c>
      <c r="D38" s="9" t="s">
        <v>18</v>
      </c>
      <c r="E38" s="19">
        <v>533</v>
      </c>
      <c r="F38" s="14">
        <v>91.213303354190984</v>
      </c>
      <c r="G38" s="15">
        <v>89.58070523583514</v>
      </c>
      <c r="H38" s="16">
        <v>3.8196614303155574</v>
      </c>
      <c r="I38" s="16">
        <v>95.2</v>
      </c>
      <c r="J38" s="11">
        <v>0.31024401913875593</v>
      </c>
      <c r="K38" s="30">
        <v>5.0200956937799045E-2</v>
      </c>
      <c r="L38" s="12">
        <v>209</v>
      </c>
      <c r="M38" s="17">
        <v>88.057118603878251</v>
      </c>
      <c r="N38" s="16">
        <v>0.35773591933367738</v>
      </c>
      <c r="O38" s="12">
        <v>13</v>
      </c>
      <c r="P38" s="7">
        <v>3.8</v>
      </c>
      <c r="Q38" s="16" t="s">
        <v>29</v>
      </c>
      <c r="R38" s="7"/>
      <c r="S38" s="19"/>
    </row>
    <row r="39" spans="1:23" ht="17" customHeight="1" x14ac:dyDescent="0.15">
      <c r="A39" s="24" t="s">
        <v>67</v>
      </c>
      <c r="B39" s="9" t="s">
        <v>41</v>
      </c>
      <c r="C39" s="9" t="s">
        <v>66</v>
      </c>
      <c r="D39" s="9" t="s">
        <v>18</v>
      </c>
      <c r="E39" s="19">
        <v>527</v>
      </c>
      <c r="F39" s="14">
        <v>93.100000000000009</v>
      </c>
      <c r="G39" s="15">
        <v>92.672972972972985</v>
      </c>
      <c r="H39" s="16">
        <v>1.0227003060114519</v>
      </c>
      <c r="I39" s="16">
        <v>94.4</v>
      </c>
      <c r="J39" s="11">
        <v>0.34540540540540543</v>
      </c>
      <c r="K39" s="30">
        <v>4.1081081081081099E-2</v>
      </c>
      <c r="L39" s="12">
        <v>37</v>
      </c>
      <c r="M39" s="17">
        <v>91.953846153846158</v>
      </c>
      <c r="N39" s="16">
        <v>0.14500221041639877</v>
      </c>
      <c r="O39" s="12">
        <v>13</v>
      </c>
      <c r="P39" s="17">
        <f>(72.6+83.6)/2</f>
        <v>78.099999999999994</v>
      </c>
      <c r="Q39" s="19" t="s">
        <v>197</v>
      </c>
      <c r="R39" s="7">
        <v>200</v>
      </c>
      <c r="S39" s="19" t="s">
        <v>68</v>
      </c>
    </row>
    <row r="40" spans="1:23" ht="17" customHeight="1" x14ac:dyDescent="0.15">
      <c r="A40" s="24" t="s">
        <v>69</v>
      </c>
      <c r="B40" s="9" t="s">
        <v>41</v>
      </c>
      <c r="C40" s="9" t="s">
        <v>15</v>
      </c>
      <c r="D40" s="9" t="s">
        <v>18</v>
      </c>
      <c r="E40" s="19">
        <v>504</v>
      </c>
      <c r="F40" s="14">
        <v>92.887035125042985</v>
      </c>
      <c r="G40" s="15">
        <v>92.525538119117684</v>
      </c>
      <c r="H40" s="16">
        <v>0.86346305091218734</v>
      </c>
      <c r="I40" s="16">
        <v>93.4</v>
      </c>
      <c r="J40" s="11">
        <v>0.39562500000000006</v>
      </c>
      <c r="K40" s="30">
        <v>4.1250000000000002E-2</v>
      </c>
      <c r="L40" s="12">
        <v>16</v>
      </c>
      <c r="M40" s="17"/>
      <c r="N40" s="16"/>
      <c r="O40" s="12"/>
      <c r="P40" s="17">
        <f>(23.8+60.6)/2</f>
        <v>42.2</v>
      </c>
      <c r="Q40" s="19" t="s">
        <v>70</v>
      </c>
      <c r="R40" s="7"/>
      <c r="S40" s="19"/>
    </row>
    <row r="41" spans="1:23" ht="17" customHeight="1" x14ac:dyDescent="0.15">
      <c r="A41" s="24" t="s">
        <v>71</v>
      </c>
      <c r="B41" s="9" t="s">
        <v>41</v>
      </c>
      <c r="C41" s="9" t="s">
        <v>15</v>
      </c>
      <c r="D41" s="9" t="s">
        <v>18</v>
      </c>
      <c r="E41" s="19">
        <v>1153</v>
      </c>
      <c r="F41" s="14">
        <v>89.819437175052826</v>
      </c>
      <c r="G41" s="15">
        <v>89.582727088722692</v>
      </c>
      <c r="H41" s="16">
        <v>2.5935250984097853</v>
      </c>
      <c r="I41" s="16">
        <v>93.041915818937042</v>
      </c>
      <c r="J41" s="11">
        <v>0.3543055555555556</v>
      </c>
      <c r="K41" s="30">
        <v>7.0416666666666669E-2</v>
      </c>
      <c r="L41" s="12">
        <v>36</v>
      </c>
      <c r="M41" s="17">
        <v>88.354637793716606</v>
      </c>
      <c r="N41" s="16">
        <v>0.24668999311649423</v>
      </c>
      <c r="O41" s="12">
        <v>10</v>
      </c>
      <c r="P41" s="7">
        <f>(37.2+41)/2</f>
        <v>39.1</v>
      </c>
      <c r="Q41" s="16" t="s">
        <v>23</v>
      </c>
      <c r="R41" s="7">
        <v>210</v>
      </c>
      <c r="S41" s="19" t="s">
        <v>72</v>
      </c>
      <c r="T41" s="14">
        <v>92.548253432359857</v>
      </c>
      <c r="U41" s="16">
        <v>1.449493295317396</v>
      </c>
      <c r="V41" s="12">
        <v>66</v>
      </c>
      <c r="W41" s="31" t="s">
        <v>218</v>
      </c>
    </row>
    <row r="42" spans="1:23" ht="17" customHeight="1" x14ac:dyDescent="0.15">
      <c r="A42" s="24" t="s">
        <v>73</v>
      </c>
      <c r="B42" s="9" t="s">
        <v>41</v>
      </c>
      <c r="C42" s="9" t="s">
        <v>74</v>
      </c>
      <c r="D42" s="9" t="s">
        <v>18</v>
      </c>
      <c r="E42" s="19">
        <v>235</v>
      </c>
      <c r="F42" s="14">
        <v>90.762025203196799</v>
      </c>
      <c r="G42" s="15">
        <v>90.486579719048493</v>
      </c>
      <c r="H42" s="16">
        <v>1.6686798111551484</v>
      </c>
      <c r="I42" s="16">
        <v>93</v>
      </c>
      <c r="J42" s="11">
        <v>0.32607121590909077</v>
      </c>
      <c r="K42" s="30">
        <v>4.7210147727272701E-2</v>
      </c>
      <c r="L42" s="12">
        <v>51</v>
      </c>
      <c r="M42" s="17">
        <v>90.009955000000019</v>
      </c>
      <c r="N42" s="16">
        <v>0.32363222078979414</v>
      </c>
      <c r="O42" s="12">
        <v>40</v>
      </c>
      <c r="P42" s="7">
        <f>(82+132)/2</f>
        <v>107</v>
      </c>
      <c r="Q42" s="19" t="s">
        <v>75</v>
      </c>
      <c r="R42" s="7"/>
      <c r="S42" s="19"/>
      <c r="T42" s="14">
        <v>92.991924250142716</v>
      </c>
      <c r="U42" s="16">
        <v>0.83992517756615503</v>
      </c>
      <c r="V42" s="12">
        <v>29</v>
      </c>
      <c r="W42" s="31" t="s">
        <v>215</v>
      </c>
    </row>
    <row r="43" spans="1:23" ht="17" customHeight="1" x14ac:dyDescent="0.15">
      <c r="A43" s="24" t="s">
        <v>76</v>
      </c>
      <c r="B43" s="9" t="s">
        <v>41</v>
      </c>
      <c r="C43" s="9" t="s">
        <v>74</v>
      </c>
      <c r="D43" s="9" t="s">
        <v>16</v>
      </c>
      <c r="E43" s="19">
        <v>92</v>
      </c>
      <c r="F43" s="14">
        <v>88.30957428358812</v>
      </c>
      <c r="G43" s="15">
        <v>88.349910632548628</v>
      </c>
      <c r="H43" s="16">
        <v>2.1417606796732667</v>
      </c>
      <c r="I43" s="16">
        <v>92.721770192498496</v>
      </c>
      <c r="J43" s="11">
        <v>0.32794999999999991</v>
      </c>
      <c r="K43" s="30">
        <v>6.3283333333333316E-2</v>
      </c>
      <c r="L43" s="12">
        <v>60</v>
      </c>
      <c r="M43" s="17">
        <v>87.147279810667925</v>
      </c>
      <c r="N43" s="16">
        <v>0.25686478345603259</v>
      </c>
      <c r="O43" s="12">
        <v>54</v>
      </c>
      <c r="P43" s="7">
        <v>15.4</v>
      </c>
      <c r="Q43" s="19" t="s">
        <v>77</v>
      </c>
      <c r="R43" s="7">
        <v>215</v>
      </c>
      <c r="S43" s="19" t="s">
        <v>223</v>
      </c>
      <c r="T43" s="14">
        <v>93.094643162649547</v>
      </c>
      <c r="U43" s="16">
        <v>0.49336341763825842</v>
      </c>
      <c r="V43" s="12">
        <v>36</v>
      </c>
      <c r="W43" s="31" t="s">
        <v>219</v>
      </c>
    </row>
    <row r="44" spans="1:23" ht="17" customHeight="1" x14ac:dyDescent="0.15">
      <c r="A44" s="24" t="s">
        <v>78</v>
      </c>
      <c r="B44" s="9" t="s">
        <v>41</v>
      </c>
      <c r="C44" s="9" t="s">
        <v>74</v>
      </c>
      <c r="D44" s="9" t="s">
        <v>16</v>
      </c>
      <c r="E44" s="19">
        <v>95</v>
      </c>
      <c r="F44" s="14">
        <v>90.177291272540884</v>
      </c>
      <c r="G44" s="15">
        <v>89.19932787626766</v>
      </c>
      <c r="H44" s="16">
        <v>3.8079455749995104</v>
      </c>
      <c r="I44" s="16">
        <v>94.3</v>
      </c>
      <c r="J44" s="11">
        <v>0.31338262962962948</v>
      </c>
      <c r="K44" s="30">
        <v>3.6756629629629646E-2</v>
      </c>
      <c r="L44" s="12">
        <v>54</v>
      </c>
      <c r="M44" s="17">
        <v>86.732715449696769</v>
      </c>
      <c r="N44" s="16">
        <v>0.37898562878819825</v>
      </c>
      <c r="O44" s="12">
        <v>32</v>
      </c>
      <c r="P44" s="7">
        <v>15.9</v>
      </c>
      <c r="Q44" s="19" t="s">
        <v>75</v>
      </c>
      <c r="R44" s="7"/>
      <c r="S44" s="19"/>
      <c r="T44" s="14">
        <v>93.126750700905959</v>
      </c>
      <c r="U44" s="16">
        <v>0.69556006055118569</v>
      </c>
      <c r="V44" s="12">
        <v>21</v>
      </c>
      <c r="W44" s="31" t="s">
        <v>216</v>
      </c>
    </row>
    <row r="45" spans="1:23" ht="17" customHeight="1" x14ac:dyDescent="0.15">
      <c r="A45" s="24" t="s">
        <v>79</v>
      </c>
      <c r="B45" s="9" t="s">
        <v>41</v>
      </c>
      <c r="C45" s="9" t="s">
        <v>80</v>
      </c>
      <c r="D45" s="9" t="s">
        <v>16</v>
      </c>
      <c r="E45" s="19">
        <v>91</v>
      </c>
      <c r="F45" s="14">
        <v>89.75415000000001</v>
      </c>
      <c r="G45" s="15">
        <v>89.573058333333336</v>
      </c>
      <c r="H45" s="16">
        <v>3.6710578315434144</v>
      </c>
      <c r="I45" s="16">
        <v>94.3</v>
      </c>
      <c r="J45" s="27">
        <v>0.34730645833333323</v>
      </c>
      <c r="K45" s="30">
        <v>7.5118166666666653E-2</v>
      </c>
      <c r="L45" s="12">
        <v>24</v>
      </c>
      <c r="M45" s="17">
        <v>86.169981818181796</v>
      </c>
      <c r="N45" s="16">
        <v>0.37853071163867263</v>
      </c>
      <c r="O45" s="12">
        <v>22</v>
      </c>
      <c r="P45" s="7">
        <v>22</v>
      </c>
      <c r="Q45" s="19" t="s">
        <v>81</v>
      </c>
      <c r="R45" s="7">
        <v>200</v>
      </c>
      <c r="S45" s="19" t="s">
        <v>60</v>
      </c>
      <c r="W45" s="31" t="s">
        <v>219</v>
      </c>
    </row>
    <row r="46" spans="1:23" ht="17" customHeight="1" x14ac:dyDescent="0.15">
      <c r="A46" s="24" t="s">
        <v>82</v>
      </c>
      <c r="B46" s="9" t="s">
        <v>41</v>
      </c>
      <c r="C46" s="9" t="s">
        <v>80</v>
      </c>
      <c r="D46" s="9" t="s">
        <v>16</v>
      </c>
      <c r="E46" s="19">
        <v>89</v>
      </c>
      <c r="F46" s="14">
        <v>91.746700000000004</v>
      </c>
      <c r="G46" s="15">
        <v>89.471759090909089</v>
      </c>
      <c r="H46" s="16">
        <v>4.5665203897663149</v>
      </c>
      <c r="I46" s="16">
        <v>94.4</v>
      </c>
      <c r="J46" s="27">
        <v>0.35759450000000004</v>
      </c>
      <c r="K46" s="30">
        <v>5.8455954545454554E-2</v>
      </c>
      <c r="L46" s="12">
        <v>22</v>
      </c>
      <c r="M46" s="17">
        <v>88.293823076923076</v>
      </c>
      <c r="N46" s="16">
        <v>0.25057800566505511</v>
      </c>
      <c r="O46" s="12">
        <v>13</v>
      </c>
      <c r="P46" s="7">
        <v>6.4</v>
      </c>
      <c r="Q46" s="19" t="s">
        <v>11</v>
      </c>
      <c r="R46" s="7">
        <v>200</v>
      </c>
      <c r="S46" s="19" t="s">
        <v>60</v>
      </c>
    </row>
    <row r="47" spans="1:23" ht="17" customHeight="1" x14ac:dyDescent="0.15">
      <c r="A47" s="24" t="s">
        <v>83</v>
      </c>
      <c r="B47" s="9" t="s">
        <v>41</v>
      </c>
      <c r="C47" s="9" t="s">
        <v>80</v>
      </c>
      <c r="D47" s="9" t="s">
        <v>16</v>
      </c>
      <c r="E47" s="19">
        <v>86</v>
      </c>
      <c r="F47" s="14">
        <v>91.853200000000001</v>
      </c>
      <c r="G47" s="15">
        <v>90.426740909090924</v>
      </c>
      <c r="H47" s="16">
        <v>3.577819830654934</v>
      </c>
      <c r="I47" s="16">
        <v>93.5</v>
      </c>
      <c r="J47" s="27">
        <v>0.37097195454545451</v>
      </c>
      <c r="K47" s="30">
        <v>5.1952318181818183E-2</v>
      </c>
      <c r="L47" s="12">
        <v>22</v>
      </c>
      <c r="M47" s="17">
        <v>88.716066666666663</v>
      </c>
      <c r="N47" s="16">
        <v>0.37707765027024936</v>
      </c>
      <c r="O47" s="12">
        <v>21</v>
      </c>
      <c r="P47" s="7">
        <v>1.7</v>
      </c>
      <c r="Q47" s="19" t="s">
        <v>84</v>
      </c>
      <c r="R47" s="7">
        <v>200</v>
      </c>
      <c r="S47" s="19" t="s">
        <v>60</v>
      </c>
      <c r="T47" s="14">
        <v>93.99461497996127</v>
      </c>
      <c r="U47" s="16">
        <v>0.8712478640707898</v>
      </c>
      <c r="V47" s="12">
        <v>20</v>
      </c>
      <c r="W47" s="31" t="s">
        <v>221</v>
      </c>
    </row>
    <row r="48" spans="1:23" ht="17" customHeight="1" x14ac:dyDescent="0.15">
      <c r="A48" s="24" t="s">
        <v>85</v>
      </c>
      <c r="B48" s="9" t="s">
        <v>41</v>
      </c>
      <c r="C48" s="9" t="s">
        <v>80</v>
      </c>
      <c r="D48" s="9" t="s">
        <v>16</v>
      </c>
      <c r="E48" s="19">
        <v>86</v>
      </c>
      <c r="F48" s="14">
        <v>89.532773570627086</v>
      </c>
      <c r="G48" s="15">
        <v>89.101502363465357</v>
      </c>
      <c r="H48" s="16">
        <v>1.9040877231080289</v>
      </c>
      <c r="I48" s="16">
        <v>92.6</v>
      </c>
      <c r="J48" s="11">
        <v>0.33433333333333332</v>
      </c>
      <c r="K48" s="30">
        <v>9.0666666666666673E-2</v>
      </c>
      <c r="L48" s="12">
        <v>30</v>
      </c>
      <c r="M48" s="17">
        <v>88.208471370025606</v>
      </c>
      <c r="N48" s="16">
        <v>0.31376122431341591</v>
      </c>
      <c r="O48" s="12">
        <v>19</v>
      </c>
      <c r="P48" s="7">
        <v>2.2999999999999998</v>
      </c>
      <c r="Q48" s="19" t="s">
        <v>225</v>
      </c>
      <c r="R48" s="7">
        <v>200</v>
      </c>
      <c r="S48" s="19" t="s">
        <v>60</v>
      </c>
    </row>
    <row r="49" spans="1:23" ht="17" customHeight="1" x14ac:dyDescent="0.15">
      <c r="A49" s="24" t="s">
        <v>86</v>
      </c>
      <c r="B49" s="9" t="s">
        <v>41</v>
      </c>
      <c r="C49" s="9" t="s">
        <v>15</v>
      </c>
      <c r="D49" s="9" t="s">
        <v>16</v>
      </c>
      <c r="E49" s="19">
        <v>87</v>
      </c>
      <c r="F49" s="14">
        <v>90.910061425962994</v>
      </c>
      <c r="G49" s="15">
        <v>90.732020364304958</v>
      </c>
      <c r="H49" s="16">
        <v>1.1664600266399647</v>
      </c>
      <c r="I49" s="16">
        <v>93.1</v>
      </c>
      <c r="J49" s="11">
        <v>0.3175</v>
      </c>
      <c r="K49" s="30">
        <v>7.2857142857142884E-2</v>
      </c>
      <c r="L49" s="19">
        <v>28</v>
      </c>
      <c r="M49" s="17">
        <v>90.334595140275354</v>
      </c>
      <c r="N49" s="16">
        <v>0.44489523056193447</v>
      </c>
      <c r="O49" s="12">
        <v>23</v>
      </c>
      <c r="P49" s="7">
        <v>0</v>
      </c>
      <c r="Q49" s="19"/>
      <c r="R49" s="7"/>
      <c r="S49" s="19"/>
    </row>
    <row r="50" spans="1:23" ht="17" customHeight="1" x14ac:dyDescent="0.15">
      <c r="A50" s="24" t="s">
        <v>87</v>
      </c>
      <c r="B50" s="9" t="s">
        <v>41</v>
      </c>
      <c r="C50" s="9" t="s">
        <v>15</v>
      </c>
      <c r="D50" s="9" t="s">
        <v>16</v>
      </c>
      <c r="E50" s="19">
        <v>1635</v>
      </c>
      <c r="F50" s="14">
        <v>93.002200000000002</v>
      </c>
      <c r="G50" s="15">
        <v>92.626358823529415</v>
      </c>
      <c r="H50" s="16">
        <v>1.6639787679154847</v>
      </c>
      <c r="I50" s="16">
        <v>94</v>
      </c>
      <c r="J50" s="27">
        <v>0.40200429411764704</v>
      </c>
      <c r="K50" s="30">
        <v>2.3441000000000004E-2</v>
      </c>
      <c r="L50" s="12">
        <v>17</v>
      </c>
      <c r="M50" s="17">
        <v>90.258139999999997</v>
      </c>
      <c r="N50" s="16">
        <v>0.34331401244757964</v>
      </c>
      <c r="O50" s="12">
        <v>15</v>
      </c>
      <c r="P50" s="7"/>
      <c r="Q50" s="19"/>
      <c r="R50" s="7"/>
      <c r="S50" s="19"/>
    </row>
    <row r="51" spans="1:23" ht="17" customHeight="1" x14ac:dyDescent="0.15">
      <c r="A51" s="24" t="s">
        <v>88</v>
      </c>
      <c r="B51" s="9" t="s">
        <v>41</v>
      </c>
      <c r="C51" s="9" t="s">
        <v>15</v>
      </c>
      <c r="D51" s="9" t="s">
        <v>16</v>
      </c>
      <c r="E51" s="19">
        <v>103</v>
      </c>
      <c r="F51" s="14">
        <v>89.769079398700171</v>
      </c>
      <c r="G51" s="15">
        <v>89.122548897583556</v>
      </c>
      <c r="H51" s="16">
        <v>2.3888250791891146</v>
      </c>
      <c r="I51" s="16">
        <v>92.4</v>
      </c>
      <c r="J51" s="11">
        <v>0.33749999999999997</v>
      </c>
      <c r="K51" s="30">
        <v>4.535714285714286E-2</v>
      </c>
      <c r="L51" s="12">
        <v>28</v>
      </c>
      <c r="M51" s="17">
        <v>86.50219845862317</v>
      </c>
      <c r="N51" s="16">
        <v>0.39729703476606454</v>
      </c>
      <c r="O51" s="12">
        <v>24</v>
      </c>
      <c r="P51" s="7">
        <v>0</v>
      </c>
      <c r="Q51" s="19"/>
      <c r="R51" s="7"/>
      <c r="S51" s="19"/>
    </row>
    <row r="52" spans="1:23" ht="17" customHeight="1" x14ac:dyDescent="0.15">
      <c r="A52" s="24" t="s">
        <v>89</v>
      </c>
      <c r="B52" s="9" t="s">
        <v>41</v>
      </c>
      <c r="C52" s="9" t="s">
        <v>15</v>
      </c>
      <c r="D52" s="9" t="s">
        <v>16</v>
      </c>
      <c r="E52" s="19">
        <v>101</v>
      </c>
      <c r="F52" s="14">
        <v>90.617800000000003</v>
      </c>
      <c r="G52" s="15">
        <v>89.478284000000002</v>
      </c>
      <c r="H52" s="16">
        <v>3.0062823543206982</v>
      </c>
      <c r="I52" s="16">
        <v>92.8</v>
      </c>
      <c r="J52" s="27">
        <v>0.29619735999999997</v>
      </c>
      <c r="K52" s="30">
        <v>7.0209880000000002E-2</v>
      </c>
      <c r="L52" s="12">
        <v>25</v>
      </c>
      <c r="M52" s="17">
        <v>86.959258333333324</v>
      </c>
      <c r="N52" s="16">
        <v>0.13993261706564414</v>
      </c>
      <c r="O52" s="12">
        <v>24</v>
      </c>
      <c r="P52" s="7">
        <v>0</v>
      </c>
      <c r="Q52" s="19"/>
      <c r="R52" s="7"/>
      <c r="S52" s="19"/>
    </row>
    <row r="53" spans="1:23" ht="17" customHeight="1" x14ac:dyDescent="0.15">
      <c r="F53" s="14"/>
      <c r="G53" s="15"/>
      <c r="H53" s="16"/>
      <c r="I53" s="16"/>
      <c r="J53" s="16"/>
      <c r="K53" s="30"/>
      <c r="L53" s="12"/>
      <c r="M53" s="17"/>
      <c r="N53" s="16"/>
      <c r="O53" s="12"/>
      <c r="P53" s="7"/>
      <c r="Q53" s="19"/>
      <c r="R53" s="7"/>
      <c r="S53" s="19"/>
    </row>
    <row r="54" spans="1:23" ht="17" customHeight="1" x14ac:dyDescent="0.15">
      <c r="A54" s="24" t="s">
        <v>90</v>
      </c>
      <c r="F54" s="14"/>
      <c r="G54" s="15"/>
      <c r="H54" s="16"/>
      <c r="I54" s="16"/>
      <c r="J54" s="16"/>
      <c r="K54" s="30"/>
      <c r="L54" s="12"/>
      <c r="M54" s="17"/>
      <c r="N54" s="16"/>
      <c r="O54" s="12"/>
      <c r="P54" s="7"/>
      <c r="Q54" s="19"/>
      <c r="R54" s="7"/>
      <c r="S54" s="19"/>
      <c r="W54" s="32"/>
    </row>
    <row r="55" spans="1:23" ht="17" customHeight="1" x14ac:dyDescent="0.15">
      <c r="A55" s="24" t="s">
        <v>91</v>
      </c>
      <c r="B55" s="9" t="s">
        <v>41</v>
      </c>
      <c r="C55" s="9" t="s">
        <v>92</v>
      </c>
      <c r="D55" s="9" t="s">
        <v>16</v>
      </c>
      <c r="E55" s="19">
        <v>90</v>
      </c>
      <c r="F55" s="14">
        <v>88.039756018972227</v>
      </c>
      <c r="G55" s="15">
        <v>88.031842398104956</v>
      </c>
      <c r="H55" s="16">
        <v>2.6496362985540758</v>
      </c>
      <c r="I55" s="16">
        <v>92.623814158810205</v>
      </c>
      <c r="J55" s="11">
        <v>0.30413043478260876</v>
      </c>
      <c r="K55" s="30">
        <v>4.1826086956521749E-2</v>
      </c>
      <c r="L55" s="12">
        <v>23</v>
      </c>
      <c r="M55" s="17">
        <v>85.357285317815851</v>
      </c>
      <c r="N55" s="16">
        <v>0.33337650556474507</v>
      </c>
      <c r="O55" s="12">
        <v>6</v>
      </c>
      <c r="P55" s="7">
        <v>0</v>
      </c>
      <c r="Q55" s="19" t="s">
        <v>93</v>
      </c>
      <c r="R55" s="7">
        <v>165</v>
      </c>
      <c r="S55" s="19" t="s">
        <v>94</v>
      </c>
    </row>
    <row r="56" spans="1:23" ht="17" customHeight="1" x14ac:dyDescent="0.15">
      <c r="A56" s="24" t="s">
        <v>95</v>
      </c>
      <c r="B56" s="9" t="s">
        <v>41</v>
      </c>
      <c r="C56" s="9" t="s">
        <v>92</v>
      </c>
      <c r="D56" s="9" t="s">
        <v>16</v>
      </c>
      <c r="E56" s="19">
        <v>80</v>
      </c>
      <c r="F56" s="14">
        <v>89.168142612894968</v>
      </c>
      <c r="G56" s="15">
        <v>88.287635201052254</v>
      </c>
      <c r="H56" s="16">
        <v>3.0331255384568556</v>
      </c>
      <c r="I56" s="16">
        <v>92.1</v>
      </c>
      <c r="J56" s="11">
        <v>0.35834868749999998</v>
      </c>
      <c r="K56" s="30">
        <v>7.2259032258064529E-2</v>
      </c>
      <c r="L56" s="12">
        <v>32</v>
      </c>
      <c r="M56" s="17">
        <v>86.006326604893744</v>
      </c>
      <c r="N56" s="16">
        <v>0.48078502952389934</v>
      </c>
      <c r="O56" s="12">
        <v>22</v>
      </c>
      <c r="P56" s="7">
        <v>0</v>
      </c>
      <c r="Q56" s="19" t="s">
        <v>93</v>
      </c>
      <c r="R56" s="7">
        <v>165</v>
      </c>
      <c r="S56" s="19" t="s">
        <v>94</v>
      </c>
    </row>
    <row r="57" spans="1:23" ht="17" customHeight="1" x14ac:dyDescent="0.15">
      <c r="A57" s="24" t="s">
        <v>96</v>
      </c>
      <c r="B57" s="9" t="s">
        <v>41</v>
      </c>
      <c r="C57" s="9" t="s">
        <v>92</v>
      </c>
      <c r="D57" s="9" t="s">
        <v>16</v>
      </c>
      <c r="E57" s="19">
        <v>82</v>
      </c>
      <c r="F57" s="14">
        <v>91.855970926018287</v>
      </c>
      <c r="G57" s="15">
        <v>91.251400065025607</v>
      </c>
      <c r="H57" s="16">
        <v>1.6771097468637501</v>
      </c>
      <c r="I57" s="16">
        <v>92.8</v>
      </c>
      <c r="J57" s="11">
        <v>0.3844827586206897</v>
      </c>
      <c r="K57" s="30">
        <v>2.1500000000000002E-2</v>
      </c>
      <c r="L57" s="12">
        <v>29</v>
      </c>
      <c r="M57" s="17">
        <v>89.290881596490834</v>
      </c>
      <c r="N57" s="16">
        <v>0.37093431678103828</v>
      </c>
      <c r="O57" s="12">
        <v>33</v>
      </c>
      <c r="P57" s="20">
        <v>1</v>
      </c>
      <c r="Q57" s="19" t="s">
        <v>93</v>
      </c>
      <c r="R57" s="7">
        <v>165</v>
      </c>
      <c r="S57" s="19" t="s">
        <v>97</v>
      </c>
    </row>
    <row r="58" spans="1:23" ht="17" customHeight="1" x14ac:dyDescent="0.15">
      <c r="F58" s="14"/>
      <c r="G58" s="15"/>
      <c r="H58" s="16"/>
      <c r="I58" s="16"/>
      <c r="J58" s="16"/>
      <c r="K58" s="30"/>
      <c r="L58" s="12"/>
      <c r="M58" s="17"/>
      <c r="N58" s="16"/>
      <c r="O58" s="12"/>
      <c r="P58" s="7"/>
      <c r="Q58" s="19"/>
      <c r="R58" s="7"/>
      <c r="S58" s="19"/>
    </row>
    <row r="59" spans="1:23" ht="17" customHeight="1" x14ac:dyDescent="0.15">
      <c r="A59" s="24" t="s">
        <v>98</v>
      </c>
      <c r="F59" s="14"/>
      <c r="G59" s="15"/>
      <c r="H59" s="16"/>
      <c r="I59" s="16"/>
      <c r="J59" s="16"/>
      <c r="K59" s="30"/>
      <c r="L59" s="12"/>
      <c r="M59" s="17"/>
      <c r="N59" s="16"/>
      <c r="O59" s="12"/>
      <c r="P59" s="7"/>
      <c r="Q59" s="19"/>
      <c r="R59" s="28"/>
      <c r="S59" s="13"/>
      <c r="W59" s="32"/>
    </row>
    <row r="60" spans="1:23" ht="17" customHeight="1" x14ac:dyDescent="0.15">
      <c r="A60" s="26" t="s">
        <v>99</v>
      </c>
      <c r="B60" s="9" t="s">
        <v>41</v>
      </c>
      <c r="C60" s="9" t="s">
        <v>100</v>
      </c>
      <c r="D60" s="9" t="s">
        <v>18</v>
      </c>
      <c r="E60" s="19">
        <v>53</v>
      </c>
      <c r="F60" s="14">
        <v>89.707739341375003</v>
      </c>
      <c r="G60" s="15">
        <v>89.371089913419695</v>
      </c>
      <c r="H60" s="16">
        <v>1.93170821665628</v>
      </c>
      <c r="I60" s="16">
        <v>92.459928577360699</v>
      </c>
      <c r="J60" s="11">
        <v>0.28299999999999997</v>
      </c>
      <c r="K60" s="30">
        <v>3.5200000000000002E-2</v>
      </c>
      <c r="L60" s="12">
        <v>15</v>
      </c>
      <c r="M60" s="17">
        <v>89.642663724817197</v>
      </c>
      <c r="N60" s="16">
        <v>0.204100996059524</v>
      </c>
      <c r="O60" s="12">
        <v>9</v>
      </c>
      <c r="P60" s="7"/>
      <c r="Q60" s="19"/>
      <c r="R60" s="7">
        <v>220</v>
      </c>
      <c r="S60" s="19" t="s">
        <v>101</v>
      </c>
      <c r="W60" s="33"/>
    </row>
    <row r="61" spans="1:23" ht="17" customHeight="1" x14ac:dyDescent="0.15">
      <c r="A61" s="24" t="s">
        <v>102</v>
      </c>
      <c r="B61" s="9" t="s">
        <v>41</v>
      </c>
      <c r="C61" s="9" t="s">
        <v>100</v>
      </c>
      <c r="D61" s="9" t="s">
        <v>18</v>
      </c>
      <c r="F61" s="14">
        <v>91.2</v>
      </c>
      <c r="G61" s="15">
        <v>90.917857142857102</v>
      </c>
      <c r="H61" s="16">
        <v>2.0354367210755102</v>
      </c>
      <c r="I61" s="16">
        <v>93.5</v>
      </c>
      <c r="J61" s="11">
        <v>0.32821428571428501</v>
      </c>
      <c r="K61" s="30">
        <v>3.64285714285714E-2</v>
      </c>
      <c r="L61" s="12">
        <v>28</v>
      </c>
      <c r="M61" s="17">
        <v>90.184210526315695</v>
      </c>
      <c r="N61" s="16">
        <v>0.18933555718980499</v>
      </c>
      <c r="O61" s="12">
        <v>19</v>
      </c>
      <c r="P61" s="7"/>
      <c r="Q61" s="19"/>
      <c r="R61" s="7">
        <v>220</v>
      </c>
      <c r="S61" s="19" t="s">
        <v>101</v>
      </c>
    </row>
    <row r="62" spans="1:23" ht="17" customHeight="1" x14ac:dyDescent="0.15">
      <c r="A62" s="24" t="s">
        <v>103</v>
      </c>
      <c r="B62" s="9" t="s">
        <v>41</v>
      </c>
      <c r="C62" s="9" t="s">
        <v>100</v>
      </c>
      <c r="D62" s="9" t="s">
        <v>18</v>
      </c>
      <c r="E62" s="19">
        <v>48</v>
      </c>
      <c r="F62" s="14">
        <v>90.25</v>
      </c>
      <c r="G62" s="15">
        <v>90.0555555555555</v>
      </c>
      <c r="H62" s="16">
        <v>1.1302198128668699</v>
      </c>
      <c r="I62" s="16">
        <v>91.7</v>
      </c>
      <c r="J62" s="11">
        <v>0.34777777777777702</v>
      </c>
      <c r="K62" s="30">
        <v>5.7500000000000002E-2</v>
      </c>
      <c r="L62" s="12">
        <v>36</v>
      </c>
      <c r="M62" s="17">
        <v>90.3</v>
      </c>
      <c r="N62" s="16">
        <v>0.28284271247461601</v>
      </c>
      <c r="O62" s="12">
        <v>4</v>
      </c>
      <c r="P62" s="7"/>
      <c r="Q62" s="19"/>
      <c r="R62" s="7">
        <v>220</v>
      </c>
      <c r="S62" s="19" t="s">
        <v>101</v>
      </c>
    </row>
    <row r="63" spans="1:23" ht="17" customHeight="1" x14ac:dyDescent="0.15">
      <c r="A63" s="24" t="s">
        <v>104</v>
      </c>
      <c r="B63" s="9" t="s">
        <v>41</v>
      </c>
      <c r="C63" s="9" t="s">
        <v>100</v>
      </c>
      <c r="D63" s="9" t="s">
        <v>18</v>
      </c>
      <c r="E63" s="19">
        <v>63</v>
      </c>
      <c r="F63" s="14">
        <v>90.85</v>
      </c>
      <c r="G63" s="15">
        <v>90.496875000000003</v>
      </c>
      <c r="H63" s="16">
        <v>1.8448681000146301</v>
      </c>
      <c r="I63" s="16">
        <v>93.2</v>
      </c>
      <c r="J63" s="11">
        <v>0.30781249999999899</v>
      </c>
      <c r="K63" s="30">
        <v>3.15625E-2</v>
      </c>
      <c r="L63" s="12">
        <v>32</v>
      </c>
      <c r="M63" s="17">
        <v>90.399999999999906</v>
      </c>
      <c r="N63" s="16">
        <v>0.20816659994661199</v>
      </c>
      <c r="O63" s="12">
        <v>7</v>
      </c>
      <c r="P63" s="7"/>
      <c r="Q63" s="19"/>
      <c r="R63" s="7">
        <v>220</v>
      </c>
      <c r="S63" s="19" t="s">
        <v>101</v>
      </c>
    </row>
    <row r="64" spans="1:23" ht="17" customHeight="1" x14ac:dyDescent="0.15">
      <c r="A64" s="24" t="s">
        <v>105</v>
      </c>
      <c r="B64" s="9" t="s">
        <v>41</v>
      </c>
      <c r="C64" s="9" t="s">
        <v>100</v>
      </c>
      <c r="D64" s="9" t="s">
        <v>18</v>
      </c>
      <c r="E64" s="19">
        <v>60</v>
      </c>
      <c r="F64" s="14">
        <v>90.705098740566797</v>
      </c>
      <c r="G64" s="15">
        <v>90.804999197609504</v>
      </c>
      <c r="H64" s="16">
        <v>1.59179233743923</v>
      </c>
      <c r="I64" s="16">
        <v>93.402309191782805</v>
      </c>
      <c r="J64" s="11">
        <v>0.33326666666666599</v>
      </c>
      <c r="K64" s="30">
        <v>4.4066666666666601E-2</v>
      </c>
      <c r="L64" s="12">
        <v>15</v>
      </c>
      <c r="M64" s="17">
        <v>90.332731179267398</v>
      </c>
      <c r="N64" s="16">
        <v>5.5003877649322699E-2</v>
      </c>
      <c r="O64" s="12">
        <v>7</v>
      </c>
      <c r="P64" s="7"/>
      <c r="Q64" s="19"/>
      <c r="R64" s="7">
        <v>220</v>
      </c>
      <c r="S64" s="19" t="s">
        <v>101</v>
      </c>
    </row>
    <row r="65" spans="1:19" ht="17" customHeight="1" x14ac:dyDescent="0.15">
      <c r="A65" s="24" t="s">
        <v>106</v>
      </c>
      <c r="B65" s="9" t="s">
        <v>41</v>
      </c>
      <c r="C65" s="9" t="s">
        <v>100</v>
      </c>
      <c r="D65" s="9" t="s">
        <v>18</v>
      </c>
      <c r="E65" s="19">
        <v>62</v>
      </c>
      <c r="F65" s="14">
        <v>92.384558417106902</v>
      </c>
      <c r="G65" s="15">
        <v>91.641212487625793</v>
      </c>
      <c r="H65" s="16">
        <v>1.5924031673899</v>
      </c>
      <c r="I65" s="16">
        <v>93.249520137602104</v>
      </c>
      <c r="J65" s="11">
        <v>0.33514285714285702</v>
      </c>
      <c r="K65" s="30">
        <v>2.57857142857142E-2</v>
      </c>
      <c r="L65" s="12">
        <v>14</v>
      </c>
      <c r="M65" s="17">
        <v>90.3936304659901</v>
      </c>
      <c r="N65" s="16">
        <v>0.18175660902540999</v>
      </c>
      <c r="O65" s="12">
        <v>7</v>
      </c>
      <c r="P65" s="7"/>
      <c r="Q65" s="19"/>
      <c r="R65" s="7">
        <v>220</v>
      </c>
      <c r="S65" s="19" t="s">
        <v>101</v>
      </c>
    </row>
    <row r="66" spans="1:19" ht="17" customHeight="1" x14ac:dyDescent="0.15">
      <c r="A66" s="24" t="s">
        <v>107</v>
      </c>
      <c r="B66" s="9" t="s">
        <v>41</v>
      </c>
      <c r="C66" s="9" t="s">
        <v>100</v>
      </c>
      <c r="D66" s="9" t="s">
        <v>18</v>
      </c>
      <c r="E66" s="22">
        <v>60</v>
      </c>
      <c r="F66" s="14">
        <v>90.05</v>
      </c>
      <c r="G66" s="15">
        <v>89.821875000000006</v>
      </c>
      <c r="H66" s="16">
        <v>1.9345307633102</v>
      </c>
      <c r="I66" s="16">
        <v>93.3</v>
      </c>
      <c r="J66" s="11">
        <v>0.29812499999999997</v>
      </c>
      <c r="K66" s="30">
        <v>3.6249999999999998E-2</v>
      </c>
      <c r="L66" s="12">
        <v>32</v>
      </c>
      <c r="M66" s="17">
        <v>90.62</v>
      </c>
      <c r="N66" s="16">
        <v>0.23475755815545399</v>
      </c>
      <c r="O66" s="12">
        <v>10</v>
      </c>
      <c r="P66" s="7"/>
      <c r="Q66" s="19"/>
      <c r="R66" s="7">
        <v>220</v>
      </c>
      <c r="S66" s="19" t="s">
        <v>101</v>
      </c>
    </row>
    <row r="67" spans="1:19" ht="17" customHeight="1" x14ac:dyDescent="0.15">
      <c r="A67" s="24" t="s">
        <v>108</v>
      </c>
      <c r="B67" s="9" t="s">
        <v>41</v>
      </c>
      <c r="C67" s="9" t="s">
        <v>100</v>
      </c>
      <c r="D67" s="9" t="s">
        <v>18</v>
      </c>
      <c r="E67" s="22">
        <v>62</v>
      </c>
      <c r="F67" s="14">
        <v>91.2239321634124</v>
      </c>
      <c r="G67" s="15">
        <v>90.924317390376999</v>
      </c>
      <c r="H67" s="16">
        <v>1.46969884603033</v>
      </c>
      <c r="I67" s="16">
        <v>92.552087225862095</v>
      </c>
      <c r="J67" s="11">
        <v>0.35126666666666601</v>
      </c>
      <c r="K67" s="30">
        <v>3.3733333333333303E-2</v>
      </c>
      <c r="L67" s="12">
        <v>15</v>
      </c>
      <c r="M67" s="17">
        <v>90.692826652267001</v>
      </c>
      <c r="N67" s="16">
        <v>4.8456830754807501E-2</v>
      </c>
      <c r="O67" s="12">
        <v>6</v>
      </c>
      <c r="P67" s="7"/>
      <c r="Q67" s="19"/>
      <c r="R67" s="7">
        <v>220</v>
      </c>
      <c r="S67" s="19" t="s">
        <v>101</v>
      </c>
    </row>
    <row r="68" spans="1:19" ht="17" customHeight="1" x14ac:dyDescent="0.15">
      <c r="A68" s="24" t="s">
        <v>109</v>
      </c>
      <c r="B68" s="9" t="s">
        <v>41</v>
      </c>
      <c r="C68" s="9" t="s">
        <v>100</v>
      </c>
      <c r="D68" s="9" t="s">
        <v>18</v>
      </c>
      <c r="E68" s="22">
        <v>64</v>
      </c>
      <c r="F68" s="14">
        <v>89.85</v>
      </c>
      <c r="G68" s="15">
        <v>90.116666666666603</v>
      </c>
      <c r="H68" s="16">
        <v>2.07181665270463</v>
      </c>
      <c r="I68" s="16">
        <v>93.1</v>
      </c>
      <c r="J68" s="11">
        <v>0.3175</v>
      </c>
      <c r="K68" s="30">
        <v>6.1666666666666599E-2</v>
      </c>
      <c r="L68" s="12">
        <v>12</v>
      </c>
      <c r="M68" s="17">
        <v>90.7</v>
      </c>
      <c r="N68" s="16">
        <v>0.141421356237309</v>
      </c>
      <c r="O68" s="12">
        <v>6</v>
      </c>
      <c r="P68" s="7"/>
      <c r="Q68" s="19"/>
      <c r="R68" s="7">
        <v>220</v>
      </c>
      <c r="S68" s="19" t="s">
        <v>101</v>
      </c>
    </row>
    <row r="69" spans="1:19" ht="17" customHeight="1" x14ac:dyDescent="0.15">
      <c r="A69" s="24" t="s">
        <v>110</v>
      </c>
      <c r="B69" s="9" t="s">
        <v>41</v>
      </c>
      <c r="C69" s="9" t="s">
        <v>100</v>
      </c>
      <c r="D69" s="9" t="s">
        <v>18</v>
      </c>
      <c r="E69" s="22">
        <v>75</v>
      </c>
      <c r="F69" s="14">
        <v>91.4</v>
      </c>
      <c r="G69" s="15">
        <v>90.957142857142799</v>
      </c>
      <c r="H69" s="16">
        <v>2.0201729879143699</v>
      </c>
      <c r="I69" s="16">
        <v>93.2</v>
      </c>
      <c r="J69" s="11">
        <v>0.29857142857142799</v>
      </c>
      <c r="K69" s="30">
        <v>2.35714285714285E-2</v>
      </c>
      <c r="L69" s="12">
        <v>14</v>
      </c>
      <c r="M69" s="17">
        <v>90.858333333333306</v>
      </c>
      <c r="N69" s="16">
        <v>0.116450015288131</v>
      </c>
      <c r="O69" s="12">
        <v>12</v>
      </c>
      <c r="P69" s="7"/>
      <c r="Q69" s="19"/>
      <c r="R69" s="7">
        <v>220</v>
      </c>
      <c r="S69" s="19" t="s">
        <v>101</v>
      </c>
    </row>
    <row r="70" spans="1:19" ht="17" customHeight="1" x14ac:dyDescent="0.15">
      <c r="A70" s="24" t="s">
        <v>111</v>
      </c>
      <c r="B70" s="9" t="s">
        <v>41</v>
      </c>
      <c r="C70" s="9" t="s">
        <v>100</v>
      </c>
      <c r="D70" s="9" t="s">
        <v>18</v>
      </c>
      <c r="E70" s="22">
        <v>64</v>
      </c>
      <c r="F70" s="14">
        <v>91.920234369798195</v>
      </c>
      <c r="G70" s="15">
        <v>91.862681894628494</v>
      </c>
      <c r="H70" s="16">
        <v>0.89957160722502005</v>
      </c>
      <c r="I70" s="16">
        <v>93.427682892351697</v>
      </c>
      <c r="J70" s="11">
        <v>0.34733333333333299</v>
      </c>
      <c r="K70" s="30">
        <v>3.6333333333333301E-2</v>
      </c>
      <c r="L70" s="12">
        <v>15</v>
      </c>
      <c r="M70" s="17">
        <v>91.092891830103994</v>
      </c>
      <c r="N70" s="16">
        <v>8.0990397040396803E-2</v>
      </c>
      <c r="O70" s="12">
        <v>6</v>
      </c>
      <c r="P70" s="7"/>
      <c r="Q70" s="19"/>
      <c r="R70" s="7">
        <v>220</v>
      </c>
      <c r="S70" s="19" t="s">
        <v>101</v>
      </c>
    </row>
    <row r="71" spans="1:19" ht="17" customHeight="1" x14ac:dyDescent="0.15">
      <c r="A71" s="24" t="s">
        <v>112</v>
      </c>
      <c r="B71" s="9" t="s">
        <v>41</v>
      </c>
      <c r="C71" s="9" t="s">
        <v>100</v>
      </c>
      <c r="D71" s="9" t="s">
        <v>18</v>
      </c>
      <c r="E71" s="22">
        <v>53</v>
      </c>
      <c r="F71" s="14">
        <v>91.4</v>
      </c>
      <c r="G71" s="15">
        <v>91.4941176470588</v>
      </c>
      <c r="H71" s="16">
        <v>1.0126296928446501</v>
      </c>
      <c r="I71" s="16">
        <v>92.8</v>
      </c>
      <c r="J71" s="11">
        <v>0.35588235294117598</v>
      </c>
      <c r="K71" s="30">
        <v>2.64705882352941E-2</v>
      </c>
      <c r="L71" s="12">
        <v>34</v>
      </c>
      <c r="M71" s="17">
        <v>91.0692307692307</v>
      </c>
      <c r="N71" s="16">
        <v>0.13774744634423899</v>
      </c>
      <c r="O71" s="12">
        <v>13</v>
      </c>
      <c r="P71" s="7">
        <v>111</v>
      </c>
      <c r="Q71" s="19" t="s">
        <v>113</v>
      </c>
      <c r="R71" s="7">
        <v>220</v>
      </c>
      <c r="S71" s="19" t="s">
        <v>101</v>
      </c>
    </row>
    <row r="72" spans="1:19" ht="17" customHeight="1" x14ac:dyDescent="0.15">
      <c r="A72" s="24" t="s">
        <v>114</v>
      </c>
      <c r="B72" s="9" t="s">
        <v>41</v>
      </c>
      <c r="C72" s="9" t="s">
        <v>100</v>
      </c>
      <c r="D72" s="9" t="s">
        <v>18</v>
      </c>
      <c r="E72" s="22">
        <v>59</v>
      </c>
      <c r="F72" s="14">
        <v>90.920949864566197</v>
      </c>
      <c r="G72" s="15">
        <v>90.397424125212495</v>
      </c>
      <c r="H72" s="16">
        <v>1.7571992170111701</v>
      </c>
      <c r="I72" s="16">
        <v>93.2317682317682</v>
      </c>
      <c r="J72" s="11">
        <v>0.319533333333333</v>
      </c>
      <c r="K72" s="30">
        <v>4.3266666666666599E-2</v>
      </c>
      <c r="L72" s="12">
        <v>15</v>
      </c>
      <c r="M72" s="17">
        <v>91.113069259857696</v>
      </c>
      <c r="N72" s="16">
        <v>0.15212303387321499</v>
      </c>
      <c r="O72" s="12">
        <v>14</v>
      </c>
      <c r="P72" s="7"/>
      <c r="Q72" s="19"/>
      <c r="R72" s="7">
        <v>220</v>
      </c>
      <c r="S72" s="19" t="s">
        <v>101</v>
      </c>
    </row>
    <row r="73" spans="1:19" ht="17" customHeight="1" x14ac:dyDescent="0.15">
      <c r="A73" s="24" t="s">
        <v>115</v>
      </c>
      <c r="B73" s="9" t="s">
        <v>41</v>
      </c>
      <c r="C73" s="9" t="s">
        <v>100</v>
      </c>
      <c r="D73" s="9" t="s">
        <v>18</v>
      </c>
      <c r="E73" s="22">
        <v>48</v>
      </c>
      <c r="F73" s="14">
        <v>90.8</v>
      </c>
      <c r="G73" s="15">
        <v>90.7916666666666</v>
      </c>
      <c r="H73" s="16">
        <v>0.242930342928073</v>
      </c>
      <c r="I73" s="16">
        <v>91.1</v>
      </c>
      <c r="J73" s="11">
        <v>0.39</v>
      </c>
      <c r="K73" s="30">
        <v>4.2500000000000003E-2</v>
      </c>
      <c r="L73" s="12">
        <v>12</v>
      </c>
      <c r="M73" s="17">
        <v>90.8</v>
      </c>
      <c r="N73" s="16">
        <v>0.56568542494923602</v>
      </c>
      <c r="O73" s="12">
        <v>2</v>
      </c>
      <c r="P73" s="7">
        <v>290</v>
      </c>
      <c r="Q73" s="19" t="s">
        <v>116</v>
      </c>
      <c r="R73" s="7">
        <v>220</v>
      </c>
      <c r="S73" s="19" t="s">
        <v>101</v>
      </c>
    </row>
    <row r="74" spans="1:19" ht="17" customHeight="1" x14ac:dyDescent="0.15">
      <c r="A74" s="24" t="s">
        <v>117</v>
      </c>
      <c r="B74" s="9" t="s">
        <v>41</v>
      </c>
      <c r="C74" s="9" t="s">
        <v>100</v>
      </c>
      <c r="D74" s="9" t="s">
        <v>18</v>
      </c>
      <c r="F74" s="14">
        <v>91.6</v>
      </c>
      <c r="G74" s="15">
        <v>91.570967741935405</v>
      </c>
      <c r="H74" s="16">
        <v>0.58605662319557394</v>
      </c>
      <c r="I74" s="16">
        <v>92.7</v>
      </c>
      <c r="J74" s="11">
        <v>0.35774193548387001</v>
      </c>
      <c r="K74" s="30">
        <v>2.8064516129032199E-2</v>
      </c>
      <c r="L74" s="12">
        <v>31</v>
      </c>
      <c r="M74" s="17">
        <v>91.22</v>
      </c>
      <c r="N74" s="16">
        <v>8.3666002653402793E-2</v>
      </c>
      <c r="O74" s="12">
        <v>5</v>
      </c>
      <c r="P74" s="7"/>
      <c r="Q74" s="19"/>
      <c r="R74" s="7">
        <v>220</v>
      </c>
      <c r="S74" s="19" t="s">
        <v>101</v>
      </c>
    </row>
    <row r="75" spans="1:19" ht="17" customHeight="1" x14ac:dyDescent="0.15">
      <c r="A75" s="24" t="s">
        <v>118</v>
      </c>
      <c r="B75" s="9" t="s">
        <v>41</v>
      </c>
      <c r="C75" s="9" t="s">
        <v>100</v>
      </c>
      <c r="D75" s="9" t="s">
        <v>18</v>
      </c>
      <c r="E75" s="22">
        <v>69</v>
      </c>
      <c r="F75" s="14">
        <v>92.016691237100503</v>
      </c>
      <c r="G75" s="15">
        <v>92.118248896099999</v>
      </c>
      <c r="H75" s="16">
        <v>0.57929680697285402</v>
      </c>
      <c r="I75" s="16">
        <v>92.9959891490671</v>
      </c>
      <c r="J75" s="11">
        <v>0.36938461538461498</v>
      </c>
      <c r="K75" s="30">
        <v>2.5692307692307698E-2</v>
      </c>
      <c r="L75" s="12">
        <v>13</v>
      </c>
      <c r="M75" s="17">
        <v>91.292996618141203</v>
      </c>
      <c r="N75" s="16">
        <v>0.21097485134034499</v>
      </c>
      <c r="O75" s="12">
        <v>6</v>
      </c>
      <c r="P75" s="7"/>
      <c r="Q75" s="19"/>
      <c r="R75" s="7">
        <v>220</v>
      </c>
      <c r="S75" s="19" t="s">
        <v>101</v>
      </c>
    </row>
    <row r="76" spans="1:19" ht="17" customHeight="1" x14ac:dyDescent="0.15">
      <c r="A76" s="24" t="s">
        <v>119</v>
      </c>
      <c r="B76" s="9" t="s">
        <v>41</v>
      </c>
      <c r="C76" s="9" t="s">
        <v>100</v>
      </c>
      <c r="D76" s="9" t="s">
        <v>18</v>
      </c>
      <c r="E76" s="22">
        <v>47</v>
      </c>
      <c r="F76" s="14">
        <v>90.986685726633496</v>
      </c>
      <c r="G76" s="15">
        <v>91.266309946617795</v>
      </c>
      <c r="H76" s="16">
        <v>0.85616827103301096</v>
      </c>
      <c r="I76" s="16">
        <v>93.072609013074896</v>
      </c>
      <c r="J76" s="11">
        <v>0.33639999999999998</v>
      </c>
      <c r="K76" s="30">
        <v>3.4666666666666603E-2</v>
      </c>
      <c r="L76" s="12">
        <v>15</v>
      </c>
      <c r="M76" s="17">
        <v>91.539593306987797</v>
      </c>
      <c r="N76" s="16">
        <v>0.25879405986752602</v>
      </c>
      <c r="O76" s="12">
        <v>8</v>
      </c>
      <c r="P76" s="7"/>
      <c r="Q76" s="19"/>
      <c r="R76" s="7">
        <v>220</v>
      </c>
      <c r="S76" s="19" t="s">
        <v>101</v>
      </c>
    </row>
    <row r="77" spans="1:19" ht="17" customHeight="1" x14ac:dyDescent="0.15">
      <c r="A77" s="24" t="s">
        <v>120</v>
      </c>
      <c r="B77" s="9" t="s">
        <v>41</v>
      </c>
      <c r="C77" s="9" t="s">
        <v>100</v>
      </c>
      <c r="D77" s="9" t="s">
        <v>18</v>
      </c>
      <c r="E77" s="22">
        <v>48</v>
      </c>
      <c r="F77" s="14">
        <v>91.519749498246995</v>
      </c>
      <c r="G77" s="15">
        <v>91.386987733499694</v>
      </c>
      <c r="H77" s="16">
        <v>0.70036110796495799</v>
      </c>
      <c r="I77" s="16">
        <v>92.406573239906507</v>
      </c>
      <c r="J77" s="11">
        <v>0.345076923076923</v>
      </c>
      <c r="K77" s="30">
        <v>2.2846153846153801E-2</v>
      </c>
      <c r="L77" s="12">
        <v>13</v>
      </c>
      <c r="M77" s="17">
        <v>91.564266597965201</v>
      </c>
      <c r="N77" s="16">
        <v>0.22081042418664801</v>
      </c>
      <c r="O77" s="12">
        <v>8</v>
      </c>
      <c r="P77" s="7"/>
      <c r="Q77" s="19"/>
      <c r="R77" s="7">
        <v>220</v>
      </c>
      <c r="S77" s="19" t="s">
        <v>101</v>
      </c>
    </row>
    <row r="78" spans="1:19" ht="17" customHeight="1" x14ac:dyDescent="0.15">
      <c r="A78" s="24" t="s">
        <v>121</v>
      </c>
      <c r="B78" s="9" t="s">
        <v>41</v>
      </c>
      <c r="C78" s="9" t="s">
        <v>100</v>
      </c>
      <c r="D78" s="9" t="s">
        <v>18</v>
      </c>
      <c r="E78" s="22">
        <v>49</v>
      </c>
      <c r="F78" s="14">
        <v>91.755199760586507</v>
      </c>
      <c r="G78" s="15">
        <v>91.809932539509106</v>
      </c>
      <c r="H78" s="16">
        <v>0.94046999699175304</v>
      </c>
      <c r="I78" s="16">
        <v>92.981013604425101</v>
      </c>
      <c r="J78" s="11">
        <v>0.35046666666666598</v>
      </c>
      <c r="K78" s="30">
        <v>2.98666666666666E-2</v>
      </c>
      <c r="L78" s="12">
        <v>15</v>
      </c>
      <c r="M78" s="17">
        <v>91.806362810539497</v>
      </c>
      <c r="N78" s="16">
        <v>0.19409682413530499</v>
      </c>
      <c r="O78" s="12">
        <v>9</v>
      </c>
      <c r="P78" s="7"/>
      <c r="Q78" s="19"/>
      <c r="R78" s="7">
        <v>220</v>
      </c>
      <c r="S78" s="19" t="s">
        <v>101</v>
      </c>
    </row>
    <row r="79" spans="1:19" ht="17" customHeight="1" x14ac:dyDescent="0.15">
      <c r="A79" s="24" t="s">
        <v>122</v>
      </c>
      <c r="B79" s="9" t="s">
        <v>41</v>
      </c>
      <c r="C79" s="9" t="s">
        <v>100</v>
      </c>
      <c r="D79" s="9" t="s">
        <v>18</v>
      </c>
      <c r="E79" s="19">
        <v>52</v>
      </c>
      <c r="F79" s="14">
        <v>91.886543034483807</v>
      </c>
      <c r="G79" s="15">
        <v>91.841076745083143</v>
      </c>
      <c r="H79" s="16">
        <v>1.2021198106446254</v>
      </c>
      <c r="I79" s="16">
        <v>94.1</v>
      </c>
      <c r="J79" s="11">
        <v>0.35090909090909089</v>
      </c>
      <c r="K79" s="30">
        <v>3.7931034482758641E-2</v>
      </c>
      <c r="L79" s="12">
        <v>33</v>
      </c>
      <c r="M79" s="17">
        <v>91.553699458125621</v>
      </c>
      <c r="N79" s="16">
        <v>0.21362642494083298</v>
      </c>
      <c r="O79" s="12">
        <v>43</v>
      </c>
      <c r="P79" s="7">
        <v>60</v>
      </c>
      <c r="Q79" s="19" t="s">
        <v>116</v>
      </c>
      <c r="R79" s="7">
        <v>220</v>
      </c>
      <c r="S79" s="19" t="s">
        <v>101</v>
      </c>
    </row>
    <row r="80" spans="1:19" ht="17" customHeight="1" x14ac:dyDescent="0.15">
      <c r="A80" s="24" t="s">
        <v>123</v>
      </c>
      <c r="B80" s="9" t="s">
        <v>41</v>
      </c>
      <c r="C80" s="9" t="s">
        <v>100</v>
      </c>
      <c r="D80" s="9" t="s">
        <v>18</v>
      </c>
      <c r="E80" s="19">
        <v>53</v>
      </c>
      <c r="F80" s="14">
        <v>91.591407024484766</v>
      </c>
      <c r="G80" s="15">
        <v>91.141100718980766</v>
      </c>
      <c r="H80" s="16">
        <v>1.6475074666005667</v>
      </c>
      <c r="I80" s="16">
        <v>93.1</v>
      </c>
      <c r="J80" s="11">
        <v>0.37093750000000003</v>
      </c>
      <c r="K80" s="30">
        <v>4.451612903225808E-2</v>
      </c>
      <c r="L80" s="12">
        <v>32</v>
      </c>
      <c r="M80" s="17">
        <v>91.494970639745105</v>
      </c>
      <c r="N80" s="16">
        <v>0.32384934298076695</v>
      </c>
      <c r="O80" s="12">
        <v>21</v>
      </c>
      <c r="P80" s="7">
        <v>90</v>
      </c>
      <c r="Q80" s="19" t="s">
        <v>116</v>
      </c>
      <c r="R80" s="7">
        <v>220</v>
      </c>
      <c r="S80" s="19" t="s">
        <v>101</v>
      </c>
    </row>
    <row r="81" spans="1:23" ht="17" customHeight="1" x14ac:dyDescent="0.15">
      <c r="A81" s="24" t="s">
        <v>124</v>
      </c>
      <c r="B81" s="9" t="s">
        <v>41</v>
      </c>
      <c r="C81" s="9" t="s">
        <v>100</v>
      </c>
      <c r="D81" s="9" t="s">
        <v>18</v>
      </c>
      <c r="E81" s="19">
        <v>53</v>
      </c>
      <c r="F81" s="14">
        <v>91.190309340274297</v>
      </c>
      <c r="G81" s="15">
        <v>91.082901000767095</v>
      </c>
      <c r="H81" s="16">
        <v>1.6474007664600558</v>
      </c>
      <c r="I81" s="16">
        <v>93.4</v>
      </c>
      <c r="J81" s="11">
        <v>0.34011929824561404</v>
      </c>
      <c r="K81" s="30">
        <v>3.4456140350877192E-2</v>
      </c>
      <c r="L81" s="12">
        <v>57</v>
      </c>
      <c r="M81" s="17">
        <v>91.550610615710198</v>
      </c>
      <c r="N81" s="16">
        <v>0.14024718928054267</v>
      </c>
      <c r="O81" s="19">
        <v>33</v>
      </c>
      <c r="P81" s="7">
        <v>30</v>
      </c>
      <c r="Q81" s="19" t="s">
        <v>116</v>
      </c>
      <c r="R81" s="7">
        <v>220</v>
      </c>
      <c r="S81" s="19" t="s">
        <v>101</v>
      </c>
    </row>
    <row r="82" spans="1:23" ht="17" customHeight="1" x14ac:dyDescent="0.15">
      <c r="A82" s="24" t="s">
        <v>125</v>
      </c>
      <c r="B82" s="9" t="s">
        <v>41</v>
      </c>
      <c r="C82" s="9" t="s">
        <v>100</v>
      </c>
      <c r="D82" s="9" t="s">
        <v>18</v>
      </c>
      <c r="E82" s="19">
        <v>49</v>
      </c>
      <c r="F82" s="14">
        <v>91.5</v>
      </c>
      <c r="G82" s="15">
        <v>91.543478260869549</v>
      </c>
      <c r="H82" s="16">
        <v>0.93847445331074941</v>
      </c>
      <c r="I82" s="16">
        <v>94.2</v>
      </c>
      <c r="J82" s="11">
        <v>0.36717391304347829</v>
      </c>
      <c r="K82" s="30">
        <v>3.4565217391304366E-2</v>
      </c>
      <c r="L82" s="12">
        <v>45</v>
      </c>
      <c r="M82" s="17">
        <v>91.662962962962951</v>
      </c>
      <c r="N82" s="16">
        <v>0.17130303367053937</v>
      </c>
      <c r="O82" s="12">
        <v>27</v>
      </c>
      <c r="P82" s="7"/>
      <c r="Q82" s="19"/>
      <c r="R82" s="7">
        <v>220</v>
      </c>
      <c r="S82" s="19" t="s">
        <v>101</v>
      </c>
    </row>
    <row r="83" spans="1:23" ht="17" customHeight="1" x14ac:dyDescent="0.15">
      <c r="A83" s="24" t="s">
        <v>126</v>
      </c>
      <c r="B83" s="9" t="s">
        <v>41</v>
      </c>
      <c r="C83" s="9" t="s">
        <v>100</v>
      </c>
      <c r="D83" s="9" t="s">
        <v>18</v>
      </c>
      <c r="E83" s="19">
        <v>56</v>
      </c>
      <c r="F83" s="14">
        <v>91.27834390415785</v>
      </c>
      <c r="G83" s="15">
        <v>91.266247199967694</v>
      </c>
      <c r="H83" s="16">
        <v>0.913318123211044</v>
      </c>
      <c r="I83" s="16">
        <v>93</v>
      </c>
      <c r="J83" s="11">
        <v>0.35523800000000016</v>
      </c>
      <c r="K83" s="30">
        <v>4.3508999999999999E-2</v>
      </c>
      <c r="L83" s="12">
        <v>100</v>
      </c>
      <c r="M83" s="17">
        <v>91.124172959199257</v>
      </c>
      <c r="N83" s="16">
        <v>0.18296172059731053</v>
      </c>
      <c r="O83" s="12">
        <v>57</v>
      </c>
      <c r="P83" s="7">
        <v>240</v>
      </c>
      <c r="Q83" s="19" t="s">
        <v>127</v>
      </c>
      <c r="R83" s="7">
        <v>220</v>
      </c>
      <c r="S83" s="19" t="s">
        <v>101</v>
      </c>
    </row>
    <row r="84" spans="1:23" ht="17" customHeight="1" x14ac:dyDescent="0.15">
      <c r="A84" s="24" t="s">
        <v>128</v>
      </c>
      <c r="B84" s="9" t="s">
        <v>41</v>
      </c>
      <c r="C84" s="9" t="s">
        <v>100</v>
      </c>
      <c r="D84" s="9" t="s">
        <v>18</v>
      </c>
      <c r="E84" s="19">
        <v>56</v>
      </c>
      <c r="F84" s="14">
        <v>91.226305998290499</v>
      </c>
      <c r="G84" s="15">
        <v>91.27809562405443</v>
      </c>
      <c r="H84" s="16">
        <v>0.8600744928570071</v>
      </c>
      <c r="I84" s="16">
        <v>93.5</v>
      </c>
      <c r="J84" s="11">
        <v>0.33923589743589749</v>
      </c>
      <c r="K84" s="30">
        <v>5.0641025641025655E-2</v>
      </c>
      <c r="L84" s="12">
        <v>39</v>
      </c>
      <c r="M84" s="17">
        <v>91.192314734356614</v>
      </c>
      <c r="N84" s="16">
        <v>0.1806782541584929</v>
      </c>
      <c r="O84" s="19">
        <v>24</v>
      </c>
      <c r="P84" s="7">
        <v>320</v>
      </c>
      <c r="Q84" s="19" t="s">
        <v>127</v>
      </c>
      <c r="R84" s="7">
        <v>220</v>
      </c>
      <c r="S84" s="19" t="s">
        <v>101</v>
      </c>
      <c r="T84" s="14">
        <v>92.697471777883251</v>
      </c>
      <c r="U84" s="16">
        <v>0.44372505399373685</v>
      </c>
      <c r="V84" s="12">
        <v>57</v>
      </c>
    </row>
    <row r="85" spans="1:23" ht="17" customHeight="1" x14ac:dyDescent="0.15">
      <c r="A85" s="24" t="s">
        <v>129</v>
      </c>
      <c r="B85" s="9" t="s">
        <v>41</v>
      </c>
      <c r="C85" s="9" t="s">
        <v>100</v>
      </c>
      <c r="D85" s="9" t="s">
        <v>18</v>
      </c>
      <c r="E85" s="19">
        <v>56</v>
      </c>
      <c r="F85" s="14">
        <v>91.205673758865245</v>
      </c>
      <c r="G85" s="15">
        <v>91.21592992303313</v>
      </c>
      <c r="H85" s="16">
        <v>0.788172541018204</v>
      </c>
      <c r="I85" s="16">
        <v>93</v>
      </c>
      <c r="J85" s="11">
        <v>0.37014666666666662</v>
      </c>
      <c r="K85" s="30">
        <v>5.9713333333333327E-2</v>
      </c>
      <c r="L85" s="12">
        <v>15</v>
      </c>
      <c r="M85" s="17">
        <v>91.148966831799044</v>
      </c>
      <c r="N85" s="16">
        <v>0.30229371828161877</v>
      </c>
      <c r="O85" s="19">
        <v>16</v>
      </c>
      <c r="P85" s="7">
        <v>280</v>
      </c>
      <c r="Q85" s="19" t="s">
        <v>127</v>
      </c>
      <c r="R85" s="7">
        <v>220</v>
      </c>
      <c r="S85" s="19" t="s">
        <v>101</v>
      </c>
    </row>
    <row r="86" spans="1:23" ht="17" customHeight="1" x14ac:dyDescent="0.15">
      <c r="F86" s="14"/>
      <c r="G86" s="15"/>
      <c r="H86" s="16"/>
      <c r="I86" s="16"/>
      <c r="J86" s="11"/>
      <c r="K86" s="30"/>
      <c r="L86" s="12"/>
      <c r="M86" s="17"/>
      <c r="N86" s="16"/>
      <c r="O86" s="19"/>
      <c r="P86" s="7"/>
      <c r="Q86" s="19"/>
      <c r="R86" s="7"/>
      <c r="S86" s="19"/>
    </row>
    <row r="87" spans="1:23" ht="17" customHeight="1" x14ac:dyDescent="0.15">
      <c r="A87" s="24" t="s">
        <v>130</v>
      </c>
      <c r="B87" s="24"/>
      <c r="C87" s="24"/>
      <c r="E87" s="8"/>
      <c r="F87" s="17"/>
      <c r="G87" s="15"/>
      <c r="H87" s="15"/>
      <c r="I87" s="15"/>
      <c r="J87" s="29"/>
      <c r="K87" s="30"/>
      <c r="L87" s="25"/>
      <c r="M87" s="17"/>
      <c r="N87" s="15"/>
      <c r="O87" s="8"/>
      <c r="P87" s="7"/>
      <c r="Q87" s="19"/>
      <c r="R87" s="7"/>
      <c r="S87" s="19"/>
      <c r="T87" s="7"/>
      <c r="U87" s="8"/>
      <c r="V87" s="8"/>
      <c r="W87" s="32"/>
    </row>
    <row r="88" spans="1:23" ht="17" customHeight="1" x14ac:dyDescent="0.15">
      <c r="A88" s="24" t="s">
        <v>131</v>
      </c>
      <c r="B88" s="9" t="s">
        <v>41</v>
      </c>
      <c r="C88" s="9" t="s">
        <v>100</v>
      </c>
      <c r="D88" s="9" t="s">
        <v>18</v>
      </c>
      <c r="E88" s="19">
        <v>173</v>
      </c>
      <c r="F88" s="14">
        <v>92.337699999999998</v>
      </c>
      <c r="G88" s="15">
        <v>92.226463157894742</v>
      </c>
      <c r="H88" s="16">
        <v>0.40948531680435263</v>
      </c>
      <c r="I88" s="16">
        <v>92.9</v>
      </c>
      <c r="J88" s="27">
        <v>0.38414894736842103</v>
      </c>
      <c r="K88" s="30">
        <v>2.7612736842105266E-2</v>
      </c>
      <c r="L88" s="12">
        <v>19</v>
      </c>
      <c r="M88" s="17">
        <v>90.4760947368421</v>
      </c>
      <c r="N88" s="16">
        <v>0.12238074228354623</v>
      </c>
      <c r="O88" s="12">
        <v>19</v>
      </c>
      <c r="P88" s="7">
        <v>65</v>
      </c>
      <c r="Q88" s="19" t="s">
        <v>132</v>
      </c>
      <c r="R88" s="7">
        <v>203</v>
      </c>
      <c r="S88" s="19" t="s">
        <v>133</v>
      </c>
    </row>
    <row r="89" spans="1:23" ht="17" customHeight="1" x14ac:dyDescent="0.15">
      <c r="A89" s="24" t="s">
        <v>134</v>
      </c>
      <c r="B89" s="9" t="s">
        <v>41</v>
      </c>
      <c r="C89" s="9" t="s">
        <v>100</v>
      </c>
      <c r="D89" s="9" t="s">
        <v>18</v>
      </c>
      <c r="E89" s="19">
        <v>173</v>
      </c>
      <c r="F89" s="14">
        <v>91.503664383293909</v>
      </c>
      <c r="G89" s="15">
        <v>91.056099829656546</v>
      </c>
      <c r="H89" s="16">
        <v>1.4592765678701998</v>
      </c>
      <c r="I89" s="16">
        <v>92.8</v>
      </c>
      <c r="J89" s="11">
        <v>0.3288888888888889</v>
      </c>
      <c r="K89" s="30">
        <v>3.1481481481481499E-2</v>
      </c>
      <c r="L89" s="12">
        <v>27</v>
      </c>
      <c r="M89" s="17">
        <v>89.599094561477713</v>
      </c>
      <c r="N89" s="16">
        <v>0.30320681667646299</v>
      </c>
      <c r="O89" s="12">
        <v>6</v>
      </c>
      <c r="P89" s="7">
        <f>(41+122)/2</f>
        <v>81.5</v>
      </c>
      <c r="Q89" s="19" t="s">
        <v>135</v>
      </c>
      <c r="R89" s="7"/>
      <c r="S89" s="19"/>
    </row>
    <row r="90" spans="1:23" ht="17" customHeight="1" x14ac:dyDescent="0.15">
      <c r="A90" s="24" t="s">
        <v>136</v>
      </c>
      <c r="B90" s="9" t="s">
        <v>41</v>
      </c>
      <c r="C90" s="9" t="s">
        <v>100</v>
      </c>
      <c r="D90" s="9" t="s">
        <v>18</v>
      </c>
      <c r="E90" s="19">
        <v>177</v>
      </c>
      <c r="F90" s="14">
        <v>90.920676958753901</v>
      </c>
      <c r="G90" s="15">
        <v>90.683479779068023</v>
      </c>
      <c r="H90" s="16">
        <v>1.9221144223133428</v>
      </c>
      <c r="I90" s="16">
        <v>93.059745679791178</v>
      </c>
      <c r="J90" s="11">
        <v>0.30955881818181824</v>
      </c>
      <c r="K90" s="30">
        <v>2.5939954545454544E-2</v>
      </c>
      <c r="L90" s="12">
        <v>22</v>
      </c>
      <c r="M90" s="17">
        <v>89.699200174633972</v>
      </c>
      <c r="N90" s="16">
        <v>0.22824357472788404</v>
      </c>
      <c r="O90" s="12">
        <v>9</v>
      </c>
      <c r="P90" s="7">
        <v>25</v>
      </c>
      <c r="Q90" s="19" t="s">
        <v>113</v>
      </c>
      <c r="R90" s="7"/>
      <c r="S90" s="19"/>
      <c r="T90" s="14">
        <v>91.263365432948092</v>
      </c>
      <c r="U90" s="16">
        <v>0.18855761123293463</v>
      </c>
      <c r="V90" s="12">
        <v>15</v>
      </c>
    </row>
    <row r="91" spans="1:23" ht="17" customHeight="1" x14ac:dyDescent="0.15">
      <c r="A91" s="24" t="s">
        <v>137</v>
      </c>
      <c r="B91" s="9" t="s">
        <v>41</v>
      </c>
      <c r="C91" s="9" t="s">
        <v>100</v>
      </c>
      <c r="D91" s="9" t="s">
        <v>18</v>
      </c>
      <c r="E91" s="19">
        <v>143</v>
      </c>
      <c r="F91" s="14">
        <v>91.507640027277205</v>
      </c>
      <c r="G91" s="15">
        <v>91.106676895649116</v>
      </c>
      <c r="H91" s="16">
        <v>1.4783057595056683</v>
      </c>
      <c r="I91" s="16">
        <v>92.974874935924447</v>
      </c>
      <c r="J91" s="11">
        <v>0.34243750000000001</v>
      </c>
      <c r="K91" s="30">
        <v>3.216666666666667E-2</v>
      </c>
      <c r="L91" s="12">
        <v>48</v>
      </c>
      <c r="M91" s="17">
        <v>89.655111242771994</v>
      </c>
      <c r="N91" s="16">
        <v>0.14074181125830129</v>
      </c>
      <c r="O91" s="12">
        <v>13</v>
      </c>
      <c r="P91" s="7">
        <v>85</v>
      </c>
      <c r="Q91" s="19" t="s">
        <v>138</v>
      </c>
      <c r="R91" s="7">
        <v>260</v>
      </c>
      <c r="S91" s="19" t="s">
        <v>139</v>
      </c>
      <c r="T91" s="14">
        <v>92.473317712685159</v>
      </c>
      <c r="U91" s="16">
        <v>0.81829364131756499</v>
      </c>
      <c r="V91" s="12">
        <v>6</v>
      </c>
    </row>
    <row r="92" spans="1:23" ht="17" customHeight="1" x14ac:dyDescent="0.15">
      <c r="A92" s="24" t="s">
        <v>140</v>
      </c>
      <c r="B92" s="9" t="s">
        <v>41</v>
      </c>
      <c r="C92" s="9" t="s">
        <v>100</v>
      </c>
      <c r="D92" s="9" t="s">
        <v>18</v>
      </c>
      <c r="E92" s="19">
        <v>225</v>
      </c>
      <c r="F92" s="14">
        <v>91.167599757659758</v>
      </c>
      <c r="G92" s="15">
        <v>90.82855612824244</v>
      </c>
      <c r="H92" s="16">
        <v>1.0369191253846948</v>
      </c>
      <c r="I92" s="16">
        <v>92.413147462556225</v>
      </c>
      <c r="J92" s="11">
        <v>0.33049999999999996</v>
      </c>
      <c r="K92" s="30">
        <v>4.9484375000000004E-2</v>
      </c>
      <c r="L92" s="12">
        <v>64</v>
      </c>
      <c r="M92" s="17">
        <v>90.123654607480489</v>
      </c>
      <c r="N92" s="16">
        <v>0.15438476136209744</v>
      </c>
      <c r="O92" s="12">
        <v>42</v>
      </c>
      <c r="P92" s="7">
        <v>224</v>
      </c>
      <c r="Q92" s="19" t="s">
        <v>222</v>
      </c>
      <c r="R92" s="7"/>
      <c r="S92" s="19"/>
    </row>
    <row r="93" spans="1:23" ht="17" customHeight="1" x14ac:dyDescent="0.15">
      <c r="A93" s="24" t="s">
        <v>141</v>
      </c>
      <c r="B93" s="9" t="s">
        <v>41</v>
      </c>
      <c r="C93" s="9" t="s">
        <v>100</v>
      </c>
      <c r="D93" s="9" t="s">
        <v>18</v>
      </c>
      <c r="E93" s="19">
        <v>542</v>
      </c>
      <c r="F93" s="14">
        <v>91.377928772751744</v>
      </c>
      <c r="G93" s="15">
        <v>91.043279136697237</v>
      </c>
      <c r="H93" s="16">
        <v>1.4536860423640454</v>
      </c>
      <c r="I93" s="16">
        <v>93.53787043987262</v>
      </c>
      <c r="J93" s="11">
        <v>0.35169117647058828</v>
      </c>
      <c r="K93" s="30">
        <v>3.9617647058823514E-2</v>
      </c>
      <c r="L93" s="12">
        <v>68</v>
      </c>
      <c r="M93" s="17">
        <v>90.204578983633482</v>
      </c>
      <c r="N93" s="16">
        <v>0.25257169221399628</v>
      </c>
      <c r="O93" s="12">
        <v>19</v>
      </c>
      <c r="P93" s="7">
        <v>136</v>
      </c>
      <c r="Q93" s="19" t="s">
        <v>142</v>
      </c>
      <c r="R93" s="7">
        <v>240</v>
      </c>
      <c r="S93" s="19" t="s">
        <v>143</v>
      </c>
      <c r="T93" s="14">
        <v>92.569953792375742</v>
      </c>
      <c r="U93" s="16">
        <v>0.61648919467331476</v>
      </c>
      <c r="V93" s="12">
        <v>62</v>
      </c>
    </row>
    <row r="94" spans="1:23" ht="17" customHeight="1" x14ac:dyDescent="0.15">
      <c r="A94" s="24" t="s">
        <v>144</v>
      </c>
      <c r="B94" s="9" t="s">
        <v>41</v>
      </c>
      <c r="C94" s="9" t="s">
        <v>100</v>
      </c>
      <c r="D94" s="9" t="s">
        <v>18</v>
      </c>
      <c r="E94" s="19">
        <v>640</v>
      </c>
      <c r="F94" s="14">
        <v>92.394803234134443</v>
      </c>
      <c r="G94" s="15">
        <v>92.326537240771316</v>
      </c>
      <c r="H94" s="16">
        <v>1.2267145011080485</v>
      </c>
      <c r="I94" s="16">
        <v>95.1</v>
      </c>
      <c r="J94" s="11">
        <v>0.34167503123971055</v>
      </c>
      <c r="K94" s="30">
        <v>4.6476906552094854E-2</v>
      </c>
      <c r="L94" s="12">
        <v>931</v>
      </c>
      <c r="M94" s="17">
        <v>92.49558307288153</v>
      </c>
      <c r="N94" s="16">
        <v>0.45174246071491592</v>
      </c>
      <c r="O94" s="12">
        <v>10</v>
      </c>
      <c r="P94" s="7">
        <f>188/2</f>
        <v>94</v>
      </c>
      <c r="Q94" s="19" t="s">
        <v>145</v>
      </c>
      <c r="R94" s="7">
        <v>200</v>
      </c>
      <c r="S94" s="19" t="s">
        <v>146</v>
      </c>
      <c r="T94" s="14">
        <v>92.673961601183208</v>
      </c>
      <c r="U94" s="16">
        <v>0.5141016446227612</v>
      </c>
      <c r="V94" s="12">
        <v>58</v>
      </c>
    </row>
    <row r="95" spans="1:23" ht="17" customHeight="1" x14ac:dyDescent="0.15">
      <c r="A95" s="24" t="s">
        <v>147</v>
      </c>
      <c r="B95" s="9" t="s">
        <v>41</v>
      </c>
      <c r="C95" s="9" t="s">
        <v>148</v>
      </c>
      <c r="D95" s="9" t="s">
        <v>16</v>
      </c>
      <c r="E95" s="19">
        <v>100</v>
      </c>
      <c r="F95" s="14">
        <v>92.2393</v>
      </c>
      <c r="G95" s="15">
        <v>91.350366666666659</v>
      </c>
      <c r="H95" s="16">
        <v>2.1217085758775602</v>
      </c>
      <c r="I95" s="16">
        <v>93.1</v>
      </c>
      <c r="J95" s="27">
        <v>0.35999046666666662</v>
      </c>
      <c r="K95" s="30">
        <v>2.9363199999999996E-2</v>
      </c>
      <c r="L95" s="12">
        <v>15</v>
      </c>
      <c r="M95" s="17">
        <v>89.577749999999995</v>
      </c>
      <c r="N95" s="16">
        <v>0.12379595960848111</v>
      </c>
      <c r="O95" s="12">
        <v>14</v>
      </c>
      <c r="P95" s="7">
        <v>0.5</v>
      </c>
      <c r="Q95" s="19" t="s">
        <v>149</v>
      </c>
      <c r="R95" s="7">
        <v>163</v>
      </c>
      <c r="S95" s="19" t="s">
        <v>24</v>
      </c>
    </row>
    <row r="96" spans="1:23" ht="17" customHeight="1" x14ac:dyDescent="0.15">
      <c r="A96" s="24" t="s">
        <v>150</v>
      </c>
      <c r="B96" s="9" t="s">
        <v>41</v>
      </c>
      <c r="C96" s="9" t="s">
        <v>148</v>
      </c>
      <c r="D96" s="9" t="s">
        <v>16</v>
      </c>
      <c r="E96" s="19">
        <v>100</v>
      </c>
      <c r="F96" s="14">
        <v>91.717100000000002</v>
      </c>
      <c r="G96" s="15">
        <v>91.028094999999979</v>
      </c>
      <c r="H96" s="16">
        <v>2.0078883677490915</v>
      </c>
      <c r="I96" s="16">
        <v>92.8</v>
      </c>
      <c r="J96" s="27">
        <v>0.33375969999999999</v>
      </c>
      <c r="K96" s="30">
        <v>4.5903699999999985E-2</v>
      </c>
      <c r="L96" s="12">
        <v>20</v>
      </c>
      <c r="M96" s="17">
        <v>88.308066666666647</v>
      </c>
      <c r="N96" s="16">
        <v>0.16720388751461476</v>
      </c>
      <c r="O96" s="12">
        <v>18</v>
      </c>
      <c r="P96" s="7">
        <v>0.5</v>
      </c>
      <c r="Q96" s="19" t="s">
        <v>149</v>
      </c>
      <c r="R96" s="7">
        <v>163</v>
      </c>
      <c r="S96" s="19" t="s">
        <v>24</v>
      </c>
    </row>
    <row r="97" spans="1:23" ht="17" customHeight="1" x14ac:dyDescent="0.15">
      <c r="A97" s="24" t="s">
        <v>151</v>
      </c>
      <c r="B97" s="9" t="s">
        <v>41</v>
      </c>
      <c r="C97" s="9" t="s">
        <v>152</v>
      </c>
      <c r="D97" s="9" t="s">
        <v>16</v>
      </c>
      <c r="E97" s="19">
        <v>186</v>
      </c>
      <c r="F97" s="14">
        <v>90.596800000000002</v>
      </c>
      <c r="G97" s="15">
        <v>90.380316666666658</v>
      </c>
      <c r="H97" s="16">
        <v>1.3411994806775371</v>
      </c>
      <c r="I97" s="16">
        <v>92.5</v>
      </c>
      <c r="J97" s="27">
        <v>0.33513575000000001</v>
      </c>
      <c r="K97" s="30">
        <v>7.7089416666666674E-2</v>
      </c>
      <c r="L97" s="12">
        <v>12</v>
      </c>
      <c r="M97" s="17">
        <v>89.70644999999999</v>
      </c>
      <c r="N97" s="16">
        <v>5.8336309447887362E-2</v>
      </c>
      <c r="O97" s="12">
        <v>2</v>
      </c>
      <c r="P97" s="7"/>
      <c r="Q97" s="19"/>
      <c r="R97" s="7"/>
      <c r="S97" s="19"/>
    </row>
    <row r="98" spans="1:23" ht="17" customHeight="1" x14ac:dyDescent="0.15">
      <c r="F98" s="14"/>
      <c r="G98" s="15"/>
      <c r="H98" s="16"/>
      <c r="I98" s="16"/>
      <c r="J98" s="16"/>
      <c r="K98" s="30"/>
      <c r="L98" s="12"/>
      <c r="M98" s="17"/>
      <c r="N98" s="16"/>
      <c r="O98" s="12"/>
      <c r="P98" s="7"/>
      <c r="Q98" s="19"/>
      <c r="R98" s="7"/>
      <c r="S98" s="19"/>
    </row>
    <row r="99" spans="1:23" ht="17" customHeight="1" x14ac:dyDescent="0.15">
      <c r="A99" s="24" t="s">
        <v>201</v>
      </c>
      <c r="F99" s="14"/>
      <c r="G99" s="15"/>
      <c r="H99" s="16"/>
      <c r="I99" s="16"/>
      <c r="J99" s="16"/>
      <c r="K99" s="30"/>
      <c r="L99" s="12"/>
      <c r="M99" s="17"/>
      <c r="N99" s="16"/>
      <c r="O99" s="12"/>
      <c r="P99" s="7"/>
      <c r="Q99" s="19"/>
      <c r="R99" s="7"/>
      <c r="S99" s="19"/>
      <c r="W99" s="32"/>
    </row>
    <row r="100" spans="1:23" ht="17" customHeight="1" x14ac:dyDescent="0.15">
      <c r="A100" s="24" t="s">
        <v>153</v>
      </c>
      <c r="B100" s="9" t="s">
        <v>41</v>
      </c>
      <c r="C100" s="9" t="s">
        <v>154</v>
      </c>
      <c r="D100" s="9" t="s">
        <v>18</v>
      </c>
      <c r="E100" s="19">
        <v>347</v>
      </c>
      <c r="F100" s="14">
        <v>92.4</v>
      </c>
      <c r="G100" s="15">
        <v>91.5326086956522</v>
      </c>
      <c r="H100" s="16">
        <v>2.1572401259012137</v>
      </c>
      <c r="I100" s="16">
        <v>94.4</v>
      </c>
      <c r="J100" s="11">
        <v>0.36081521739130445</v>
      </c>
      <c r="K100" s="30">
        <v>2.5706521739130347E-2</v>
      </c>
      <c r="L100" s="12">
        <v>184</v>
      </c>
      <c r="M100" s="17">
        <v>88.989505368593612</v>
      </c>
      <c r="N100" s="16">
        <v>0.2071297832227795</v>
      </c>
      <c r="O100" s="12">
        <v>75</v>
      </c>
      <c r="P100" s="7">
        <v>140</v>
      </c>
      <c r="Q100" s="19" t="s">
        <v>155</v>
      </c>
      <c r="R100" s="7">
        <v>205</v>
      </c>
      <c r="S100" s="19" t="s">
        <v>156</v>
      </c>
      <c r="T100" s="14">
        <v>92.95204275402557</v>
      </c>
      <c r="U100" s="16">
        <v>0.30224077319932746</v>
      </c>
      <c r="V100" s="12">
        <v>5</v>
      </c>
    </row>
    <row r="101" spans="1:23" ht="17" customHeight="1" x14ac:dyDescent="0.15">
      <c r="A101" s="24" t="s">
        <v>157</v>
      </c>
      <c r="B101" s="9" t="s">
        <v>41</v>
      </c>
      <c r="C101" s="9" t="s">
        <v>154</v>
      </c>
      <c r="D101" s="9" t="s">
        <v>18</v>
      </c>
      <c r="E101" s="21">
        <v>360</v>
      </c>
      <c r="F101" s="14">
        <v>92.267111590705468</v>
      </c>
      <c r="G101" s="15">
        <v>91.761034061743203</v>
      </c>
      <c r="H101" s="16">
        <v>1.7121503748526039</v>
      </c>
      <c r="I101" s="16">
        <v>93.759618236267301</v>
      </c>
      <c r="J101" s="11">
        <v>0.35743333333333333</v>
      </c>
      <c r="K101" s="30">
        <v>1.7600000000000005E-2</v>
      </c>
      <c r="L101" s="12">
        <v>30</v>
      </c>
      <c r="M101" s="17">
        <v>89.034189646400989</v>
      </c>
      <c r="N101" s="16">
        <v>0.20782583895596823</v>
      </c>
      <c r="O101" s="12">
        <v>19</v>
      </c>
      <c r="P101" s="7">
        <v>816</v>
      </c>
      <c r="Q101" s="19" t="s">
        <v>158</v>
      </c>
      <c r="R101" s="7">
        <v>240</v>
      </c>
      <c r="S101" s="19" t="s">
        <v>159</v>
      </c>
      <c r="T101" s="14">
        <v>91.209991737165524</v>
      </c>
      <c r="U101" s="16">
        <v>2.6883530299659073</v>
      </c>
      <c r="V101" s="12">
        <v>11</v>
      </c>
    </row>
    <row r="102" spans="1:23" ht="17" customHeight="1" x14ac:dyDescent="0.15">
      <c r="A102" s="24" t="s">
        <v>160</v>
      </c>
      <c r="B102" s="9" t="s">
        <v>41</v>
      </c>
      <c r="C102" s="9" t="s">
        <v>154</v>
      </c>
      <c r="D102" s="9" t="s">
        <v>18</v>
      </c>
      <c r="E102" s="22">
        <v>363</v>
      </c>
      <c r="F102" s="14">
        <v>90.034245735504271</v>
      </c>
      <c r="G102" s="15">
        <v>89.828202733991617</v>
      </c>
      <c r="H102" s="16">
        <v>1.873528390235387</v>
      </c>
      <c r="I102" s="16">
        <v>93.684873517823632</v>
      </c>
      <c r="J102" s="11">
        <v>0.34227272727272734</v>
      </c>
      <c r="K102" s="30">
        <v>5.2795454545454534E-2</v>
      </c>
      <c r="L102" s="12">
        <v>44</v>
      </c>
      <c r="M102" s="17">
        <v>88.64868128930874</v>
      </c>
      <c r="N102" s="16">
        <v>0.23030983514352182</v>
      </c>
      <c r="O102" s="12">
        <v>20</v>
      </c>
      <c r="P102" s="7">
        <v>33</v>
      </c>
      <c r="Q102" s="19" t="s">
        <v>158</v>
      </c>
      <c r="R102" s="7">
        <v>0</v>
      </c>
      <c r="S102" s="19"/>
    </row>
    <row r="103" spans="1:23" ht="17" customHeight="1" x14ac:dyDescent="0.15">
      <c r="A103" s="24" t="s">
        <v>161</v>
      </c>
      <c r="B103" s="9" t="s">
        <v>41</v>
      </c>
      <c r="C103" s="9" t="s">
        <v>154</v>
      </c>
      <c r="D103" s="9" t="s">
        <v>18</v>
      </c>
      <c r="E103" s="22">
        <v>367</v>
      </c>
      <c r="F103" s="14">
        <v>91.647034284300574</v>
      </c>
      <c r="G103" s="15">
        <v>91.198246655996542</v>
      </c>
      <c r="H103" s="16">
        <v>1.6373631525429695</v>
      </c>
      <c r="I103" s="16">
        <v>93.435305418854043</v>
      </c>
      <c r="J103" s="11">
        <v>0.35584999999999989</v>
      </c>
      <c r="K103" s="30">
        <v>3.6424999999999999E-2</v>
      </c>
      <c r="L103" s="12">
        <v>40</v>
      </c>
      <c r="M103" s="10"/>
      <c r="N103" s="12"/>
      <c r="O103" s="19"/>
      <c r="P103" s="7">
        <v>67</v>
      </c>
      <c r="Q103" s="19" t="s">
        <v>158</v>
      </c>
      <c r="R103" s="7">
        <v>210</v>
      </c>
      <c r="S103" s="19" t="s">
        <v>162</v>
      </c>
    </row>
    <row r="104" spans="1:23" ht="17" customHeight="1" x14ac:dyDescent="0.15">
      <c r="A104" s="24" t="s">
        <v>163</v>
      </c>
      <c r="B104" s="9" t="s">
        <v>41</v>
      </c>
      <c r="C104" s="9" t="s">
        <v>154</v>
      </c>
      <c r="D104" s="9" t="s">
        <v>18</v>
      </c>
      <c r="F104" s="14">
        <v>92.411297249640171</v>
      </c>
      <c r="G104" s="15">
        <v>91.690890295738782</v>
      </c>
      <c r="H104" s="16">
        <v>1.6348062270396946</v>
      </c>
      <c r="I104" s="16">
        <v>93.517641923678681</v>
      </c>
      <c r="J104" s="11">
        <v>0.36495833333333344</v>
      </c>
      <c r="K104" s="30">
        <v>1.9791666666666669E-2</v>
      </c>
      <c r="L104" s="12">
        <v>24</v>
      </c>
      <c r="M104" s="10"/>
      <c r="N104" s="12"/>
      <c r="O104" s="19"/>
      <c r="P104" s="7">
        <v>50</v>
      </c>
      <c r="Q104" s="19" t="s">
        <v>158</v>
      </c>
      <c r="R104" s="7">
        <v>210</v>
      </c>
      <c r="S104" s="19" t="s">
        <v>159</v>
      </c>
    </row>
    <row r="105" spans="1:23" ht="17" customHeight="1" x14ac:dyDescent="0.15">
      <c r="A105" s="24" t="s">
        <v>164</v>
      </c>
      <c r="B105" s="9" t="s">
        <v>41</v>
      </c>
      <c r="C105" s="9" t="s">
        <v>154</v>
      </c>
      <c r="D105" s="9" t="s">
        <v>16</v>
      </c>
      <c r="E105" s="19">
        <v>152</v>
      </c>
      <c r="F105" s="14">
        <v>92.076098919034834</v>
      </c>
      <c r="G105" s="15">
        <v>91.517024747643433</v>
      </c>
      <c r="H105" s="16">
        <v>1.5098231948803575</v>
      </c>
      <c r="I105" s="16">
        <v>93.211633358941981</v>
      </c>
      <c r="J105" s="11">
        <v>0.37117391304347824</v>
      </c>
      <c r="K105" s="30">
        <v>1.4000000000000002E-2</v>
      </c>
      <c r="L105" s="12">
        <v>23</v>
      </c>
      <c r="M105" s="17">
        <v>87.224852097796429</v>
      </c>
      <c r="N105" s="16">
        <v>0.48599619246384101</v>
      </c>
      <c r="O105" s="19">
        <v>5</v>
      </c>
      <c r="P105" s="7"/>
      <c r="Q105" s="19"/>
      <c r="R105" s="7">
        <v>150</v>
      </c>
      <c r="S105" s="19" t="s">
        <v>156</v>
      </c>
    </row>
    <row r="106" spans="1:23" ht="17" customHeight="1" x14ac:dyDescent="0.15">
      <c r="F106" s="14"/>
      <c r="G106" s="15"/>
      <c r="H106" s="16"/>
      <c r="I106" s="16"/>
      <c r="J106" s="11"/>
      <c r="K106" s="30"/>
      <c r="L106" s="12"/>
      <c r="M106" s="17"/>
      <c r="N106" s="16"/>
      <c r="O106" s="19"/>
      <c r="P106" s="7"/>
      <c r="Q106" s="19"/>
      <c r="R106" s="7"/>
      <c r="S106" s="19"/>
    </row>
    <row r="107" spans="1:23" ht="17" customHeight="1" x14ac:dyDescent="0.15">
      <c r="A107" s="24" t="s">
        <v>210</v>
      </c>
      <c r="F107" s="14"/>
      <c r="G107" s="15"/>
      <c r="H107" s="16"/>
      <c r="I107" s="16"/>
      <c r="J107" s="11"/>
      <c r="K107" s="30"/>
      <c r="L107" s="12"/>
      <c r="M107" s="17"/>
      <c r="N107" s="16"/>
      <c r="O107" s="19"/>
      <c r="P107" s="7"/>
      <c r="Q107" s="19"/>
      <c r="R107" s="7"/>
      <c r="S107" s="19"/>
    </row>
    <row r="108" spans="1:23" ht="17" customHeight="1" x14ac:dyDescent="0.15">
      <c r="A108" s="24" t="s">
        <v>165</v>
      </c>
      <c r="B108" s="9" t="s">
        <v>41</v>
      </c>
      <c r="C108" s="9" t="s">
        <v>154</v>
      </c>
      <c r="D108" s="9" t="s">
        <v>18</v>
      </c>
      <c r="E108" s="19">
        <v>376</v>
      </c>
      <c r="F108" s="14"/>
      <c r="G108" s="15">
        <f>(91.8*22+92.9*83+92.9*16)/(22+83+16)</f>
        <v>92.7</v>
      </c>
      <c r="H108" s="16">
        <v>0.4</v>
      </c>
      <c r="I108" s="16">
        <v>93.5</v>
      </c>
      <c r="J108" s="11">
        <v>0.35731624452672922</v>
      </c>
      <c r="K108" s="30">
        <v>2.211695760598504E-2</v>
      </c>
      <c r="L108" s="12">
        <f>22+83+16</f>
        <v>121</v>
      </c>
      <c r="M108" s="17">
        <v>90.5</v>
      </c>
      <c r="N108" s="16">
        <v>0.2</v>
      </c>
      <c r="O108" s="12">
        <v>10</v>
      </c>
      <c r="P108" s="7">
        <v>70</v>
      </c>
      <c r="Q108" s="19" t="s">
        <v>113</v>
      </c>
      <c r="R108" s="7">
        <v>210</v>
      </c>
      <c r="S108" s="19" t="s">
        <v>166</v>
      </c>
      <c r="T108" s="14">
        <v>92.717874456768527</v>
      </c>
      <c r="U108" s="16">
        <v>0.72235712529589524</v>
      </c>
      <c r="V108" s="12">
        <v>12</v>
      </c>
    </row>
    <row r="109" spans="1:23" ht="17" customHeight="1" x14ac:dyDescent="0.15">
      <c r="A109" s="24" t="s">
        <v>167</v>
      </c>
      <c r="B109" s="9" t="s">
        <v>14</v>
      </c>
      <c r="C109" s="9" t="s">
        <v>154</v>
      </c>
      <c r="D109" s="9" t="s">
        <v>18</v>
      </c>
      <c r="E109" s="19">
        <v>380</v>
      </c>
      <c r="F109" s="14">
        <v>92.13</v>
      </c>
      <c r="G109" s="15">
        <f>(91.7*51+92.1*35+92.1*14)/100</f>
        <v>91.896000000000001</v>
      </c>
      <c r="H109" s="16">
        <v>0.8</v>
      </c>
      <c r="I109" s="16">
        <v>93</v>
      </c>
      <c r="J109" s="11">
        <v>0.3568216660988075</v>
      </c>
      <c r="K109" s="30">
        <v>2.3770451371571074E-2</v>
      </c>
      <c r="L109" s="12">
        <f>51+35+14</f>
        <v>100</v>
      </c>
      <c r="M109" s="17">
        <v>90.8</v>
      </c>
      <c r="N109" s="16">
        <v>0.4</v>
      </c>
      <c r="O109" s="12">
        <v>20</v>
      </c>
      <c r="P109" s="7">
        <f>(111+86)/2</f>
        <v>98.5</v>
      </c>
      <c r="Q109" s="19" t="s">
        <v>155</v>
      </c>
      <c r="R109" s="7">
        <v>210</v>
      </c>
      <c r="S109" s="19" t="s">
        <v>224</v>
      </c>
    </row>
    <row r="110" spans="1:23" ht="17" customHeight="1" x14ac:dyDescent="0.15">
      <c r="E110" s="8"/>
      <c r="F110" s="14"/>
      <c r="G110" s="15"/>
      <c r="H110" s="16"/>
      <c r="I110" s="16"/>
      <c r="J110" s="16"/>
      <c r="K110" s="30"/>
      <c r="L110" s="12"/>
      <c r="M110" s="17"/>
      <c r="N110" s="16"/>
      <c r="O110" s="12"/>
      <c r="P110" s="7"/>
      <c r="Q110" s="19"/>
      <c r="R110" s="7"/>
      <c r="S110" s="19"/>
    </row>
    <row r="111" spans="1:23" ht="17" customHeight="1" x14ac:dyDescent="0.15">
      <c r="A111" s="24" t="s">
        <v>168</v>
      </c>
      <c r="F111" s="14"/>
      <c r="G111" s="15"/>
      <c r="H111" s="16"/>
      <c r="I111" s="16"/>
      <c r="J111" s="16"/>
      <c r="K111" s="30"/>
      <c r="L111" s="12"/>
      <c r="M111" s="17"/>
      <c r="N111" s="16"/>
      <c r="O111" s="12"/>
      <c r="P111" s="7"/>
      <c r="Q111" s="19"/>
      <c r="R111" s="7"/>
      <c r="S111" s="19"/>
      <c r="W111" s="32"/>
    </row>
    <row r="112" spans="1:23" ht="17" customHeight="1" x14ac:dyDescent="0.15">
      <c r="A112" s="24" t="s">
        <v>169</v>
      </c>
      <c r="B112" s="9" t="s">
        <v>41</v>
      </c>
      <c r="C112" s="9" t="s">
        <v>170</v>
      </c>
      <c r="D112" s="9" t="s">
        <v>16</v>
      </c>
      <c r="E112" s="19">
        <v>559</v>
      </c>
      <c r="F112" s="14">
        <v>90.430532631005889</v>
      </c>
      <c r="G112" s="15">
        <v>89.986534508919476</v>
      </c>
      <c r="H112" s="16">
        <v>2.2848707215725055</v>
      </c>
      <c r="I112" s="16">
        <v>93.6</v>
      </c>
      <c r="J112" s="11">
        <v>0.32302484472049708</v>
      </c>
      <c r="K112" s="30">
        <v>5.4133540372670756E-2</v>
      </c>
      <c r="L112" s="12">
        <v>322</v>
      </c>
      <c r="M112" s="17">
        <v>88.618635814755791</v>
      </c>
      <c r="N112" s="16">
        <v>0.27153012337263638</v>
      </c>
      <c r="O112" s="19">
        <v>184</v>
      </c>
      <c r="P112" s="7">
        <v>1.5</v>
      </c>
      <c r="Q112" s="19" t="s">
        <v>171</v>
      </c>
      <c r="R112" s="7">
        <v>215</v>
      </c>
      <c r="S112" s="19" t="s">
        <v>172</v>
      </c>
    </row>
    <row r="113" spans="1:23" ht="17" customHeight="1" x14ac:dyDescent="0.15">
      <c r="A113" s="24" t="s">
        <v>173</v>
      </c>
      <c r="B113" s="9" t="s">
        <v>174</v>
      </c>
      <c r="C113" s="9" t="s">
        <v>170</v>
      </c>
      <c r="D113" s="9" t="s">
        <v>16</v>
      </c>
      <c r="E113" s="19">
        <v>560</v>
      </c>
      <c r="F113" s="14">
        <v>90.878500000000003</v>
      </c>
      <c r="G113" s="15">
        <v>89.056255436483141</v>
      </c>
      <c r="H113" s="16">
        <v>3.3172291991857055</v>
      </c>
      <c r="I113" s="16">
        <v>93.5</v>
      </c>
      <c r="J113" s="11">
        <v>0.29498148148148151</v>
      </c>
      <c r="K113" s="30">
        <v>5.4351851851851853E-2</v>
      </c>
      <c r="L113" s="12">
        <v>54</v>
      </c>
      <c r="M113" s="17">
        <v>88.121762035215554</v>
      </c>
      <c r="N113" s="16">
        <v>0.49313346247019285</v>
      </c>
      <c r="O113" s="12">
        <v>39</v>
      </c>
      <c r="P113" s="7">
        <v>0.1</v>
      </c>
      <c r="Q113" s="19" t="s">
        <v>171</v>
      </c>
      <c r="R113" s="7">
        <v>215</v>
      </c>
      <c r="S113" s="19" t="s">
        <v>172</v>
      </c>
    </row>
    <row r="114" spans="1:23" ht="17" customHeight="1" x14ac:dyDescent="0.15">
      <c r="F114" s="14"/>
      <c r="G114" s="15"/>
      <c r="H114" s="16"/>
      <c r="I114" s="16"/>
      <c r="J114" s="11"/>
      <c r="K114" s="30"/>
      <c r="L114" s="12"/>
      <c r="M114" s="17"/>
      <c r="N114" s="16"/>
      <c r="O114" s="12"/>
      <c r="P114" s="7"/>
      <c r="Q114" s="19"/>
      <c r="R114" s="7"/>
      <c r="S114" s="19"/>
    </row>
    <row r="115" spans="1:23" ht="17" customHeight="1" x14ac:dyDescent="0.15">
      <c r="A115" s="24" t="s">
        <v>175</v>
      </c>
      <c r="F115" s="14"/>
      <c r="G115" s="15"/>
      <c r="H115" s="16"/>
      <c r="I115" s="16"/>
      <c r="J115" s="11"/>
      <c r="K115" s="30"/>
      <c r="L115" s="12"/>
      <c r="M115" s="17"/>
      <c r="N115" s="16"/>
      <c r="O115" s="12"/>
      <c r="P115" s="7"/>
      <c r="Q115" s="19"/>
      <c r="R115" s="7"/>
      <c r="S115" s="19"/>
      <c r="W115" s="32"/>
    </row>
    <row r="116" spans="1:23" ht="17" customHeight="1" x14ac:dyDescent="0.15">
      <c r="A116" s="24" t="s">
        <v>176</v>
      </c>
      <c r="B116" s="9" t="s">
        <v>41</v>
      </c>
      <c r="C116" s="9" t="s">
        <v>177</v>
      </c>
      <c r="D116" s="9" t="s">
        <v>16</v>
      </c>
      <c r="E116" s="19">
        <v>621</v>
      </c>
      <c r="F116" s="14">
        <v>90.8</v>
      </c>
      <c r="G116" s="15">
        <v>90.600999999999999</v>
      </c>
      <c r="H116" s="16">
        <v>1.054</v>
      </c>
      <c r="I116" s="16">
        <v>92.5</v>
      </c>
      <c r="J116" s="11">
        <v>0.25469999999999998</v>
      </c>
      <c r="K116" s="30">
        <v>6.7210000000000006E-2</v>
      </c>
      <c r="L116" s="12">
        <v>73</v>
      </c>
      <c r="M116" s="17">
        <v>89.897999999999996</v>
      </c>
      <c r="N116" s="16">
        <v>0.20100000000000001</v>
      </c>
      <c r="O116" s="19">
        <v>21</v>
      </c>
      <c r="P116" s="7">
        <v>0</v>
      </c>
      <c r="Q116" s="19" t="s">
        <v>178</v>
      </c>
      <c r="R116" s="7">
        <v>220</v>
      </c>
      <c r="S116" s="19" t="s">
        <v>179</v>
      </c>
    </row>
    <row r="117" spans="1:23" ht="17" customHeight="1" x14ac:dyDescent="0.15">
      <c r="A117" s="24" t="s">
        <v>180</v>
      </c>
      <c r="B117" s="9" t="s">
        <v>41</v>
      </c>
      <c r="C117" s="9" t="s">
        <v>177</v>
      </c>
      <c r="D117" s="9" t="s">
        <v>16</v>
      </c>
      <c r="E117" s="19">
        <v>605</v>
      </c>
      <c r="F117" s="14">
        <v>90.8</v>
      </c>
      <c r="G117" s="15">
        <v>89.902000000000001</v>
      </c>
      <c r="H117" s="16">
        <v>2.323</v>
      </c>
      <c r="I117" s="16">
        <v>93.1</v>
      </c>
      <c r="J117" s="11">
        <v>0.3407</v>
      </c>
      <c r="K117" s="30">
        <v>4.045E-2</v>
      </c>
      <c r="L117" s="12">
        <v>51</v>
      </c>
      <c r="M117" s="17">
        <v>89.257999999999996</v>
      </c>
      <c r="N117" s="16">
        <v>0.45100000000000001</v>
      </c>
      <c r="O117" s="19">
        <v>19</v>
      </c>
      <c r="P117" s="7">
        <f>7.6/2</f>
        <v>3.8</v>
      </c>
      <c r="Q117" s="19" t="s">
        <v>178</v>
      </c>
      <c r="R117" s="7">
        <v>220</v>
      </c>
      <c r="S117" s="19" t="s">
        <v>179</v>
      </c>
    </row>
    <row r="118" spans="1:23" ht="17" customHeight="1" x14ac:dyDescent="0.15">
      <c r="A118" s="24" t="s">
        <v>181</v>
      </c>
      <c r="B118" s="9" t="s">
        <v>41</v>
      </c>
      <c r="C118" s="9" t="s">
        <v>177</v>
      </c>
      <c r="D118" s="9" t="s">
        <v>16</v>
      </c>
      <c r="E118" s="19">
        <v>603</v>
      </c>
      <c r="F118" s="14">
        <v>89</v>
      </c>
      <c r="G118" s="15">
        <v>88.798000000000002</v>
      </c>
      <c r="H118" s="16">
        <v>2.8460000000000001</v>
      </c>
      <c r="I118" s="16">
        <v>93.2</v>
      </c>
      <c r="J118" s="11">
        <v>0.27129999999999999</v>
      </c>
      <c r="K118" s="30">
        <v>3.7780000000000001E-2</v>
      </c>
      <c r="L118" s="12">
        <v>101</v>
      </c>
      <c r="M118" s="17">
        <v>88.828000000000003</v>
      </c>
      <c r="N118" s="16">
        <v>0.20200000000000001</v>
      </c>
      <c r="O118" s="19">
        <v>36</v>
      </c>
      <c r="P118" s="7">
        <v>0</v>
      </c>
      <c r="Q118" s="19" t="s">
        <v>178</v>
      </c>
      <c r="R118" s="7">
        <v>220</v>
      </c>
      <c r="S118" s="19" t="s">
        <v>179</v>
      </c>
    </row>
    <row r="119" spans="1:23" ht="17" customHeight="1" x14ac:dyDescent="0.15">
      <c r="A119" s="24" t="s">
        <v>182</v>
      </c>
      <c r="B119" s="9" t="s">
        <v>41</v>
      </c>
      <c r="C119" s="9" t="s">
        <v>177</v>
      </c>
      <c r="D119" s="9" t="s">
        <v>16</v>
      </c>
      <c r="E119" s="19">
        <v>585</v>
      </c>
      <c r="F119" s="14">
        <v>89.2</v>
      </c>
      <c r="G119" s="15">
        <v>88.938000000000002</v>
      </c>
      <c r="H119" s="16">
        <v>2.786</v>
      </c>
      <c r="I119" s="16">
        <v>92.7</v>
      </c>
      <c r="J119" s="11">
        <v>0.1739</v>
      </c>
      <c r="K119" s="30">
        <v>3.1919999999999997E-2</v>
      </c>
      <c r="L119" s="12">
        <v>37</v>
      </c>
      <c r="M119" s="17">
        <v>88.305999999999997</v>
      </c>
      <c r="N119" s="16">
        <v>0.31900000000000001</v>
      </c>
      <c r="O119" s="19">
        <v>15</v>
      </c>
      <c r="P119" s="7">
        <v>0.1</v>
      </c>
      <c r="Q119" s="19" t="s">
        <v>178</v>
      </c>
      <c r="R119" s="7">
        <v>220</v>
      </c>
      <c r="S119" s="19" t="s">
        <v>179</v>
      </c>
    </row>
    <row r="120" spans="1:23" ht="17" customHeight="1" x14ac:dyDescent="0.15">
      <c r="F120" s="14"/>
      <c r="G120" s="15"/>
      <c r="H120" s="16"/>
      <c r="I120" s="16"/>
      <c r="J120" s="16"/>
      <c r="K120" s="30"/>
      <c r="L120" s="12"/>
      <c r="M120" s="17"/>
      <c r="N120" s="16"/>
      <c r="O120" s="12"/>
      <c r="P120" s="7"/>
      <c r="Q120" s="8"/>
      <c r="R120" s="7"/>
      <c r="S120" s="19"/>
    </row>
    <row r="121" spans="1:23" ht="17" customHeight="1" x14ac:dyDescent="0.15">
      <c r="A121" s="24" t="s">
        <v>211</v>
      </c>
      <c r="F121" s="14"/>
      <c r="G121" s="15"/>
      <c r="H121" s="16"/>
      <c r="I121" s="16"/>
      <c r="J121" s="16"/>
      <c r="K121" s="30"/>
      <c r="L121" s="12"/>
      <c r="M121" s="17"/>
      <c r="N121" s="16"/>
      <c r="O121" s="12"/>
      <c r="P121" s="7"/>
      <c r="Q121" s="8"/>
      <c r="R121" s="7"/>
      <c r="S121" s="19"/>
      <c r="W121" s="32"/>
    </row>
    <row r="122" spans="1:23" ht="17" customHeight="1" x14ac:dyDescent="0.15">
      <c r="A122" s="24" t="s">
        <v>183</v>
      </c>
      <c r="B122" s="9" t="s">
        <v>14</v>
      </c>
      <c r="C122" s="9" t="s">
        <v>184</v>
      </c>
      <c r="D122" s="9" t="s">
        <v>18</v>
      </c>
      <c r="E122" s="12">
        <v>1102.5</v>
      </c>
      <c r="F122" s="14">
        <v>91.059573686307942</v>
      </c>
      <c r="G122" s="15">
        <v>88.991868724749352</v>
      </c>
      <c r="H122" s="16">
        <v>3.6</v>
      </c>
      <c r="I122" s="16">
        <v>93.139742399309711</v>
      </c>
      <c r="J122" s="11">
        <v>0.31556521739130439</v>
      </c>
      <c r="K122" s="30">
        <v>0.1115</v>
      </c>
      <c r="L122" s="12">
        <v>23</v>
      </c>
      <c r="M122" s="17">
        <v>89.330815740410117</v>
      </c>
      <c r="N122" s="16">
        <v>0.44546425858067967</v>
      </c>
      <c r="O122" s="12">
        <v>7</v>
      </c>
      <c r="P122" s="7">
        <v>0</v>
      </c>
      <c r="Q122" s="19" t="s">
        <v>198</v>
      </c>
      <c r="R122" s="7">
        <v>190</v>
      </c>
      <c r="S122" s="19" t="s">
        <v>185</v>
      </c>
    </row>
    <row r="123" spans="1:23" ht="17" customHeight="1" x14ac:dyDescent="0.15">
      <c r="A123" s="24" t="s">
        <v>186</v>
      </c>
      <c r="B123" s="9" t="s">
        <v>41</v>
      </c>
      <c r="C123" s="9" t="s">
        <v>184</v>
      </c>
      <c r="D123" s="9" t="s">
        <v>18</v>
      </c>
      <c r="E123" s="12">
        <v>1102.5</v>
      </c>
      <c r="F123" s="14">
        <v>88.073021888303543</v>
      </c>
      <c r="G123" s="15">
        <v>88.443067101561439</v>
      </c>
      <c r="H123" s="16">
        <v>2.7688843363100988</v>
      </c>
      <c r="I123" s="16">
        <v>93.4</v>
      </c>
      <c r="J123" s="11">
        <v>0.28461764705882353</v>
      </c>
      <c r="K123" s="30">
        <v>5.0782352941176466E-2</v>
      </c>
      <c r="L123" s="12">
        <v>17</v>
      </c>
      <c r="M123" s="17">
        <v>88.070422180045966</v>
      </c>
      <c r="N123" s="16">
        <v>0.12147687016394533</v>
      </c>
      <c r="O123" s="12">
        <v>4</v>
      </c>
      <c r="P123" s="7">
        <v>0.28000000000000003</v>
      </c>
      <c r="Q123" s="19" t="s">
        <v>198</v>
      </c>
      <c r="R123" s="7">
        <v>190</v>
      </c>
      <c r="S123" s="19" t="s">
        <v>185</v>
      </c>
    </row>
    <row r="124" spans="1:23" ht="17" customHeight="1" x14ac:dyDescent="0.15">
      <c r="A124" s="24" t="s">
        <v>187</v>
      </c>
      <c r="B124" s="9" t="s">
        <v>14</v>
      </c>
      <c r="C124" s="9" t="s">
        <v>184</v>
      </c>
      <c r="D124" s="9" t="s">
        <v>18</v>
      </c>
      <c r="E124" s="12">
        <v>1102.5</v>
      </c>
      <c r="F124" s="14">
        <v>92.413673849386015</v>
      </c>
      <c r="G124" s="15">
        <v>90.513232328867247</v>
      </c>
      <c r="H124" s="16">
        <v>3.3998318073416867</v>
      </c>
      <c r="I124" s="16">
        <v>93.5</v>
      </c>
      <c r="J124" s="11">
        <v>0.32850499999999994</v>
      </c>
      <c r="K124" s="30">
        <v>3.7885000000000002E-2</v>
      </c>
      <c r="L124" s="12">
        <v>20</v>
      </c>
      <c r="M124" s="17">
        <v>87.873112960516636</v>
      </c>
      <c r="N124" s="16">
        <v>1.0028810805579518</v>
      </c>
      <c r="O124" s="12">
        <v>16</v>
      </c>
      <c r="P124" s="7">
        <v>0.25</v>
      </c>
      <c r="Q124" s="19" t="s">
        <v>198</v>
      </c>
      <c r="R124" s="7">
        <v>190</v>
      </c>
      <c r="S124" s="19" t="s">
        <v>185</v>
      </c>
    </row>
    <row r="125" spans="1:23" ht="17" customHeight="1" x14ac:dyDescent="0.15">
      <c r="A125" s="24" t="s">
        <v>188</v>
      </c>
      <c r="B125" s="9" t="s">
        <v>14</v>
      </c>
      <c r="C125" s="9" t="s">
        <v>184</v>
      </c>
      <c r="D125" s="9" t="s">
        <v>18</v>
      </c>
      <c r="E125" s="12">
        <v>1102.5</v>
      </c>
      <c r="F125" s="14">
        <v>92.3947930993413</v>
      </c>
      <c r="G125" s="15">
        <v>92.133061793134743</v>
      </c>
      <c r="H125" s="16">
        <v>1.6607261938278028</v>
      </c>
      <c r="I125" s="16">
        <v>93.89638912190685</v>
      </c>
      <c r="J125" s="11">
        <v>0.32410714285714276</v>
      </c>
      <c r="K125" s="30">
        <v>4.9535714285714287E-2</v>
      </c>
      <c r="L125" s="12">
        <v>28</v>
      </c>
      <c r="M125" s="17">
        <v>84.356793217259991</v>
      </c>
      <c r="N125" s="16">
        <v>8.3929611974853532E-2</v>
      </c>
      <c r="O125" s="12">
        <v>2</v>
      </c>
      <c r="P125" s="7">
        <v>0</v>
      </c>
      <c r="Q125" s="19" t="s">
        <v>198</v>
      </c>
      <c r="R125" s="7">
        <v>190</v>
      </c>
      <c r="S125" s="19" t="s">
        <v>185</v>
      </c>
    </row>
    <row r="126" spans="1:23" ht="17" customHeight="1" x14ac:dyDescent="0.15">
      <c r="A126" s="24" t="s">
        <v>189</v>
      </c>
      <c r="B126" s="9" t="s">
        <v>14</v>
      </c>
      <c r="C126" s="9" t="s">
        <v>184</v>
      </c>
      <c r="D126" s="9" t="s">
        <v>18</v>
      </c>
      <c r="E126" s="12">
        <v>1102.5</v>
      </c>
      <c r="F126" s="14">
        <v>89.198366849796486</v>
      </c>
      <c r="G126" s="15">
        <v>88.357363121524699</v>
      </c>
      <c r="H126" s="16">
        <v>4.55380535859471</v>
      </c>
      <c r="I126" s="16">
        <v>94.476170528341299</v>
      </c>
      <c r="J126" s="11">
        <v>0.32392727272727273</v>
      </c>
      <c r="K126" s="30">
        <v>7.1172727272727276E-2</v>
      </c>
      <c r="L126" s="12">
        <v>11</v>
      </c>
      <c r="M126" s="17">
        <v>84.855779151135209</v>
      </c>
      <c r="N126" s="16">
        <v>1.4881900802506032</v>
      </c>
      <c r="O126" s="12">
        <v>9</v>
      </c>
      <c r="P126" s="7"/>
      <c r="Q126" s="19" t="s">
        <v>198</v>
      </c>
      <c r="R126" s="7">
        <v>190</v>
      </c>
      <c r="S126" s="19" t="s">
        <v>185</v>
      </c>
    </row>
    <row r="127" spans="1:23" ht="17" customHeight="1" x14ac:dyDescent="0.15">
      <c r="A127" s="24" t="s">
        <v>190</v>
      </c>
      <c r="B127" s="9" t="s">
        <v>41</v>
      </c>
      <c r="C127" s="9" t="s">
        <v>184</v>
      </c>
      <c r="D127" s="9" t="s">
        <v>18</v>
      </c>
      <c r="E127" s="12">
        <v>1102.5</v>
      </c>
      <c r="F127" s="14">
        <v>91.339349999999996</v>
      </c>
      <c r="G127" s="15">
        <v>90.204200537937894</v>
      </c>
      <c r="H127" s="16">
        <v>2.8296885289363924</v>
      </c>
      <c r="I127" s="16">
        <v>93.977901593670339</v>
      </c>
      <c r="J127" s="11">
        <v>0.3390555555555555</v>
      </c>
      <c r="K127" s="30">
        <v>7.22857142857143E-2</v>
      </c>
      <c r="L127" s="12">
        <v>54</v>
      </c>
      <c r="M127" s="17">
        <v>89.405850791517423</v>
      </c>
      <c r="N127" s="16">
        <v>0.23742909599570736</v>
      </c>
      <c r="O127" s="12">
        <v>6</v>
      </c>
      <c r="P127" s="10">
        <v>0.3</v>
      </c>
      <c r="Q127" s="19" t="s">
        <v>198</v>
      </c>
      <c r="R127" s="7">
        <v>190</v>
      </c>
      <c r="S127" s="19" t="s">
        <v>185</v>
      </c>
    </row>
    <row r="128" spans="1:23" ht="17" customHeight="1" x14ac:dyDescent="0.15">
      <c r="A128" s="24" t="s">
        <v>191</v>
      </c>
      <c r="B128" s="9" t="s">
        <v>14</v>
      </c>
      <c r="C128" s="9" t="s">
        <v>184</v>
      </c>
      <c r="D128" s="9" t="s">
        <v>18</v>
      </c>
      <c r="E128" s="12">
        <v>1102.5</v>
      </c>
      <c r="F128" s="14">
        <v>89.570801244338114</v>
      </c>
      <c r="G128" s="15">
        <v>88.535204447457872</v>
      </c>
      <c r="H128" s="16">
        <v>3.527780950003323</v>
      </c>
      <c r="I128" s="16">
        <v>93.990437307543132</v>
      </c>
      <c r="J128" s="11">
        <v>0.33847058823529408</v>
      </c>
      <c r="K128" s="30">
        <v>7.7247058823529405E-2</v>
      </c>
      <c r="L128" s="12">
        <v>17</v>
      </c>
      <c r="M128" s="17">
        <v>87.535304212559211</v>
      </c>
      <c r="N128" s="16">
        <v>1.3266306069367999</v>
      </c>
      <c r="O128" s="12">
        <v>9</v>
      </c>
      <c r="P128" s="10">
        <v>0.35</v>
      </c>
      <c r="Q128" s="19" t="s">
        <v>198</v>
      </c>
      <c r="R128" s="7">
        <v>190</v>
      </c>
      <c r="S128" s="19" t="s">
        <v>185</v>
      </c>
    </row>
    <row r="129" spans="1:23" ht="17" customHeight="1" x14ac:dyDescent="0.15">
      <c r="A129" s="24" t="s">
        <v>192</v>
      </c>
      <c r="B129" s="9" t="s">
        <v>41</v>
      </c>
      <c r="C129" s="9" t="s">
        <v>184</v>
      </c>
      <c r="D129" s="9" t="s">
        <v>18</v>
      </c>
      <c r="E129" s="12">
        <v>1102.5</v>
      </c>
      <c r="F129" s="14">
        <v>85</v>
      </c>
      <c r="G129" s="15">
        <v>87.777777777777771</v>
      </c>
      <c r="H129" s="16">
        <v>4.3811464760316383</v>
      </c>
      <c r="I129" s="16">
        <v>93</v>
      </c>
      <c r="J129" s="11">
        <v>0.35000000000000003</v>
      </c>
      <c r="K129" s="30">
        <v>9.3333333333333324E-2</v>
      </c>
      <c r="L129" s="12">
        <v>9</v>
      </c>
      <c r="M129" s="17">
        <v>86.822020261157036</v>
      </c>
      <c r="N129" s="16">
        <v>0.35392637848097325</v>
      </c>
      <c r="O129" s="12">
        <v>2</v>
      </c>
      <c r="P129" s="7">
        <v>0</v>
      </c>
      <c r="Q129" s="19" t="s">
        <v>198</v>
      </c>
      <c r="R129" s="7"/>
      <c r="S129" s="19"/>
    </row>
    <row r="130" spans="1:23" ht="17" customHeight="1" x14ac:dyDescent="0.15">
      <c r="E130" s="12"/>
      <c r="F130" s="14"/>
      <c r="G130" s="15"/>
      <c r="H130" s="16"/>
      <c r="I130" s="16"/>
      <c r="J130" s="11"/>
      <c r="K130" s="30"/>
      <c r="L130" s="12"/>
      <c r="M130" s="17"/>
      <c r="N130" s="16"/>
      <c r="O130" s="12"/>
      <c r="P130" s="10"/>
      <c r="Q130" s="11"/>
      <c r="R130" s="7"/>
      <c r="S130" s="19"/>
    </row>
    <row r="131" spans="1:23" ht="17" customHeight="1" x14ac:dyDescent="0.15">
      <c r="A131" s="24" t="s">
        <v>212</v>
      </c>
      <c r="E131" s="12"/>
      <c r="F131" s="14"/>
      <c r="G131" s="15"/>
      <c r="H131" s="16"/>
      <c r="I131" s="16"/>
      <c r="J131" s="11"/>
      <c r="K131" s="30"/>
      <c r="L131" s="12"/>
      <c r="M131" s="17"/>
      <c r="N131" s="16"/>
      <c r="O131" s="12"/>
      <c r="P131" s="10"/>
      <c r="Q131" s="11"/>
      <c r="R131" s="7"/>
      <c r="S131" s="19"/>
    </row>
    <row r="132" spans="1:23" ht="17" customHeight="1" x14ac:dyDescent="0.15">
      <c r="A132" s="24" t="s">
        <v>193</v>
      </c>
      <c r="B132" s="9" t="s">
        <v>14</v>
      </c>
      <c r="C132" s="9" t="s">
        <v>184</v>
      </c>
      <c r="D132" s="9" t="s">
        <v>18</v>
      </c>
      <c r="E132" s="12">
        <v>65</v>
      </c>
      <c r="F132" s="14">
        <v>88.908834418414088</v>
      </c>
      <c r="G132" s="15">
        <v>89.759941336098734</v>
      </c>
      <c r="H132" s="16">
        <v>2.2585776878116124</v>
      </c>
      <c r="I132" s="16">
        <v>92.924478201658914</v>
      </c>
      <c r="J132" s="11">
        <v>0.35816666666666669</v>
      </c>
      <c r="K132" s="30">
        <v>4.7160000000000007E-2</v>
      </c>
      <c r="L132" s="12">
        <v>15</v>
      </c>
      <c r="M132" s="17">
        <v>90.355938058837395</v>
      </c>
      <c r="N132" s="16">
        <v>0.91198255418878615</v>
      </c>
      <c r="O132" s="12">
        <v>17</v>
      </c>
      <c r="P132" s="7"/>
      <c r="Q132" s="11"/>
      <c r="R132" s="7">
        <v>140</v>
      </c>
      <c r="S132" s="19" t="s">
        <v>194</v>
      </c>
    </row>
    <row r="133" spans="1:23" ht="17" customHeight="1" x14ac:dyDescent="0.15">
      <c r="A133" s="24" t="s">
        <v>195</v>
      </c>
      <c r="B133" s="9" t="s">
        <v>14</v>
      </c>
      <c r="C133" s="9" t="s">
        <v>184</v>
      </c>
      <c r="D133" s="9" t="s">
        <v>18</v>
      </c>
      <c r="E133" s="12">
        <v>65</v>
      </c>
      <c r="F133" s="14">
        <v>92.171330795567926</v>
      </c>
      <c r="G133" s="15">
        <v>91.858808325988022</v>
      </c>
      <c r="H133" s="16">
        <v>0.98036134484455695</v>
      </c>
      <c r="I133" s="16">
        <v>92.769967452710759</v>
      </c>
      <c r="J133" s="11">
        <v>0.34839999999999999</v>
      </c>
      <c r="K133" s="30">
        <v>2.2983333333333331E-2</v>
      </c>
      <c r="L133" s="12">
        <v>6</v>
      </c>
      <c r="M133" s="17">
        <v>88.925974766721424</v>
      </c>
      <c r="N133" s="16">
        <v>0.58804608441911699</v>
      </c>
      <c r="O133" s="12">
        <v>5</v>
      </c>
      <c r="P133" s="17"/>
      <c r="Q133" s="11"/>
      <c r="R133" s="7"/>
      <c r="S133" s="19"/>
    </row>
    <row r="134" spans="1:23" x14ac:dyDescent="0.15">
      <c r="F134" s="9"/>
      <c r="M134" s="9"/>
      <c r="P134" s="24"/>
      <c r="R134" s="9"/>
      <c r="W134" s="9"/>
    </row>
    <row r="135" spans="1:23" x14ac:dyDescent="0.15">
      <c r="F135" s="9"/>
      <c r="M135" s="9"/>
      <c r="P135" s="24"/>
      <c r="R135" s="9"/>
      <c r="W135" s="9"/>
    </row>
    <row r="136" spans="1:23" x14ac:dyDescent="0.15">
      <c r="A136" s="9" t="s">
        <v>261</v>
      </c>
      <c r="F136" s="9"/>
      <c r="M136" s="9"/>
      <c r="P136" s="24"/>
      <c r="R136" s="9"/>
      <c r="W136" s="9"/>
    </row>
    <row r="137" spans="1:23" x14ac:dyDescent="0.15">
      <c r="F137" s="9"/>
      <c r="M137" s="9"/>
      <c r="P137" s="24"/>
      <c r="R137" s="9"/>
      <c r="W137" s="9"/>
    </row>
    <row r="138" spans="1:23" x14ac:dyDescent="0.15">
      <c r="A138" s="24" t="s">
        <v>263</v>
      </c>
      <c r="F138" s="9"/>
      <c r="M138" s="9"/>
      <c r="P138" s="24"/>
      <c r="R138" s="9"/>
      <c r="W138" s="9"/>
    </row>
    <row r="139" spans="1:23" x14ac:dyDescent="0.15">
      <c r="A139" s="35" t="s">
        <v>226</v>
      </c>
      <c r="F139" s="9"/>
      <c r="M139" s="9"/>
      <c r="P139" s="24"/>
      <c r="R139" s="9"/>
      <c r="W139" s="9"/>
    </row>
    <row r="140" spans="1:23" x14ac:dyDescent="0.15">
      <c r="A140" s="35" t="s">
        <v>227</v>
      </c>
      <c r="F140" s="9"/>
      <c r="M140" s="9"/>
      <c r="P140" s="24"/>
      <c r="R140" s="9"/>
      <c r="W140" s="9"/>
    </row>
    <row r="141" spans="1:23" x14ac:dyDescent="0.15">
      <c r="A141" s="35" t="s">
        <v>228</v>
      </c>
      <c r="F141" s="9"/>
      <c r="M141" s="9"/>
      <c r="P141" s="24"/>
      <c r="R141" s="9"/>
      <c r="W141" s="9"/>
    </row>
    <row r="142" spans="1:23" x14ac:dyDescent="0.15">
      <c r="A142" s="35" t="s">
        <v>229</v>
      </c>
      <c r="F142" s="9"/>
      <c r="M142" s="9"/>
      <c r="P142" s="24"/>
      <c r="R142" s="9"/>
      <c r="W142" s="9"/>
    </row>
    <row r="143" spans="1:23" x14ac:dyDescent="0.15">
      <c r="A143" s="35" t="s">
        <v>230</v>
      </c>
      <c r="F143" s="9"/>
      <c r="M143" s="9"/>
      <c r="P143" s="24"/>
      <c r="R143" s="9"/>
      <c r="W143" s="9"/>
    </row>
    <row r="144" spans="1:23" x14ac:dyDescent="0.15">
      <c r="A144" s="35" t="s">
        <v>231</v>
      </c>
      <c r="F144" s="9"/>
      <c r="M144" s="9"/>
      <c r="P144" s="24"/>
      <c r="R144" s="9"/>
      <c r="W144" s="9"/>
    </row>
    <row r="145" spans="1:23" x14ac:dyDescent="0.15">
      <c r="A145" s="35" t="s">
        <v>232</v>
      </c>
      <c r="F145" s="9"/>
      <c r="M145" s="9"/>
      <c r="P145" s="24"/>
      <c r="R145" s="9"/>
      <c r="W145" s="9"/>
    </row>
    <row r="146" spans="1:23" x14ac:dyDescent="0.15">
      <c r="A146" s="35" t="s">
        <v>233</v>
      </c>
      <c r="F146" s="9"/>
      <c r="M146" s="9"/>
      <c r="P146" s="24"/>
      <c r="R146" s="9"/>
      <c r="W146" s="9"/>
    </row>
    <row r="147" spans="1:23" x14ac:dyDescent="0.15">
      <c r="A147" s="35" t="s">
        <v>234</v>
      </c>
      <c r="F147" s="9"/>
      <c r="M147" s="9"/>
      <c r="P147" s="24"/>
      <c r="R147" s="9"/>
      <c r="W147" s="9"/>
    </row>
    <row r="148" spans="1:23" x14ac:dyDescent="0.15">
      <c r="A148" s="35" t="s">
        <v>235</v>
      </c>
      <c r="F148" s="9"/>
      <c r="M148" s="9"/>
      <c r="P148" s="24"/>
      <c r="R148" s="9"/>
      <c r="W148" s="9"/>
    </row>
    <row r="149" spans="1:23" x14ac:dyDescent="0.15">
      <c r="A149" s="35" t="s">
        <v>236</v>
      </c>
      <c r="F149" s="9"/>
      <c r="M149" s="9"/>
      <c r="P149" s="24"/>
      <c r="R149" s="9"/>
      <c r="W149" s="9"/>
    </row>
    <row r="150" spans="1:23" x14ac:dyDescent="0.15">
      <c r="A150" s="35" t="s">
        <v>237</v>
      </c>
      <c r="F150" s="9"/>
      <c r="M150" s="9"/>
      <c r="P150" s="24"/>
      <c r="R150" s="9"/>
      <c r="W150" s="9"/>
    </row>
    <row r="151" spans="1:23" x14ac:dyDescent="0.15">
      <c r="A151" s="35" t="s">
        <v>238</v>
      </c>
      <c r="F151" s="9"/>
      <c r="M151" s="9"/>
      <c r="P151" s="24"/>
      <c r="R151" s="9"/>
      <c r="W151" s="9"/>
    </row>
    <row r="152" spans="1:23" x14ac:dyDescent="0.15">
      <c r="A152" s="35" t="s">
        <v>239</v>
      </c>
      <c r="F152" s="9"/>
      <c r="M152" s="9"/>
      <c r="P152" s="24"/>
      <c r="R152" s="9"/>
      <c r="W152" s="9"/>
    </row>
    <row r="153" spans="1:23" x14ac:dyDescent="0.15">
      <c r="A153" s="35" t="s">
        <v>240</v>
      </c>
      <c r="F153" s="9"/>
      <c r="M153" s="9"/>
      <c r="P153" s="24"/>
      <c r="R153" s="9"/>
      <c r="W153" s="9"/>
    </row>
    <row r="154" spans="1:23" x14ac:dyDescent="0.15">
      <c r="A154" s="35" t="s">
        <v>241</v>
      </c>
      <c r="F154" s="9"/>
      <c r="M154" s="9"/>
      <c r="P154" s="24"/>
      <c r="R154" s="9"/>
      <c r="W154" s="9"/>
    </row>
    <row r="155" spans="1:23" x14ac:dyDescent="0.15">
      <c r="A155" s="35" t="s">
        <v>242</v>
      </c>
      <c r="F155" s="9"/>
      <c r="M155" s="9"/>
      <c r="P155" s="24"/>
      <c r="R155" s="9"/>
      <c r="W155" s="9"/>
    </row>
    <row r="156" spans="1:23" x14ac:dyDescent="0.15">
      <c r="A156" s="35" t="s">
        <v>243</v>
      </c>
      <c r="F156" s="9"/>
      <c r="M156" s="9"/>
      <c r="P156" s="24"/>
      <c r="R156" s="9"/>
      <c r="W156" s="9"/>
    </row>
    <row r="157" spans="1:23" x14ac:dyDescent="0.15">
      <c r="A157" s="36" t="s">
        <v>244</v>
      </c>
      <c r="F157" s="9"/>
      <c r="M157" s="9"/>
      <c r="P157" s="24"/>
      <c r="R157" s="9"/>
      <c r="W157" s="9"/>
    </row>
    <row r="158" spans="1:23" x14ac:dyDescent="0.15">
      <c r="A158" s="35" t="s">
        <v>245</v>
      </c>
      <c r="F158" s="9"/>
      <c r="M158" s="9"/>
      <c r="P158" s="24"/>
      <c r="R158" s="9"/>
      <c r="W158" s="9"/>
    </row>
    <row r="159" spans="1:23" x14ac:dyDescent="0.15">
      <c r="A159" s="35" t="s">
        <v>246</v>
      </c>
      <c r="F159" s="9"/>
      <c r="M159" s="9"/>
      <c r="P159" s="24"/>
      <c r="R159" s="9"/>
      <c r="W159" s="9"/>
    </row>
    <row r="160" spans="1:23" x14ac:dyDescent="0.15">
      <c r="A160" s="35" t="s">
        <v>247</v>
      </c>
      <c r="F160" s="9"/>
      <c r="M160" s="9"/>
      <c r="P160" s="24"/>
      <c r="R160" s="9"/>
      <c r="W160" s="9"/>
    </row>
    <row r="161" spans="1:23" x14ac:dyDescent="0.15">
      <c r="A161" s="35" t="s">
        <v>248</v>
      </c>
      <c r="F161" s="9"/>
      <c r="M161" s="9"/>
      <c r="P161" s="24"/>
      <c r="R161" s="9"/>
      <c r="W161" s="9"/>
    </row>
    <row r="162" spans="1:23" x14ac:dyDescent="0.15">
      <c r="A162" s="35" t="s">
        <v>249</v>
      </c>
      <c r="F162" s="9"/>
      <c r="M162" s="9"/>
      <c r="P162" s="24"/>
      <c r="R162" s="9"/>
      <c r="W162" s="9"/>
    </row>
    <row r="163" spans="1:23" x14ac:dyDescent="0.15">
      <c r="A163" s="35" t="s">
        <v>250</v>
      </c>
      <c r="F163" s="9"/>
      <c r="M163" s="9"/>
      <c r="P163" s="24"/>
      <c r="R163" s="9"/>
      <c r="W163" s="9"/>
    </row>
    <row r="164" spans="1:23" x14ac:dyDescent="0.15">
      <c r="A164" s="35" t="s">
        <v>251</v>
      </c>
      <c r="F164" s="9"/>
      <c r="M164" s="9"/>
      <c r="P164" s="24"/>
      <c r="R164" s="9"/>
      <c r="W164" s="9"/>
    </row>
    <row r="165" spans="1:23" x14ac:dyDescent="0.15">
      <c r="A165" s="35" t="s">
        <v>252</v>
      </c>
      <c r="F165" s="9"/>
      <c r="M165" s="9"/>
      <c r="P165" s="24"/>
      <c r="R165" s="9"/>
      <c r="W165" s="9"/>
    </row>
    <row r="166" spans="1:23" x14ac:dyDescent="0.15">
      <c r="A166" s="35" t="s">
        <v>253</v>
      </c>
      <c r="F166" s="9"/>
      <c r="M166" s="9"/>
      <c r="P166" s="24"/>
      <c r="R166" s="9"/>
      <c r="W166" s="9"/>
    </row>
    <row r="167" spans="1:23" x14ac:dyDescent="0.15">
      <c r="A167" s="35" t="s">
        <v>254</v>
      </c>
      <c r="F167" s="9"/>
      <c r="M167" s="9"/>
      <c r="P167" s="24"/>
      <c r="R167" s="9"/>
      <c r="W167" s="9"/>
    </row>
    <row r="168" spans="1:23" x14ac:dyDescent="0.15">
      <c r="A168" s="35" t="s">
        <v>255</v>
      </c>
      <c r="F168" s="9"/>
      <c r="M168" s="9"/>
      <c r="P168" s="24"/>
      <c r="R168" s="9"/>
      <c r="W168" s="9"/>
    </row>
    <row r="169" spans="1:23" x14ac:dyDescent="0.15">
      <c r="A169" s="35" t="s">
        <v>256</v>
      </c>
      <c r="F169" s="9"/>
      <c r="M169" s="9"/>
      <c r="P169" s="24"/>
      <c r="R169" s="9"/>
      <c r="W169" s="9"/>
    </row>
    <row r="170" spans="1:23" x14ac:dyDescent="0.15">
      <c r="A170" s="35" t="s">
        <v>257</v>
      </c>
      <c r="F170" s="9"/>
      <c r="M170" s="9"/>
      <c r="P170" s="24"/>
      <c r="R170" s="9"/>
      <c r="W170" s="9"/>
    </row>
    <row r="171" spans="1:23" x14ac:dyDescent="0.15">
      <c r="A171" s="35" t="s">
        <v>258</v>
      </c>
      <c r="F171" s="9"/>
      <c r="M171" s="9"/>
      <c r="P171" s="24"/>
      <c r="R171" s="9"/>
      <c r="W171" s="9"/>
    </row>
    <row r="172" spans="1:23" x14ac:dyDescent="0.15">
      <c r="A172" s="35" t="s">
        <v>259</v>
      </c>
      <c r="F172" s="9"/>
      <c r="M172" s="9"/>
      <c r="P172" s="24"/>
      <c r="R172" s="9"/>
      <c r="W172" s="9"/>
    </row>
    <row r="173" spans="1:23" x14ac:dyDescent="0.15">
      <c r="A173" s="9" t="s">
        <v>260</v>
      </c>
      <c r="F173" s="9"/>
      <c r="M173" s="9"/>
      <c r="P173" s="24"/>
      <c r="R173" s="9"/>
      <c r="W173" s="9"/>
    </row>
  </sheetData>
  <mergeCells count="9">
    <mergeCell ref="W3:W4"/>
    <mergeCell ref="M3:O3"/>
    <mergeCell ref="P3:Q3"/>
    <mergeCell ref="R3:S3"/>
    <mergeCell ref="F4:I4"/>
    <mergeCell ref="F3:L3"/>
    <mergeCell ref="M4:N4"/>
    <mergeCell ref="T3:V3"/>
    <mergeCell ref="T4:U4"/>
  </mergeCells>
  <hyperlinks>
    <hyperlink ref="A157" r:id="rId1" display="https://doi.org/10.21203/rs.3.rs-2736667/v1" xr:uid="{E040CAE5-4CDB-CA4D-B2B1-342895D56E46}"/>
  </hyperlinks>
  <pageMargins left="0.7" right="0.7" top="0.75" bottom="0.75" header="0.3" footer="0.3"/>
  <pageSetup paperSize="9" scale="5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cp:lastPrinted>2023-06-28T06:43:18Z</cp:lastPrinted>
  <dcterms:created xsi:type="dcterms:W3CDTF">2023-06-03T12:48:12Z</dcterms:created>
  <dcterms:modified xsi:type="dcterms:W3CDTF">2023-09-29T17:21:14Z</dcterms:modified>
</cp:coreProperties>
</file>