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omipodeshakked/Dropbox/Naomi/Paper/Revisions/Final Submission/Supplemental/"/>
    </mc:Choice>
  </mc:AlternateContent>
  <xr:revisionPtr revIDLastSave="0" documentId="13_ncr:1_{5F7CE1F8-3432-B04D-9897-B945E7BDF0F7}" xr6:coauthVersionLast="47" xr6:coauthVersionMax="47" xr10:uidLastSave="{00000000-0000-0000-0000-000000000000}"/>
  <bookViews>
    <workbookView xWindow="0" yWindow="740" windowWidth="29400" windowHeight="17160" xr2:uid="{9325BB21-2254-A645-A33E-AE718BB80ED8}"/>
  </bookViews>
  <sheets>
    <sheet name="Figure 2B" sheetId="22" r:id="rId1"/>
    <sheet name="Figure 2C" sheetId="1" r:id="rId2"/>
    <sheet name="Figure 2F" sheetId="23" r:id="rId3"/>
    <sheet name="Figure 2L" sheetId="3" r:id="rId4"/>
    <sheet name="Figure 3C" sheetId="4" r:id="rId5"/>
    <sheet name="Figure 4C" sheetId="5" r:id="rId6"/>
    <sheet name="Figure 5D" sheetId="6" r:id="rId7"/>
    <sheet name="Figure 5G" sheetId="11" r:id="rId8"/>
    <sheet name="Figure 5H" sheetId="7" r:id="rId9"/>
    <sheet name="Figure 5I" sheetId="8" r:id="rId10"/>
    <sheet name="Figure 5J" sheetId="9" r:id="rId11"/>
    <sheet name="Figure 5K" sheetId="10" r:id="rId12"/>
    <sheet name="Figure 6B" sheetId="12" r:id="rId13"/>
    <sheet name="Figure 6C" sheetId="13" r:id="rId14"/>
    <sheet name="Figure 6E" sheetId="14" r:id="rId15"/>
    <sheet name="Figure 7A" sheetId="15" r:id="rId16"/>
    <sheet name="Figure S3B" sheetId="16" r:id="rId17"/>
    <sheet name="Figure S3E" sheetId="17" r:id="rId18"/>
    <sheet name="Figure S4C" sheetId="18" r:id="rId19"/>
    <sheet name="Figure S6D" sheetId="19" r:id="rId20"/>
    <sheet name="Figure S6E" sheetId="20" r:id="rId2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0" i="16" l="1"/>
  <c r="G31" i="16"/>
  <c r="G30" i="16"/>
  <c r="D30" i="16"/>
  <c r="C31" i="16"/>
  <c r="C30" i="16"/>
  <c r="H31" i="16"/>
  <c r="D31" i="16"/>
  <c r="H36" i="17"/>
  <c r="G36" i="17"/>
  <c r="D36" i="17"/>
  <c r="C36" i="17"/>
  <c r="H35" i="17"/>
  <c r="G35" i="17"/>
  <c r="D35" i="17"/>
  <c r="C35" i="17"/>
  <c r="I32" i="18"/>
  <c r="H32" i="18"/>
  <c r="G32" i="18"/>
  <c r="F32" i="18"/>
  <c r="E32" i="18"/>
  <c r="D32" i="18"/>
  <c r="C32" i="18"/>
  <c r="B32" i="18"/>
  <c r="I31" i="18"/>
  <c r="H31" i="18"/>
  <c r="G31" i="18"/>
  <c r="F31" i="18"/>
  <c r="E31" i="18"/>
  <c r="D31" i="18"/>
  <c r="C31" i="18"/>
  <c r="B31" i="18"/>
  <c r="C9" i="20"/>
  <c r="D9" i="20"/>
  <c r="F9" i="20"/>
  <c r="C10" i="15"/>
  <c r="D10" i="15"/>
  <c r="E10" i="15"/>
  <c r="F10" i="15"/>
  <c r="G10" i="15"/>
  <c r="B10" i="15"/>
  <c r="C9" i="15"/>
  <c r="D9" i="15"/>
  <c r="E9" i="15"/>
  <c r="F9" i="15"/>
  <c r="G9" i="15"/>
  <c r="B9" i="15"/>
  <c r="B10" i="10"/>
  <c r="E10" i="10"/>
  <c r="D10" i="10"/>
  <c r="C10" i="10"/>
  <c r="C10" i="9"/>
  <c r="D10" i="9"/>
  <c r="E10" i="9"/>
  <c r="B10" i="9"/>
  <c r="C9" i="8"/>
  <c r="D9" i="8"/>
  <c r="E9" i="8"/>
  <c r="B9" i="8"/>
  <c r="I35" i="5"/>
  <c r="H35" i="5"/>
  <c r="G35" i="5"/>
  <c r="F35" i="5"/>
  <c r="E35" i="5"/>
  <c r="D35" i="5"/>
  <c r="C35" i="5"/>
  <c r="B35" i="5"/>
  <c r="G32" i="4"/>
  <c r="F32" i="4"/>
  <c r="D32" i="4"/>
  <c r="C32" i="4"/>
  <c r="C9" i="7" l="1"/>
  <c r="D9" i="7"/>
  <c r="E9" i="7"/>
  <c r="B9" i="7"/>
  <c r="F14" i="11"/>
  <c r="E14" i="11"/>
  <c r="F8" i="6"/>
  <c r="E8" i="6"/>
  <c r="C9" i="3"/>
  <c r="B9" i="3"/>
  <c r="C9" i="1"/>
  <c r="D9" i="1"/>
  <c r="E9" i="1"/>
  <c r="B9" i="1"/>
  <c r="F7" i="6" l="1"/>
  <c r="E7" i="6"/>
  <c r="F6" i="6"/>
  <c r="E6" i="6"/>
  <c r="F5" i="6"/>
  <c r="E5" i="6"/>
  <c r="F4" i="6"/>
  <c r="E4" i="6"/>
</calcChain>
</file>

<file path=xl/sharedStrings.xml><?xml version="1.0" encoding="utf-8"?>
<sst xmlns="http://schemas.openxmlformats.org/spreadsheetml/2006/main" count="376" uniqueCount="140">
  <si>
    <t>+/+</t>
  </si>
  <si>
    <t>-/-</t>
  </si>
  <si>
    <t>ACE</t>
  </si>
  <si>
    <t>Organoid Diameter in µm</t>
  </si>
  <si>
    <t xml:space="preserve">iPSC line </t>
  </si>
  <si>
    <t>AGTR1</t>
  </si>
  <si>
    <t>ACE-/-</t>
  </si>
  <si>
    <t>AGTR1-/-</t>
  </si>
  <si>
    <t>P-ACE</t>
  </si>
  <si>
    <t>Isogenic control (IC)</t>
  </si>
  <si>
    <t>Oxygen  (O2):</t>
  </si>
  <si>
    <t>Proximal Tubule (PT)/Dapi ratio in ACE-/- and AGTR1-/- comapred to their isogenic controls (IC)</t>
  </si>
  <si>
    <t>+</t>
  </si>
  <si>
    <t>-</t>
  </si>
  <si>
    <t>Doxycycline (for 48h)</t>
  </si>
  <si>
    <t>&gt;1000</t>
  </si>
  <si>
    <t>&lt;15.6</t>
  </si>
  <si>
    <t>Experiment 1</t>
  </si>
  <si>
    <t>Experiment 2</t>
  </si>
  <si>
    <t>Experiment 3</t>
  </si>
  <si>
    <t>CM-IC</t>
  </si>
  <si>
    <t>CM-AGTR1-/-</t>
  </si>
  <si>
    <t>CM-C-ACE</t>
  </si>
  <si>
    <t>GM</t>
  </si>
  <si>
    <t>AngII (pg/ml)</t>
  </si>
  <si>
    <t>&lt;31.25</t>
  </si>
  <si>
    <t>CM-P-ACE</t>
  </si>
  <si>
    <t>Experiment 4</t>
  </si>
  <si>
    <t>HNF4a+/TFAP2b+</t>
  </si>
  <si>
    <t>Proximal Tubule (PT), HNF4a/Loop Of Henle/Distal Tubule (LOH/DT), TFAP2b ratio in Isogenic Control (IC),  ACE-/- , AGTR1-/- and patient derive (P-ACE) organoids grown in 21%O2 comapred to 2%O2 controls (IC)</t>
  </si>
  <si>
    <t>IC</t>
  </si>
  <si>
    <t>Oxygen (O2):</t>
  </si>
  <si>
    <t>Proximal Tubule (PT), HNF4a/Loop Of Henle/Distal Tubule (LOH/DT), TFAP2b ratio in ACE-/- , AGTR1-/- and respective Isogenic Control (IC) derived organoids</t>
  </si>
  <si>
    <t>C-ACE</t>
  </si>
  <si>
    <t>d14 IC</t>
  </si>
  <si>
    <t>Organoid Radius (mm):</t>
  </si>
  <si>
    <t>Organoid Area (mm2)</t>
  </si>
  <si>
    <t>d14 AGTR1-/-</t>
  </si>
  <si>
    <t xml:space="preserve">IC </t>
  </si>
  <si>
    <t>Area (mm2)</t>
  </si>
  <si>
    <t>iPSC line</t>
  </si>
  <si>
    <t>Radius (mm)</t>
  </si>
  <si>
    <t>Explanted organoids calculated area (in mm2): We used x4 day 24 (d14) AGTR1-/- organoids and x4 d14 Isogenic Control (IC) organoids to calculate the average area of explanted organoids</t>
  </si>
  <si>
    <t>Expermient 1</t>
  </si>
  <si>
    <t>Expermient 2</t>
  </si>
  <si>
    <t>Expermient 3</t>
  </si>
  <si>
    <t>Expermient 4</t>
  </si>
  <si>
    <t>Expermient 5</t>
  </si>
  <si>
    <t>d14</t>
  </si>
  <si>
    <t>d24</t>
  </si>
  <si>
    <t xml:space="preserve">ELISA assay to detect VEGF-A protein in conditioned media from day 14 Isogenic Control (IC), AGTR1-/-, ACE-/- and P-ACE iPSC-derived kidney organoids. </t>
  </si>
  <si>
    <t>ACE1</t>
  </si>
  <si>
    <t>ACE2</t>
  </si>
  <si>
    <t>ACE3</t>
  </si>
  <si>
    <t>ACE-IC</t>
  </si>
  <si>
    <t>ACE (ng/ml)</t>
  </si>
  <si>
    <t xml:space="preserve">ELISA assay for detection of ACE protein expression in media from reprogramed AR-RTD patient's iPSC (P-ACE) and corrected iPSC (C-ACE) clones  </t>
  </si>
  <si>
    <t xml:space="preserve">Q-PCR for VEGF-A gene expression in  day 24 (d24) Isogenic Control (IC), AGTR1-/-, ACE-/- and P-ACE iPSC-derived kidney organoids </t>
  </si>
  <si>
    <t xml:space="preserve">Q-PCR for VEGF-A gene expression in  day 14 (d14) Isogenic Control (IC), AGTR1-/-, ACE-/- and P-ACE iPSC-derived kidney organoids </t>
  </si>
  <si>
    <t>Relative VEGFA gene expression (RQ)</t>
  </si>
  <si>
    <t>Oxygen (O2)</t>
  </si>
  <si>
    <t>Relative VEGFA165 gene expression (RQ)</t>
  </si>
  <si>
    <t>Q-PCR for VEGF-A and VEGFA165 gene expression in day 14 (d14) Isogenic Control (IC) and AGTR1-/- iPSC-derived kidney organoids grown either in 21%O2 or 2%O2</t>
  </si>
  <si>
    <t>VEGFA (pg/ml)</t>
  </si>
  <si>
    <t>Expermient 6</t>
  </si>
  <si>
    <t>VEGF-A (pg/ml)</t>
  </si>
  <si>
    <t>21%O2</t>
  </si>
  <si>
    <t>2%O2</t>
  </si>
  <si>
    <t>Explanted organoids calculated area (in mm2): To calculate the averaged area of explanted organoids we used the measured radius of day 14 (d14) Isogenic Control (IC) and  AGTR1-/- explanted organoids grown pre-transplantation in either 21%O2 or in 2%O2 (n=4 organoids per group)</t>
  </si>
  <si>
    <t>Explanted organoids calculated area (in mm2): The measured radius of x10 day 14 (d14) AGTR1-/- organoids and x10 d14 Isogenic Control (IC) organoids were used to calculate the averaged area of explanted organoids</t>
  </si>
  <si>
    <t>AngII 100nM (+/-)</t>
  </si>
  <si>
    <t xml:space="preserve">Averegae Expression: </t>
  </si>
  <si>
    <t>SEM</t>
  </si>
  <si>
    <t>Average:</t>
  </si>
  <si>
    <t>SEM:</t>
  </si>
  <si>
    <t>Average ratio:</t>
  </si>
  <si>
    <t>Average ratio (HNF4a+/TFAP2b+) x4 z-sections per organoid1</t>
  </si>
  <si>
    <t>Average ratio (HNF4a+/TFAP2b+) x4 z-sections per organoid2</t>
  </si>
  <si>
    <t>Average ratio (HNF4a+/TFAP2b+) x4 z-sections per organoid3</t>
  </si>
  <si>
    <t>Average ratio (HNF4a+/TFAP2b+) x4 z-sections per organoid4</t>
  </si>
  <si>
    <t>Average ratio (HNF4a+/TFAP2b+) x4 z-sections per organoid5</t>
  </si>
  <si>
    <t>Average ratio (HNF4a+/TFAP2b+) x4 z-sections per organoid6</t>
  </si>
  <si>
    <t>Average ratio (HNF4a+/TFAP2b+) x4 z-sections per organoid7</t>
  </si>
  <si>
    <t>Average ratio (HNF4a+/TFAP2b+) x4 z-sections per organoid8</t>
  </si>
  <si>
    <t>Average ratio (HNF4a+/TFAP2b+) x4 z-sections per organoid9</t>
  </si>
  <si>
    <t>Average ratio (HNF4a+/TFAP2b+) x4 z-sections per organoid10</t>
  </si>
  <si>
    <t>Average ratio (HNF4a+/TFAP2b+) x4 z-sections per organoid11</t>
  </si>
  <si>
    <t>Average ratio (HNF4a+/TFAP2b+) x4 z-sections per organoid12</t>
  </si>
  <si>
    <t>Average ratio (HNF4a+/TFAP2b+) x4 z-sections per organoid13</t>
  </si>
  <si>
    <t>Average ratio (HNF4a+/TFAP2b+) x4 z-sections per organoid14</t>
  </si>
  <si>
    <t>Average ratio (HNF4a+/TFAP2b+) x4 z-sections per organoid15</t>
  </si>
  <si>
    <t>Average ratio (HNF4a+/TFAP2b+) x4 z-sections per organoid16</t>
  </si>
  <si>
    <t>Average ratio (HNF4a+/TFAP2b+) x4 z-sections per organoid17</t>
  </si>
  <si>
    <t>Average ratio (HNF4a+/TFAP2b+) x4 z-sections per organoid18</t>
  </si>
  <si>
    <t>Average ratio (HNF4a+/TFAP2b+) x4 z-sections per organoid19</t>
  </si>
  <si>
    <t>Average ratio (HNF4a+/TFAP2b+) x4 z-sections per organoid20</t>
  </si>
  <si>
    <t>Average ratio (HNF4a+/TFAP2b+) x4 z-sections per organoid21</t>
  </si>
  <si>
    <t>Average ratio (HNF4a+/TFAP2b+) x4 z-sections per organoid22</t>
  </si>
  <si>
    <t>Average ratio (HNF4a+/TFAP2b+) x4 z-sections per organoid23</t>
  </si>
  <si>
    <t>Average ratio (HNF4a+/TFAP2b+) x4 z-sections per organoid24</t>
  </si>
  <si>
    <t>Average ratio (HNF4a+/TFAP2b+) x4 z-sections per organoid25</t>
  </si>
  <si>
    <t>Average ratio (HNF4a+/TFAP2b+) x4 z-sections per organoid26</t>
  </si>
  <si>
    <t>Average ratio (HNF4a+/TFAP2b+) x4 z-sections per organoid27</t>
  </si>
  <si>
    <t>Average ratio (HNF4a+/TFAP2b+) x4 z-sections per organoid28</t>
  </si>
  <si>
    <t>Average Area (mm2):</t>
  </si>
  <si>
    <t>Average area (mm2):</t>
  </si>
  <si>
    <t xml:space="preserve">SEM: </t>
  </si>
  <si>
    <t>Average Ratio:</t>
  </si>
  <si>
    <t>Average ratio (HNF4a+/TFAP2b+) x4 z-sections per organoid29</t>
  </si>
  <si>
    <t>Average ratio (HNF4a+/TFAP2b+) x4 z-sections per organoid30</t>
  </si>
  <si>
    <t>HNF4a+/Dapi+</t>
  </si>
  <si>
    <r>
      <t xml:space="preserve">ELISA assay for detection of ACE protein expression in media from </t>
    </r>
    <r>
      <rPr>
        <b/>
        <i/>
        <sz val="12"/>
        <color theme="1"/>
        <rFont val="Arial"/>
        <family val="2"/>
      </rPr>
      <t>ACE</t>
    </r>
    <r>
      <rPr>
        <b/>
        <sz val="12"/>
        <color theme="1"/>
        <rFont val="Arial"/>
        <family val="2"/>
      </rPr>
      <t xml:space="preserve">-/- (ACE1, ACE2, ACE3) and </t>
    </r>
    <r>
      <rPr>
        <b/>
        <i/>
        <sz val="12"/>
        <color theme="1"/>
        <rFont val="Arial"/>
        <family val="2"/>
      </rPr>
      <t>ACE</t>
    </r>
    <r>
      <rPr>
        <b/>
        <sz val="12"/>
        <color theme="1"/>
        <rFont val="Arial"/>
        <family val="2"/>
      </rPr>
      <t>+/+ Isogenic Control (ACE-IC) iPSC clones</t>
    </r>
  </si>
  <si>
    <r>
      <t xml:space="preserve">Figure 2C: Bar Graphs. </t>
    </r>
    <r>
      <rPr>
        <sz val="12"/>
        <color theme="1"/>
        <rFont val="Arial"/>
        <family val="2"/>
      </rPr>
      <t xml:space="preserve">n=4 biological replicates. Data presented is the mean of duplicates or triplicates for each experiment. </t>
    </r>
  </si>
  <si>
    <r>
      <t xml:space="preserve">Figure 2L: Bar Graphs. </t>
    </r>
    <r>
      <rPr>
        <sz val="12"/>
        <color theme="1"/>
        <rFont val="Arial"/>
        <family val="2"/>
      </rPr>
      <t xml:space="preserve">n=4 biological replicates. Data presented is the mean of duplicates or triplicates for each experiment. </t>
    </r>
  </si>
  <si>
    <r>
      <rPr>
        <b/>
        <sz val="12"/>
        <color theme="1"/>
        <rFont val="Arial"/>
        <family val="2"/>
      </rPr>
      <t>Figure 3C. Box and Violin plots.</t>
    </r>
    <r>
      <rPr>
        <sz val="12"/>
        <color theme="1"/>
        <rFont val="Arial"/>
        <family val="2"/>
      </rPr>
      <t xml:space="preserve"> Organoids were derived from n=4 biologically independent diffenrtiation experiments. </t>
    </r>
  </si>
  <si>
    <r>
      <rPr>
        <b/>
        <sz val="12"/>
        <color theme="1"/>
        <rFont val="Arial"/>
        <family val="2"/>
      </rPr>
      <t>Figure 4C. Box and Violin plots.</t>
    </r>
    <r>
      <rPr>
        <sz val="12"/>
        <color theme="1"/>
        <rFont val="Arial"/>
        <family val="2"/>
      </rPr>
      <t xml:space="preserve"> Organoids were derived from n=4 biologically independent diffenrtiation experiments. </t>
    </r>
  </si>
  <si>
    <r>
      <t xml:space="preserve">Figure 5D: Bar Graphs. </t>
    </r>
    <r>
      <rPr>
        <sz val="12"/>
        <color theme="1"/>
        <rFont val="Arial"/>
        <family val="2"/>
      </rPr>
      <t>Explanted organoids used for calculation of area were derived from n=2 independednt tranplantation experiments</t>
    </r>
  </si>
  <si>
    <r>
      <t xml:space="preserve">Figure 5G: Bar Graphs. </t>
    </r>
    <r>
      <rPr>
        <sz val="12"/>
        <color theme="1"/>
        <rFont val="Arial"/>
        <family val="2"/>
      </rPr>
      <t>Explanted organoids used for calculation of area were derived from n=3 independednt tranplantation experiments</t>
    </r>
  </si>
  <si>
    <r>
      <t xml:space="preserve">Figure 5H: Bar Graphs, </t>
    </r>
    <r>
      <rPr>
        <sz val="12"/>
        <color rgb="FF000000"/>
        <rFont val="Arial"/>
        <family val="2"/>
      </rPr>
      <t>n=4 biological replicates. Data presented is the mean of duplicates or triplicates in each experiment.</t>
    </r>
  </si>
  <si>
    <r>
      <t xml:space="preserve">Figure 5I: Bar Graphs, </t>
    </r>
    <r>
      <rPr>
        <sz val="12"/>
        <color rgb="FF000000"/>
        <rFont val="Arial"/>
        <family val="2"/>
      </rPr>
      <t>n=4 biological replicates. Data presented is the mean of duplicates or triplicates in each experiment.</t>
    </r>
  </si>
  <si>
    <r>
      <t xml:space="preserve">Figure 5J: Bar Graph, </t>
    </r>
    <r>
      <rPr>
        <sz val="12"/>
        <color theme="1"/>
        <rFont val="Arial"/>
        <family val="2"/>
      </rPr>
      <t>n=5 biological replicates. Data presented is the mean of duplicates or triplicates in each experiment.</t>
    </r>
  </si>
  <si>
    <r>
      <t xml:space="preserve">ELISA assay to detect VEGF-A protein in conditioned media from day 24 (d24) Isogenic Control (IC), </t>
    </r>
    <r>
      <rPr>
        <b/>
        <i/>
        <sz val="12"/>
        <color theme="1"/>
        <rFont val="Arial"/>
        <family val="2"/>
      </rPr>
      <t>AGTR1</t>
    </r>
    <r>
      <rPr>
        <b/>
        <sz val="12"/>
        <color theme="1"/>
        <rFont val="Arial"/>
        <family val="2"/>
      </rPr>
      <t xml:space="preserve">-/-, </t>
    </r>
    <r>
      <rPr>
        <b/>
        <i/>
        <sz val="12"/>
        <color theme="1"/>
        <rFont val="Arial"/>
        <family val="2"/>
      </rPr>
      <t>ACE</t>
    </r>
    <r>
      <rPr>
        <b/>
        <sz val="12"/>
        <color theme="1"/>
        <rFont val="Arial"/>
        <family val="2"/>
      </rPr>
      <t xml:space="preserve">-/- and P-ACE iPSC-derived kidney organoids. </t>
    </r>
  </si>
  <si>
    <r>
      <t xml:space="preserve">Figure 5K: Bar Graphs, </t>
    </r>
    <r>
      <rPr>
        <sz val="12"/>
        <color theme="1"/>
        <rFont val="Arial"/>
        <family val="2"/>
      </rPr>
      <t>n=5 biological replicates. Data presented is the mean of duplicates or triplicates in each experiment.</t>
    </r>
  </si>
  <si>
    <r>
      <t xml:space="preserve">Figure 6B: Bar Graphs, </t>
    </r>
    <r>
      <rPr>
        <sz val="12"/>
        <color rgb="FF000000"/>
        <rFont val="Arial"/>
        <family val="2"/>
      </rPr>
      <t>n=4 biological replicates. Data presented is the mean of duplicates or triplicates in each experiment.</t>
    </r>
  </si>
  <si>
    <r>
      <t xml:space="preserve">ELISA assay for detection of  VEGF-A protein in conditioned media from  day 14 (d14) </t>
    </r>
    <r>
      <rPr>
        <b/>
        <i/>
        <sz val="12"/>
        <color theme="1"/>
        <rFont val="Arial"/>
        <family val="2"/>
      </rPr>
      <t>AGTR1</t>
    </r>
    <r>
      <rPr>
        <b/>
        <sz val="12"/>
        <color theme="1"/>
        <rFont val="Arial"/>
        <family val="2"/>
      </rPr>
      <t xml:space="preserve">-/- iPSC-derived kidney organoids grown in either 21%O2 or 2%O2 </t>
    </r>
  </si>
  <si>
    <r>
      <t xml:space="preserve">Figure 6C: Bar Graphs, </t>
    </r>
    <r>
      <rPr>
        <sz val="12"/>
        <color theme="1"/>
        <rFont val="Arial"/>
        <family val="2"/>
      </rPr>
      <t>n=6 biological replicates. Data presented is the mean of duplicates or triplicates in each experiment.</t>
    </r>
  </si>
  <si>
    <r>
      <t xml:space="preserve">Figure 6E: Bar Graphs. </t>
    </r>
    <r>
      <rPr>
        <sz val="12"/>
        <color theme="1"/>
        <rFont val="Arial"/>
        <family val="2"/>
      </rPr>
      <t>Explanted organoids used for calculation of area were derived from n=2 independednt tranplantation experiments</t>
    </r>
  </si>
  <si>
    <r>
      <t xml:space="preserve">ELISA assay for quantification of VEGF-A protein secretion in conditioned media of day 14 organoids derived from IC, </t>
    </r>
    <r>
      <rPr>
        <b/>
        <i/>
        <sz val="12"/>
        <color theme="1"/>
        <rFont val="Arial"/>
        <family val="2"/>
      </rPr>
      <t>ACE</t>
    </r>
    <r>
      <rPr>
        <b/>
        <sz val="12"/>
        <color theme="1"/>
        <rFont val="Arial"/>
        <family val="2"/>
      </rPr>
      <t xml:space="preserve">-/- or </t>
    </r>
    <r>
      <rPr>
        <b/>
        <i/>
        <sz val="12"/>
        <color theme="1"/>
        <rFont val="Arial"/>
        <family val="2"/>
      </rPr>
      <t>AGTR1</t>
    </r>
    <r>
      <rPr>
        <b/>
        <sz val="12"/>
        <color theme="1"/>
        <rFont val="Arial"/>
        <family val="2"/>
      </rPr>
      <t>-/- iPSC lines either treated with 100nM of Angiotensin II (AngII) (+) or untreated (-)</t>
    </r>
  </si>
  <si>
    <r>
      <t xml:space="preserve">Figure 7A: Bar Graphs, </t>
    </r>
    <r>
      <rPr>
        <sz val="12"/>
        <color theme="1"/>
        <rFont val="Arial"/>
        <family val="2"/>
      </rPr>
      <t>n=3 biological replicates. Data presented is the mean of duplicates or triplicates in each experiment.</t>
    </r>
  </si>
  <si>
    <r>
      <rPr>
        <b/>
        <sz val="12"/>
        <color theme="1"/>
        <rFont val="Arial"/>
        <family val="2"/>
      </rPr>
      <t xml:space="preserve">Figure S3B. Box and Violin plots. </t>
    </r>
    <r>
      <rPr>
        <sz val="12"/>
        <color theme="1"/>
        <rFont val="Arial"/>
        <family val="2"/>
      </rPr>
      <t xml:space="preserve">Organoids were derived from n=4 biologically independent diffenrtiation experiments. </t>
    </r>
  </si>
  <si>
    <r>
      <rPr>
        <b/>
        <sz val="12"/>
        <color theme="1"/>
        <rFont val="Arial"/>
        <family val="2"/>
      </rPr>
      <t>Figure S3E. Box and Violin plots.</t>
    </r>
    <r>
      <rPr>
        <sz val="12"/>
        <color theme="1"/>
        <rFont val="Arial"/>
        <family val="2"/>
      </rPr>
      <t xml:space="preserve"> Organoids were derived from n=4 biologically independent diffenrtiation experiments. </t>
    </r>
  </si>
  <si>
    <r>
      <t xml:space="preserve">Figure S4C. Box and Violin plots. </t>
    </r>
    <r>
      <rPr>
        <sz val="12"/>
        <color theme="1"/>
        <rFont val="Arial"/>
        <family val="2"/>
      </rPr>
      <t xml:space="preserve">Organoids were derived from n=4 biologically independent diffenrtiation experiments. </t>
    </r>
  </si>
  <si>
    <r>
      <t xml:space="preserve">ELISA assay for detection of human VEGF-A protein in conditioned media (CM) from </t>
    </r>
    <r>
      <rPr>
        <b/>
        <i/>
        <sz val="12"/>
        <color theme="1"/>
        <rFont val="Arial"/>
        <family val="2"/>
      </rPr>
      <t>AGTR1</t>
    </r>
    <r>
      <rPr>
        <b/>
        <sz val="12"/>
        <color theme="1"/>
        <rFont val="Arial"/>
        <family val="2"/>
      </rPr>
      <t xml:space="preserve">-/- and IC (+/+) iPSCs infected with lentivirus harboring a doxycycline (Dox)-inducible hVEGF-A construct and selected with Blasticidin. Cells were either treated with Dox for 48h (Dox+) or left untreated (Dox-). </t>
    </r>
  </si>
  <si>
    <r>
      <t xml:space="preserve">Figure S6D Bar Graphs, </t>
    </r>
    <r>
      <rPr>
        <sz val="12"/>
        <color theme="1"/>
        <rFont val="Arial"/>
        <family val="2"/>
      </rPr>
      <t>n=3 biological replicates. Data presented is the mean of duplicates or triplicates in each experiment.</t>
    </r>
    <r>
      <rPr>
        <b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>* The lower limit of detection by the ELISA kit was 15.6pg/ml, and the upper limit was 1000pg/ml</t>
    </r>
  </si>
  <si>
    <r>
      <t xml:space="preserve">Quantification of Angiotensin II (AngII) protein secretion in growth media (GM) or in Conditioned Media (CM) from day 14 Isogenic Control (CM-IC), </t>
    </r>
    <r>
      <rPr>
        <b/>
        <i/>
        <sz val="12"/>
        <color theme="1"/>
        <rFont val="Arial"/>
        <family val="2"/>
      </rPr>
      <t>AGTR1</t>
    </r>
    <r>
      <rPr>
        <b/>
        <sz val="12"/>
        <color theme="1"/>
        <rFont val="Arial"/>
        <family val="2"/>
      </rPr>
      <t>-/- (CM-AGTR1-/-), C-ACE (CM-C-ACE) or P-ACE (CM-P-ACE) organoids.</t>
    </r>
  </si>
  <si>
    <r>
      <rPr>
        <b/>
        <sz val="12"/>
        <color theme="1"/>
        <rFont val="Arial"/>
        <family val="2"/>
      </rPr>
      <t>Figure S6E: Bar Graph.</t>
    </r>
    <r>
      <rPr>
        <sz val="12"/>
        <color theme="1"/>
        <rFont val="Arial"/>
        <family val="2"/>
      </rPr>
      <t xml:space="preserve">  Results were calculated from the data obtained from n=3 (for GM, CM-IC, CM-AGTR1) and n=4 (for C-ACE, P-ACE) biologically independednt experiments.* The lower limit of detection by the ELISA kit was 31.25pg/ml.</t>
    </r>
  </si>
  <si>
    <r>
      <t xml:space="preserve">PCR validation of CRISPR/CAS9 deletion of all the major transcript isoforms (~3800bp) from the </t>
    </r>
    <r>
      <rPr>
        <b/>
        <i/>
        <sz val="12"/>
        <color rgb="FF000000"/>
        <rFont val="Arial"/>
        <family val="2"/>
      </rPr>
      <t>ACE</t>
    </r>
    <r>
      <rPr>
        <b/>
        <sz val="12"/>
        <color rgb="FF000000"/>
        <rFont val="Arial"/>
        <family val="2"/>
      </rPr>
      <t xml:space="preserve"> gene in wild type iPSC (NHSK) </t>
    </r>
  </si>
  <si>
    <r>
      <rPr>
        <b/>
        <sz val="12"/>
        <color theme="1"/>
        <rFont val="Arial"/>
        <family val="2"/>
      </rPr>
      <t>Figure 2B:</t>
    </r>
    <r>
      <rPr>
        <sz val="12"/>
        <color theme="1"/>
        <rFont val="Arial"/>
        <family val="2"/>
      </rPr>
      <t xml:space="preserve"> Uncropped scan of gel electrophoresis of PCR perfomred on three iPSC mutant clones (ACE-/-: AC1, AC2, AC3) and isogenic control iPSC line (ACE+/+: IC) using primers flanking the large deletion (orange arrows), which gives a product only in the mutant lines and within the deleted sequence (light blue arrows), which gives a product only in the IC iPSC line. Blot is representative of n=2 independent repeats. </t>
    </r>
  </si>
  <si>
    <r>
      <t xml:space="preserve">PCR validation of CRISPR/CAS9 deletion of the entire axon 2, ~1000bp  (the only coding region) from the </t>
    </r>
    <r>
      <rPr>
        <b/>
        <i/>
        <sz val="12"/>
        <color rgb="FF000000"/>
        <rFont val="Arial"/>
        <family val="2"/>
      </rPr>
      <t>AGTR1</t>
    </r>
    <r>
      <rPr>
        <b/>
        <sz val="12"/>
        <color rgb="FF000000"/>
        <rFont val="Arial"/>
        <family val="2"/>
      </rPr>
      <t xml:space="preserve"> gene in wild type iPSC (NHSK) </t>
    </r>
  </si>
  <si>
    <r>
      <rPr>
        <b/>
        <sz val="12"/>
        <color theme="1"/>
        <rFont val="Arial"/>
        <family val="2"/>
      </rPr>
      <t>Figure 2F:</t>
    </r>
    <r>
      <rPr>
        <sz val="12"/>
        <color theme="1"/>
        <rFont val="Arial"/>
        <family val="2"/>
      </rPr>
      <t xml:space="preserve"> Uncropped scan of gel electrophoresis of PCR perfomred on three iPSC mutant clones (AGTR1-/-: AT1, AT2, AT3) and isogenic control iPSC line (AGTR1+/+: IC) using primers flanking the large deletion (orange arrows), which gives a product in the mutant lines and within the deleted sequence (light blue arrows), which gives a product only in the IC iPSC line. Blot is representative of n=2 independent repeats.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</si>
</sst>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8"/>
      <name val="Calibri"/>
      <family val="2"/>
      <scheme val="minor"/>
    </font>
    <font>
      <i/>
      <sz val="12"/>
      <name val="Arial"/>
      <family val="2"/>
    </font>
    <font>
      <b/>
      <i/>
      <sz val="12"/>
      <name val="Arial"/>
      <family val="2"/>
    </font>
    <font>
      <b/>
      <sz val="12"/>
      <color rgb="FF000000"/>
      <name val="Arial"/>
      <family val="2"/>
    </font>
    <font>
      <b/>
      <i/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left"/>
    </xf>
    <xf numFmtId="2" fontId="2" fillId="0" borderId="0" xfId="0" applyNumberFormat="1" applyFont="1"/>
    <xf numFmtId="2" fontId="2" fillId="0" borderId="0" xfId="0" applyNumberFormat="1" applyFont="1" applyAlignment="1">
      <alignment horizontal="center"/>
    </xf>
    <xf numFmtId="9" fontId="2" fillId="0" borderId="0" xfId="0" applyNumberFormat="1" applyFont="1"/>
    <xf numFmtId="2" fontId="3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center"/>
    </xf>
    <xf numFmtId="2" fontId="3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0" fontId="7" fillId="0" borderId="0" xfId="0" applyFont="1"/>
    <xf numFmtId="0" fontId="9" fillId="0" borderId="0" xfId="0" applyFont="1"/>
    <xf numFmtId="0" fontId="10" fillId="0" borderId="0" xfId="0" applyFont="1"/>
    <xf numFmtId="2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2" fontId="9" fillId="0" borderId="0" xfId="0" applyNumberFormat="1" applyFont="1"/>
    <xf numFmtId="0" fontId="11" fillId="0" borderId="0" xfId="0" applyFont="1" applyAlignment="1">
      <alignment horizontal="center"/>
    </xf>
    <xf numFmtId="2" fontId="11" fillId="0" borderId="0" xfId="0" applyNumberFormat="1" applyFont="1" applyAlignment="1">
      <alignment horizontal="center"/>
    </xf>
    <xf numFmtId="0" fontId="11" fillId="0" borderId="0" xfId="0" applyFont="1"/>
    <xf numFmtId="2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2" fontId="10" fillId="0" borderId="0" xfId="0" applyNumberFormat="1" applyFont="1"/>
    <xf numFmtId="0" fontId="9" fillId="0" borderId="0" xfId="0" applyFont="1" applyAlignment="1">
      <alignment horizontal="left"/>
    </xf>
    <xf numFmtId="2" fontId="9" fillId="0" borderId="0" xfId="0" applyNumberFormat="1" applyFont="1" applyAlignment="1">
      <alignment horizontal="left"/>
    </xf>
    <xf numFmtId="2" fontId="10" fillId="0" borderId="0" xfId="0" applyNumberFormat="1" applyFont="1" applyAlignment="1">
      <alignment horizontal="left"/>
    </xf>
    <xf numFmtId="9" fontId="10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10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microsoft.com/office/2007/relationships/hdphoto" Target="../media/hdphoto2.wdp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12700</xdr:colOff>
      <xdr:row>2</xdr:row>
      <xdr:rowOff>139700</xdr:rowOff>
    </xdr:from>
    <xdr:to>
      <xdr:col>6</xdr:col>
      <xdr:colOff>342900</xdr:colOff>
      <xdr:row>27</xdr:row>
      <xdr:rowOff>177800</xdr:rowOff>
    </xdr:to>
    <xdr:grpSp>
      <xdr:nvGrpSpPr>
        <xdr:cNvPr id="40" name="Group 39">
          <a:extLst>
            <a:ext uri="{FF2B5EF4-FFF2-40B4-BE49-F238E27FC236}">
              <a16:creationId xmlns:a16="http://schemas.microsoft.com/office/drawing/2014/main" id="{2C96A571-041D-FB8A-939E-A17249796DAF}"/>
            </a:ext>
          </a:extLst>
        </xdr:cNvPr>
        <xdr:cNvGrpSpPr/>
      </xdr:nvGrpSpPr>
      <xdr:grpSpPr>
        <a:xfrm>
          <a:off x="838200" y="546100"/>
          <a:ext cx="4457700" cy="5118100"/>
          <a:chOff x="635000" y="1219200"/>
          <a:chExt cx="4457700" cy="5118100"/>
        </a:xfrm>
      </xdr:grpSpPr>
      <xdr:pic>
        <xdr:nvPicPr>
          <xdr:cNvPr id="26" name="Picture 25">
            <a:extLst>
              <a:ext uri="{FF2B5EF4-FFF2-40B4-BE49-F238E27FC236}">
                <a16:creationId xmlns:a16="http://schemas.microsoft.com/office/drawing/2014/main" id="{91E2DDF9-F63E-8CC5-D796-6B3FA443EB0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sharpenSoften amount="50000"/>
                    </a14:imgEffect>
                    <a14:imgEffect>
                      <a14:brightnessContrast contrast="2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635000" y="1219200"/>
            <a:ext cx="4457700" cy="5118100"/>
          </a:xfrm>
          <a:prstGeom prst="rect">
            <a:avLst/>
          </a:prstGeom>
        </xdr:spPr>
      </xdr:pic>
      <xdr:sp macro="" textlink="">
        <xdr:nvSpPr>
          <xdr:cNvPr id="27" name="TextBox 26">
            <a:extLst>
              <a:ext uri="{FF2B5EF4-FFF2-40B4-BE49-F238E27FC236}">
                <a16:creationId xmlns:a16="http://schemas.microsoft.com/office/drawing/2014/main" id="{CF4884CC-24F4-F4EE-1F03-A8D168E085EF}"/>
              </a:ext>
            </a:extLst>
          </xdr:cNvPr>
          <xdr:cNvSpPr txBox="1"/>
        </xdr:nvSpPr>
        <xdr:spPr>
          <a:xfrm>
            <a:off x="876300" y="1993900"/>
            <a:ext cx="393700" cy="5461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 b="1"/>
              <a:t>IC</a:t>
            </a:r>
          </a:p>
        </xdr:txBody>
      </xdr:sp>
      <xdr:sp macro="" textlink="">
        <xdr:nvSpPr>
          <xdr:cNvPr id="28" name="TextBox 27">
            <a:extLst>
              <a:ext uri="{FF2B5EF4-FFF2-40B4-BE49-F238E27FC236}">
                <a16:creationId xmlns:a16="http://schemas.microsoft.com/office/drawing/2014/main" id="{DB354748-3532-7840-AD0F-DDDECBA26E39}"/>
              </a:ext>
            </a:extLst>
          </xdr:cNvPr>
          <xdr:cNvSpPr txBox="1"/>
        </xdr:nvSpPr>
        <xdr:spPr>
          <a:xfrm>
            <a:off x="1206500" y="1993900"/>
            <a:ext cx="508000" cy="5461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100" b="1"/>
              <a:t>AC1</a:t>
            </a:r>
          </a:p>
        </xdr:txBody>
      </xdr:sp>
      <xdr:sp macro="" textlink="">
        <xdr:nvSpPr>
          <xdr:cNvPr id="29" name="TextBox 28">
            <a:extLst>
              <a:ext uri="{FF2B5EF4-FFF2-40B4-BE49-F238E27FC236}">
                <a16:creationId xmlns:a16="http://schemas.microsoft.com/office/drawing/2014/main" id="{91934E64-1881-3145-A7FC-B7BA07651781}"/>
              </a:ext>
            </a:extLst>
          </xdr:cNvPr>
          <xdr:cNvSpPr txBox="1"/>
        </xdr:nvSpPr>
        <xdr:spPr>
          <a:xfrm>
            <a:off x="1689100" y="1993900"/>
            <a:ext cx="508000" cy="5461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100" b="1"/>
              <a:t>AC2</a:t>
            </a:r>
          </a:p>
        </xdr:txBody>
      </xdr:sp>
      <xdr:sp macro="" textlink="">
        <xdr:nvSpPr>
          <xdr:cNvPr id="30" name="TextBox 29">
            <a:extLst>
              <a:ext uri="{FF2B5EF4-FFF2-40B4-BE49-F238E27FC236}">
                <a16:creationId xmlns:a16="http://schemas.microsoft.com/office/drawing/2014/main" id="{B47D098C-5FDE-5247-9BD0-9CB9B1AFC6FA}"/>
              </a:ext>
            </a:extLst>
          </xdr:cNvPr>
          <xdr:cNvSpPr txBox="1"/>
        </xdr:nvSpPr>
        <xdr:spPr>
          <a:xfrm>
            <a:off x="2184400" y="1993900"/>
            <a:ext cx="508000" cy="5461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100" b="1"/>
              <a:t>AC3</a:t>
            </a:r>
          </a:p>
        </xdr:txBody>
      </xdr:sp>
      <xdr:sp macro="" textlink="">
        <xdr:nvSpPr>
          <xdr:cNvPr id="31" name="TextBox 30">
            <a:extLst>
              <a:ext uri="{FF2B5EF4-FFF2-40B4-BE49-F238E27FC236}">
                <a16:creationId xmlns:a16="http://schemas.microsoft.com/office/drawing/2014/main" id="{6E018D48-E1DF-884B-BA76-8A247F3766E7}"/>
              </a:ext>
            </a:extLst>
          </xdr:cNvPr>
          <xdr:cNvSpPr txBox="1"/>
        </xdr:nvSpPr>
        <xdr:spPr>
          <a:xfrm>
            <a:off x="3225800" y="1993900"/>
            <a:ext cx="393700" cy="5461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 b="1"/>
              <a:t>IC</a:t>
            </a:r>
          </a:p>
        </xdr:txBody>
      </xdr:sp>
      <xdr:sp macro="" textlink="">
        <xdr:nvSpPr>
          <xdr:cNvPr id="32" name="TextBox 31">
            <a:extLst>
              <a:ext uri="{FF2B5EF4-FFF2-40B4-BE49-F238E27FC236}">
                <a16:creationId xmlns:a16="http://schemas.microsoft.com/office/drawing/2014/main" id="{ED9D77FC-1369-C14F-88E3-19C095222E82}"/>
              </a:ext>
            </a:extLst>
          </xdr:cNvPr>
          <xdr:cNvSpPr txBox="1"/>
        </xdr:nvSpPr>
        <xdr:spPr>
          <a:xfrm>
            <a:off x="3594100" y="1993900"/>
            <a:ext cx="508000" cy="5461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100" b="1"/>
              <a:t>AC1</a:t>
            </a:r>
          </a:p>
        </xdr:txBody>
      </xdr:sp>
      <xdr:sp macro="" textlink="">
        <xdr:nvSpPr>
          <xdr:cNvPr id="33" name="TextBox 32">
            <a:extLst>
              <a:ext uri="{FF2B5EF4-FFF2-40B4-BE49-F238E27FC236}">
                <a16:creationId xmlns:a16="http://schemas.microsoft.com/office/drawing/2014/main" id="{FAD1F9DB-F4AD-D44B-9056-D2FAB74B2B23}"/>
              </a:ext>
            </a:extLst>
          </xdr:cNvPr>
          <xdr:cNvSpPr txBox="1"/>
        </xdr:nvSpPr>
        <xdr:spPr>
          <a:xfrm>
            <a:off x="4114800" y="1993900"/>
            <a:ext cx="508000" cy="5461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100" b="1"/>
              <a:t>AC2</a:t>
            </a:r>
          </a:p>
        </xdr:txBody>
      </xdr:sp>
      <xdr:sp macro="" textlink="">
        <xdr:nvSpPr>
          <xdr:cNvPr id="34" name="TextBox 33">
            <a:extLst>
              <a:ext uri="{FF2B5EF4-FFF2-40B4-BE49-F238E27FC236}">
                <a16:creationId xmlns:a16="http://schemas.microsoft.com/office/drawing/2014/main" id="{CEA9C5B0-288E-0B43-B806-EB2DB1BD7BB4}"/>
              </a:ext>
            </a:extLst>
          </xdr:cNvPr>
          <xdr:cNvSpPr txBox="1"/>
        </xdr:nvSpPr>
        <xdr:spPr>
          <a:xfrm>
            <a:off x="4533900" y="1993900"/>
            <a:ext cx="508000" cy="5461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100" b="1"/>
              <a:t>AC3</a:t>
            </a:r>
          </a:p>
        </xdr:txBody>
      </xdr:sp>
      <xdr:cxnSp macro="">
        <xdr:nvCxnSpPr>
          <xdr:cNvPr id="36" name="Straight Arrow Connector 35">
            <a:extLst>
              <a:ext uri="{FF2B5EF4-FFF2-40B4-BE49-F238E27FC236}">
                <a16:creationId xmlns:a16="http://schemas.microsoft.com/office/drawing/2014/main" id="{AB95D664-B677-1A9B-8150-FC7947CC2469}"/>
              </a:ext>
            </a:extLst>
          </xdr:cNvPr>
          <xdr:cNvCxnSpPr/>
        </xdr:nvCxnSpPr>
        <xdr:spPr>
          <a:xfrm>
            <a:off x="927100" y="1930400"/>
            <a:ext cx="520700" cy="0"/>
          </a:xfrm>
          <a:prstGeom prst="straightConnector1">
            <a:avLst/>
          </a:prstGeom>
          <a:ln w="25400">
            <a:tailEnd type="triangle"/>
          </a:ln>
        </xdr:spPr>
        <xdr:style>
          <a:lnRef idx="3">
            <a:schemeClr val="accent4"/>
          </a:lnRef>
          <a:fillRef idx="0">
            <a:schemeClr val="accent4"/>
          </a:fillRef>
          <a:effectRef idx="2">
            <a:schemeClr val="accent4"/>
          </a:effectRef>
          <a:fontRef idx="minor">
            <a:schemeClr val="tx1"/>
          </a:fontRef>
        </xdr:style>
      </xdr:cxnSp>
      <xdr:cxnSp macro="">
        <xdr:nvCxnSpPr>
          <xdr:cNvPr id="37" name="Straight Arrow Connector 36">
            <a:extLst>
              <a:ext uri="{FF2B5EF4-FFF2-40B4-BE49-F238E27FC236}">
                <a16:creationId xmlns:a16="http://schemas.microsoft.com/office/drawing/2014/main" id="{7A9BE933-C350-4E41-A564-3C2B7D862300}"/>
              </a:ext>
            </a:extLst>
          </xdr:cNvPr>
          <xdr:cNvCxnSpPr/>
        </xdr:nvCxnSpPr>
        <xdr:spPr>
          <a:xfrm flipH="1">
            <a:off x="2057400" y="1930400"/>
            <a:ext cx="520700" cy="0"/>
          </a:xfrm>
          <a:prstGeom prst="straightConnector1">
            <a:avLst/>
          </a:prstGeom>
          <a:ln w="25400">
            <a:tailEnd type="triangle"/>
          </a:ln>
        </xdr:spPr>
        <xdr:style>
          <a:lnRef idx="3">
            <a:schemeClr val="accent4"/>
          </a:lnRef>
          <a:fillRef idx="0">
            <a:schemeClr val="accent4"/>
          </a:fillRef>
          <a:effectRef idx="2">
            <a:schemeClr val="accent4"/>
          </a:effectRef>
          <a:fontRef idx="minor">
            <a:schemeClr val="tx1"/>
          </a:fontRef>
        </xdr:style>
      </xdr:cxnSp>
      <xdr:cxnSp macro="">
        <xdr:nvCxnSpPr>
          <xdr:cNvPr id="38" name="Straight Arrow Connector 37">
            <a:extLst>
              <a:ext uri="{FF2B5EF4-FFF2-40B4-BE49-F238E27FC236}">
                <a16:creationId xmlns:a16="http://schemas.microsoft.com/office/drawing/2014/main" id="{46F462A6-6931-0748-BA45-287775F6F901}"/>
              </a:ext>
            </a:extLst>
          </xdr:cNvPr>
          <xdr:cNvCxnSpPr/>
        </xdr:nvCxnSpPr>
        <xdr:spPr>
          <a:xfrm>
            <a:off x="3314700" y="1930400"/>
            <a:ext cx="520700" cy="0"/>
          </a:xfrm>
          <a:prstGeom prst="straightConnector1">
            <a:avLst/>
          </a:prstGeom>
          <a:ln w="25400">
            <a:tailEnd type="triangle"/>
          </a:ln>
        </xdr:spPr>
        <xdr:style>
          <a:lnRef idx="3">
            <a:schemeClr val="accent5"/>
          </a:lnRef>
          <a:fillRef idx="0">
            <a:schemeClr val="accent5"/>
          </a:fillRef>
          <a:effectRef idx="2">
            <a:schemeClr val="accent5"/>
          </a:effectRef>
          <a:fontRef idx="minor">
            <a:schemeClr val="tx1"/>
          </a:fontRef>
        </xdr:style>
      </xdr:cxnSp>
      <xdr:cxnSp macro="">
        <xdr:nvCxnSpPr>
          <xdr:cNvPr id="39" name="Straight Arrow Connector 38">
            <a:extLst>
              <a:ext uri="{FF2B5EF4-FFF2-40B4-BE49-F238E27FC236}">
                <a16:creationId xmlns:a16="http://schemas.microsoft.com/office/drawing/2014/main" id="{741E374E-3944-204C-9253-091D7E6E51A5}"/>
              </a:ext>
            </a:extLst>
          </xdr:cNvPr>
          <xdr:cNvCxnSpPr/>
        </xdr:nvCxnSpPr>
        <xdr:spPr>
          <a:xfrm flipH="1">
            <a:off x="4432300" y="1930400"/>
            <a:ext cx="520700" cy="0"/>
          </a:xfrm>
          <a:prstGeom prst="straightConnector1">
            <a:avLst/>
          </a:prstGeom>
          <a:ln w="25400">
            <a:tailEnd type="triangle"/>
          </a:ln>
        </xdr:spPr>
        <xdr:style>
          <a:lnRef idx="3">
            <a:schemeClr val="accent5"/>
          </a:lnRef>
          <a:fillRef idx="0">
            <a:schemeClr val="accent5"/>
          </a:fillRef>
          <a:effectRef idx="2">
            <a:schemeClr val="accent5"/>
          </a:effectRef>
          <a:fontRef idx="minor">
            <a:schemeClr val="tx1"/>
          </a:fontRef>
        </xdr:style>
      </xdr:cxnSp>
    </xdr:grpSp>
    <xdr:clientData/>
  </xdr:twoCellAnchor>
  <xdr:twoCellAnchor>
    <xdr:from>
      <xdr:col>3</xdr:col>
      <xdr:colOff>457200</xdr:colOff>
      <xdr:row>6</xdr:row>
      <xdr:rowOff>127000</xdr:rowOff>
    </xdr:from>
    <xdr:to>
      <xdr:col>4</xdr:col>
      <xdr:colOff>38100</xdr:colOff>
      <xdr:row>9</xdr:row>
      <xdr:rowOff>165100</xdr:rowOff>
    </xdr:to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2C5313D4-95B8-8C01-8011-3FCEDE8B8428}"/>
            </a:ext>
          </a:extLst>
        </xdr:cNvPr>
        <xdr:cNvSpPr txBox="1"/>
      </xdr:nvSpPr>
      <xdr:spPr>
        <a:xfrm>
          <a:off x="2933700" y="1346200"/>
          <a:ext cx="406400" cy="647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1Kb</a:t>
          </a:r>
        </a:p>
      </xdr:txBody>
    </xdr:sp>
    <xdr:clientData/>
  </xdr:twoCellAnchor>
  <xdr:twoCellAnchor>
    <xdr:from>
      <xdr:col>0</xdr:col>
      <xdr:colOff>254000</xdr:colOff>
      <xdr:row>13</xdr:row>
      <xdr:rowOff>12700</xdr:rowOff>
    </xdr:from>
    <xdr:to>
      <xdr:col>1</xdr:col>
      <xdr:colOff>75195</xdr:colOff>
      <xdr:row>15</xdr:row>
      <xdr:rowOff>190080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9E93A77E-5CA6-974D-9B2B-1DE7A12B1523}"/>
            </a:ext>
          </a:extLst>
        </xdr:cNvPr>
        <xdr:cNvGrpSpPr/>
      </xdr:nvGrpSpPr>
      <xdr:grpSpPr>
        <a:xfrm>
          <a:off x="254000" y="2654300"/>
          <a:ext cx="646695" cy="583780"/>
          <a:chOff x="6299200" y="9729652"/>
          <a:chExt cx="646695" cy="583780"/>
        </a:xfrm>
      </xdr:grpSpPr>
      <xdr:sp macro="" textlink="">
        <xdr:nvSpPr>
          <xdr:cNvPr id="3" name="TextBox 5">
            <a:extLst>
              <a:ext uri="{FF2B5EF4-FFF2-40B4-BE49-F238E27FC236}">
                <a16:creationId xmlns:a16="http://schemas.microsoft.com/office/drawing/2014/main" id="{175F7783-1C18-F8A2-F8E6-A1035FF4E3CD}"/>
              </a:ext>
            </a:extLst>
          </xdr:cNvPr>
          <xdr:cNvSpPr txBox="1"/>
        </xdr:nvSpPr>
        <xdr:spPr>
          <a:xfrm>
            <a:off x="6316982" y="9944100"/>
            <a:ext cx="446212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KO</a:t>
            </a:r>
          </a:p>
        </xdr:txBody>
      </xdr:sp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2838A43E-BB53-2858-B0CD-FD7A9998C2AA}"/>
              </a:ext>
            </a:extLst>
          </xdr:cNvPr>
          <xdr:cNvGrpSpPr/>
        </xdr:nvGrpSpPr>
        <xdr:grpSpPr>
          <a:xfrm>
            <a:off x="6299200" y="9729652"/>
            <a:ext cx="646695" cy="425375"/>
            <a:chOff x="8707" y="1846535"/>
            <a:chExt cx="646695" cy="425375"/>
          </a:xfrm>
        </xdr:grpSpPr>
        <xdr:cxnSp macro="">
          <xdr:nvCxnSpPr>
            <xdr:cNvPr id="5" name="Straight Arrow Connector 4">
              <a:extLst>
                <a:ext uri="{FF2B5EF4-FFF2-40B4-BE49-F238E27FC236}">
                  <a16:creationId xmlns:a16="http://schemas.microsoft.com/office/drawing/2014/main" id="{64FE6C58-3618-B0A8-FAC2-C879E6646EB7}"/>
                </a:ext>
              </a:extLst>
            </xdr:cNvPr>
            <xdr:cNvCxnSpPr>
              <a:cxnSpLocks/>
            </xdr:cNvCxnSpPr>
          </xdr:nvCxnSpPr>
          <xdr:spPr>
            <a:xfrm>
              <a:off x="441856" y="2043310"/>
              <a:ext cx="213546" cy="0"/>
            </a:xfrm>
            <a:prstGeom prst="straightConnector1">
              <a:avLst/>
            </a:prstGeom>
            <a:ln>
              <a:solidFill>
                <a:srgbClr val="FF0000"/>
              </a:solidFill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6" name="TextBox 6">
              <a:extLst>
                <a:ext uri="{FF2B5EF4-FFF2-40B4-BE49-F238E27FC236}">
                  <a16:creationId xmlns:a16="http://schemas.microsoft.com/office/drawing/2014/main" id="{483FC867-6006-322E-AD1C-EE9A9C366735}"/>
                </a:ext>
              </a:extLst>
            </xdr:cNvPr>
            <xdr:cNvSpPr txBox="1"/>
          </xdr:nvSpPr>
          <xdr:spPr>
            <a:xfrm>
              <a:off x="8707" y="1846535"/>
              <a:ext cx="502061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/>
                <a:t>WT</a:t>
              </a:r>
            </a:p>
          </xdr:txBody>
        </xdr:sp>
        <xdr:cxnSp macro="">
          <xdr:nvCxnSpPr>
            <xdr:cNvPr id="7" name="Straight Arrow Connector 6">
              <a:extLst>
                <a:ext uri="{FF2B5EF4-FFF2-40B4-BE49-F238E27FC236}">
                  <a16:creationId xmlns:a16="http://schemas.microsoft.com/office/drawing/2014/main" id="{5D6A4141-355C-B961-97B0-D2784AD8930D}"/>
                </a:ext>
              </a:extLst>
            </xdr:cNvPr>
            <xdr:cNvCxnSpPr>
              <a:cxnSpLocks/>
            </xdr:cNvCxnSpPr>
          </xdr:nvCxnSpPr>
          <xdr:spPr>
            <a:xfrm>
              <a:off x="441856" y="2271910"/>
              <a:ext cx="213546" cy="0"/>
            </a:xfrm>
            <a:prstGeom prst="straightConnector1">
              <a:avLst/>
            </a:prstGeom>
            <a:ln>
              <a:solidFill>
                <a:srgbClr val="FF0000"/>
              </a:solidFill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634999</xdr:colOff>
      <xdr:row>3</xdr:row>
      <xdr:rowOff>126859</xdr:rowOff>
    </xdr:from>
    <xdr:to>
      <xdr:col>7</xdr:col>
      <xdr:colOff>609600</xdr:colOff>
      <xdr:row>17</xdr:row>
      <xdr:rowOff>165100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662E16D5-99C4-748E-729A-3FC12FE2A6B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25000"/>
                  </a14:imgEffect>
                  <a14:imgEffect>
                    <a14:brightnessContrast bright="-18000" contrast="40000"/>
                  </a14:imgEffect>
                </a14:imgLayer>
              </a14:imgProps>
            </a:ext>
          </a:extLst>
        </a:blip>
        <a:srcRect l="-2721" t="2" r="-989" b="-5272"/>
        <a:stretch/>
      </xdr:blipFill>
      <xdr:spPr>
        <a:xfrm>
          <a:off x="634999" y="736459"/>
          <a:ext cx="5753101" cy="2883041"/>
        </a:xfrm>
        <a:prstGeom prst="rect">
          <a:avLst/>
        </a:prstGeom>
      </xdr:spPr>
    </xdr:pic>
    <xdr:clientData/>
  </xdr:twoCellAnchor>
  <xdr:twoCellAnchor>
    <xdr:from>
      <xdr:col>0</xdr:col>
      <xdr:colOff>76200</xdr:colOff>
      <xdr:row>11</xdr:row>
      <xdr:rowOff>166552</xdr:rowOff>
    </xdr:from>
    <xdr:to>
      <xdr:col>0</xdr:col>
      <xdr:colOff>722895</xdr:colOff>
      <xdr:row>14</xdr:row>
      <xdr:rowOff>140732</xdr:rowOff>
    </xdr:to>
    <xdr:grpSp>
      <xdr:nvGrpSpPr>
        <xdr:cNvPr id="43" name="Group 42">
          <a:extLst>
            <a:ext uri="{FF2B5EF4-FFF2-40B4-BE49-F238E27FC236}">
              <a16:creationId xmlns:a16="http://schemas.microsoft.com/office/drawing/2014/main" id="{54B3DB4B-BF6E-61D7-534C-94487CCFF37C}"/>
            </a:ext>
          </a:extLst>
        </xdr:cNvPr>
        <xdr:cNvGrpSpPr/>
      </xdr:nvGrpSpPr>
      <xdr:grpSpPr>
        <a:xfrm>
          <a:off x="76200" y="2401752"/>
          <a:ext cx="646695" cy="583780"/>
          <a:chOff x="6299200" y="9729652"/>
          <a:chExt cx="646695" cy="583780"/>
        </a:xfrm>
      </xdr:grpSpPr>
      <xdr:sp macro="" textlink="">
        <xdr:nvSpPr>
          <xdr:cNvPr id="60" name="TextBox 5">
            <a:extLst>
              <a:ext uri="{FF2B5EF4-FFF2-40B4-BE49-F238E27FC236}">
                <a16:creationId xmlns:a16="http://schemas.microsoft.com/office/drawing/2014/main" id="{540A74AD-AB36-4F40-96EB-DBAF3D6D3279}"/>
              </a:ext>
            </a:extLst>
          </xdr:cNvPr>
          <xdr:cNvSpPr txBox="1"/>
        </xdr:nvSpPr>
        <xdr:spPr>
          <a:xfrm>
            <a:off x="6316982" y="9944100"/>
            <a:ext cx="446212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KO</a:t>
            </a:r>
          </a:p>
        </xdr:txBody>
      </xdr:sp>
      <xdr:grpSp>
        <xdr:nvGrpSpPr>
          <xdr:cNvPr id="61" name="Group 60">
            <a:extLst>
              <a:ext uri="{FF2B5EF4-FFF2-40B4-BE49-F238E27FC236}">
                <a16:creationId xmlns:a16="http://schemas.microsoft.com/office/drawing/2014/main" id="{C65B5AF1-FFE6-DF4F-84B7-F4C2532282B3}"/>
              </a:ext>
            </a:extLst>
          </xdr:cNvPr>
          <xdr:cNvGrpSpPr/>
        </xdr:nvGrpSpPr>
        <xdr:grpSpPr>
          <a:xfrm>
            <a:off x="6299200" y="9729652"/>
            <a:ext cx="646695" cy="425375"/>
            <a:chOff x="8707" y="1846535"/>
            <a:chExt cx="646695" cy="425375"/>
          </a:xfrm>
        </xdr:grpSpPr>
        <xdr:cxnSp macro="">
          <xdr:nvCxnSpPr>
            <xdr:cNvPr id="62" name="Straight Arrow Connector 61">
              <a:extLst>
                <a:ext uri="{FF2B5EF4-FFF2-40B4-BE49-F238E27FC236}">
                  <a16:creationId xmlns:a16="http://schemas.microsoft.com/office/drawing/2014/main" id="{7CFB1068-0C03-327A-01C4-A6B0D90E3B40}"/>
                </a:ext>
              </a:extLst>
            </xdr:cNvPr>
            <xdr:cNvCxnSpPr>
              <a:cxnSpLocks/>
            </xdr:cNvCxnSpPr>
          </xdr:nvCxnSpPr>
          <xdr:spPr>
            <a:xfrm>
              <a:off x="441856" y="2043310"/>
              <a:ext cx="213546" cy="0"/>
            </a:xfrm>
            <a:prstGeom prst="straightConnector1">
              <a:avLst/>
            </a:prstGeom>
            <a:ln>
              <a:solidFill>
                <a:srgbClr val="FF0000"/>
              </a:solidFill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63" name="TextBox 6">
              <a:extLst>
                <a:ext uri="{FF2B5EF4-FFF2-40B4-BE49-F238E27FC236}">
                  <a16:creationId xmlns:a16="http://schemas.microsoft.com/office/drawing/2014/main" id="{6962604F-B52D-CBAF-AD45-F1B625E8EB1E}"/>
                </a:ext>
              </a:extLst>
            </xdr:cNvPr>
            <xdr:cNvSpPr txBox="1"/>
          </xdr:nvSpPr>
          <xdr:spPr>
            <a:xfrm>
              <a:off x="8707" y="1846535"/>
              <a:ext cx="502061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/>
                <a:t>WT</a:t>
              </a:r>
            </a:p>
          </xdr:txBody>
        </xdr:sp>
        <xdr:cxnSp macro="">
          <xdr:nvCxnSpPr>
            <xdr:cNvPr id="64" name="Straight Arrow Connector 63">
              <a:extLst>
                <a:ext uri="{FF2B5EF4-FFF2-40B4-BE49-F238E27FC236}">
                  <a16:creationId xmlns:a16="http://schemas.microsoft.com/office/drawing/2014/main" id="{54CCD8BE-1F75-9C6D-5498-3031A04DF19E}"/>
                </a:ext>
              </a:extLst>
            </xdr:cNvPr>
            <xdr:cNvCxnSpPr>
              <a:cxnSpLocks/>
            </xdr:cNvCxnSpPr>
          </xdr:nvCxnSpPr>
          <xdr:spPr>
            <a:xfrm>
              <a:off x="441856" y="2271910"/>
              <a:ext cx="213546" cy="0"/>
            </a:xfrm>
            <a:prstGeom prst="straightConnector1">
              <a:avLst/>
            </a:prstGeom>
            <a:ln>
              <a:solidFill>
                <a:srgbClr val="FF0000"/>
              </a:solidFill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1</xdr:col>
      <xdr:colOff>673100</xdr:colOff>
      <xdr:row>3</xdr:row>
      <xdr:rowOff>101600</xdr:rowOff>
    </xdr:from>
    <xdr:to>
      <xdr:col>7</xdr:col>
      <xdr:colOff>533400</xdr:colOff>
      <xdr:row>17</xdr:row>
      <xdr:rowOff>12700</xdr:rowOff>
    </xdr:to>
    <xdr:sp macro="" textlink="">
      <xdr:nvSpPr>
        <xdr:cNvPr id="45" name="Rectangle 44">
          <a:extLst>
            <a:ext uri="{FF2B5EF4-FFF2-40B4-BE49-F238E27FC236}">
              <a16:creationId xmlns:a16="http://schemas.microsoft.com/office/drawing/2014/main" id="{1CC7375B-5D19-D91B-514B-0332C46FAECF}"/>
            </a:ext>
          </a:extLst>
        </xdr:cNvPr>
        <xdr:cNvSpPr/>
      </xdr:nvSpPr>
      <xdr:spPr>
        <a:xfrm>
          <a:off x="1498600" y="711200"/>
          <a:ext cx="4813300" cy="2755900"/>
        </a:xfrm>
        <a:prstGeom prst="rect">
          <a:avLst/>
        </a:prstGeom>
        <a:noFill/>
        <a:ln>
          <a:prstDash val="lg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25400</xdr:colOff>
      <xdr:row>3</xdr:row>
      <xdr:rowOff>152400</xdr:rowOff>
    </xdr:from>
    <xdr:to>
      <xdr:col>7</xdr:col>
      <xdr:colOff>406400</xdr:colOff>
      <xdr:row>6</xdr:row>
      <xdr:rowOff>101600</xdr:rowOff>
    </xdr:to>
    <xdr:grpSp>
      <xdr:nvGrpSpPr>
        <xdr:cNvPr id="14" name="Group 13">
          <a:extLst>
            <a:ext uri="{FF2B5EF4-FFF2-40B4-BE49-F238E27FC236}">
              <a16:creationId xmlns:a16="http://schemas.microsoft.com/office/drawing/2014/main" id="{05C8DF37-C77C-9E10-3A20-10F63D1F265A}"/>
            </a:ext>
          </a:extLst>
        </xdr:cNvPr>
        <xdr:cNvGrpSpPr/>
      </xdr:nvGrpSpPr>
      <xdr:grpSpPr>
        <a:xfrm>
          <a:off x="1676400" y="762000"/>
          <a:ext cx="4508500" cy="558800"/>
          <a:chOff x="6604000" y="1028700"/>
          <a:chExt cx="4508500" cy="558800"/>
        </a:xfrm>
      </xdr:grpSpPr>
      <xdr:sp macro="" textlink="">
        <xdr:nvSpPr>
          <xdr:cNvPr id="2" name="TextBox 1">
            <a:extLst>
              <a:ext uri="{FF2B5EF4-FFF2-40B4-BE49-F238E27FC236}">
                <a16:creationId xmlns:a16="http://schemas.microsoft.com/office/drawing/2014/main" id="{52F14697-7A89-B643-BD0F-55841AADFA9C}"/>
              </a:ext>
            </a:extLst>
          </xdr:cNvPr>
          <xdr:cNvSpPr txBox="1"/>
        </xdr:nvSpPr>
        <xdr:spPr>
          <a:xfrm>
            <a:off x="6604000" y="1041400"/>
            <a:ext cx="393700" cy="5461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 b="1"/>
              <a:t>IC</a:t>
            </a:r>
          </a:p>
        </xdr:txBody>
      </xdr:sp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22A777AB-73FE-EB48-A168-3B85A79577A3}"/>
              </a:ext>
            </a:extLst>
          </xdr:cNvPr>
          <xdr:cNvSpPr txBox="1"/>
        </xdr:nvSpPr>
        <xdr:spPr>
          <a:xfrm>
            <a:off x="7023100" y="1041400"/>
            <a:ext cx="508000" cy="5461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100" b="1"/>
              <a:t>AT1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135C9D7E-A42D-BC42-BBF5-0D14B050D3F3}"/>
              </a:ext>
            </a:extLst>
          </xdr:cNvPr>
          <xdr:cNvSpPr txBox="1"/>
        </xdr:nvSpPr>
        <xdr:spPr>
          <a:xfrm>
            <a:off x="7543800" y="1041400"/>
            <a:ext cx="508000" cy="5461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100" b="1"/>
              <a:t>AT2</a:t>
            </a:r>
          </a:p>
        </xdr:txBody>
      </xdr:sp>
      <xdr:sp macro="" textlink="">
        <xdr:nvSpPr>
          <xdr:cNvPr id="5" name="TextBox 4">
            <a:extLst>
              <a:ext uri="{FF2B5EF4-FFF2-40B4-BE49-F238E27FC236}">
                <a16:creationId xmlns:a16="http://schemas.microsoft.com/office/drawing/2014/main" id="{3C0D0EDA-9EF4-6E47-9FA2-8063C89B68DB}"/>
              </a:ext>
            </a:extLst>
          </xdr:cNvPr>
          <xdr:cNvSpPr txBox="1"/>
        </xdr:nvSpPr>
        <xdr:spPr>
          <a:xfrm>
            <a:off x="8064500" y="1041400"/>
            <a:ext cx="508000" cy="5461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100" b="1"/>
              <a:t>AT3</a:t>
            </a:r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980E60D9-03AB-6442-A312-E9EBB8346319}"/>
              </a:ext>
            </a:extLst>
          </xdr:cNvPr>
          <xdr:cNvSpPr txBox="1"/>
        </xdr:nvSpPr>
        <xdr:spPr>
          <a:xfrm>
            <a:off x="9271000" y="1041400"/>
            <a:ext cx="393700" cy="5461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 b="1"/>
              <a:t>IC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D6431E08-13BB-E947-B831-E9589D7FD6CE}"/>
              </a:ext>
            </a:extLst>
          </xdr:cNvPr>
          <xdr:cNvSpPr txBox="1"/>
        </xdr:nvSpPr>
        <xdr:spPr>
          <a:xfrm>
            <a:off x="9639300" y="1041400"/>
            <a:ext cx="508000" cy="5461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100" b="1"/>
              <a:t>AT1</a:t>
            </a:r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168ED3B0-9A92-3547-814D-374C2F7857EB}"/>
              </a:ext>
            </a:extLst>
          </xdr:cNvPr>
          <xdr:cNvSpPr txBox="1"/>
        </xdr:nvSpPr>
        <xdr:spPr>
          <a:xfrm>
            <a:off x="10160000" y="1041400"/>
            <a:ext cx="508000" cy="5461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100" b="1"/>
              <a:t>AT2</a:t>
            </a:r>
          </a:p>
        </xdr:txBody>
      </xdr:sp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917E665F-5636-9344-800B-C7DF32A30785}"/>
              </a:ext>
            </a:extLst>
          </xdr:cNvPr>
          <xdr:cNvSpPr txBox="1"/>
        </xdr:nvSpPr>
        <xdr:spPr>
          <a:xfrm>
            <a:off x="10604500" y="1041400"/>
            <a:ext cx="508000" cy="5461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100" b="1"/>
              <a:t>AT3</a:t>
            </a:r>
          </a:p>
        </xdr:txBody>
      </xdr:sp>
      <xdr:cxnSp macro="">
        <xdr:nvCxnSpPr>
          <xdr:cNvPr id="10" name="Straight Arrow Connector 9">
            <a:extLst>
              <a:ext uri="{FF2B5EF4-FFF2-40B4-BE49-F238E27FC236}">
                <a16:creationId xmlns:a16="http://schemas.microsoft.com/office/drawing/2014/main" id="{02E28F9C-78F7-8044-9CBE-3E8524568961}"/>
              </a:ext>
            </a:extLst>
          </xdr:cNvPr>
          <xdr:cNvCxnSpPr/>
        </xdr:nvCxnSpPr>
        <xdr:spPr>
          <a:xfrm>
            <a:off x="6654800" y="1028700"/>
            <a:ext cx="520700" cy="0"/>
          </a:xfrm>
          <a:prstGeom prst="straightConnector1">
            <a:avLst/>
          </a:prstGeom>
          <a:ln w="25400">
            <a:tailEnd type="triangle"/>
          </a:ln>
        </xdr:spPr>
        <xdr:style>
          <a:lnRef idx="3">
            <a:schemeClr val="accent4"/>
          </a:lnRef>
          <a:fillRef idx="0">
            <a:schemeClr val="accent4"/>
          </a:fillRef>
          <a:effectRef idx="2">
            <a:schemeClr val="accent4"/>
          </a:effectRef>
          <a:fontRef idx="minor">
            <a:schemeClr val="tx1"/>
          </a:fontRef>
        </xdr:style>
      </xdr:cxnSp>
      <xdr:cxnSp macro="">
        <xdr:nvCxnSpPr>
          <xdr:cNvPr id="11" name="Straight Arrow Connector 10">
            <a:extLst>
              <a:ext uri="{FF2B5EF4-FFF2-40B4-BE49-F238E27FC236}">
                <a16:creationId xmlns:a16="http://schemas.microsoft.com/office/drawing/2014/main" id="{0A6E119F-B175-9446-ADAB-65647F495213}"/>
              </a:ext>
            </a:extLst>
          </xdr:cNvPr>
          <xdr:cNvCxnSpPr/>
        </xdr:nvCxnSpPr>
        <xdr:spPr>
          <a:xfrm flipH="1">
            <a:off x="7785100" y="1028700"/>
            <a:ext cx="520700" cy="0"/>
          </a:xfrm>
          <a:prstGeom prst="straightConnector1">
            <a:avLst/>
          </a:prstGeom>
          <a:ln w="25400">
            <a:tailEnd type="triangle"/>
          </a:ln>
        </xdr:spPr>
        <xdr:style>
          <a:lnRef idx="3">
            <a:schemeClr val="accent4"/>
          </a:lnRef>
          <a:fillRef idx="0">
            <a:schemeClr val="accent4"/>
          </a:fillRef>
          <a:effectRef idx="2">
            <a:schemeClr val="accent4"/>
          </a:effectRef>
          <a:fontRef idx="minor">
            <a:schemeClr val="tx1"/>
          </a:fontRef>
        </xdr:style>
      </xdr:cxnSp>
      <xdr:cxnSp macro="">
        <xdr:nvCxnSpPr>
          <xdr:cNvPr id="12" name="Straight Arrow Connector 11">
            <a:extLst>
              <a:ext uri="{FF2B5EF4-FFF2-40B4-BE49-F238E27FC236}">
                <a16:creationId xmlns:a16="http://schemas.microsoft.com/office/drawing/2014/main" id="{0C3E6727-A83C-A840-9DEB-F8756B709B21}"/>
              </a:ext>
            </a:extLst>
          </xdr:cNvPr>
          <xdr:cNvCxnSpPr/>
        </xdr:nvCxnSpPr>
        <xdr:spPr>
          <a:xfrm>
            <a:off x="9385300" y="1028700"/>
            <a:ext cx="520700" cy="0"/>
          </a:xfrm>
          <a:prstGeom prst="straightConnector1">
            <a:avLst/>
          </a:prstGeom>
          <a:ln w="25400">
            <a:tailEnd type="triangle"/>
          </a:ln>
        </xdr:spPr>
        <xdr:style>
          <a:lnRef idx="3">
            <a:schemeClr val="accent5"/>
          </a:lnRef>
          <a:fillRef idx="0">
            <a:schemeClr val="accent5"/>
          </a:fillRef>
          <a:effectRef idx="2">
            <a:schemeClr val="accent5"/>
          </a:effectRef>
          <a:fontRef idx="minor">
            <a:schemeClr val="tx1"/>
          </a:fontRef>
        </xdr:style>
      </xdr:cxnSp>
      <xdr:cxnSp macro="">
        <xdr:nvCxnSpPr>
          <xdr:cNvPr id="13" name="Straight Arrow Connector 12">
            <a:extLst>
              <a:ext uri="{FF2B5EF4-FFF2-40B4-BE49-F238E27FC236}">
                <a16:creationId xmlns:a16="http://schemas.microsoft.com/office/drawing/2014/main" id="{29D3569D-23FC-B94E-B52F-D28525E495C8}"/>
              </a:ext>
            </a:extLst>
          </xdr:cNvPr>
          <xdr:cNvCxnSpPr/>
        </xdr:nvCxnSpPr>
        <xdr:spPr>
          <a:xfrm flipH="1">
            <a:off x="10502900" y="1028700"/>
            <a:ext cx="520700" cy="0"/>
          </a:xfrm>
          <a:prstGeom prst="straightConnector1">
            <a:avLst/>
          </a:prstGeom>
          <a:ln w="25400">
            <a:tailEnd type="triangle"/>
          </a:ln>
        </xdr:spPr>
        <xdr:style>
          <a:lnRef idx="3">
            <a:schemeClr val="accent5"/>
          </a:lnRef>
          <a:fillRef idx="0">
            <a:schemeClr val="accent5"/>
          </a:fillRef>
          <a:effectRef idx="2">
            <a:schemeClr val="accent5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393700</xdr:colOff>
      <xdr:row>3</xdr:row>
      <xdr:rowOff>179252</xdr:rowOff>
    </xdr:from>
    <xdr:to>
      <xdr:col>4</xdr:col>
      <xdr:colOff>800100</xdr:colOff>
      <xdr:row>7</xdr:row>
      <xdr:rowOff>14152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4531B5C5-0F9F-E544-88E6-D45A37FDB4B6}"/>
            </a:ext>
          </a:extLst>
        </xdr:cNvPr>
        <xdr:cNvSpPr txBox="1"/>
      </xdr:nvSpPr>
      <xdr:spPr>
        <a:xfrm>
          <a:off x="3695700" y="788852"/>
          <a:ext cx="406400" cy="647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1Kb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DD5A9-D7BA-374E-B061-126E09D0389C}">
  <dimension ref="A1:L39"/>
  <sheetViews>
    <sheetView tabSelected="1" workbookViewId="0">
      <selection activeCell="I23" sqref="I23"/>
    </sheetView>
  </sheetViews>
  <sheetFormatPr baseColWidth="10" defaultRowHeight="16" x14ac:dyDescent="0.2"/>
  <cols>
    <col min="1" max="16384" width="10.83203125" style="21"/>
  </cols>
  <sheetData>
    <row r="1" spans="1:12" x14ac:dyDescent="0.2">
      <c r="A1" s="20" t="s">
        <v>136</v>
      </c>
    </row>
    <row r="2" spans="1:12" x14ac:dyDescent="0.2">
      <c r="A2" s="21" t="s">
        <v>137</v>
      </c>
    </row>
    <row r="4" spans="1:12" x14ac:dyDescent="0.2">
      <c r="A4" s="22"/>
      <c r="L4" s="22"/>
    </row>
    <row r="38" spans="1:1" x14ac:dyDescent="0.2">
      <c r="A38" s="22"/>
    </row>
    <row r="39" spans="1:1" x14ac:dyDescent="0.2">
      <c r="A39" s="22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CDCAD-F34D-D74F-828E-274521AA0BB0}">
  <dimension ref="A1:H137"/>
  <sheetViews>
    <sheetView workbookViewId="0">
      <selection activeCell="A21" sqref="A21:A22"/>
    </sheetView>
  </sheetViews>
  <sheetFormatPr baseColWidth="10" defaultRowHeight="16" x14ac:dyDescent="0.2"/>
  <cols>
    <col min="1" max="1" width="22.83203125" customWidth="1"/>
  </cols>
  <sheetData>
    <row r="1" spans="1:5" x14ac:dyDescent="0.2">
      <c r="A1" s="22" t="s">
        <v>111</v>
      </c>
    </row>
    <row r="2" spans="1:5" x14ac:dyDescent="0.2">
      <c r="A2" s="22" t="s">
        <v>112</v>
      </c>
    </row>
    <row r="3" spans="1:5" x14ac:dyDescent="0.2">
      <c r="A3" s="3"/>
      <c r="B3" s="40" t="s">
        <v>55</v>
      </c>
      <c r="C3" s="40"/>
      <c r="D3" s="40"/>
      <c r="E3" s="40"/>
    </row>
    <row r="4" spans="1:5" x14ac:dyDescent="0.2">
      <c r="A4" s="22" t="s">
        <v>4</v>
      </c>
      <c r="B4" s="10" t="s">
        <v>54</v>
      </c>
      <c r="C4" s="10" t="s">
        <v>51</v>
      </c>
      <c r="D4" s="10" t="s">
        <v>52</v>
      </c>
      <c r="E4" s="10" t="s">
        <v>53</v>
      </c>
    </row>
    <row r="5" spans="1:5" x14ac:dyDescent="0.2">
      <c r="A5" s="1" t="s">
        <v>43</v>
      </c>
      <c r="B5" s="36">
        <v>1.6355</v>
      </c>
      <c r="C5" s="36">
        <v>0</v>
      </c>
      <c r="D5" s="36">
        <v>0</v>
      </c>
      <c r="E5" s="36">
        <v>0</v>
      </c>
    </row>
    <row r="6" spans="1:5" x14ac:dyDescent="0.2">
      <c r="A6" s="1" t="s">
        <v>44</v>
      </c>
      <c r="B6" s="36">
        <v>1.577</v>
      </c>
      <c r="C6" s="36">
        <v>0</v>
      </c>
      <c r="D6" s="36">
        <v>0</v>
      </c>
      <c r="E6" s="36">
        <v>0</v>
      </c>
    </row>
    <row r="7" spans="1:5" x14ac:dyDescent="0.2">
      <c r="A7" s="1" t="s">
        <v>45</v>
      </c>
      <c r="B7" s="36">
        <v>1.6385000000000001</v>
      </c>
      <c r="C7" s="36">
        <v>5.2999999999999999E-2</v>
      </c>
      <c r="D7" s="36">
        <v>0</v>
      </c>
      <c r="E7" s="36">
        <v>0</v>
      </c>
    </row>
    <row r="8" spans="1:5" x14ac:dyDescent="0.2">
      <c r="A8" s="1" t="s">
        <v>46</v>
      </c>
      <c r="B8" s="36">
        <v>1.613</v>
      </c>
      <c r="C8" s="36">
        <v>0</v>
      </c>
      <c r="D8" s="36">
        <v>0</v>
      </c>
      <c r="E8" s="36">
        <v>0</v>
      </c>
    </row>
    <row r="9" spans="1:5" s="3" customFormat="1" x14ac:dyDescent="0.2">
      <c r="A9" s="22" t="s">
        <v>71</v>
      </c>
      <c r="B9" s="18">
        <f>AVERAGE(B5:B8)</f>
        <v>1.6160000000000001</v>
      </c>
      <c r="C9" s="18">
        <f t="shared" ref="C9:E9" si="0">AVERAGE(C5:C8)</f>
        <v>1.325E-2</v>
      </c>
      <c r="D9" s="18">
        <f t="shared" si="0"/>
        <v>0</v>
      </c>
      <c r="E9" s="18">
        <f t="shared" si="0"/>
        <v>0</v>
      </c>
    </row>
    <row r="10" spans="1:5" x14ac:dyDescent="0.2">
      <c r="A10" s="22" t="s">
        <v>72</v>
      </c>
      <c r="B10" s="18">
        <v>1.419066594631839E-2</v>
      </c>
      <c r="C10" s="18">
        <v>1.3250000000000001E-2</v>
      </c>
      <c r="D10" s="18">
        <v>0</v>
      </c>
      <c r="E10" s="18">
        <v>0</v>
      </c>
    </row>
    <row r="11" spans="1:5" x14ac:dyDescent="0.2">
      <c r="A11" s="22"/>
      <c r="B11" s="11"/>
      <c r="C11" s="11"/>
      <c r="D11" s="11"/>
      <c r="E11" s="11"/>
    </row>
    <row r="12" spans="1:5" x14ac:dyDescent="0.2">
      <c r="A12" s="3"/>
      <c r="B12" s="7"/>
      <c r="C12" s="7"/>
      <c r="D12" s="7"/>
      <c r="E12" s="7"/>
    </row>
    <row r="14" spans="1:5" x14ac:dyDescent="0.2">
      <c r="B14" s="23"/>
      <c r="C14" s="23"/>
      <c r="D14" s="23"/>
      <c r="E14" s="23"/>
    </row>
    <row r="15" spans="1:5" x14ac:dyDescent="0.2">
      <c r="B15" s="23"/>
      <c r="C15" s="23"/>
      <c r="D15" s="23"/>
      <c r="E15" s="23"/>
    </row>
    <row r="16" spans="1:5" x14ac:dyDescent="0.2">
      <c r="B16" s="23"/>
      <c r="C16" s="23"/>
      <c r="D16" s="23"/>
      <c r="E16" s="23"/>
    </row>
    <row r="17" spans="2:7" x14ac:dyDescent="0.2">
      <c r="B17" s="23"/>
      <c r="C17" s="23"/>
      <c r="D17" s="23"/>
      <c r="E17" s="23"/>
    </row>
    <row r="32" spans="2:7" x14ac:dyDescent="0.2">
      <c r="C32" s="24"/>
      <c r="D32" s="25"/>
      <c r="E32" s="25"/>
      <c r="F32" s="24"/>
      <c r="G32" s="8"/>
    </row>
    <row r="33" spans="4:8" x14ac:dyDescent="0.2">
      <c r="D33" s="23"/>
      <c r="E33" s="23"/>
      <c r="G33" s="7"/>
    </row>
    <row r="34" spans="4:8" x14ac:dyDescent="0.2">
      <c r="D34" s="23"/>
      <c r="E34" s="23"/>
      <c r="G34" s="7"/>
    </row>
    <row r="35" spans="4:8" x14ac:dyDescent="0.2">
      <c r="D35" s="23"/>
      <c r="E35" s="23"/>
      <c r="G35" s="7"/>
    </row>
    <row r="36" spans="4:8" x14ac:dyDescent="0.2">
      <c r="D36" s="23"/>
      <c r="E36" s="23"/>
      <c r="G36" s="7"/>
    </row>
    <row r="37" spans="4:8" x14ac:dyDescent="0.2">
      <c r="D37" s="23"/>
      <c r="E37" s="23"/>
      <c r="G37" s="7"/>
    </row>
    <row r="38" spans="4:8" x14ac:dyDescent="0.2">
      <c r="D38" s="23"/>
      <c r="E38" s="23"/>
      <c r="G38" s="7"/>
    </row>
    <row r="39" spans="4:8" x14ac:dyDescent="0.2">
      <c r="D39" s="23"/>
      <c r="F39" s="7"/>
      <c r="G39" s="7"/>
    </row>
    <row r="40" spans="4:8" x14ac:dyDescent="0.2">
      <c r="D40" s="23"/>
      <c r="G40" s="7"/>
      <c r="H40" s="7"/>
    </row>
    <row r="41" spans="4:8" x14ac:dyDescent="0.2">
      <c r="D41" s="23"/>
      <c r="E41" s="23"/>
      <c r="G41" s="7"/>
      <c r="H41" s="7"/>
    </row>
    <row r="42" spans="4:8" x14ac:dyDescent="0.2">
      <c r="D42" s="23"/>
      <c r="G42" s="7"/>
      <c r="H42" s="7"/>
    </row>
    <row r="43" spans="4:8" x14ac:dyDescent="0.2">
      <c r="D43" s="23"/>
      <c r="E43" s="23"/>
      <c r="G43" s="7"/>
      <c r="H43" s="7"/>
    </row>
    <row r="44" spans="4:8" x14ac:dyDescent="0.2">
      <c r="G44" s="7"/>
      <c r="H44" s="7"/>
    </row>
    <row r="45" spans="4:8" x14ac:dyDescent="0.2">
      <c r="E45" s="23"/>
      <c r="G45" s="7"/>
      <c r="H45" s="7"/>
    </row>
    <row r="46" spans="4:8" x14ac:dyDescent="0.2">
      <c r="G46" s="7"/>
      <c r="H46" s="7"/>
    </row>
    <row r="47" spans="4:8" x14ac:dyDescent="0.2">
      <c r="E47" s="23"/>
      <c r="G47" s="7"/>
      <c r="H47" s="7"/>
    </row>
    <row r="48" spans="4:8" x14ac:dyDescent="0.2">
      <c r="G48" s="7"/>
      <c r="H48" s="7"/>
    </row>
    <row r="49" spans="3:8" x14ac:dyDescent="0.2">
      <c r="E49" s="23"/>
      <c r="G49" s="7"/>
      <c r="H49" s="7"/>
    </row>
    <row r="50" spans="3:8" x14ac:dyDescent="0.2">
      <c r="G50" s="7"/>
      <c r="H50" s="7"/>
    </row>
    <row r="51" spans="3:8" x14ac:dyDescent="0.2">
      <c r="E51" s="23"/>
      <c r="G51" s="7"/>
      <c r="H51" s="7"/>
    </row>
    <row r="52" spans="3:8" x14ac:dyDescent="0.2">
      <c r="G52" s="7"/>
      <c r="H52" s="7"/>
    </row>
    <row r="53" spans="3:8" x14ac:dyDescent="0.2">
      <c r="E53" s="23"/>
      <c r="G53" s="7"/>
      <c r="H53" s="7"/>
    </row>
    <row r="54" spans="3:8" x14ac:dyDescent="0.2">
      <c r="G54" s="7"/>
      <c r="H54" s="7"/>
    </row>
    <row r="55" spans="3:8" x14ac:dyDescent="0.2">
      <c r="E55" s="23"/>
      <c r="G55" s="7"/>
      <c r="H55" s="7"/>
    </row>
    <row r="56" spans="3:8" x14ac:dyDescent="0.2">
      <c r="G56" s="7"/>
      <c r="H56" s="7"/>
    </row>
    <row r="57" spans="3:8" x14ac:dyDescent="0.2">
      <c r="E57" s="23"/>
      <c r="G57" s="7"/>
      <c r="H57" s="7"/>
    </row>
    <row r="58" spans="3:8" x14ac:dyDescent="0.2">
      <c r="G58" s="7"/>
      <c r="H58" s="7"/>
    </row>
    <row r="59" spans="3:8" x14ac:dyDescent="0.2">
      <c r="E59" s="23"/>
      <c r="G59" s="7"/>
      <c r="H59" s="7"/>
    </row>
    <row r="60" spans="3:8" x14ac:dyDescent="0.2">
      <c r="C60" s="7"/>
      <c r="G60" s="7"/>
      <c r="H60" s="7"/>
    </row>
    <row r="61" spans="3:8" x14ac:dyDescent="0.2">
      <c r="C61" s="23"/>
      <c r="E61" s="23"/>
      <c r="F61" s="23"/>
      <c r="G61" s="7"/>
      <c r="H61" s="7"/>
    </row>
    <row r="62" spans="3:8" x14ac:dyDescent="0.2">
      <c r="G62" s="7"/>
      <c r="H62" s="7"/>
    </row>
    <row r="63" spans="3:8" x14ac:dyDescent="0.2">
      <c r="C63" s="1"/>
      <c r="E63" s="23"/>
      <c r="F63" s="23"/>
      <c r="G63" s="7"/>
      <c r="H63" s="7"/>
    </row>
    <row r="64" spans="3:8" x14ac:dyDescent="0.2">
      <c r="C64" s="1"/>
      <c r="G64" s="7"/>
      <c r="H64" s="7"/>
    </row>
    <row r="65" spans="3:8" x14ac:dyDescent="0.2">
      <c r="C65" s="1"/>
      <c r="E65" s="23"/>
      <c r="F65" s="23"/>
      <c r="G65" s="7"/>
      <c r="H65" s="7"/>
    </row>
    <row r="66" spans="3:8" x14ac:dyDescent="0.2">
      <c r="C66" s="1"/>
      <c r="G66" s="7"/>
      <c r="H66" s="7"/>
    </row>
    <row r="67" spans="3:8" x14ac:dyDescent="0.2">
      <c r="C67" s="1"/>
      <c r="E67" s="23"/>
      <c r="F67" s="23"/>
      <c r="G67" s="7"/>
      <c r="H67" s="7"/>
    </row>
    <row r="68" spans="3:8" x14ac:dyDescent="0.2">
      <c r="C68" s="1"/>
      <c r="G68" s="7"/>
      <c r="H68" s="7"/>
    </row>
    <row r="69" spans="3:8" x14ac:dyDescent="0.2">
      <c r="C69" s="1"/>
      <c r="E69" s="23"/>
      <c r="F69" s="23"/>
      <c r="G69" s="7"/>
      <c r="H69" s="7"/>
    </row>
    <row r="70" spans="3:8" x14ac:dyDescent="0.2">
      <c r="C70" s="1"/>
      <c r="D70" s="1"/>
      <c r="G70" s="7"/>
      <c r="H70" s="7"/>
    </row>
    <row r="71" spans="3:8" x14ac:dyDescent="0.2">
      <c r="C71" s="1"/>
      <c r="D71" s="1"/>
      <c r="G71" s="7"/>
      <c r="H71" s="7"/>
    </row>
    <row r="72" spans="3:8" x14ac:dyDescent="0.2">
      <c r="C72" s="1"/>
      <c r="D72" s="1"/>
      <c r="G72" s="7"/>
      <c r="H72" s="7"/>
    </row>
    <row r="73" spans="3:8" x14ac:dyDescent="0.2">
      <c r="C73" s="1"/>
      <c r="D73" s="1"/>
      <c r="G73" s="7"/>
      <c r="H73" s="7"/>
    </row>
    <row r="74" spans="3:8" x14ac:dyDescent="0.2">
      <c r="C74" s="1"/>
      <c r="D74" s="1"/>
      <c r="G74" s="7"/>
      <c r="H74" s="7"/>
    </row>
    <row r="75" spans="3:8" x14ac:dyDescent="0.2">
      <c r="C75" s="1"/>
      <c r="D75" s="1"/>
      <c r="G75" s="7"/>
      <c r="H75" s="7"/>
    </row>
    <row r="76" spans="3:8" x14ac:dyDescent="0.2">
      <c r="C76" s="1"/>
      <c r="D76" s="1"/>
      <c r="G76" s="7"/>
      <c r="H76" s="7"/>
    </row>
    <row r="77" spans="3:8" x14ac:dyDescent="0.2">
      <c r="C77" s="1"/>
      <c r="D77" s="1"/>
      <c r="G77" s="7"/>
      <c r="H77" s="7"/>
    </row>
    <row r="78" spans="3:8" x14ac:dyDescent="0.2">
      <c r="C78" s="1"/>
      <c r="D78" s="1"/>
      <c r="G78" s="7"/>
      <c r="H78" s="7"/>
    </row>
    <row r="79" spans="3:8" x14ac:dyDescent="0.2">
      <c r="C79" s="1"/>
      <c r="D79" s="1"/>
      <c r="G79" s="7"/>
      <c r="H79" s="7"/>
    </row>
    <row r="80" spans="3:8" x14ac:dyDescent="0.2">
      <c r="C80" s="1"/>
      <c r="D80" s="1"/>
      <c r="G80" s="7"/>
      <c r="H80" s="7"/>
    </row>
    <row r="81" spans="3:8" x14ac:dyDescent="0.2">
      <c r="C81" s="1"/>
      <c r="D81" s="1"/>
      <c r="G81" s="7"/>
      <c r="H81" s="7"/>
    </row>
    <row r="82" spans="3:8" x14ac:dyDescent="0.2">
      <c r="C82" s="1"/>
      <c r="D82" s="1"/>
      <c r="G82" s="7"/>
      <c r="H82" s="7"/>
    </row>
    <row r="83" spans="3:8" x14ac:dyDescent="0.2">
      <c r="C83" s="1"/>
      <c r="D83" s="1"/>
      <c r="G83" s="7"/>
      <c r="H83" s="7"/>
    </row>
    <row r="84" spans="3:8" x14ac:dyDescent="0.2">
      <c r="C84" s="1"/>
      <c r="D84" s="1"/>
      <c r="G84" s="7"/>
      <c r="H84" s="7"/>
    </row>
    <row r="85" spans="3:8" x14ac:dyDescent="0.2">
      <c r="C85" s="1"/>
      <c r="D85" s="1"/>
      <c r="G85" s="7"/>
      <c r="H85" s="7"/>
    </row>
    <row r="86" spans="3:8" x14ac:dyDescent="0.2">
      <c r="C86" s="1"/>
      <c r="D86" s="1"/>
      <c r="G86" s="7"/>
      <c r="H86" s="7"/>
    </row>
    <row r="87" spans="3:8" x14ac:dyDescent="0.2">
      <c r="C87" s="1"/>
      <c r="D87" s="1"/>
      <c r="G87" s="7"/>
      <c r="H87" s="7"/>
    </row>
    <row r="88" spans="3:8" x14ac:dyDescent="0.2">
      <c r="C88" s="1"/>
      <c r="D88" s="1"/>
      <c r="G88" s="7"/>
      <c r="H88" s="7"/>
    </row>
    <row r="89" spans="3:8" x14ac:dyDescent="0.2">
      <c r="C89" s="1"/>
      <c r="D89" s="1"/>
      <c r="G89" s="7"/>
      <c r="H89" s="7"/>
    </row>
    <row r="90" spans="3:8" x14ac:dyDescent="0.2">
      <c r="C90" s="1"/>
      <c r="D90" s="1"/>
      <c r="G90" s="7"/>
      <c r="H90" s="7"/>
    </row>
    <row r="91" spans="3:8" x14ac:dyDescent="0.2">
      <c r="C91" s="1"/>
      <c r="D91" s="1"/>
      <c r="G91" s="7"/>
      <c r="H91" s="7"/>
    </row>
    <row r="92" spans="3:8" x14ac:dyDescent="0.2">
      <c r="C92" s="1"/>
      <c r="D92" s="1"/>
      <c r="G92" s="7"/>
      <c r="H92" s="7"/>
    </row>
    <row r="93" spans="3:8" x14ac:dyDescent="0.2">
      <c r="C93" s="1"/>
      <c r="D93" s="1"/>
      <c r="G93" s="7"/>
      <c r="H93" s="7"/>
    </row>
    <row r="94" spans="3:8" x14ac:dyDescent="0.2">
      <c r="C94" s="1"/>
      <c r="D94" s="1"/>
      <c r="G94" s="7"/>
      <c r="H94" s="7"/>
    </row>
    <row r="95" spans="3:8" x14ac:dyDescent="0.2">
      <c r="C95" s="1"/>
      <c r="D95" s="1"/>
      <c r="G95" s="7"/>
      <c r="H95" s="7"/>
    </row>
    <row r="96" spans="3:8" x14ac:dyDescent="0.2">
      <c r="G96" s="7"/>
      <c r="H96" s="7"/>
    </row>
    <row r="97" spans="7:8" x14ac:dyDescent="0.2">
      <c r="G97" s="7"/>
      <c r="H97" s="7"/>
    </row>
    <row r="98" spans="7:8" x14ac:dyDescent="0.2">
      <c r="G98" s="7"/>
      <c r="H98" s="7"/>
    </row>
    <row r="99" spans="7:8" x14ac:dyDescent="0.2">
      <c r="G99" s="7"/>
      <c r="H99" s="7"/>
    </row>
    <row r="100" spans="7:8" x14ac:dyDescent="0.2">
      <c r="G100" s="7"/>
      <c r="H100" s="7"/>
    </row>
    <row r="101" spans="7:8" x14ac:dyDescent="0.2">
      <c r="G101" s="7"/>
      <c r="H101" s="7"/>
    </row>
    <row r="102" spans="7:8" x14ac:dyDescent="0.2">
      <c r="G102" s="7"/>
      <c r="H102" s="7"/>
    </row>
    <row r="103" spans="7:8" x14ac:dyDescent="0.2">
      <c r="G103" s="7"/>
      <c r="H103" s="7"/>
    </row>
    <row r="104" spans="7:8" x14ac:dyDescent="0.2">
      <c r="G104" s="7"/>
      <c r="H104" s="7"/>
    </row>
    <row r="105" spans="7:8" x14ac:dyDescent="0.2">
      <c r="G105" s="7"/>
      <c r="H105" s="7"/>
    </row>
    <row r="106" spans="7:8" x14ac:dyDescent="0.2">
      <c r="G106" s="7"/>
      <c r="H106" s="7"/>
    </row>
    <row r="107" spans="7:8" x14ac:dyDescent="0.2">
      <c r="G107" s="7"/>
      <c r="H107" s="7"/>
    </row>
    <row r="108" spans="7:8" x14ac:dyDescent="0.2">
      <c r="G108" s="7"/>
      <c r="H108" s="7"/>
    </row>
    <row r="109" spans="7:8" x14ac:dyDescent="0.2">
      <c r="G109" s="7"/>
      <c r="H109" s="7"/>
    </row>
    <row r="110" spans="7:8" x14ac:dyDescent="0.2">
      <c r="G110" s="7"/>
      <c r="H110" s="7"/>
    </row>
    <row r="111" spans="7:8" x14ac:dyDescent="0.2">
      <c r="G111" s="7"/>
      <c r="H111" s="7"/>
    </row>
    <row r="112" spans="7:8" x14ac:dyDescent="0.2">
      <c r="G112" s="7"/>
      <c r="H112" s="7"/>
    </row>
    <row r="113" spans="7:8" x14ac:dyDescent="0.2">
      <c r="G113" s="7"/>
      <c r="H113" s="7"/>
    </row>
    <row r="114" spans="7:8" x14ac:dyDescent="0.2">
      <c r="G114" s="7"/>
      <c r="H114" s="7"/>
    </row>
    <row r="115" spans="7:8" x14ac:dyDescent="0.2">
      <c r="G115" s="7"/>
      <c r="H115" s="7"/>
    </row>
    <row r="116" spans="7:8" x14ac:dyDescent="0.2">
      <c r="G116" s="7"/>
      <c r="H116" s="7"/>
    </row>
    <row r="117" spans="7:8" x14ac:dyDescent="0.2">
      <c r="G117" s="7"/>
      <c r="H117" s="7"/>
    </row>
    <row r="118" spans="7:8" x14ac:dyDescent="0.2">
      <c r="G118" s="7"/>
      <c r="H118" s="7"/>
    </row>
    <row r="119" spans="7:8" x14ac:dyDescent="0.2">
      <c r="G119" s="7"/>
      <c r="H119" s="7"/>
    </row>
    <row r="120" spans="7:8" x14ac:dyDescent="0.2">
      <c r="G120" s="7"/>
      <c r="H120" s="7"/>
    </row>
    <row r="121" spans="7:8" x14ac:dyDescent="0.2">
      <c r="G121" s="7"/>
      <c r="H121" s="7"/>
    </row>
    <row r="122" spans="7:8" x14ac:dyDescent="0.2">
      <c r="G122" s="7"/>
      <c r="H122" s="7"/>
    </row>
    <row r="123" spans="7:8" x14ac:dyDescent="0.2">
      <c r="G123" s="7"/>
      <c r="H123" s="7"/>
    </row>
    <row r="124" spans="7:8" x14ac:dyDescent="0.2">
      <c r="G124" s="7"/>
      <c r="H124" s="7"/>
    </row>
    <row r="125" spans="7:8" x14ac:dyDescent="0.2">
      <c r="G125" s="7"/>
      <c r="H125" s="7"/>
    </row>
    <row r="126" spans="7:8" x14ac:dyDescent="0.2">
      <c r="G126" s="7"/>
      <c r="H126" s="7"/>
    </row>
    <row r="127" spans="7:8" x14ac:dyDescent="0.2">
      <c r="G127" s="7"/>
      <c r="H127" s="7"/>
    </row>
    <row r="128" spans="7:8" x14ac:dyDescent="0.2">
      <c r="G128" s="7"/>
      <c r="H128" s="7"/>
    </row>
    <row r="129" spans="7:8" x14ac:dyDescent="0.2">
      <c r="G129" s="7"/>
      <c r="H129" s="7"/>
    </row>
    <row r="130" spans="7:8" x14ac:dyDescent="0.2">
      <c r="G130" s="7"/>
      <c r="H130" s="7"/>
    </row>
    <row r="131" spans="7:8" x14ac:dyDescent="0.2">
      <c r="G131" s="7"/>
      <c r="H131" s="7"/>
    </row>
    <row r="132" spans="7:8" x14ac:dyDescent="0.2">
      <c r="G132" s="7"/>
      <c r="H132" s="7"/>
    </row>
    <row r="133" spans="7:8" x14ac:dyDescent="0.2">
      <c r="G133" s="7"/>
      <c r="H133" s="7"/>
    </row>
    <row r="134" spans="7:8" x14ac:dyDescent="0.2">
      <c r="G134" s="7"/>
      <c r="H134" s="7"/>
    </row>
    <row r="135" spans="7:8" x14ac:dyDescent="0.2">
      <c r="G135" s="7"/>
      <c r="H135" s="7"/>
    </row>
    <row r="136" spans="7:8" x14ac:dyDescent="0.2">
      <c r="G136" s="7"/>
      <c r="H136" s="7"/>
    </row>
    <row r="137" spans="7:8" x14ac:dyDescent="0.2">
      <c r="G137" s="7"/>
      <c r="H137" s="7"/>
    </row>
  </sheetData>
  <mergeCells count="1">
    <mergeCell ref="B3:E3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7265A-675E-D940-BF94-90FC75E4D129}">
  <dimension ref="A1:T120"/>
  <sheetViews>
    <sheetView workbookViewId="0">
      <selection activeCell="D22" sqref="D22"/>
    </sheetView>
  </sheetViews>
  <sheetFormatPr baseColWidth="10" defaultRowHeight="16" x14ac:dyDescent="0.2"/>
  <cols>
    <col min="1" max="16384" width="10.83203125" style="21"/>
  </cols>
  <sheetData>
    <row r="1" spans="1:1" x14ac:dyDescent="0.2">
      <c r="A1" s="20" t="s">
        <v>138</v>
      </c>
    </row>
    <row r="2" spans="1:1" x14ac:dyDescent="0.2">
      <c r="A2" s="21" t="s">
        <v>139</v>
      </c>
    </row>
    <row r="3" spans="1:1" x14ac:dyDescent="0.2">
      <c r="A3" s="22"/>
    </row>
    <row r="4" spans="1:1" x14ac:dyDescent="0.2">
      <c r="A4" s="22"/>
    </row>
    <row r="5" spans="1:1" x14ac:dyDescent="0.2">
      <c r="A5" s="22"/>
    </row>
    <row r="6" spans="1:1" x14ac:dyDescent="0.2">
      <c r="A6" s="22"/>
    </row>
    <row r="7" spans="1:1" x14ac:dyDescent="0.2">
      <c r="A7" s="22"/>
    </row>
    <row r="8" spans="1:1" x14ac:dyDescent="0.2">
      <c r="A8" s="22"/>
    </row>
    <row r="9" spans="1:1" x14ac:dyDescent="0.2">
      <c r="A9" s="22"/>
    </row>
    <row r="10" spans="1:1" x14ac:dyDescent="0.2">
      <c r="A10" s="22"/>
    </row>
    <row r="11" spans="1:1" x14ac:dyDescent="0.2">
      <c r="A11" s="22"/>
    </row>
    <row r="12" spans="1:1" x14ac:dyDescent="0.2">
      <c r="A12" s="22"/>
    </row>
    <row r="13" spans="1:1" x14ac:dyDescent="0.2">
      <c r="A13" s="22"/>
    </row>
    <row r="14" spans="1:1" x14ac:dyDescent="0.2">
      <c r="A14" s="22"/>
    </row>
    <row r="15" spans="1:1" x14ac:dyDescent="0.2">
      <c r="A15" s="22"/>
    </row>
    <row r="16" spans="1:1" x14ac:dyDescent="0.2">
      <c r="A16" s="22"/>
    </row>
    <row r="17" spans="1:20" x14ac:dyDescent="0.2">
      <c r="A17" s="22"/>
    </row>
    <row r="18" spans="1:20" x14ac:dyDescent="0.2">
      <c r="A18" s="22"/>
    </row>
    <row r="19" spans="1:20" x14ac:dyDescent="0.2">
      <c r="A19" s="22"/>
    </row>
    <row r="20" spans="1:20" x14ac:dyDescent="0.2">
      <c r="A20" s="22"/>
    </row>
    <row r="21" spans="1:20" x14ac:dyDescent="0.2">
      <c r="A21" s="22"/>
    </row>
    <row r="22" spans="1:20" x14ac:dyDescent="0.2">
      <c r="A22" s="22"/>
    </row>
    <row r="23" spans="1:20" x14ac:dyDescent="0.2">
      <c r="A23" s="22"/>
    </row>
    <row r="24" spans="1:20" x14ac:dyDescent="0.2">
      <c r="A24" s="22"/>
    </row>
    <row r="25" spans="1:20" x14ac:dyDescent="0.2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</row>
    <row r="26" spans="1:20" x14ac:dyDescent="0.2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</row>
    <row r="27" spans="1:20" x14ac:dyDescent="0.2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</row>
    <row r="28" spans="1:20" x14ac:dyDescent="0.2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</row>
    <row r="29" spans="1:20" x14ac:dyDescent="0.2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</row>
    <row r="30" spans="1:20" x14ac:dyDescent="0.2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</row>
    <row r="31" spans="1:20" x14ac:dyDescent="0.2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</row>
    <row r="32" spans="1:20" x14ac:dyDescent="0.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</row>
    <row r="33" spans="1:20" x14ac:dyDescent="0.2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</row>
    <row r="34" spans="1:20" x14ac:dyDescent="0.2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</row>
    <row r="35" spans="1:20" x14ac:dyDescent="0.2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</row>
    <row r="36" spans="1:20" x14ac:dyDescent="0.2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</row>
    <row r="37" spans="1:20" x14ac:dyDescent="0.2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</row>
    <row r="38" spans="1:20" x14ac:dyDescent="0.2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</row>
    <row r="39" spans="1:20" x14ac:dyDescent="0.2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</row>
    <row r="40" spans="1:20" x14ac:dyDescent="0.2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</row>
    <row r="41" spans="1:20" x14ac:dyDescent="0.2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</row>
    <row r="42" spans="1:20" x14ac:dyDescent="0.2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</row>
    <row r="43" spans="1:20" x14ac:dyDescent="0.2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</row>
    <row r="44" spans="1:20" x14ac:dyDescent="0.2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</row>
    <row r="45" spans="1:20" x14ac:dyDescent="0.2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</row>
    <row r="46" spans="1:20" x14ac:dyDescent="0.2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</row>
    <row r="47" spans="1:20" x14ac:dyDescent="0.2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</row>
    <row r="48" spans="1:20" x14ac:dyDescent="0.2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</row>
    <row r="49" spans="1:20" x14ac:dyDescent="0.2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</row>
    <row r="50" spans="1:20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</row>
    <row r="51" spans="1:20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</row>
    <row r="52" spans="1:20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</row>
    <row r="53" spans="1:20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</row>
    <row r="54" spans="1:20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</row>
    <row r="55" spans="1:20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</row>
    <row r="56" spans="1:20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</row>
    <row r="57" spans="1:20" x14ac:dyDescent="0.2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</row>
    <row r="58" spans="1:20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</row>
    <row r="59" spans="1:20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</row>
    <row r="60" spans="1:20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</row>
    <row r="61" spans="1:20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</row>
    <row r="62" spans="1:20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</row>
    <row r="63" spans="1:20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</row>
    <row r="64" spans="1:20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</row>
    <row r="65" spans="1:17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</row>
    <row r="66" spans="1:17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</row>
    <row r="67" spans="1:17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</row>
    <row r="68" spans="1:17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</row>
    <row r="69" spans="1:17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</row>
    <row r="70" spans="1:17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</row>
    <row r="71" spans="1:17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</row>
    <row r="72" spans="1:17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</row>
    <row r="73" spans="1:17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</row>
    <row r="74" spans="1:17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</row>
    <row r="75" spans="1:17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</row>
    <row r="76" spans="1:17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</row>
    <row r="77" spans="1:17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</row>
    <row r="78" spans="1:17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</row>
    <row r="79" spans="1:17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</row>
    <row r="80" spans="1:17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</row>
    <row r="81" spans="1:17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</row>
    <row r="82" spans="1:17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</row>
    <row r="83" spans="1:17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</row>
    <row r="84" spans="1:17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</row>
    <row r="85" spans="1:17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</row>
    <row r="86" spans="1:17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</row>
    <row r="87" spans="1:17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</row>
    <row r="88" spans="1:17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</row>
    <row r="89" spans="1:17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</row>
    <row r="90" spans="1:17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</row>
    <row r="91" spans="1:17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</row>
    <row r="92" spans="1:17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</row>
    <row r="93" spans="1:17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</row>
    <row r="94" spans="1:17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</row>
    <row r="95" spans="1:17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</row>
    <row r="96" spans="1:17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</row>
    <row r="97" spans="1:17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</row>
    <row r="98" spans="1:17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</row>
    <row r="99" spans="1:17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</row>
    <row r="100" spans="1:17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</row>
    <row r="101" spans="1:17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</row>
    <row r="102" spans="1:17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</row>
    <row r="103" spans="1:17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</row>
    <row r="104" spans="1:17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</row>
    <row r="105" spans="1:17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</row>
    <row r="106" spans="1:17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</row>
    <row r="107" spans="1:17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</row>
    <row r="108" spans="1:17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</row>
    <row r="109" spans="1:17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</row>
    <row r="110" spans="1:17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</row>
    <row r="111" spans="1:17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</row>
    <row r="112" spans="1:17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</row>
    <row r="113" spans="1:17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</row>
    <row r="114" spans="1:17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</row>
    <row r="115" spans="1:17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</row>
    <row r="116" spans="1:17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</row>
    <row r="117" spans="1:17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</row>
    <row r="118" spans="1:17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</row>
    <row r="119" spans="1:17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</row>
    <row r="120" spans="1:17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29742-6172-AF48-8D42-D89791BA7508}">
  <dimension ref="A1:E17"/>
  <sheetViews>
    <sheetView workbookViewId="0">
      <selection activeCell="B5" sqref="B5:C8"/>
    </sheetView>
  </sheetViews>
  <sheetFormatPr baseColWidth="10" defaultRowHeight="16" x14ac:dyDescent="0.2"/>
  <cols>
    <col min="1" max="1" width="20" customWidth="1"/>
  </cols>
  <sheetData>
    <row r="1" spans="1:5" x14ac:dyDescent="0.2">
      <c r="A1" s="22" t="s">
        <v>56</v>
      </c>
      <c r="B1" s="21"/>
      <c r="C1" s="21"/>
    </row>
    <row r="2" spans="1:5" x14ac:dyDescent="0.2">
      <c r="A2" s="26" t="s">
        <v>113</v>
      </c>
      <c r="B2" s="21"/>
      <c r="C2" s="21"/>
    </row>
    <row r="3" spans="1:5" x14ac:dyDescent="0.2">
      <c r="A3" s="22"/>
      <c r="B3" s="41" t="s">
        <v>55</v>
      </c>
      <c r="C3" s="41"/>
      <c r="D3" s="3"/>
      <c r="E3" s="3"/>
    </row>
    <row r="4" spans="1:5" x14ac:dyDescent="0.2">
      <c r="A4" s="22" t="s">
        <v>4</v>
      </c>
      <c r="B4" s="27" t="s">
        <v>33</v>
      </c>
      <c r="C4" s="27" t="s">
        <v>8</v>
      </c>
      <c r="D4" s="10"/>
      <c r="E4" s="10"/>
    </row>
    <row r="5" spans="1:5" x14ac:dyDescent="0.2">
      <c r="A5" s="1" t="s">
        <v>43</v>
      </c>
      <c r="B5" s="36">
        <v>1.6355</v>
      </c>
      <c r="C5" s="36">
        <v>6.6500000000000004E-2</v>
      </c>
    </row>
    <row r="6" spans="1:5" x14ac:dyDescent="0.2">
      <c r="A6" s="1" t="s">
        <v>44</v>
      </c>
      <c r="B6" s="36">
        <v>1.577</v>
      </c>
      <c r="C6" s="36">
        <v>0</v>
      </c>
    </row>
    <row r="7" spans="1:5" x14ac:dyDescent="0.2">
      <c r="A7" s="1" t="s">
        <v>45</v>
      </c>
      <c r="B7" s="36">
        <v>1.6385000000000001</v>
      </c>
      <c r="C7" s="36">
        <v>0</v>
      </c>
    </row>
    <row r="8" spans="1:5" x14ac:dyDescent="0.2">
      <c r="A8" s="1" t="s">
        <v>46</v>
      </c>
      <c r="B8" s="36">
        <v>1.613</v>
      </c>
      <c r="C8" s="36">
        <v>0</v>
      </c>
    </row>
    <row r="9" spans="1:5" x14ac:dyDescent="0.2">
      <c r="A9" s="22" t="s">
        <v>71</v>
      </c>
      <c r="B9" s="18">
        <f>AVERAGE(B5:B8)</f>
        <v>1.6160000000000001</v>
      </c>
      <c r="C9" s="18">
        <f>AVERAGE(C5:C8)</f>
        <v>1.6625000000000001E-2</v>
      </c>
    </row>
    <row r="10" spans="1:5" x14ac:dyDescent="0.2">
      <c r="A10" s="22" t="s">
        <v>72</v>
      </c>
      <c r="B10" s="18">
        <v>1.419066594631839E-2</v>
      </c>
      <c r="C10" s="18">
        <v>1.6625000000000001E-2</v>
      </c>
    </row>
    <row r="11" spans="1:5" x14ac:dyDescent="0.2">
      <c r="B11" s="11"/>
      <c r="C11" s="11"/>
    </row>
    <row r="12" spans="1:5" x14ac:dyDescent="0.2">
      <c r="B12" s="11"/>
      <c r="C12" s="11"/>
    </row>
    <row r="14" spans="1:5" x14ac:dyDescent="0.2">
      <c r="B14" s="23"/>
      <c r="C14" s="23"/>
    </row>
    <row r="15" spans="1:5" x14ac:dyDescent="0.2">
      <c r="B15" s="23"/>
      <c r="C15" s="23"/>
    </row>
    <row r="16" spans="1:5" x14ac:dyDescent="0.2">
      <c r="B16" s="23"/>
      <c r="C16" s="23"/>
    </row>
    <row r="17" spans="2:3" x14ac:dyDescent="0.2">
      <c r="B17" s="23"/>
      <c r="C17" s="23"/>
    </row>
  </sheetData>
  <mergeCells count="1">
    <mergeCell ref="B3:C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77B04-B825-204E-8A9E-429D62697B93}">
  <dimension ref="A1:T75"/>
  <sheetViews>
    <sheetView workbookViewId="0">
      <selection activeCell="J17" sqref="J17"/>
    </sheetView>
  </sheetViews>
  <sheetFormatPr baseColWidth="10" defaultRowHeight="16" x14ac:dyDescent="0.2"/>
  <cols>
    <col min="1" max="1" width="33" style="21" customWidth="1"/>
    <col min="2" max="2" width="26.6640625" style="21" customWidth="1"/>
    <col min="3" max="12" width="10.83203125" style="21"/>
    <col min="13" max="13" width="43" style="21" customWidth="1"/>
    <col min="14" max="14" width="21.1640625" style="21" customWidth="1"/>
    <col min="15" max="16384" width="10.83203125" style="21"/>
  </cols>
  <sheetData>
    <row r="1" spans="1:20" x14ac:dyDescent="0.2">
      <c r="A1" s="26" t="s">
        <v>32</v>
      </c>
      <c r="M1" s="22"/>
      <c r="N1" s="22"/>
      <c r="O1" s="22"/>
      <c r="P1" s="22"/>
      <c r="Q1" s="22"/>
      <c r="R1" s="22"/>
      <c r="S1" s="22"/>
      <c r="T1" s="22"/>
    </row>
    <row r="2" spans="1:20" x14ac:dyDescent="0.2">
      <c r="A2" s="21" t="s">
        <v>114</v>
      </c>
    </row>
    <row r="3" spans="1:20" x14ac:dyDescent="0.2">
      <c r="A3" s="41" t="s">
        <v>28</v>
      </c>
      <c r="B3" s="41"/>
      <c r="C3" s="41"/>
      <c r="D3" s="41"/>
      <c r="E3" s="41"/>
      <c r="F3" s="41"/>
      <c r="G3" s="41"/>
      <c r="H3" s="41"/>
      <c r="M3" s="41"/>
      <c r="N3" s="41"/>
      <c r="O3" s="41"/>
      <c r="P3" s="41"/>
      <c r="Q3" s="41"/>
      <c r="R3" s="41"/>
      <c r="S3" s="41"/>
      <c r="T3" s="27"/>
    </row>
    <row r="4" spans="1:20" x14ac:dyDescent="0.2">
      <c r="A4" s="22" t="s">
        <v>4</v>
      </c>
      <c r="B4" s="29" t="s">
        <v>2</v>
      </c>
      <c r="C4" s="4" t="s">
        <v>0</v>
      </c>
      <c r="D4" s="4" t="s">
        <v>1</v>
      </c>
      <c r="E4" s="30" t="s">
        <v>5</v>
      </c>
      <c r="F4" s="10" t="s">
        <v>0</v>
      </c>
      <c r="G4" s="10" t="s">
        <v>1</v>
      </c>
      <c r="M4" s="22"/>
      <c r="N4" s="31"/>
      <c r="O4" s="4"/>
      <c r="P4" s="4"/>
      <c r="Q4" s="31"/>
      <c r="R4" s="4"/>
      <c r="S4" s="4"/>
    </row>
    <row r="5" spans="1:20" x14ac:dyDescent="0.2">
      <c r="A5" s="21" t="s">
        <v>76</v>
      </c>
      <c r="B5" s="28"/>
      <c r="C5" s="36">
        <v>6.6772727275000001</v>
      </c>
      <c r="D5" s="36">
        <v>1.1811790090000001</v>
      </c>
      <c r="E5" s="36"/>
      <c r="F5" s="36">
        <v>1.3099254345</v>
      </c>
      <c r="G5" s="11">
        <v>1.3692636069999999</v>
      </c>
      <c r="I5" s="28"/>
      <c r="N5" s="28"/>
      <c r="O5" s="32"/>
      <c r="P5" s="32"/>
      <c r="Q5" s="32"/>
      <c r="R5" s="32"/>
      <c r="S5" s="8"/>
    </row>
    <row r="6" spans="1:20" x14ac:dyDescent="0.2">
      <c r="A6" s="21" t="s">
        <v>77</v>
      </c>
      <c r="B6" s="28"/>
      <c r="C6" s="36">
        <v>8.1816944850000013</v>
      </c>
      <c r="D6" s="36">
        <v>1.1679824908000001</v>
      </c>
      <c r="E6" s="36"/>
      <c r="F6" s="36">
        <v>1.2427507549999999</v>
      </c>
      <c r="G6" s="11">
        <v>1.3453947369999999</v>
      </c>
      <c r="I6" s="28"/>
      <c r="O6" s="32"/>
      <c r="P6" s="32"/>
      <c r="Q6" s="32"/>
      <c r="R6" s="32"/>
      <c r="S6" s="8"/>
    </row>
    <row r="7" spans="1:20" x14ac:dyDescent="0.2">
      <c r="A7" s="21" t="s">
        <v>78</v>
      </c>
      <c r="B7" s="28"/>
      <c r="C7" s="36">
        <v>1.6364649524500001</v>
      </c>
      <c r="D7" s="36">
        <v>0.94992070984999999</v>
      </c>
      <c r="E7" s="36"/>
      <c r="F7" s="36">
        <v>1.31065399705</v>
      </c>
      <c r="G7" s="11">
        <v>0.63699582749999994</v>
      </c>
      <c r="I7" s="28"/>
      <c r="O7" s="32"/>
      <c r="P7" s="32"/>
      <c r="Q7" s="32"/>
      <c r="R7" s="32"/>
      <c r="S7" s="8"/>
    </row>
    <row r="8" spans="1:20" x14ac:dyDescent="0.2">
      <c r="A8" s="21" t="s">
        <v>79</v>
      </c>
      <c r="B8" s="28"/>
      <c r="C8" s="36">
        <v>1.2113601108500001</v>
      </c>
      <c r="D8" s="36">
        <v>1.1012271691</v>
      </c>
      <c r="E8" s="36"/>
      <c r="F8" s="36">
        <v>1.2738498899999999</v>
      </c>
      <c r="G8" s="11">
        <v>0.38757115749999999</v>
      </c>
      <c r="I8" s="28"/>
      <c r="N8" s="28"/>
      <c r="O8" s="32"/>
      <c r="P8" s="32"/>
      <c r="Q8" s="32"/>
      <c r="R8" s="32"/>
      <c r="S8" s="8"/>
    </row>
    <row r="9" spans="1:20" x14ac:dyDescent="0.2">
      <c r="A9" s="21" t="s">
        <v>80</v>
      </c>
      <c r="B9" s="28"/>
      <c r="C9" s="36">
        <v>0.88243953514999995</v>
      </c>
      <c r="D9" s="36">
        <v>1.2843399194999998</v>
      </c>
      <c r="E9" s="36"/>
      <c r="F9" s="36">
        <v>2.9501781329999996</v>
      </c>
      <c r="G9" s="11">
        <v>0.4851024209</v>
      </c>
      <c r="I9" s="28"/>
      <c r="O9" s="32"/>
      <c r="P9" s="32"/>
      <c r="Q9" s="32"/>
      <c r="R9" s="32"/>
      <c r="S9" s="8"/>
    </row>
    <row r="10" spans="1:20" x14ac:dyDescent="0.2">
      <c r="A10" s="21" t="s">
        <v>81</v>
      </c>
      <c r="B10" s="28"/>
      <c r="C10" s="36">
        <v>0.73556149734999998</v>
      </c>
      <c r="D10" s="36">
        <v>1.134067344</v>
      </c>
      <c r="E10" s="36"/>
      <c r="F10" s="36">
        <v>1.2410854899999999</v>
      </c>
      <c r="G10" s="11">
        <v>1.0147826090000001</v>
      </c>
      <c r="I10" s="28"/>
      <c r="O10" s="32"/>
      <c r="P10" s="32"/>
      <c r="Q10" s="32"/>
      <c r="R10" s="32"/>
      <c r="S10" s="8"/>
    </row>
    <row r="11" spans="1:20" x14ac:dyDescent="0.2">
      <c r="A11" s="21" t="s">
        <v>82</v>
      </c>
      <c r="B11" s="28"/>
      <c r="C11" s="36">
        <v>5.55045681</v>
      </c>
      <c r="D11" s="36">
        <v>2.8531054757500001</v>
      </c>
      <c r="E11" s="36"/>
      <c r="F11" s="36">
        <v>0.8542068599999999</v>
      </c>
      <c r="G11" s="11">
        <v>1.1659254189999999</v>
      </c>
      <c r="I11" s="28"/>
      <c r="N11" s="28"/>
      <c r="O11" s="32"/>
      <c r="P11" s="32"/>
      <c r="Q11" s="32"/>
      <c r="R11" s="32"/>
      <c r="S11" s="8"/>
    </row>
    <row r="12" spans="1:20" x14ac:dyDescent="0.2">
      <c r="A12" s="21" t="s">
        <v>83</v>
      </c>
      <c r="B12" s="28"/>
      <c r="C12" s="36">
        <v>2.4295018549999998</v>
      </c>
      <c r="D12" s="36">
        <v>1.272603065</v>
      </c>
      <c r="E12" s="36"/>
      <c r="F12" s="36">
        <v>2.2864715250000001</v>
      </c>
      <c r="G12" s="11">
        <v>0.7634447674</v>
      </c>
      <c r="I12" s="28"/>
      <c r="O12" s="32"/>
      <c r="P12" s="32"/>
      <c r="Q12" s="32"/>
      <c r="R12" s="32"/>
      <c r="S12" s="8"/>
    </row>
    <row r="13" spans="1:20" x14ac:dyDescent="0.2">
      <c r="A13" s="21" t="s">
        <v>84</v>
      </c>
      <c r="B13" s="28"/>
      <c r="C13" s="36">
        <v>1.866955245</v>
      </c>
      <c r="D13" s="36">
        <v>1.0038667999999999</v>
      </c>
      <c r="E13" s="36"/>
      <c r="F13" s="36">
        <v>1.7157922999999999</v>
      </c>
      <c r="G13" s="11">
        <v>1.0242643259999999</v>
      </c>
      <c r="O13" s="32"/>
      <c r="P13" s="32"/>
      <c r="Q13" s="32"/>
      <c r="R13" s="32"/>
      <c r="S13" s="8"/>
    </row>
    <row r="14" spans="1:20" x14ac:dyDescent="0.2">
      <c r="A14" s="21" t="s">
        <v>85</v>
      </c>
      <c r="B14" s="28"/>
      <c r="C14" s="36">
        <v>2.4634230500000003</v>
      </c>
      <c r="D14" s="36">
        <v>1.1618310699999999</v>
      </c>
      <c r="E14" s="36"/>
      <c r="F14" s="36">
        <v>2.3462318399999997</v>
      </c>
      <c r="G14" s="11">
        <v>1.707783641</v>
      </c>
      <c r="N14" s="28"/>
      <c r="O14" s="32"/>
      <c r="P14" s="32"/>
      <c r="Q14" s="32"/>
      <c r="R14" s="32"/>
      <c r="S14" s="8"/>
    </row>
    <row r="15" spans="1:20" x14ac:dyDescent="0.2">
      <c r="A15" s="21" t="s">
        <v>86</v>
      </c>
      <c r="B15" s="28"/>
      <c r="C15" s="36">
        <v>3.117148555</v>
      </c>
      <c r="D15" s="36">
        <v>1.0719891100000001</v>
      </c>
      <c r="E15" s="36"/>
      <c r="F15" s="36">
        <v>1.01789065</v>
      </c>
      <c r="G15" s="11">
        <v>1.1886010360000001</v>
      </c>
      <c r="I15" s="28"/>
      <c r="O15" s="32"/>
      <c r="P15" s="32"/>
      <c r="Q15" s="32"/>
      <c r="R15" s="32"/>
      <c r="S15" s="8"/>
    </row>
    <row r="16" spans="1:20" x14ac:dyDescent="0.2">
      <c r="A16" s="21" t="s">
        <v>87</v>
      </c>
      <c r="B16" s="28"/>
      <c r="C16" s="36">
        <v>4.1196280249999999</v>
      </c>
      <c r="D16" s="36">
        <v>1.0144730900000001</v>
      </c>
      <c r="E16" s="36"/>
      <c r="F16" s="36">
        <v>2.2241022049999999</v>
      </c>
      <c r="G16" s="11">
        <v>0.73261648749999997</v>
      </c>
      <c r="I16" s="28"/>
      <c r="O16" s="32"/>
      <c r="P16" s="32"/>
      <c r="Q16" s="32"/>
      <c r="R16" s="32"/>
      <c r="S16" s="8"/>
    </row>
    <row r="17" spans="1:20" x14ac:dyDescent="0.2">
      <c r="A17" s="21" t="s">
        <v>88</v>
      </c>
      <c r="B17" s="28"/>
      <c r="C17" s="36">
        <v>1.914505825</v>
      </c>
      <c r="D17" s="36">
        <v>1.8175004399999999</v>
      </c>
      <c r="E17" s="36"/>
      <c r="F17" s="36">
        <v>4.7577060000000007</v>
      </c>
      <c r="G17" s="11">
        <v>0.84785133570000004</v>
      </c>
      <c r="I17" s="28"/>
      <c r="O17" s="32"/>
      <c r="P17" s="32"/>
      <c r="Q17" s="32"/>
      <c r="R17" s="32"/>
      <c r="S17" s="8"/>
    </row>
    <row r="18" spans="1:20" x14ac:dyDescent="0.2">
      <c r="A18" s="21" t="s">
        <v>89</v>
      </c>
      <c r="B18" s="28"/>
      <c r="C18" s="36">
        <v>3.700269735</v>
      </c>
      <c r="D18" s="36">
        <v>2.0179292899999997</v>
      </c>
      <c r="E18" s="36"/>
      <c r="F18" s="36">
        <v>3.2173637519999998</v>
      </c>
      <c r="G18" s="11">
        <v>0.57150340489999996</v>
      </c>
      <c r="I18" s="28"/>
      <c r="O18" s="32"/>
      <c r="P18" s="32"/>
      <c r="Q18" s="32"/>
      <c r="R18" s="32"/>
      <c r="S18" s="8"/>
    </row>
    <row r="19" spans="1:20" x14ac:dyDescent="0.2">
      <c r="A19" s="21" t="s">
        <v>90</v>
      </c>
      <c r="B19" s="28"/>
      <c r="C19" s="36">
        <v>1.2410854899999999</v>
      </c>
      <c r="D19" s="36">
        <v>1.017759445</v>
      </c>
      <c r="E19" s="36"/>
      <c r="F19" s="36">
        <v>2.5714631964999999</v>
      </c>
      <c r="G19" s="11">
        <v>1.0382862349999999</v>
      </c>
      <c r="I19" s="28"/>
      <c r="O19" s="32"/>
      <c r="P19" s="32"/>
      <c r="Q19" s="32"/>
      <c r="R19" s="32"/>
      <c r="S19" s="8"/>
    </row>
    <row r="20" spans="1:20" x14ac:dyDescent="0.2">
      <c r="A20" s="21" t="s">
        <v>91</v>
      </c>
      <c r="B20" s="28"/>
      <c r="C20" s="36">
        <v>0.8542068599999999</v>
      </c>
      <c r="D20" s="36">
        <v>1.69258263</v>
      </c>
      <c r="E20" s="36"/>
      <c r="F20" s="36">
        <v>1.0723784641</v>
      </c>
      <c r="G20" s="11">
        <v>1.3543417369999999</v>
      </c>
      <c r="I20" s="28"/>
      <c r="O20" s="32"/>
      <c r="P20" s="32"/>
      <c r="Q20" s="32"/>
      <c r="R20" s="32"/>
      <c r="S20" s="8"/>
    </row>
    <row r="21" spans="1:20" x14ac:dyDescent="0.2">
      <c r="A21" s="21" t="s">
        <v>92</v>
      </c>
      <c r="B21" s="28"/>
      <c r="C21" s="36">
        <v>2.2864715250000001</v>
      </c>
      <c r="D21" s="36">
        <v>2.1015876650000003</v>
      </c>
      <c r="E21" s="36"/>
      <c r="F21" s="36">
        <v>1.5786656137500001</v>
      </c>
      <c r="G21" s="11">
        <v>0.47409733120000003</v>
      </c>
      <c r="I21" s="28"/>
      <c r="O21" s="32"/>
      <c r="P21" s="32"/>
      <c r="Q21" s="32"/>
      <c r="R21" s="32"/>
      <c r="S21" s="8"/>
    </row>
    <row r="22" spans="1:20" x14ac:dyDescent="0.2">
      <c r="A22" s="21" t="s">
        <v>93</v>
      </c>
      <c r="B22" s="28"/>
      <c r="C22" s="36">
        <v>1.7157922999999999</v>
      </c>
      <c r="D22" s="36">
        <v>1.5373923899999999</v>
      </c>
      <c r="E22" s="36"/>
      <c r="F22" s="36">
        <v>1.9814980035</v>
      </c>
      <c r="G22" s="11">
        <v>0.75848563970000005</v>
      </c>
      <c r="I22" s="28"/>
      <c r="O22" s="32"/>
      <c r="P22" s="32"/>
      <c r="Q22" s="32"/>
      <c r="R22" s="32"/>
      <c r="S22" s="8"/>
    </row>
    <row r="23" spans="1:20" x14ac:dyDescent="0.2">
      <c r="A23" s="21" t="s">
        <v>94</v>
      </c>
      <c r="B23" s="28"/>
      <c r="C23" s="36">
        <v>2.3462318399999997</v>
      </c>
      <c r="D23" s="36">
        <v>0.50699515500000003</v>
      </c>
      <c r="E23" s="36"/>
      <c r="F23" s="36">
        <v>2.575287286</v>
      </c>
      <c r="G23" s="11">
        <v>0.58652094720000003</v>
      </c>
      <c r="I23" s="28"/>
      <c r="O23" s="32"/>
      <c r="P23" s="32"/>
      <c r="Q23" s="32"/>
      <c r="R23" s="32"/>
      <c r="S23" s="8"/>
    </row>
    <row r="24" spans="1:20" x14ac:dyDescent="0.2">
      <c r="A24" s="21" t="s">
        <v>95</v>
      </c>
      <c r="B24" s="28"/>
      <c r="C24" s="36">
        <v>1.01789065</v>
      </c>
      <c r="D24" s="36">
        <v>1.9380576300000001</v>
      </c>
      <c r="E24" s="36"/>
      <c r="F24" s="36">
        <v>1.1552188195499999</v>
      </c>
      <c r="G24" s="11">
        <v>0.68473777250000001</v>
      </c>
      <c r="I24" s="28"/>
      <c r="O24" s="32"/>
      <c r="P24" s="32"/>
      <c r="Q24" s="32"/>
      <c r="R24" s="32"/>
      <c r="S24" s="8"/>
    </row>
    <row r="25" spans="1:20" x14ac:dyDescent="0.2">
      <c r="A25" s="21" t="s">
        <v>96</v>
      </c>
      <c r="B25" s="28"/>
      <c r="C25" s="36">
        <v>2.2241022049999999</v>
      </c>
      <c r="D25" s="36">
        <v>1.1886221099999998</v>
      </c>
      <c r="E25" s="36"/>
      <c r="F25" s="36">
        <v>2.0562093614000001</v>
      </c>
      <c r="G25" s="11">
        <v>0.67676767680000005</v>
      </c>
      <c r="I25" s="28"/>
      <c r="O25" s="32"/>
      <c r="P25" s="32"/>
      <c r="Q25" s="32"/>
      <c r="R25" s="32"/>
      <c r="S25" s="8"/>
    </row>
    <row r="26" spans="1:20" x14ac:dyDescent="0.2">
      <c r="A26" s="21" t="s">
        <v>97</v>
      </c>
      <c r="B26" s="28"/>
      <c r="C26" s="36">
        <v>4.7577060000000007</v>
      </c>
      <c r="D26" s="36">
        <v>1.3386201065000001</v>
      </c>
      <c r="E26" s="36"/>
      <c r="F26" s="36">
        <v>1.4706070864267442</v>
      </c>
      <c r="G26" s="11">
        <v>1.816450876</v>
      </c>
      <c r="I26" s="28"/>
      <c r="O26" s="32"/>
      <c r="P26" s="32"/>
      <c r="Q26" s="32"/>
      <c r="R26" s="32"/>
      <c r="S26" s="8"/>
    </row>
    <row r="27" spans="1:20" x14ac:dyDescent="0.2">
      <c r="A27" s="21" t="s">
        <v>98</v>
      </c>
      <c r="B27" s="28"/>
      <c r="C27" s="11"/>
      <c r="D27" s="36">
        <v>0.93902549334999996</v>
      </c>
      <c r="E27" s="36"/>
      <c r="F27" s="11"/>
      <c r="G27" s="11">
        <v>2.1600467289999998</v>
      </c>
      <c r="I27" s="28"/>
      <c r="O27" s="32"/>
      <c r="P27" s="32"/>
      <c r="Q27" s="32"/>
      <c r="R27" s="8"/>
      <c r="S27" s="8"/>
    </row>
    <row r="28" spans="1:20" x14ac:dyDescent="0.2">
      <c r="A28" s="21" t="s">
        <v>99</v>
      </c>
      <c r="B28" s="28"/>
      <c r="C28" s="11"/>
      <c r="D28" s="36">
        <v>0.9039466478</v>
      </c>
      <c r="E28" s="36"/>
      <c r="F28" s="11"/>
      <c r="G28" s="11"/>
      <c r="I28" s="28"/>
      <c r="O28" s="32"/>
      <c r="P28" s="32"/>
      <c r="Q28" s="32"/>
      <c r="R28" s="32"/>
      <c r="S28" s="8"/>
      <c r="T28" s="7"/>
    </row>
    <row r="29" spans="1:20" x14ac:dyDescent="0.2">
      <c r="A29" s="21" t="s">
        <v>100</v>
      </c>
      <c r="B29" s="28"/>
      <c r="C29" s="11"/>
      <c r="D29" s="36">
        <v>1.23697505695</v>
      </c>
      <c r="E29" s="36"/>
      <c r="F29" s="11"/>
      <c r="G29" s="11"/>
      <c r="I29" s="28"/>
      <c r="O29" s="32"/>
      <c r="P29" s="32"/>
      <c r="Q29" s="32"/>
      <c r="R29" s="32"/>
      <c r="S29" s="8"/>
      <c r="T29" s="7"/>
    </row>
    <row r="30" spans="1:20" x14ac:dyDescent="0.2">
      <c r="A30" s="21" t="s">
        <v>101</v>
      </c>
      <c r="B30" s="28"/>
      <c r="C30" s="11"/>
      <c r="D30" s="36">
        <v>0.72352099135000003</v>
      </c>
      <c r="E30" s="36"/>
      <c r="F30" s="11"/>
      <c r="G30" s="11"/>
      <c r="I30" s="28"/>
      <c r="O30" s="33"/>
      <c r="P30" s="32"/>
      <c r="Q30" s="33"/>
      <c r="R30" s="33"/>
      <c r="S30" s="8"/>
      <c r="T30" s="7"/>
    </row>
    <row r="31" spans="1:20" x14ac:dyDescent="0.2">
      <c r="A31" s="21" t="s">
        <v>102</v>
      </c>
      <c r="B31" s="28"/>
      <c r="C31" s="11"/>
      <c r="D31" s="36">
        <v>0.59</v>
      </c>
      <c r="E31" s="36"/>
      <c r="F31" s="11"/>
      <c r="G31" s="11"/>
      <c r="I31" s="28"/>
      <c r="O31" s="33"/>
      <c r="P31" s="32"/>
      <c r="Q31" s="32"/>
      <c r="R31" s="33"/>
      <c r="S31" s="8"/>
      <c r="T31" s="7"/>
    </row>
    <row r="32" spans="1:20" x14ac:dyDescent="0.2">
      <c r="A32" s="22" t="s">
        <v>75</v>
      </c>
      <c r="B32" s="34"/>
      <c r="C32" s="18">
        <f>AVERAGE(C5:C26)</f>
        <v>2.7695531490136363</v>
      </c>
      <c r="D32" s="18">
        <f>AVERAGE(D5:D31)</f>
        <v>1.2869296408870372</v>
      </c>
      <c r="E32" s="18"/>
      <c r="F32" s="18">
        <f>AVERAGE(F5:F26)</f>
        <v>1.9186153028534887</v>
      </c>
      <c r="G32" s="18">
        <f>AVERAGE(G5:G27)</f>
        <v>0.99090590090434805</v>
      </c>
    </row>
    <row r="33" spans="1:19" x14ac:dyDescent="0.2">
      <c r="A33" s="22" t="s">
        <v>74</v>
      </c>
      <c r="B33" s="22"/>
      <c r="C33" s="18">
        <v>0.4241527806652261</v>
      </c>
      <c r="D33" s="18">
        <v>9.8154673593324859E-2</v>
      </c>
      <c r="E33" s="37"/>
      <c r="F33" s="18">
        <v>0.19615003523234836</v>
      </c>
      <c r="G33" s="18">
        <v>9.7131288482033895E-2</v>
      </c>
      <c r="H33" s="7"/>
      <c r="I33" s="7"/>
      <c r="J33" s="7"/>
      <c r="K33" s="7"/>
      <c r="L33" s="7"/>
      <c r="M33" s="22"/>
      <c r="N33" s="7"/>
      <c r="O33" s="7"/>
      <c r="P33" s="7"/>
      <c r="Q33" s="7"/>
      <c r="R33" s="7"/>
      <c r="S33" s="7"/>
    </row>
    <row r="34" spans="1:19" x14ac:dyDescent="0.2">
      <c r="M34" s="22"/>
    </row>
    <row r="35" spans="1:19" x14ac:dyDescent="0.2">
      <c r="C35" s="7"/>
      <c r="D35" s="7"/>
      <c r="E35" s="7"/>
      <c r="F35" s="7"/>
      <c r="G35" s="7"/>
    </row>
    <row r="37" spans="1:19" x14ac:dyDescent="0.2">
      <c r="C37" s="7"/>
      <c r="D37" s="7"/>
      <c r="E37" s="28"/>
      <c r="F37" s="7"/>
      <c r="G37" s="7"/>
    </row>
    <row r="38" spans="1:19" x14ac:dyDescent="0.2">
      <c r="B38" s="28"/>
      <c r="C38" s="7"/>
      <c r="D38" s="7"/>
      <c r="E38" s="28"/>
      <c r="F38" s="7"/>
      <c r="G38" s="7"/>
    </row>
    <row r="39" spans="1:19" x14ac:dyDescent="0.2">
      <c r="B39" s="28"/>
      <c r="C39" s="7"/>
      <c r="D39" s="7"/>
      <c r="E39" s="28"/>
      <c r="F39" s="7"/>
      <c r="G39" s="7"/>
    </row>
    <row r="40" spans="1:19" x14ac:dyDescent="0.2">
      <c r="B40" s="28"/>
      <c r="C40" s="7"/>
      <c r="D40" s="7"/>
      <c r="E40" s="28"/>
      <c r="F40" s="7"/>
      <c r="G40" s="7"/>
    </row>
    <row r="41" spans="1:19" x14ac:dyDescent="0.2">
      <c r="B41" s="28"/>
      <c r="C41" s="7"/>
      <c r="D41" s="7"/>
      <c r="E41" s="28"/>
      <c r="F41" s="7"/>
      <c r="G41" s="7"/>
    </row>
    <row r="42" spans="1:19" x14ac:dyDescent="0.2">
      <c r="C42" s="7"/>
      <c r="D42" s="7"/>
      <c r="E42" s="28"/>
      <c r="F42" s="7"/>
      <c r="G42" s="7"/>
    </row>
    <row r="43" spans="1:19" x14ac:dyDescent="0.2">
      <c r="C43" s="7"/>
      <c r="D43" s="7"/>
      <c r="E43" s="28"/>
      <c r="F43" s="7"/>
      <c r="G43" s="7"/>
    </row>
    <row r="44" spans="1:19" x14ac:dyDescent="0.2">
      <c r="B44" s="28"/>
      <c r="C44" s="7"/>
      <c r="D44" s="7"/>
      <c r="E44" s="28"/>
      <c r="F44" s="7"/>
      <c r="G44" s="7"/>
    </row>
    <row r="45" spans="1:19" x14ac:dyDescent="0.2">
      <c r="B45" s="28"/>
      <c r="C45" s="7"/>
      <c r="D45" s="7"/>
      <c r="E45" s="28"/>
      <c r="F45" s="7"/>
      <c r="G45" s="7"/>
    </row>
    <row r="46" spans="1:19" x14ac:dyDescent="0.2">
      <c r="B46" s="28"/>
      <c r="C46" s="7"/>
      <c r="D46" s="7"/>
      <c r="E46" s="28"/>
      <c r="F46" s="7"/>
      <c r="G46" s="7"/>
    </row>
    <row r="47" spans="1:19" x14ac:dyDescent="0.2">
      <c r="B47" s="28"/>
      <c r="C47" s="7"/>
      <c r="D47" s="7"/>
      <c r="E47" s="28"/>
      <c r="F47" s="7"/>
      <c r="G47" s="7"/>
    </row>
    <row r="48" spans="1:19" x14ac:dyDescent="0.2">
      <c r="B48" s="28"/>
      <c r="C48" s="7"/>
      <c r="D48" s="7"/>
      <c r="E48" s="28"/>
      <c r="F48" s="7"/>
      <c r="G48" s="7"/>
    </row>
    <row r="49" spans="2:9" x14ac:dyDescent="0.2">
      <c r="B49" s="28"/>
      <c r="C49" s="28"/>
      <c r="D49" s="7"/>
      <c r="E49" s="28"/>
      <c r="F49" s="7"/>
      <c r="G49" s="7"/>
      <c r="I49" s="28"/>
    </row>
    <row r="50" spans="2:9" x14ac:dyDescent="0.2">
      <c r="B50" s="28"/>
      <c r="C50" s="28"/>
      <c r="D50" s="7"/>
      <c r="G50" s="1"/>
      <c r="H50" s="1"/>
      <c r="I50" s="28"/>
    </row>
    <row r="51" spans="2:9" x14ac:dyDescent="0.2">
      <c r="C51" s="7"/>
      <c r="D51" s="7"/>
      <c r="G51" s="1"/>
      <c r="H51" s="1"/>
    </row>
    <row r="52" spans="2:9" x14ac:dyDescent="0.2">
      <c r="B52" s="28"/>
      <c r="C52" s="7"/>
      <c r="D52" s="7"/>
      <c r="G52" s="1"/>
      <c r="H52" s="1"/>
    </row>
    <row r="53" spans="2:9" x14ac:dyDescent="0.2">
      <c r="B53" s="28"/>
      <c r="C53" s="7"/>
      <c r="D53" s="7"/>
      <c r="G53" s="1"/>
      <c r="H53" s="1"/>
      <c r="I53" s="28"/>
    </row>
    <row r="54" spans="2:9" x14ac:dyDescent="0.2">
      <c r="B54" s="28"/>
      <c r="C54" s="7"/>
      <c r="D54" s="7"/>
      <c r="G54" s="1"/>
      <c r="H54" s="1"/>
      <c r="I54" s="28"/>
    </row>
    <row r="55" spans="2:9" x14ac:dyDescent="0.2">
      <c r="B55" s="28"/>
      <c r="C55" s="7"/>
      <c r="D55" s="7"/>
      <c r="G55" s="1"/>
      <c r="H55" s="1"/>
    </row>
    <row r="56" spans="2:9" x14ac:dyDescent="0.2">
      <c r="C56" s="7"/>
      <c r="D56" s="7"/>
      <c r="G56" s="1"/>
      <c r="H56" s="1"/>
    </row>
    <row r="57" spans="2:9" x14ac:dyDescent="0.2">
      <c r="B57" s="28"/>
      <c r="C57" s="7"/>
      <c r="D57" s="7"/>
      <c r="G57" s="1"/>
      <c r="H57" s="1"/>
      <c r="I57" s="28"/>
    </row>
    <row r="58" spans="2:9" x14ac:dyDescent="0.2">
      <c r="D58" s="28"/>
      <c r="I58" s="28"/>
    </row>
    <row r="59" spans="2:9" x14ac:dyDescent="0.2">
      <c r="C59" s="1"/>
      <c r="D59" s="1"/>
    </row>
    <row r="60" spans="2:9" x14ac:dyDescent="0.2">
      <c r="C60" s="1"/>
      <c r="D60" s="1"/>
    </row>
    <row r="61" spans="2:9" x14ac:dyDescent="0.2">
      <c r="C61" s="1"/>
      <c r="D61" s="1"/>
      <c r="I61" s="28"/>
    </row>
    <row r="62" spans="2:9" x14ac:dyDescent="0.2">
      <c r="C62" s="1"/>
      <c r="D62" s="1"/>
      <c r="I62" s="28"/>
    </row>
    <row r="63" spans="2:9" x14ac:dyDescent="0.2">
      <c r="C63" s="1"/>
      <c r="D63" s="1"/>
    </row>
    <row r="64" spans="2:9" x14ac:dyDescent="0.2">
      <c r="C64" s="1"/>
      <c r="D64" s="1"/>
    </row>
    <row r="65" spans="3:4" x14ac:dyDescent="0.2">
      <c r="C65" s="1"/>
      <c r="D65" s="1"/>
    </row>
    <row r="66" spans="3:4" x14ac:dyDescent="0.2">
      <c r="C66" s="1"/>
      <c r="D66" s="1"/>
    </row>
    <row r="67" spans="3:4" x14ac:dyDescent="0.2">
      <c r="C67" s="1"/>
      <c r="D67" s="1"/>
    </row>
    <row r="68" spans="3:4" x14ac:dyDescent="0.2">
      <c r="C68" s="1"/>
      <c r="D68" s="1"/>
    </row>
    <row r="69" spans="3:4" x14ac:dyDescent="0.2">
      <c r="C69" s="1"/>
      <c r="D69" s="1"/>
    </row>
    <row r="70" spans="3:4" x14ac:dyDescent="0.2">
      <c r="C70" s="1"/>
      <c r="D70" s="1"/>
    </row>
    <row r="71" spans="3:4" x14ac:dyDescent="0.2">
      <c r="C71" s="1"/>
      <c r="D71" s="1"/>
    </row>
    <row r="72" spans="3:4" x14ac:dyDescent="0.2">
      <c r="C72" s="1"/>
      <c r="D72" s="1"/>
    </row>
    <row r="73" spans="3:4" x14ac:dyDescent="0.2">
      <c r="C73" s="1"/>
      <c r="D73" s="1"/>
    </row>
    <row r="74" spans="3:4" x14ac:dyDescent="0.2">
      <c r="C74" s="1"/>
      <c r="D74" s="1"/>
    </row>
    <row r="75" spans="3:4" x14ac:dyDescent="0.2">
      <c r="C75" s="1"/>
      <c r="D75" s="1"/>
    </row>
  </sheetData>
  <mergeCells count="2">
    <mergeCell ref="A3:H3"/>
    <mergeCell ref="M3:S3"/>
  </mergeCells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977B9-D2B4-5548-81B3-B42748242A35}">
  <dimension ref="A1:K74"/>
  <sheetViews>
    <sheetView topLeftCell="A6" workbookViewId="0">
      <selection activeCell="C24" sqref="C24"/>
    </sheetView>
  </sheetViews>
  <sheetFormatPr baseColWidth="10" defaultRowHeight="16" x14ac:dyDescent="0.2"/>
  <cols>
    <col min="1" max="1" width="61.5" style="21" customWidth="1"/>
    <col min="2" max="16384" width="10.83203125" style="21"/>
  </cols>
  <sheetData>
    <row r="1" spans="1:11" x14ac:dyDescent="0.2">
      <c r="A1" s="26" t="s">
        <v>29</v>
      </c>
    </row>
    <row r="2" spans="1:11" x14ac:dyDescent="0.2">
      <c r="A2" s="21" t="s">
        <v>115</v>
      </c>
    </row>
    <row r="3" spans="1:11" x14ac:dyDescent="0.2">
      <c r="A3" s="41" t="s">
        <v>28</v>
      </c>
      <c r="B3" s="41"/>
      <c r="C3" s="41"/>
      <c r="D3" s="41"/>
      <c r="E3" s="41"/>
      <c r="F3" s="41"/>
      <c r="G3" s="41"/>
      <c r="H3" s="41"/>
      <c r="I3" s="41"/>
    </row>
    <row r="4" spans="1:11" s="22" customFormat="1" x14ac:dyDescent="0.2">
      <c r="A4" s="22" t="s">
        <v>4</v>
      </c>
      <c r="B4" s="41" t="s">
        <v>30</v>
      </c>
      <c r="C4" s="41"/>
      <c r="D4" s="41" t="s">
        <v>6</v>
      </c>
      <c r="E4" s="41"/>
      <c r="F4" s="41" t="s">
        <v>7</v>
      </c>
      <c r="G4" s="41"/>
      <c r="H4" s="41" t="s">
        <v>8</v>
      </c>
      <c r="I4" s="41"/>
    </row>
    <row r="5" spans="1:11" s="22" customFormat="1" x14ac:dyDescent="0.2">
      <c r="A5" s="22" t="s">
        <v>31</v>
      </c>
      <c r="B5" s="38">
        <v>0.21</v>
      </c>
      <c r="C5" s="38">
        <v>0.02</v>
      </c>
      <c r="D5" s="38">
        <v>0.21</v>
      </c>
      <c r="E5" s="38">
        <v>0.02</v>
      </c>
      <c r="F5" s="38">
        <v>0.21</v>
      </c>
      <c r="G5" s="38">
        <v>0.02</v>
      </c>
      <c r="H5" s="38">
        <v>0.21</v>
      </c>
      <c r="I5" s="38">
        <v>0.02</v>
      </c>
    </row>
    <row r="6" spans="1:11" x14ac:dyDescent="0.2">
      <c r="A6" s="21" t="s">
        <v>76</v>
      </c>
      <c r="B6" s="36">
        <v>1.2427507549999999</v>
      </c>
      <c r="C6" s="11">
        <v>1.349865952</v>
      </c>
      <c r="D6" s="11">
        <v>1.918918919</v>
      </c>
      <c r="E6" s="11">
        <v>0.92740662809999996</v>
      </c>
      <c r="F6" s="11">
        <v>1.3692636069999999</v>
      </c>
      <c r="G6" s="11">
        <v>0.78290993070000003</v>
      </c>
      <c r="H6" s="11">
        <v>1.595103578</v>
      </c>
      <c r="I6" s="11">
        <v>1.7230392160000001</v>
      </c>
      <c r="K6" s="28"/>
    </row>
    <row r="7" spans="1:11" x14ac:dyDescent="0.2">
      <c r="A7" s="21" t="s">
        <v>77</v>
      </c>
      <c r="B7" s="36">
        <v>1.31065399705</v>
      </c>
      <c r="C7" s="11">
        <v>1.2699849169999999</v>
      </c>
      <c r="D7" s="11">
        <v>0.62628721210000005</v>
      </c>
      <c r="E7" s="11">
        <v>0.55249716230000001</v>
      </c>
      <c r="F7" s="11">
        <v>1.3453947369999999</v>
      </c>
      <c r="G7" s="11">
        <v>1.258660508</v>
      </c>
      <c r="H7" s="11">
        <v>0.65104685939999996</v>
      </c>
      <c r="I7" s="11">
        <v>0.64584436209999996</v>
      </c>
      <c r="K7" s="28"/>
    </row>
    <row r="8" spans="1:11" x14ac:dyDescent="0.2">
      <c r="A8" s="21" t="s">
        <v>78</v>
      </c>
      <c r="B8" s="36">
        <v>1.2738498899999999</v>
      </c>
      <c r="C8" s="11">
        <v>2.2450518380000002</v>
      </c>
      <c r="D8" s="11">
        <v>0.90350162869999995</v>
      </c>
      <c r="E8" s="11">
        <v>0.67694204690000004</v>
      </c>
      <c r="F8" s="11">
        <v>0.63699582749999994</v>
      </c>
      <c r="G8" s="11">
        <v>0.59229898069999998</v>
      </c>
      <c r="H8" s="11">
        <v>1.4604938270000001</v>
      </c>
      <c r="I8" s="11">
        <v>0.66627634660000001</v>
      </c>
      <c r="K8" s="28"/>
    </row>
    <row r="9" spans="1:11" x14ac:dyDescent="0.2">
      <c r="A9" s="21" t="s">
        <v>79</v>
      </c>
      <c r="B9" s="36">
        <v>2.9501781329999996</v>
      </c>
      <c r="C9" s="11">
        <v>0.95938375350000005</v>
      </c>
      <c r="D9" s="11">
        <v>1.104231975</v>
      </c>
      <c r="E9" s="11">
        <v>0.64267990070000003</v>
      </c>
      <c r="F9" s="11">
        <v>0.38757115749999999</v>
      </c>
      <c r="G9" s="11">
        <v>1.6510128909999999</v>
      </c>
      <c r="H9" s="11">
        <v>0.59790732440000005</v>
      </c>
      <c r="I9" s="11">
        <v>0.89721886340000001</v>
      </c>
      <c r="K9" s="28"/>
    </row>
    <row r="10" spans="1:11" x14ac:dyDescent="0.2">
      <c r="A10" s="21" t="s">
        <v>80</v>
      </c>
      <c r="B10" s="36">
        <v>1.15975852</v>
      </c>
      <c r="C10" s="11">
        <v>2.3125794160000002</v>
      </c>
      <c r="D10" s="11">
        <v>1.193150685</v>
      </c>
      <c r="E10" s="11">
        <v>1.155570204</v>
      </c>
      <c r="F10" s="11">
        <v>0.4851024209</v>
      </c>
      <c r="G10" s="11">
        <v>0.952294686</v>
      </c>
      <c r="H10" s="11">
        <v>0.41084462980000003</v>
      </c>
      <c r="I10" s="11">
        <v>1.096614368</v>
      </c>
      <c r="K10" s="28"/>
    </row>
    <row r="11" spans="1:11" x14ac:dyDescent="0.2">
      <c r="A11" s="21" t="s">
        <v>81</v>
      </c>
      <c r="B11" s="36">
        <v>0.99416567160000002</v>
      </c>
      <c r="C11" s="11">
        <v>0.99453551910000004</v>
      </c>
      <c r="D11" s="11">
        <v>1.130511464</v>
      </c>
      <c r="E11" s="11">
        <v>0.90168014929999996</v>
      </c>
      <c r="F11" s="11">
        <v>1.0147826090000001</v>
      </c>
      <c r="G11" s="11">
        <v>1.0886381949999999</v>
      </c>
      <c r="H11" s="11">
        <v>0.6414634146</v>
      </c>
      <c r="I11" s="11">
        <v>1.0232751449999999</v>
      </c>
      <c r="K11" s="28"/>
    </row>
    <row r="12" spans="1:11" x14ac:dyDescent="0.2">
      <c r="A12" s="21" t="s">
        <v>82</v>
      </c>
      <c r="B12" s="36">
        <v>1.6885719424999999</v>
      </c>
      <c r="C12" s="11">
        <v>0.95795006569999996</v>
      </c>
      <c r="D12" s="11">
        <v>0.89285714289999996</v>
      </c>
      <c r="E12" s="11">
        <v>0.95422257300000002</v>
      </c>
      <c r="F12" s="11">
        <v>1.1659254189999999</v>
      </c>
      <c r="G12" s="11">
        <v>0.75351452669999996</v>
      </c>
      <c r="H12" s="11">
        <v>0.99768250290000005</v>
      </c>
      <c r="I12" s="11">
        <v>1.0005414189999999</v>
      </c>
      <c r="K12" s="28"/>
    </row>
    <row r="13" spans="1:11" x14ac:dyDescent="0.2">
      <c r="A13" s="21" t="s">
        <v>83</v>
      </c>
      <c r="B13" s="36">
        <v>1.3099254345</v>
      </c>
      <c r="C13" s="11">
        <v>0.50039904229999999</v>
      </c>
      <c r="D13" s="11">
        <v>1.251121076</v>
      </c>
      <c r="E13" s="11">
        <v>0.78419452889999997</v>
      </c>
      <c r="F13" s="11">
        <v>0.7634447674</v>
      </c>
      <c r="G13" s="11">
        <v>0.42628774419999999</v>
      </c>
      <c r="H13" s="11">
        <v>1.0527306970000001</v>
      </c>
      <c r="I13" s="11">
        <v>0.78880965439999995</v>
      </c>
      <c r="K13" s="28"/>
    </row>
    <row r="14" spans="1:11" x14ac:dyDescent="0.2">
      <c r="A14" s="21" t="s">
        <v>84</v>
      </c>
      <c r="B14" s="36">
        <v>1.2427507549999999</v>
      </c>
      <c r="C14" s="11">
        <v>2.6321428569999998</v>
      </c>
      <c r="D14" s="11">
        <v>0.93939393940000004</v>
      </c>
      <c r="E14" s="11">
        <v>1.8219339619999999</v>
      </c>
      <c r="F14" s="11">
        <v>1.0242643259999999</v>
      </c>
      <c r="G14" s="11">
        <v>1.1543624159999999</v>
      </c>
      <c r="H14" s="11">
        <v>0.84073359069999998</v>
      </c>
      <c r="I14" s="11">
        <v>1.2150349650000001</v>
      </c>
      <c r="K14" s="28"/>
    </row>
    <row r="15" spans="1:11" x14ac:dyDescent="0.2">
      <c r="A15" s="21" t="s">
        <v>85</v>
      </c>
      <c r="B15" s="36">
        <v>1.31065399705</v>
      </c>
      <c r="C15" s="11">
        <v>0.70935467730000001</v>
      </c>
      <c r="D15" s="11">
        <v>1.0895522390000001</v>
      </c>
      <c r="E15" s="11">
        <v>1.2436647169999999</v>
      </c>
      <c r="F15" s="11">
        <v>1.707783641</v>
      </c>
      <c r="G15" s="11">
        <v>0.83211678830000002</v>
      </c>
      <c r="H15" s="11">
        <v>0.59768064229999995</v>
      </c>
      <c r="I15" s="11">
        <v>0.68019257219999996</v>
      </c>
      <c r="K15" s="28"/>
    </row>
    <row r="16" spans="1:11" x14ac:dyDescent="0.2">
      <c r="A16" s="21" t="s">
        <v>86</v>
      </c>
      <c r="B16" s="36">
        <v>1.2738498899999999</v>
      </c>
      <c r="C16" s="11">
        <v>1.4104846689999999</v>
      </c>
      <c r="D16" s="11">
        <v>2.5067114089999998</v>
      </c>
      <c r="E16" s="11">
        <v>1.2604166670000001</v>
      </c>
      <c r="F16" s="11">
        <v>1.1886010360000001</v>
      </c>
      <c r="G16" s="11">
        <v>0.57766990289999998</v>
      </c>
      <c r="H16" s="11">
        <v>0.60532807099999997</v>
      </c>
      <c r="I16" s="11">
        <v>0.69454123109999999</v>
      </c>
      <c r="K16" s="28"/>
    </row>
    <row r="17" spans="1:11" x14ac:dyDescent="0.2">
      <c r="A17" s="21" t="s">
        <v>87</v>
      </c>
      <c r="B17" s="36">
        <v>2.9501781329999996</v>
      </c>
      <c r="C17" s="11">
        <v>1.118343195</v>
      </c>
      <c r="D17" s="11">
        <v>1.128289474</v>
      </c>
      <c r="E17" s="11">
        <v>0.36215864759999999</v>
      </c>
      <c r="F17" s="11">
        <v>0.73261648749999997</v>
      </c>
      <c r="G17" s="11">
        <v>0.875</v>
      </c>
      <c r="H17" s="11">
        <v>0.56130790190000002</v>
      </c>
      <c r="I17" s="11">
        <v>0.67375584860000004</v>
      </c>
      <c r="K17" s="28"/>
    </row>
    <row r="18" spans="1:11" x14ac:dyDescent="0.2">
      <c r="A18" s="21" t="s">
        <v>88</v>
      </c>
      <c r="B18" s="36">
        <v>1.2410854899999999</v>
      </c>
      <c r="C18" s="11">
        <v>2.6795918369999998</v>
      </c>
      <c r="D18" s="11">
        <v>1.4722222220000001</v>
      </c>
      <c r="E18" s="11">
        <v>1.3580980680000001</v>
      </c>
      <c r="F18" s="11">
        <v>0.84785133570000004</v>
      </c>
      <c r="G18" s="11">
        <v>0.79126213590000005</v>
      </c>
      <c r="H18" s="11">
        <v>1.259607173</v>
      </c>
      <c r="I18" s="11">
        <v>1.4345762710000001</v>
      </c>
      <c r="K18" s="28"/>
    </row>
    <row r="19" spans="1:11" x14ac:dyDescent="0.2">
      <c r="A19" s="21" t="s">
        <v>89</v>
      </c>
      <c r="B19" s="36">
        <v>0.8542068599999999</v>
      </c>
      <c r="C19" s="11">
        <v>1.16066771</v>
      </c>
      <c r="D19" s="11">
        <v>0.17021276599999999</v>
      </c>
      <c r="E19" s="11">
        <v>0.55522682450000005</v>
      </c>
      <c r="F19" s="11">
        <v>0.57150340489999996</v>
      </c>
      <c r="G19" s="11">
        <v>0.91151685390000003</v>
      </c>
      <c r="H19" s="11">
        <v>0.99704724410000001</v>
      </c>
      <c r="I19" s="11">
        <v>0.84419263460000005</v>
      </c>
      <c r="K19" s="28"/>
    </row>
    <row r="20" spans="1:11" x14ac:dyDescent="0.2">
      <c r="A20" s="21" t="s">
        <v>90</v>
      </c>
      <c r="B20" s="36">
        <v>2.2864715250000001</v>
      </c>
      <c r="C20" s="11">
        <v>1.8695652169999999</v>
      </c>
      <c r="D20" s="11">
        <v>1.865306122</v>
      </c>
      <c r="E20" s="11">
        <v>0.63722397480000004</v>
      </c>
      <c r="F20" s="11">
        <v>1.0382862349999999</v>
      </c>
      <c r="G20" s="11">
        <v>0.42883548980000002</v>
      </c>
      <c r="H20" s="11">
        <v>1.2096530919999999</v>
      </c>
      <c r="I20" s="11">
        <v>0.60075471700000005</v>
      </c>
      <c r="K20" s="28"/>
    </row>
    <row r="21" spans="1:11" x14ac:dyDescent="0.2">
      <c r="A21" s="21" t="s">
        <v>91</v>
      </c>
      <c r="B21" s="36">
        <v>1.7157922999999999</v>
      </c>
      <c r="C21" s="11">
        <v>1.858599592</v>
      </c>
      <c r="D21" s="11">
        <v>1.3464912280000001</v>
      </c>
      <c r="E21" s="11">
        <v>1.951374207</v>
      </c>
      <c r="F21" s="11">
        <v>0.4060913706</v>
      </c>
      <c r="G21" s="11">
        <v>1.2159624410000001</v>
      </c>
      <c r="H21" s="11">
        <v>1.231654676</v>
      </c>
      <c r="I21" s="11">
        <v>0.4887295082</v>
      </c>
      <c r="K21" s="28"/>
    </row>
    <row r="22" spans="1:11" x14ac:dyDescent="0.2">
      <c r="A22" s="21" t="s">
        <v>92</v>
      </c>
      <c r="B22" s="36">
        <v>2.3462318399999997</v>
      </c>
      <c r="C22" s="11"/>
      <c r="D22" s="11">
        <v>2.0386740329999999</v>
      </c>
      <c r="E22" s="11">
        <v>0.48590381430000001</v>
      </c>
      <c r="F22" s="11">
        <v>0.75378266849999997</v>
      </c>
      <c r="G22" s="11">
        <v>1.0523882899999999</v>
      </c>
      <c r="H22" s="11">
        <v>1.265060241</v>
      </c>
      <c r="I22" s="11">
        <v>0.92105263159999995</v>
      </c>
      <c r="K22" s="28"/>
    </row>
    <row r="23" spans="1:11" x14ac:dyDescent="0.2">
      <c r="A23" s="21" t="s">
        <v>93</v>
      </c>
      <c r="B23" s="36">
        <v>1.01789065</v>
      </c>
      <c r="C23" s="11"/>
      <c r="D23" s="11">
        <v>2.4390243900000002</v>
      </c>
      <c r="E23" s="11">
        <v>1.982808023</v>
      </c>
      <c r="F23" s="11">
        <v>0.68473777250000001</v>
      </c>
      <c r="G23" s="11">
        <v>1.0732538330000001</v>
      </c>
      <c r="H23" s="11">
        <v>1.184466019</v>
      </c>
      <c r="I23" s="11">
        <v>0.80360721440000005</v>
      </c>
      <c r="K23" s="28"/>
    </row>
    <row r="24" spans="1:11" x14ac:dyDescent="0.2">
      <c r="A24" s="21" t="s">
        <v>94</v>
      </c>
      <c r="B24" s="36">
        <v>2.2241022049999999</v>
      </c>
      <c r="C24" s="11"/>
      <c r="D24" s="11">
        <v>1.764150943</v>
      </c>
      <c r="E24" s="11">
        <v>1.1987281400000001</v>
      </c>
      <c r="F24" s="11">
        <v>0.67676767680000005</v>
      </c>
      <c r="G24" s="11">
        <v>1.2720739219999999</v>
      </c>
      <c r="H24" s="11">
        <v>1.2317822650000001</v>
      </c>
      <c r="I24" s="11"/>
      <c r="K24" s="28"/>
    </row>
    <row r="25" spans="1:11" x14ac:dyDescent="0.2">
      <c r="A25" s="21" t="s">
        <v>95</v>
      </c>
      <c r="B25" s="36">
        <v>4.7577060000000007</v>
      </c>
      <c r="C25" s="11"/>
      <c r="D25" s="11">
        <v>1.922368421</v>
      </c>
      <c r="E25" s="11">
        <v>0.57142857140000003</v>
      </c>
      <c r="F25" s="11">
        <v>1.816450876</v>
      </c>
      <c r="G25" s="11">
        <v>2.1559633030000001</v>
      </c>
      <c r="H25" s="11">
        <v>0.84799316820000004</v>
      </c>
      <c r="I25" s="11"/>
      <c r="K25" s="28"/>
    </row>
    <row r="26" spans="1:11" x14ac:dyDescent="0.2">
      <c r="A26" s="21" t="s">
        <v>96</v>
      </c>
      <c r="B26" s="36">
        <v>3.2173637519999998</v>
      </c>
      <c r="C26" s="11"/>
      <c r="D26" s="11">
        <v>1.1524163569999999</v>
      </c>
      <c r="E26" s="11">
        <v>1.0370370369999999</v>
      </c>
      <c r="F26" s="11">
        <v>3.556350626</v>
      </c>
      <c r="G26" s="11">
        <v>1.037228542</v>
      </c>
      <c r="H26" s="35"/>
      <c r="I26" s="35"/>
      <c r="K26" s="28"/>
    </row>
    <row r="27" spans="1:11" x14ac:dyDescent="0.2">
      <c r="A27" s="21" t="s">
        <v>97</v>
      </c>
      <c r="B27" s="36">
        <v>2.5714631964999999</v>
      </c>
      <c r="C27" s="11"/>
      <c r="D27" s="11">
        <v>0.50880000000000003</v>
      </c>
      <c r="E27" s="11">
        <v>1.2217484009999999</v>
      </c>
      <c r="F27" s="11">
        <v>3.733637747</v>
      </c>
      <c r="G27" s="11">
        <v>0.83750000000000002</v>
      </c>
      <c r="H27" s="35"/>
      <c r="I27" s="35"/>
      <c r="K27" s="28"/>
    </row>
    <row r="28" spans="1:11" x14ac:dyDescent="0.2">
      <c r="A28" s="21" t="s">
        <v>98</v>
      </c>
      <c r="B28" s="36">
        <v>1.0723784641</v>
      </c>
      <c r="C28" s="11"/>
      <c r="D28" s="11">
        <v>0.50519031140000004</v>
      </c>
      <c r="E28" s="11">
        <v>0.71452991450000003</v>
      </c>
      <c r="F28" s="11">
        <v>2.1600467289999998</v>
      </c>
      <c r="G28" s="11">
        <v>2.4076576580000002</v>
      </c>
      <c r="H28" s="35"/>
      <c r="I28" s="35"/>
      <c r="K28" s="28"/>
    </row>
    <row r="29" spans="1:11" x14ac:dyDescent="0.2">
      <c r="A29" s="21" t="s">
        <v>99</v>
      </c>
      <c r="B29" s="36">
        <v>1.5786656137500001</v>
      </c>
      <c r="C29" s="11"/>
      <c r="D29" s="11">
        <v>1.310077519</v>
      </c>
      <c r="E29" s="11">
        <v>1.244094488</v>
      </c>
      <c r="F29" s="11">
        <v>1.3543417369999999</v>
      </c>
      <c r="G29" s="11"/>
      <c r="H29" s="35"/>
      <c r="I29" s="35"/>
      <c r="K29" s="28"/>
    </row>
    <row r="30" spans="1:11" x14ac:dyDescent="0.2">
      <c r="A30" s="21" t="s">
        <v>100</v>
      </c>
      <c r="B30" s="36">
        <v>1.9814980035</v>
      </c>
      <c r="C30" s="11"/>
      <c r="D30" s="11">
        <v>1.0186915889999999</v>
      </c>
      <c r="E30" s="11">
        <v>1.012520868</v>
      </c>
      <c r="F30" s="11">
        <v>0.47409733120000003</v>
      </c>
      <c r="G30" s="11"/>
      <c r="H30" s="35"/>
      <c r="I30" s="35"/>
      <c r="K30" s="28"/>
    </row>
    <row r="31" spans="1:11" x14ac:dyDescent="0.2">
      <c r="A31" s="21" t="s">
        <v>101</v>
      </c>
      <c r="B31" s="36">
        <v>2.575287286</v>
      </c>
      <c r="C31" s="11"/>
      <c r="D31" s="11">
        <v>1.3585526320000001</v>
      </c>
      <c r="E31" s="11"/>
      <c r="F31" s="11">
        <v>0.75848563970000005</v>
      </c>
      <c r="G31" s="11"/>
      <c r="H31" s="35"/>
      <c r="I31" s="35"/>
      <c r="K31" s="28"/>
    </row>
    <row r="32" spans="1:11" x14ac:dyDescent="0.2">
      <c r="A32" s="21" t="s">
        <v>102</v>
      </c>
      <c r="B32" s="36">
        <v>1.1552188195499999</v>
      </c>
      <c r="C32" s="11"/>
      <c r="D32" s="11">
        <v>1.2365853659999999</v>
      </c>
      <c r="E32" s="11"/>
      <c r="F32" s="11">
        <v>0.58652094720000003</v>
      </c>
      <c r="G32" s="11"/>
      <c r="H32" s="35"/>
      <c r="I32" s="35"/>
      <c r="K32" s="28"/>
    </row>
    <row r="33" spans="1:11" x14ac:dyDescent="0.2">
      <c r="A33" s="21" t="s">
        <v>103</v>
      </c>
      <c r="B33" s="36">
        <v>2.0562093614000001</v>
      </c>
      <c r="C33" s="11"/>
      <c r="D33" s="36"/>
      <c r="E33" s="36"/>
      <c r="F33" s="35"/>
      <c r="G33" s="35"/>
      <c r="H33" s="35"/>
      <c r="I33" s="35"/>
      <c r="K33" s="28"/>
    </row>
    <row r="34" spans="1:11" x14ac:dyDescent="0.2">
      <c r="B34" s="11"/>
      <c r="C34" s="11"/>
      <c r="D34" s="12"/>
      <c r="E34" s="12"/>
      <c r="F34" s="35"/>
      <c r="G34" s="35"/>
      <c r="H34" s="35"/>
      <c r="I34" s="35"/>
      <c r="K34" s="28"/>
    </row>
    <row r="35" spans="1:11" x14ac:dyDescent="0.2">
      <c r="A35" s="22" t="s">
        <v>75</v>
      </c>
      <c r="B35" s="18">
        <f>AVERAGE(B6:B33)</f>
        <v>1.8342449459107137</v>
      </c>
      <c r="C35" s="18">
        <f>AVERAGE(C6:C21)</f>
        <v>1.5017812661187502</v>
      </c>
      <c r="D35" s="18">
        <f>AVERAGE(D6:D32)</f>
        <v>1.2886404097592592</v>
      </c>
      <c r="E35" s="18">
        <f>AVERAGE(E6:E30)</f>
        <v>1.0101635807319997</v>
      </c>
      <c r="F35" s="18">
        <f>AVERAGE(F6:F32)</f>
        <v>1.1570628938111112</v>
      </c>
      <c r="G35" s="18">
        <f>AVERAGE(G6:G28)</f>
        <v>1.0490612625260871</v>
      </c>
      <c r="H35" s="18">
        <f>AVERAGE(H6:H25)</f>
        <v>0.96197934586499989</v>
      </c>
      <c r="I35" s="18">
        <f>AVERAGE(I6:I23)</f>
        <v>0.89989205378888881</v>
      </c>
      <c r="K35" s="28"/>
    </row>
    <row r="36" spans="1:11" x14ac:dyDescent="0.2">
      <c r="A36" s="22" t="s">
        <v>74</v>
      </c>
      <c r="B36" s="18">
        <v>0.16732012315354428</v>
      </c>
      <c r="C36" s="18">
        <v>0.17034110673378983</v>
      </c>
      <c r="D36" s="18">
        <v>0.10897773004696182</v>
      </c>
      <c r="E36" s="18">
        <v>8.8835604436507995E-2</v>
      </c>
      <c r="F36" s="37">
        <v>0.16247178432984577</v>
      </c>
      <c r="G36" s="37">
        <v>0.10085299699766136</v>
      </c>
      <c r="H36" s="37">
        <v>7.5755087860741768E-2</v>
      </c>
      <c r="I36" s="37">
        <v>7.390205049224606E-2</v>
      </c>
      <c r="K36" s="28"/>
    </row>
    <row r="37" spans="1:11" x14ac:dyDescent="0.2">
      <c r="B37" s="11"/>
      <c r="C37" s="11"/>
      <c r="D37" s="11"/>
      <c r="E37" s="11"/>
      <c r="F37" s="11"/>
      <c r="G37" s="11"/>
      <c r="H37" s="11"/>
      <c r="I37" s="11"/>
      <c r="K37" s="28"/>
    </row>
    <row r="38" spans="1:11" x14ac:dyDescent="0.2">
      <c r="B38" s="11"/>
      <c r="C38" s="11"/>
      <c r="D38" s="12"/>
      <c r="E38" s="12"/>
      <c r="F38" s="35"/>
      <c r="G38" s="35"/>
      <c r="H38" s="35"/>
      <c r="I38" s="35"/>
      <c r="K38" s="28"/>
    </row>
    <row r="40" spans="1:11" x14ac:dyDescent="0.2">
      <c r="B40" s="7"/>
      <c r="C40" s="7"/>
      <c r="D40" s="1"/>
      <c r="E40" s="1"/>
    </row>
    <row r="41" spans="1:11" x14ac:dyDescent="0.2">
      <c r="B41" s="7"/>
      <c r="C41" s="7"/>
      <c r="D41" s="1"/>
      <c r="E41" s="1"/>
    </row>
    <row r="42" spans="1:11" x14ac:dyDescent="0.2">
      <c r="B42" s="7"/>
      <c r="C42" s="7"/>
      <c r="D42" s="1"/>
      <c r="E42" s="1"/>
    </row>
    <row r="43" spans="1:11" x14ac:dyDescent="0.2">
      <c r="B43" s="7"/>
      <c r="C43" s="7"/>
      <c r="D43" s="1"/>
      <c r="E43" s="1"/>
    </row>
    <row r="44" spans="1:11" x14ac:dyDescent="0.2">
      <c r="B44" s="7"/>
      <c r="C44" s="7"/>
      <c r="D44" s="1"/>
      <c r="E44" s="1"/>
    </row>
    <row r="45" spans="1:11" x14ac:dyDescent="0.2">
      <c r="B45" s="7"/>
      <c r="C45" s="7"/>
      <c r="D45" s="1"/>
      <c r="E45" s="1"/>
    </row>
    <row r="46" spans="1:11" x14ac:dyDescent="0.2">
      <c r="B46" s="7"/>
      <c r="C46" s="7"/>
      <c r="D46" s="1"/>
      <c r="E46" s="1"/>
    </row>
    <row r="47" spans="1:11" x14ac:dyDescent="0.2">
      <c r="B47" s="7"/>
      <c r="C47" s="7"/>
      <c r="D47" s="1"/>
      <c r="E47" s="1"/>
    </row>
    <row r="48" spans="1:11" x14ac:dyDescent="0.2">
      <c r="B48" s="7"/>
      <c r="C48" s="7"/>
      <c r="D48" s="1"/>
      <c r="E48" s="1"/>
    </row>
    <row r="49" spans="2:5" x14ac:dyDescent="0.2">
      <c r="B49" s="7"/>
      <c r="C49" s="7"/>
      <c r="D49" s="1"/>
      <c r="E49" s="1"/>
    </row>
    <row r="50" spans="2:5" x14ac:dyDescent="0.2">
      <c r="B50" s="7"/>
      <c r="C50" s="7"/>
      <c r="D50" s="1"/>
      <c r="E50" s="1"/>
    </row>
    <row r="51" spans="2:5" x14ac:dyDescent="0.2">
      <c r="B51" s="7"/>
      <c r="C51" s="7"/>
      <c r="D51" s="1"/>
      <c r="E51" s="1"/>
    </row>
    <row r="52" spans="2:5" x14ac:dyDescent="0.2">
      <c r="B52" s="7"/>
      <c r="C52" s="7"/>
      <c r="D52" s="1"/>
      <c r="E52" s="1"/>
    </row>
    <row r="53" spans="2:5" x14ac:dyDescent="0.2">
      <c r="B53" s="7"/>
      <c r="C53" s="7"/>
      <c r="D53" s="1"/>
      <c r="E53" s="1"/>
    </row>
    <row r="54" spans="2:5" x14ac:dyDescent="0.2">
      <c r="B54" s="7"/>
      <c r="C54" s="7"/>
      <c r="D54" s="1"/>
      <c r="E54" s="1"/>
    </row>
    <row r="55" spans="2:5" x14ac:dyDescent="0.2">
      <c r="B55" s="7"/>
      <c r="C55" s="7"/>
      <c r="D55" s="1"/>
      <c r="E55" s="1"/>
    </row>
    <row r="56" spans="2:5" x14ac:dyDescent="0.2">
      <c r="B56" s="7"/>
      <c r="C56" s="7"/>
      <c r="D56" s="1"/>
      <c r="E56" s="1"/>
    </row>
    <row r="57" spans="2:5" x14ac:dyDescent="0.2">
      <c r="B57" s="7"/>
      <c r="C57" s="7"/>
      <c r="D57" s="1"/>
      <c r="E57" s="1"/>
    </row>
    <row r="58" spans="2:5" x14ac:dyDescent="0.2">
      <c r="B58" s="7"/>
      <c r="C58" s="7"/>
      <c r="D58" s="1"/>
      <c r="E58" s="1"/>
    </row>
    <row r="59" spans="2:5" x14ac:dyDescent="0.2">
      <c r="B59" s="7"/>
      <c r="C59" s="7"/>
      <c r="D59" s="1"/>
      <c r="E59" s="1"/>
    </row>
    <row r="60" spans="2:5" x14ac:dyDescent="0.2">
      <c r="B60" s="7"/>
      <c r="C60" s="7"/>
      <c r="D60" s="1"/>
      <c r="E60" s="1"/>
    </row>
    <row r="61" spans="2:5" x14ac:dyDescent="0.2">
      <c r="B61" s="7"/>
      <c r="C61" s="7"/>
      <c r="D61" s="1"/>
      <c r="E61" s="1"/>
    </row>
    <row r="62" spans="2:5" x14ac:dyDescent="0.2">
      <c r="B62" s="9"/>
      <c r="C62" s="1"/>
      <c r="D62" s="1"/>
      <c r="E62" s="1"/>
    </row>
    <row r="63" spans="2:5" x14ac:dyDescent="0.2">
      <c r="B63" s="1"/>
      <c r="C63" s="1"/>
    </row>
    <row r="64" spans="2:5" x14ac:dyDescent="0.2">
      <c r="B64" s="1"/>
      <c r="C64" s="1"/>
    </row>
    <row r="65" spans="2:3" x14ac:dyDescent="0.2">
      <c r="B65" s="1"/>
      <c r="C65" s="1"/>
    </row>
    <row r="66" spans="2:3" x14ac:dyDescent="0.2">
      <c r="B66" s="1"/>
      <c r="C66" s="1"/>
    </row>
    <row r="67" spans="2:3" x14ac:dyDescent="0.2">
      <c r="B67" s="1"/>
      <c r="C67" s="1"/>
    </row>
    <row r="68" spans="2:3" x14ac:dyDescent="0.2">
      <c r="B68" s="1"/>
      <c r="C68" s="1"/>
    </row>
    <row r="69" spans="2:3" x14ac:dyDescent="0.2">
      <c r="B69" s="1"/>
      <c r="C69" s="1"/>
    </row>
    <row r="70" spans="2:3" x14ac:dyDescent="0.2">
      <c r="B70" s="1"/>
      <c r="C70" s="1"/>
    </row>
    <row r="71" spans="2:3" x14ac:dyDescent="0.2">
      <c r="B71" s="1"/>
      <c r="C71" s="1"/>
    </row>
    <row r="72" spans="2:3" x14ac:dyDescent="0.2">
      <c r="B72" s="1"/>
      <c r="C72" s="1"/>
    </row>
    <row r="73" spans="2:3" x14ac:dyDescent="0.2">
      <c r="B73" s="1"/>
      <c r="C73" s="1"/>
    </row>
    <row r="74" spans="2:3" x14ac:dyDescent="0.2">
      <c r="B74" s="1"/>
      <c r="C74" s="1"/>
    </row>
  </sheetData>
  <mergeCells count="5">
    <mergeCell ref="B4:C4"/>
    <mergeCell ref="D4:E4"/>
    <mergeCell ref="F4:G4"/>
    <mergeCell ref="H4:I4"/>
    <mergeCell ref="A3:I3"/>
  </mergeCells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ECE10-9FB0-5444-984F-8F1526B0656A}">
  <dimension ref="A1:F9"/>
  <sheetViews>
    <sheetView workbookViewId="0">
      <selection activeCell="D28" sqref="D28"/>
    </sheetView>
  </sheetViews>
  <sheetFormatPr baseColWidth="10" defaultRowHeight="16" x14ac:dyDescent="0.2"/>
  <cols>
    <col min="1" max="1" width="22.1640625" style="35" customWidth="1"/>
    <col min="2" max="3" width="10.83203125" style="35"/>
    <col min="4" max="4" width="21" style="35" customWidth="1"/>
    <col min="5" max="16384" width="10.83203125" style="35"/>
  </cols>
  <sheetData>
    <row r="1" spans="1:6" x14ac:dyDescent="0.2">
      <c r="A1" s="26" t="s">
        <v>42</v>
      </c>
    </row>
    <row r="2" spans="1:6" x14ac:dyDescent="0.2">
      <c r="A2" s="26" t="s">
        <v>116</v>
      </c>
    </row>
    <row r="3" spans="1:6" x14ac:dyDescent="0.2">
      <c r="A3" s="26" t="s">
        <v>40</v>
      </c>
      <c r="B3" s="27" t="s">
        <v>38</v>
      </c>
      <c r="C3" s="29" t="s">
        <v>7</v>
      </c>
      <c r="D3" s="27"/>
      <c r="E3" s="27" t="s">
        <v>38</v>
      </c>
      <c r="F3" s="29" t="s">
        <v>7</v>
      </c>
    </row>
    <row r="4" spans="1:6" x14ac:dyDescent="0.2">
      <c r="A4" s="26" t="s">
        <v>41</v>
      </c>
      <c r="B4" s="36">
        <v>2</v>
      </c>
      <c r="C4" s="36">
        <v>2.2000000000000002</v>
      </c>
      <c r="D4" s="26" t="s">
        <v>39</v>
      </c>
      <c r="E4" s="36">
        <f t="shared" ref="E4:F7" si="0">POWER(B4,2)*3.14</f>
        <v>12.56</v>
      </c>
      <c r="F4" s="36">
        <f t="shared" si="0"/>
        <v>15.197600000000003</v>
      </c>
    </row>
    <row r="5" spans="1:6" x14ac:dyDescent="0.2">
      <c r="B5" s="36">
        <v>3.3</v>
      </c>
      <c r="C5" s="36">
        <v>3.3</v>
      </c>
      <c r="E5" s="36">
        <f t="shared" si="0"/>
        <v>34.194599999999994</v>
      </c>
      <c r="F5" s="36">
        <f t="shared" si="0"/>
        <v>34.194599999999994</v>
      </c>
    </row>
    <row r="6" spans="1:6" x14ac:dyDescent="0.2">
      <c r="B6" s="36">
        <v>2.8</v>
      </c>
      <c r="C6" s="36">
        <v>4.5</v>
      </c>
      <c r="E6" s="36">
        <f t="shared" si="0"/>
        <v>24.617599999999999</v>
      </c>
      <c r="F6" s="36">
        <f t="shared" si="0"/>
        <v>63.585000000000001</v>
      </c>
    </row>
    <row r="7" spans="1:6" x14ac:dyDescent="0.2">
      <c r="B7" s="36">
        <v>2.7</v>
      </c>
      <c r="C7" s="36">
        <v>3.7</v>
      </c>
      <c r="E7" s="36">
        <f t="shared" si="0"/>
        <v>22.890600000000003</v>
      </c>
      <c r="F7" s="36">
        <f t="shared" si="0"/>
        <v>42.986600000000003</v>
      </c>
    </row>
    <row r="8" spans="1:6" x14ac:dyDescent="0.2">
      <c r="D8" s="26" t="s">
        <v>104</v>
      </c>
      <c r="E8" s="37">
        <f>AVERAGE(E4:E7)</f>
        <v>23.5657</v>
      </c>
      <c r="F8" s="37">
        <f>AVERAGE(F4:F7)</f>
        <v>38.990949999999998</v>
      </c>
    </row>
    <row r="9" spans="1:6" x14ac:dyDescent="0.2">
      <c r="D9" s="26" t="s">
        <v>74</v>
      </c>
      <c r="E9" s="37">
        <v>4.4315272134257899</v>
      </c>
      <c r="F9" s="37">
        <v>10.041418358769512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A55DC-E9C5-7248-A845-3AF95448340F}">
  <dimension ref="A1:F19"/>
  <sheetViews>
    <sheetView workbookViewId="0">
      <selection activeCell="D25" sqref="D25"/>
    </sheetView>
  </sheetViews>
  <sheetFormatPr baseColWidth="10" defaultRowHeight="16" x14ac:dyDescent="0.2"/>
  <cols>
    <col min="1" max="1" width="19.6640625" style="21" customWidth="1"/>
    <col min="2" max="2" width="10.83203125" style="21"/>
    <col min="3" max="3" width="13.1640625" style="21" customWidth="1"/>
    <col min="4" max="4" width="21.6640625" style="21" customWidth="1"/>
    <col min="5" max="5" width="10.33203125" style="21" customWidth="1"/>
    <col min="6" max="6" width="13.5" style="21" customWidth="1"/>
    <col min="7" max="16384" width="10.83203125" style="21"/>
  </cols>
  <sheetData>
    <row r="1" spans="1:6" x14ac:dyDescent="0.2">
      <c r="A1" s="22" t="s">
        <v>69</v>
      </c>
    </row>
    <row r="2" spans="1:6" x14ac:dyDescent="0.2">
      <c r="A2" s="26" t="s">
        <v>117</v>
      </c>
    </row>
    <row r="3" spans="1:6" x14ac:dyDescent="0.2">
      <c r="A3" s="22" t="s">
        <v>40</v>
      </c>
      <c r="B3" s="29" t="s">
        <v>34</v>
      </c>
      <c r="C3" s="29" t="s">
        <v>37</v>
      </c>
      <c r="D3" s="29"/>
      <c r="E3" s="29" t="s">
        <v>34</v>
      </c>
      <c r="F3" s="29" t="s">
        <v>37</v>
      </c>
    </row>
    <row r="4" spans="1:6" x14ac:dyDescent="0.2">
      <c r="A4" s="26" t="s">
        <v>35</v>
      </c>
      <c r="B4" s="36">
        <v>4.4000000000000004</v>
      </c>
      <c r="C4" s="36">
        <v>0.6</v>
      </c>
      <c r="D4" s="26" t="s">
        <v>36</v>
      </c>
      <c r="E4" s="36">
        <v>60.790400000000012</v>
      </c>
      <c r="F4" s="36">
        <v>1.1304000000000001</v>
      </c>
    </row>
    <row r="5" spans="1:6" x14ac:dyDescent="0.2">
      <c r="A5" s="35"/>
      <c r="B5" s="36">
        <v>3.9</v>
      </c>
      <c r="C5" s="36">
        <v>0.7</v>
      </c>
      <c r="D5" s="35"/>
      <c r="E5" s="36">
        <v>47.759399999999999</v>
      </c>
      <c r="F5" s="36">
        <v>1.5386</v>
      </c>
    </row>
    <row r="6" spans="1:6" x14ac:dyDescent="0.2">
      <c r="A6" s="35"/>
      <c r="B6" s="36">
        <v>3</v>
      </c>
      <c r="C6" s="36">
        <v>0.4</v>
      </c>
      <c r="D6" s="35"/>
      <c r="E6" s="36">
        <v>28.26</v>
      </c>
      <c r="F6" s="36">
        <v>0.50240000000000007</v>
      </c>
    </row>
    <row r="7" spans="1:6" x14ac:dyDescent="0.2">
      <c r="A7" s="35"/>
      <c r="B7" s="36">
        <v>3</v>
      </c>
      <c r="C7" s="36">
        <v>0.4</v>
      </c>
      <c r="D7" s="35"/>
      <c r="E7" s="36">
        <v>28.26</v>
      </c>
      <c r="F7" s="36">
        <v>0.50240000000000007</v>
      </c>
    </row>
    <row r="8" spans="1:6" x14ac:dyDescent="0.2">
      <c r="A8" s="35"/>
      <c r="B8" s="36">
        <v>2.6</v>
      </c>
      <c r="C8" s="36">
        <v>0.6</v>
      </c>
      <c r="D8" s="35"/>
      <c r="E8" s="36">
        <v>21.226400000000002</v>
      </c>
      <c r="F8" s="36">
        <v>1.1304000000000001</v>
      </c>
    </row>
    <row r="9" spans="1:6" x14ac:dyDescent="0.2">
      <c r="A9" s="35"/>
      <c r="B9" s="36">
        <v>2.6</v>
      </c>
      <c r="C9" s="36">
        <v>0.7</v>
      </c>
      <c r="D9" s="35"/>
      <c r="E9" s="36">
        <v>21.226400000000002</v>
      </c>
      <c r="F9" s="36">
        <v>1.5386</v>
      </c>
    </row>
    <row r="10" spans="1:6" x14ac:dyDescent="0.2">
      <c r="A10" s="35"/>
      <c r="B10" s="36">
        <v>3.1</v>
      </c>
      <c r="C10" s="36">
        <v>0.45</v>
      </c>
      <c r="D10" s="35"/>
      <c r="E10" s="36">
        <v>30.175400000000003</v>
      </c>
      <c r="F10" s="36">
        <v>0.63585000000000003</v>
      </c>
    </row>
    <row r="11" spans="1:6" x14ac:dyDescent="0.2">
      <c r="A11" s="35"/>
      <c r="B11" s="36">
        <v>3.3</v>
      </c>
      <c r="C11" s="36">
        <v>0.7</v>
      </c>
      <c r="D11" s="35"/>
      <c r="E11" s="36">
        <v>34.194599999999994</v>
      </c>
      <c r="F11" s="36">
        <v>1.5386</v>
      </c>
    </row>
    <row r="12" spans="1:6" x14ac:dyDescent="0.2">
      <c r="A12" s="35"/>
      <c r="B12" s="36">
        <v>4.3</v>
      </c>
      <c r="C12" s="36">
        <v>0.55000000000000004</v>
      </c>
      <c r="D12" s="35"/>
      <c r="E12" s="36">
        <v>58.058599999999998</v>
      </c>
      <c r="F12" s="36">
        <v>0.94985000000000019</v>
      </c>
    </row>
    <row r="13" spans="1:6" x14ac:dyDescent="0.2">
      <c r="A13" s="35"/>
      <c r="B13" s="36">
        <v>3.2</v>
      </c>
      <c r="C13" s="36">
        <v>0.9</v>
      </c>
      <c r="D13" s="35"/>
      <c r="E13" s="36">
        <v>32.153600000000004</v>
      </c>
      <c r="F13" s="36">
        <v>2.5434000000000001</v>
      </c>
    </row>
    <row r="14" spans="1:6" x14ac:dyDescent="0.2">
      <c r="A14" s="35"/>
      <c r="B14" s="35"/>
      <c r="C14" s="35"/>
      <c r="D14" s="22" t="s">
        <v>105</v>
      </c>
      <c r="E14" s="37">
        <f>AVERAGE(E4:E13)</f>
        <v>36.210480000000004</v>
      </c>
      <c r="F14" s="37">
        <f>AVERAGE(F4:F13)</f>
        <v>1.20105</v>
      </c>
    </row>
    <row r="15" spans="1:6" x14ac:dyDescent="0.2">
      <c r="D15" s="22" t="s">
        <v>74</v>
      </c>
      <c r="E15" s="37">
        <v>4.5305140465955986</v>
      </c>
      <c r="F15" s="37">
        <v>0.19755400105625123</v>
      </c>
    </row>
    <row r="19" spans="2:2" x14ac:dyDescent="0.2">
      <c r="B19" s="2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DBCF7-3267-5642-B5A8-A10A9A9A1C31}">
  <dimension ref="A1:J16"/>
  <sheetViews>
    <sheetView workbookViewId="0">
      <selection activeCell="H18" sqref="H18"/>
    </sheetView>
  </sheetViews>
  <sheetFormatPr baseColWidth="10" defaultRowHeight="16" x14ac:dyDescent="0.2"/>
  <cols>
    <col min="1" max="1" width="14.1640625" style="21" customWidth="1"/>
    <col min="2" max="16384" width="10.83203125" style="21"/>
  </cols>
  <sheetData>
    <row r="1" spans="1:10" x14ac:dyDescent="0.2">
      <c r="A1" s="22" t="s">
        <v>58</v>
      </c>
      <c r="B1" s="22"/>
      <c r="C1" s="22"/>
      <c r="D1" s="22"/>
      <c r="E1" s="22"/>
    </row>
    <row r="2" spans="1:10" x14ac:dyDescent="0.2">
      <c r="A2" s="20" t="s">
        <v>118</v>
      </c>
      <c r="B2" s="22"/>
      <c r="C2" s="22"/>
      <c r="D2" s="22"/>
      <c r="E2" s="22"/>
    </row>
    <row r="3" spans="1:10" x14ac:dyDescent="0.2">
      <c r="A3" s="22" t="s">
        <v>48</v>
      </c>
      <c r="B3" s="42" t="s">
        <v>59</v>
      </c>
      <c r="C3" s="42"/>
      <c r="D3" s="42"/>
      <c r="E3" s="42"/>
    </row>
    <row r="4" spans="1:10" x14ac:dyDescent="0.2">
      <c r="A4" s="4" t="s">
        <v>4</v>
      </c>
      <c r="B4" s="14" t="s">
        <v>30</v>
      </c>
      <c r="C4" s="15" t="s">
        <v>7</v>
      </c>
      <c r="D4" s="15" t="s">
        <v>6</v>
      </c>
      <c r="E4" s="14" t="s">
        <v>8</v>
      </c>
    </row>
    <row r="5" spans="1:10" x14ac:dyDescent="0.2">
      <c r="A5" s="1" t="s">
        <v>43</v>
      </c>
      <c r="B5" s="7">
        <v>0.28351500000000002</v>
      </c>
      <c r="C5" s="7">
        <v>9.5863000000000004E-2</v>
      </c>
      <c r="D5" s="7">
        <v>9.2024999999999996E-2</v>
      </c>
      <c r="E5" s="7">
        <v>8.7942999999999993E-2</v>
      </c>
      <c r="F5" s="7"/>
      <c r="G5" s="7"/>
    </row>
    <row r="6" spans="1:10" x14ac:dyDescent="0.2">
      <c r="A6" s="1" t="s">
        <v>44</v>
      </c>
      <c r="B6" s="7">
        <v>0.21318000000000001</v>
      </c>
      <c r="C6" s="7">
        <v>6.0796000000000003E-2</v>
      </c>
      <c r="D6" s="7">
        <v>8.3226999999999995E-2</v>
      </c>
      <c r="E6" s="7">
        <v>8.8643E-2</v>
      </c>
      <c r="F6" s="7"/>
      <c r="G6" s="7"/>
    </row>
    <row r="7" spans="1:10" x14ac:dyDescent="0.2">
      <c r="A7" s="1" t="s">
        <v>45</v>
      </c>
      <c r="B7" s="7">
        <v>0.31125700000000001</v>
      </c>
      <c r="C7" s="7">
        <v>0.104</v>
      </c>
      <c r="D7" s="7">
        <v>8.3000000000000004E-2</v>
      </c>
      <c r="E7" s="7">
        <v>7.5857999999999995E-2</v>
      </c>
      <c r="F7" s="7"/>
      <c r="G7" s="7"/>
    </row>
    <row r="8" spans="1:10" x14ac:dyDescent="0.2">
      <c r="A8" s="1" t="s">
        <v>46</v>
      </c>
      <c r="B8" s="7">
        <v>0.33974599999999999</v>
      </c>
      <c r="C8" s="7">
        <v>5.7563999999999997E-2</v>
      </c>
      <c r="D8" s="7">
        <v>7.0999999999999994E-2</v>
      </c>
      <c r="E8" s="7">
        <v>8.3256999999999998E-2</v>
      </c>
      <c r="F8" s="7"/>
      <c r="G8" s="7"/>
    </row>
    <row r="9" spans="1:10" x14ac:dyDescent="0.2">
      <c r="A9" s="22" t="s">
        <v>73</v>
      </c>
      <c r="B9" s="34">
        <f>AVERAGE(B5:B8)</f>
        <v>0.28692450000000003</v>
      </c>
      <c r="C9" s="34">
        <f t="shared" ref="C9:E9" si="0">AVERAGE(C5:C8)</f>
        <v>7.9555749999999995E-2</v>
      </c>
      <c r="D9" s="34">
        <f t="shared" si="0"/>
        <v>8.2312999999999997E-2</v>
      </c>
      <c r="E9" s="34">
        <f t="shared" si="0"/>
        <v>8.3925250000000007E-2</v>
      </c>
    </row>
    <row r="10" spans="1:10" x14ac:dyDescent="0.2">
      <c r="A10" s="22" t="s">
        <v>74</v>
      </c>
      <c r="B10" s="34">
        <v>2.7129408073466373E-2</v>
      </c>
      <c r="C10" s="34">
        <v>1.1898925192182974E-2</v>
      </c>
      <c r="D10" s="34">
        <v>4.3167723088746142E-3</v>
      </c>
      <c r="E10" s="34">
        <v>2.9428806855132045E-3</v>
      </c>
    </row>
    <row r="12" spans="1:10" x14ac:dyDescent="0.2">
      <c r="C12" s="43"/>
      <c r="D12" s="43"/>
      <c r="E12" s="43"/>
      <c r="F12" s="43"/>
      <c r="G12" s="43"/>
      <c r="H12" s="43"/>
      <c r="I12" s="43"/>
      <c r="J12" s="43"/>
    </row>
    <row r="13" spans="1:10" x14ac:dyDescent="0.2">
      <c r="C13" s="7"/>
      <c r="D13" s="7"/>
      <c r="E13" s="7"/>
      <c r="F13" s="7"/>
      <c r="G13" s="7"/>
      <c r="H13" s="7"/>
      <c r="I13" s="7"/>
      <c r="J13" s="7"/>
    </row>
    <row r="14" spans="1:10" x14ac:dyDescent="0.2">
      <c r="C14" s="7"/>
      <c r="D14" s="7"/>
      <c r="E14" s="7"/>
      <c r="F14" s="7"/>
      <c r="G14" s="7"/>
      <c r="H14" s="7"/>
      <c r="I14" s="7"/>
      <c r="J14" s="7"/>
    </row>
    <row r="15" spans="1:10" x14ac:dyDescent="0.2">
      <c r="C15" s="7"/>
      <c r="D15" s="7"/>
      <c r="E15" s="7"/>
      <c r="F15" s="7"/>
      <c r="G15" s="7"/>
      <c r="H15" s="7"/>
      <c r="I15" s="7"/>
      <c r="J15" s="7"/>
    </row>
    <row r="16" spans="1:10" x14ac:dyDescent="0.2">
      <c r="C16" s="7"/>
      <c r="D16" s="7"/>
      <c r="E16" s="7"/>
      <c r="F16" s="7"/>
      <c r="G16" s="7"/>
      <c r="H16" s="7"/>
      <c r="I16" s="7"/>
      <c r="J16" s="7"/>
    </row>
  </sheetData>
  <mergeCells count="3">
    <mergeCell ref="B3:E3"/>
    <mergeCell ref="C12:F12"/>
    <mergeCell ref="G12:J1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13569-2BC2-FB40-9D1B-D0C8065D34D8}">
  <dimension ref="A1:U13"/>
  <sheetViews>
    <sheetView workbookViewId="0">
      <selection activeCell="F22" sqref="F22"/>
    </sheetView>
  </sheetViews>
  <sheetFormatPr baseColWidth="10" defaultRowHeight="16" x14ac:dyDescent="0.2"/>
  <cols>
    <col min="1" max="1" width="13" style="21" customWidth="1"/>
    <col min="2" max="16384" width="10.83203125" style="21"/>
  </cols>
  <sheetData>
    <row r="1" spans="1:21" x14ac:dyDescent="0.2">
      <c r="A1" s="22" t="s">
        <v>57</v>
      </c>
      <c r="B1" s="22"/>
      <c r="C1" s="22"/>
      <c r="D1" s="22"/>
      <c r="E1" s="22"/>
    </row>
    <row r="2" spans="1:21" x14ac:dyDescent="0.2">
      <c r="A2" s="20" t="s">
        <v>119</v>
      </c>
      <c r="B2" s="22"/>
      <c r="C2" s="22"/>
      <c r="D2" s="22"/>
      <c r="E2" s="22"/>
    </row>
    <row r="3" spans="1:21" x14ac:dyDescent="0.2">
      <c r="A3" s="22" t="s">
        <v>49</v>
      </c>
      <c r="B3" s="42" t="s">
        <v>59</v>
      </c>
      <c r="C3" s="42"/>
      <c r="D3" s="42"/>
      <c r="E3" s="42"/>
    </row>
    <row r="4" spans="1:21" x14ac:dyDescent="0.2">
      <c r="A4" s="4" t="s">
        <v>4</v>
      </c>
      <c r="B4" s="14" t="s">
        <v>30</v>
      </c>
      <c r="C4" s="15" t="s">
        <v>7</v>
      </c>
      <c r="D4" s="15" t="s">
        <v>6</v>
      </c>
      <c r="E4" s="14" t="s">
        <v>8</v>
      </c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</row>
    <row r="5" spans="1:21" x14ac:dyDescent="0.2">
      <c r="A5" s="1" t="s">
        <v>43</v>
      </c>
      <c r="B5" s="7">
        <v>0.865726</v>
      </c>
      <c r="C5" s="7">
        <v>0.70599999999999996</v>
      </c>
      <c r="D5" s="7">
        <v>0.57955900000000005</v>
      </c>
      <c r="E5" s="7">
        <v>0.56469000000000003</v>
      </c>
    </row>
    <row r="6" spans="1:21" x14ac:dyDescent="0.2">
      <c r="A6" s="1" t="s">
        <v>44</v>
      </c>
      <c r="B6" s="7">
        <v>1.210852</v>
      </c>
      <c r="C6" s="7">
        <v>0.75053955000000006</v>
      </c>
      <c r="D6" s="7">
        <v>0.48952299999999999</v>
      </c>
      <c r="E6" s="7">
        <v>0.40494599999999997</v>
      </c>
    </row>
    <row r="7" spans="1:21" x14ac:dyDescent="0.2">
      <c r="A7" s="1" t="s">
        <v>45</v>
      </c>
      <c r="B7" s="7">
        <v>0.95395700000000005</v>
      </c>
      <c r="C7" s="7">
        <v>0.65200000000000002</v>
      </c>
      <c r="D7" s="7">
        <v>0.51818699999999995</v>
      </c>
      <c r="E7" s="7">
        <v>0.280082</v>
      </c>
    </row>
    <row r="8" spans="1:21" x14ac:dyDescent="0.2">
      <c r="A8" s="1" t="s">
        <v>46</v>
      </c>
      <c r="B8" s="7">
        <v>0.98869700000000005</v>
      </c>
      <c r="D8" s="7">
        <v>0.60772899999999996</v>
      </c>
      <c r="E8" s="7">
        <v>0.36095300000000002</v>
      </c>
    </row>
    <row r="9" spans="1:21" x14ac:dyDescent="0.2">
      <c r="A9" s="22" t="s">
        <v>73</v>
      </c>
      <c r="B9" s="34">
        <f>AVERAGE(B5:B8)</f>
        <v>1.0048079999999999</v>
      </c>
      <c r="C9" s="34">
        <f t="shared" ref="C9:E9" si="0">AVERAGE(C5:C8)</f>
        <v>0.70284651666666675</v>
      </c>
      <c r="D9" s="34">
        <f t="shared" si="0"/>
        <v>0.5487495</v>
      </c>
      <c r="E9" s="34">
        <f t="shared" si="0"/>
        <v>0.40266774999999999</v>
      </c>
    </row>
    <row r="10" spans="1:21" x14ac:dyDescent="0.2">
      <c r="A10" s="22" t="s">
        <v>74</v>
      </c>
      <c r="B10" s="34">
        <v>7.3395799824195904E-2</v>
      </c>
      <c r="C10" s="34">
        <v>2.4672702889027148E-2</v>
      </c>
      <c r="D10" s="34">
        <v>2.7187085504886327E-2</v>
      </c>
      <c r="E10" s="34">
        <v>5.9877504393518577E-2</v>
      </c>
      <c r="F10" s="7"/>
      <c r="G10" s="7"/>
      <c r="H10" s="7"/>
    </row>
    <row r="11" spans="1:21" x14ac:dyDescent="0.2">
      <c r="E11" s="7"/>
      <c r="F11" s="7"/>
      <c r="G11" s="7"/>
      <c r="H11" s="7"/>
    </row>
    <row r="12" spans="1:21" x14ac:dyDescent="0.2">
      <c r="E12" s="7"/>
      <c r="F12" s="7"/>
      <c r="G12" s="7"/>
      <c r="H12" s="7"/>
    </row>
    <row r="13" spans="1:21" x14ac:dyDescent="0.2">
      <c r="E13" s="7"/>
      <c r="F13" s="7"/>
      <c r="G13" s="7"/>
      <c r="H13" s="7"/>
    </row>
  </sheetData>
  <mergeCells count="4">
    <mergeCell ref="B3:E3"/>
    <mergeCell ref="G4:K4"/>
    <mergeCell ref="L4:P4"/>
    <mergeCell ref="Q4:U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A81FC-1DBC-5243-B881-B7D92FE4F87F}">
  <dimension ref="A1:P13"/>
  <sheetViews>
    <sheetView workbookViewId="0">
      <selection activeCell="G10" sqref="G10"/>
    </sheetView>
  </sheetViews>
  <sheetFormatPr baseColWidth="10" defaultRowHeight="16" x14ac:dyDescent="0.2"/>
  <cols>
    <col min="1" max="1" width="13.1640625" style="21" bestFit="1" customWidth="1"/>
    <col min="2" max="8" width="10.83203125" style="21"/>
    <col min="9" max="9" width="23" style="21" customWidth="1"/>
    <col min="10" max="11" width="10.83203125" style="21"/>
    <col min="12" max="12" width="23.1640625" style="21" customWidth="1"/>
    <col min="13" max="16384" width="10.83203125" style="21"/>
  </cols>
  <sheetData>
    <row r="1" spans="1:16" s="22" customFormat="1" x14ac:dyDescent="0.2">
      <c r="A1" s="44" t="s">
        <v>50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6" s="22" customFormat="1" x14ac:dyDescent="0.2">
      <c r="A2" s="44" t="s">
        <v>120</v>
      </c>
      <c r="B2" s="44"/>
      <c r="C2" s="44"/>
      <c r="D2" s="44"/>
      <c r="E2" s="44"/>
      <c r="F2" s="44"/>
      <c r="G2" s="44"/>
      <c r="H2" s="44"/>
      <c r="I2" s="44"/>
    </row>
    <row r="3" spans="1:16" x14ac:dyDescent="0.2">
      <c r="A3" s="22" t="s">
        <v>48</v>
      </c>
      <c r="B3" s="42" t="s">
        <v>63</v>
      </c>
      <c r="C3" s="42"/>
      <c r="D3" s="42"/>
      <c r="E3" s="42"/>
    </row>
    <row r="4" spans="1:16" x14ac:dyDescent="0.2">
      <c r="A4" s="4" t="s">
        <v>4</v>
      </c>
      <c r="B4" s="4" t="s">
        <v>30</v>
      </c>
      <c r="C4" s="17" t="s">
        <v>7</v>
      </c>
      <c r="D4" s="17" t="s">
        <v>6</v>
      </c>
      <c r="E4" s="4" t="s">
        <v>8</v>
      </c>
      <c r="N4" s="2"/>
      <c r="O4" s="2"/>
      <c r="P4" s="2"/>
    </row>
    <row r="5" spans="1:16" x14ac:dyDescent="0.2">
      <c r="A5" s="1" t="s">
        <v>43</v>
      </c>
      <c r="B5" s="7">
        <v>185.58099999999999</v>
      </c>
      <c r="C5" s="7">
        <v>37.860999999999997</v>
      </c>
      <c r="D5" s="7">
        <v>16.195</v>
      </c>
      <c r="E5" s="7">
        <v>15.6</v>
      </c>
    </row>
    <row r="6" spans="1:16" x14ac:dyDescent="0.2">
      <c r="A6" s="1" t="s">
        <v>44</v>
      </c>
      <c r="B6" s="7">
        <v>196.786</v>
      </c>
      <c r="C6" s="7">
        <v>15.6</v>
      </c>
      <c r="D6" s="7">
        <v>15.6</v>
      </c>
      <c r="E6" s="7">
        <v>15.6</v>
      </c>
      <c r="F6" s="1"/>
      <c r="G6" s="1"/>
      <c r="H6" s="1"/>
    </row>
    <row r="7" spans="1:16" x14ac:dyDescent="0.2">
      <c r="A7" s="1" t="s">
        <v>45</v>
      </c>
      <c r="B7" s="7">
        <v>191.62700000000001</v>
      </c>
      <c r="C7" s="7">
        <v>34.033000000000001</v>
      </c>
      <c r="D7" s="7">
        <v>15.6</v>
      </c>
      <c r="E7" s="7">
        <v>15.6</v>
      </c>
      <c r="F7" s="1"/>
      <c r="G7" s="1"/>
      <c r="H7" s="1"/>
    </row>
    <row r="8" spans="1:16" x14ac:dyDescent="0.2">
      <c r="A8" s="1" t="s">
        <v>46</v>
      </c>
      <c r="B8" s="7">
        <v>194.971</v>
      </c>
      <c r="C8" s="7">
        <v>37.183999999999997</v>
      </c>
      <c r="D8" s="7">
        <v>15.6</v>
      </c>
      <c r="E8" s="7">
        <v>15.6</v>
      </c>
      <c r="F8" s="1"/>
      <c r="G8" s="1"/>
      <c r="H8" s="1"/>
    </row>
    <row r="9" spans="1:16" x14ac:dyDescent="0.2">
      <c r="A9" s="1" t="s">
        <v>47</v>
      </c>
      <c r="B9" s="7">
        <v>200.91900000000001</v>
      </c>
      <c r="C9" s="7">
        <v>15.6</v>
      </c>
      <c r="D9" s="7">
        <v>15.6</v>
      </c>
      <c r="E9" s="7">
        <v>15.6</v>
      </c>
      <c r="F9" s="1"/>
      <c r="G9" s="1"/>
      <c r="H9" s="1"/>
    </row>
    <row r="10" spans="1:16" x14ac:dyDescent="0.2">
      <c r="A10" s="22" t="s">
        <v>73</v>
      </c>
      <c r="B10" s="34">
        <f>AVERAGE(B5:B9)</f>
        <v>193.97679999999997</v>
      </c>
      <c r="C10" s="34">
        <f t="shared" ref="C10:E10" si="0">AVERAGE(C5:C9)</f>
        <v>28.055599999999998</v>
      </c>
      <c r="D10" s="34">
        <f t="shared" si="0"/>
        <v>15.718999999999999</v>
      </c>
      <c r="E10" s="34">
        <f t="shared" si="0"/>
        <v>15.6</v>
      </c>
    </row>
    <row r="11" spans="1:16" x14ac:dyDescent="0.2">
      <c r="A11" s="22" t="s">
        <v>74</v>
      </c>
      <c r="B11" s="34">
        <v>2.5795852069664251</v>
      </c>
      <c r="C11" s="34">
        <v>5.1258502182564731</v>
      </c>
      <c r="D11" s="34">
        <v>0.11900000000000012</v>
      </c>
      <c r="E11" s="34">
        <v>0</v>
      </c>
    </row>
    <row r="12" spans="1:16" x14ac:dyDescent="0.2">
      <c r="B12" s="28"/>
      <c r="C12" s="28"/>
      <c r="D12" s="28"/>
      <c r="E12" s="28"/>
    </row>
    <row r="13" spans="1:16" x14ac:dyDescent="0.2">
      <c r="D13" s="7"/>
      <c r="E13" s="7"/>
      <c r="F13" s="7"/>
      <c r="G13" s="7"/>
      <c r="H13" s="7"/>
    </row>
  </sheetData>
  <mergeCells count="3">
    <mergeCell ref="B3:E3"/>
    <mergeCell ref="A2:I2"/>
    <mergeCell ref="A1:L1"/>
  </mergeCells>
  <phoneticPr fontId="4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F80B8-241F-A544-AE5B-E6C7337590BF}">
  <dimension ref="A1:U19"/>
  <sheetViews>
    <sheetView workbookViewId="0">
      <selection activeCell="A2" sqref="A2"/>
    </sheetView>
  </sheetViews>
  <sheetFormatPr baseColWidth="10" defaultRowHeight="16" x14ac:dyDescent="0.2"/>
  <cols>
    <col min="1" max="1" width="12.83203125" style="21" customWidth="1"/>
    <col min="2" max="16384" width="10.83203125" style="21"/>
  </cols>
  <sheetData>
    <row r="1" spans="1:21" x14ac:dyDescent="0.2">
      <c r="A1" s="22" t="s">
        <v>121</v>
      </c>
      <c r="B1" s="22"/>
      <c r="C1" s="22"/>
      <c r="D1" s="22"/>
      <c r="E1" s="22"/>
    </row>
    <row r="2" spans="1:21" s="22" customFormat="1" x14ac:dyDescent="0.2">
      <c r="A2" s="22" t="s">
        <v>122</v>
      </c>
    </row>
    <row r="3" spans="1:21" x14ac:dyDescent="0.2">
      <c r="A3" s="22" t="s">
        <v>49</v>
      </c>
      <c r="B3" s="42" t="s">
        <v>63</v>
      </c>
      <c r="C3" s="42"/>
      <c r="D3" s="42"/>
      <c r="E3" s="42"/>
    </row>
    <row r="4" spans="1:21" x14ac:dyDescent="0.2">
      <c r="A4" s="4" t="s">
        <v>4</v>
      </c>
      <c r="B4" s="14" t="s">
        <v>30</v>
      </c>
      <c r="C4" s="15" t="s">
        <v>7</v>
      </c>
      <c r="D4" s="15" t="s">
        <v>6</v>
      </c>
      <c r="E4" s="14" t="s">
        <v>8</v>
      </c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</row>
    <row r="5" spans="1:21" x14ac:dyDescent="0.2">
      <c r="A5" s="1" t="s">
        <v>43</v>
      </c>
      <c r="B5" s="7">
        <v>316.06599999999997</v>
      </c>
      <c r="C5" s="7">
        <v>241.96600000000001</v>
      </c>
      <c r="D5" s="7">
        <v>465.05399999999997</v>
      </c>
      <c r="E5" s="7">
        <v>420.209</v>
      </c>
      <c r="L5" s="7"/>
      <c r="M5" s="7"/>
      <c r="N5" s="7"/>
      <c r="O5" s="7"/>
      <c r="P5" s="7"/>
      <c r="Q5" s="7"/>
      <c r="R5" s="7"/>
      <c r="S5" s="7"/>
      <c r="T5" s="7"/>
      <c r="U5" s="7"/>
    </row>
    <row r="6" spans="1:21" x14ac:dyDescent="0.2">
      <c r="A6" s="1" t="s">
        <v>44</v>
      </c>
      <c r="B6" s="7">
        <v>293.06700000000001</v>
      </c>
      <c r="C6" s="7">
        <v>238.29300000000001</v>
      </c>
      <c r="D6" s="7">
        <v>462.90699999999998</v>
      </c>
      <c r="E6" s="7">
        <v>413.60300000000001</v>
      </c>
    </row>
    <row r="7" spans="1:21" x14ac:dyDescent="0.2">
      <c r="A7" s="1" t="s">
        <v>45</v>
      </c>
      <c r="B7" s="7">
        <v>307.17399999999998</v>
      </c>
      <c r="C7" s="7">
        <v>255.34100000000001</v>
      </c>
      <c r="D7" s="7">
        <v>469.84500000000003</v>
      </c>
      <c r="E7" s="7">
        <v>432.60899999999998</v>
      </c>
    </row>
    <row r="8" spans="1:21" x14ac:dyDescent="0.2">
      <c r="A8" s="1" t="s">
        <v>46</v>
      </c>
      <c r="B8" s="7">
        <v>302.69499999999999</v>
      </c>
      <c r="C8" s="7">
        <v>268.24799999999999</v>
      </c>
      <c r="D8" s="7">
        <v>481.96499999999997</v>
      </c>
      <c r="E8" s="7">
        <v>436.12299999999999</v>
      </c>
    </row>
    <row r="9" spans="1:21" x14ac:dyDescent="0.2">
      <c r="A9" s="1" t="s">
        <v>47</v>
      </c>
      <c r="B9" s="7">
        <v>295.36900000000003</v>
      </c>
      <c r="C9" s="7">
        <v>254.18199999999999</v>
      </c>
      <c r="D9" s="7">
        <v>486.959</v>
      </c>
      <c r="E9" s="7">
        <v>432.23899999999998</v>
      </c>
    </row>
    <row r="10" spans="1:21" x14ac:dyDescent="0.2">
      <c r="A10" s="22" t="s">
        <v>73</v>
      </c>
      <c r="B10" s="34">
        <f>AVERAGE(B5:B9)</f>
        <v>302.87420000000003</v>
      </c>
      <c r="C10" s="34">
        <f t="shared" ref="C10:E10" si="0">AVERAGE(C5:C9)</f>
        <v>251.60599999999999</v>
      </c>
      <c r="D10" s="34">
        <f t="shared" si="0"/>
        <v>473.346</v>
      </c>
      <c r="E10" s="34">
        <f t="shared" si="0"/>
        <v>426.95659999999998</v>
      </c>
    </row>
    <row r="11" spans="1:21" x14ac:dyDescent="0.2">
      <c r="A11" s="22" t="s">
        <v>74</v>
      </c>
      <c r="B11" s="34">
        <v>4.1536320178850614</v>
      </c>
      <c r="C11" s="34">
        <v>5.3277937929315513</v>
      </c>
      <c r="D11" s="34">
        <v>4.7412441194268844</v>
      </c>
      <c r="E11" s="34">
        <v>4.2879190943859884</v>
      </c>
    </row>
    <row r="12" spans="1:21" x14ac:dyDescent="0.2">
      <c r="B12" s="7"/>
      <c r="C12" s="7"/>
      <c r="D12" s="7"/>
      <c r="E12" s="7"/>
      <c r="F12" s="7"/>
    </row>
    <row r="16" spans="1:21" x14ac:dyDescent="0.2">
      <c r="J16" s="1"/>
      <c r="K16" s="1"/>
      <c r="L16" s="1"/>
      <c r="M16" s="1"/>
      <c r="N16" s="1"/>
    </row>
    <row r="17" spans="10:14" x14ac:dyDescent="0.2">
      <c r="J17" s="1"/>
      <c r="K17" s="1"/>
      <c r="L17" s="1"/>
      <c r="M17" s="1"/>
      <c r="N17" s="1"/>
    </row>
    <row r="18" spans="10:14" x14ac:dyDescent="0.2">
      <c r="J18" s="1"/>
      <c r="K18" s="1"/>
      <c r="L18" s="1"/>
      <c r="M18" s="1"/>
      <c r="N18" s="1"/>
    </row>
    <row r="19" spans="10:14" x14ac:dyDescent="0.2">
      <c r="J19" s="1"/>
      <c r="K19" s="1"/>
      <c r="L19" s="1"/>
      <c r="M19" s="1"/>
      <c r="N19" s="1"/>
    </row>
  </sheetData>
  <mergeCells count="4">
    <mergeCell ref="B3:E3"/>
    <mergeCell ref="G4:K4"/>
    <mergeCell ref="L4:P4"/>
    <mergeCell ref="Q4:U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5FD1D-9C24-8D4B-8A2D-44B39FCC3952}">
  <dimension ref="A1:K17"/>
  <sheetViews>
    <sheetView workbookViewId="0">
      <selection activeCell="K22" sqref="K22"/>
    </sheetView>
  </sheetViews>
  <sheetFormatPr baseColWidth="10" defaultRowHeight="16" x14ac:dyDescent="0.2"/>
  <cols>
    <col min="1" max="1" width="12.6640625" style="21" customWidth="1"/>
    <col min="2" max="2" width="11.6640625" style="21" customWidth="1"/>
    <col min="3" max="3" width="12.6640625" style="21" customWidth="1"/>
    <col min="4" max="5" width="10.83203125" style="21"/>
    <col min="6" max="6" width="10.1640625" style="21" customWidth="1"/>
    <col min="7" max="16384" width="10.83203125" style="21"/>
  </cols>
  <sheetData>
    <row r="1" spans="1:11" x14ac:dyDescent="0.2">
      <c r="A1" s="22" t="s">
        <v>62</v>
      </c>
    </row>
    <row r="2" spans="1:11" x14ac:dyDescent="0.2">
      <c r="A2" s="20" t="s">
        <v>123</v>
      </c>
    </row>
    <row r="3" spans="1:11" x14ac:dyDescent="0.2">
      <c r="A3" s="22" t="s">
        <v>48</v>
      </c>
      <c r="B3" s="42" t="s">
        <v>59</v>
      </c>
      <c r="C3" s="42"/>
      <c r="D3" s="42"/>
      <c r="E3" s="42"/>
      <c r="G3" s="42" t="s">
        <v>61</v>
      </c>
      <c r="H3" s="42"/>
      <c r="I3" s="42"/>
      <c r="J3" s="42"/>
      <c r="K3" s="4"/>
    </row>
    <row r="4" spans="1:11" x14ac:dyDescent="0.2">
      <c r="A4" s="4" t="s">
        <v>4</v>
      </c>
      <c r="B4" s="42" t="s">
        <v>30</v>
      </c>
      <c r="C4" s="42"/>
      <c r="D4" s="46" t="s">
        <v>7</v>
      </c>
      <c r="E4" s="46"/>
      <c r="G4" s="42" t="s">
        <v>30</v>
      </c>
      <c r="H4" s="42"/>
      <c r="I4" s="46" t="s">
        <v>7</v>
      </c>
      <c r="J4" s="46"/>
      <c r="K4" s="15"/>
    </row>
    <row r="5" spans="1:11" x14ac:dyDescent="0.2">
      <c r="A5" s="22" t="s">
        <v>60</v>
      </c>
      <c r="B5" s="38">
        <v>0.21</v>
      </c>
      <c r="C5" s="38">
        <v>0.02</v>
      </c>
      <c r="D5" s="38">
        <v>0.21</v>
      </c>
      <c r="E5" s="38">
        <v>0.02</v>
      </c>
      <c r="G5" s="38">
        <v>0.21</v>
      </c>
      <c r="H5" s="38">
        <v>0.02</v>
      </c>
      <c r="I5" s="38">
        <v>0.21</v>
      </c>
      <c r="J5" s="38">
        <v>0.02</v>
      </c>
    </row>
    <row r="6" spans="1:11" x14ac:dyDescent="0.2">
      <c r="A6" s="1" t="s">
        <v>43</v>
      </c>
      <c r="B6" s="7">
        <v>1.3791929999999999</v>
      </c>
      <c r="C6" s="7">
        <v>2.05337909</v>
      </c>
      <c r="D6" s="7">
        <v>0.21706300000000001</v>
      </c>
      <c r="E6" s="7">
        <v>1.4510000000000001</v>
      </c>
      <c r="G6" s="7">
        <v>0.80400000000000005</v>
      </c>
      <c r="H6" s="7">
        <v>1.1157300000000001</v>
      </c>
      <c r="I6" s="7">
        <v>0.20809800000000001</v>
      </c>
      <c r="J6" s="7">
        <v>1.268705</v>
      </c>
    </row>
    <row r="7" spans="1:11" x14ac:dyDescent="0.2">
      <c r="A7" s="1" t="s">
        <v>44</v>
      </c>
      <c r="B7" s="7">
        <v>1.079</v>
      </c>
      <c r="C7" s="7">
        <v>2.0764269999999998</v>
      </c>
      <c r="D7" s="7">
        <v>0.20175399999999999</v>
      </c>
      <c r="E7" s="7">
        <v>1.45800938</v>
      </c>
      <c r="G7" s="7">
        <v>0.66574</v>
      </c>
      <c r="H7" s="7">
        <v>1.1044750000000001</v>
      </c>
      <c r="I7" s="7">
        <v>0.32467099999999999</v>
      </c>
      <c r="J7" s="7">
        <v>0.97197900000000004</v>
      </c>
    </row>
    <row r="8" spans="1:11" x14ac:dyDescent="0.2">
      <c r="A8" s="1" t="s">
        <v>45</v>
      </c>
      <c r="B8" s="7">
        <v>1.286</v>
      </c>
      <c r="C8" s="7">
        <v>1.964</v>
      </c>
      <c r="D8" s="7">
        <v>0.47354400000000002</v>
      </c>
      <c r="E8" s="7">
        <v>2.272017</v>
      </c>
      <c r="G8" s="7">
        <v>0.69678799999999996</v>
      </c>
      <c r="H8" s="7">
        <v>1.1204700000000001</v>
      </c>
      <c r="I8" s="7">
        <v>0.24631400000000001</v>
      </c>
      <c r="J8" s="7">
        <v>0.85303099999999998</v>
      </c>
    </row>
    <row r="9" spans="1:11" x14ac:dyDescent="0.2">
      <c r="A9" s="1" t="s">
        <v>46</v>
      </c>
      <c r="B9" s="7">
        <v>1.660763</v>
      </c>
      <c r="C9" s="7">
        <v>1.7939909999999999</v>
      </c>
      <c r="D9" s="7">
        <v>0.56526527999999998</v>
      </c>
      <c r="E9" s="7">
        <v>1.3453660000000001</v>
      </c>
      <c r="G9" s="7">
        <v>1.179</v>
      </c>
      <c r="H9" s="7">
        <v>1.2387360000000001</v>
      </c>
      <c r="I9" s="7">
        <v>0.38089400000000001</v>
      </c>
      <c r="J9" s="7">
        <v>0.72799999999999998</v>
      </c>
    </row>
    <row r="10" spans="1:11" x14ac:dyDescent="0.2">
      <c r="A10" s="22" t="s">
        <v>73</v>
      </c>
      <c r="B10" s="34">
        <v>1.3512389999999999</v>
      </c>
      <c r="C10" s="34">
        <v>1.9719492724999999</v>
      </c>
      <c r="D10" s="34">
        <v>0.36440656999999999</v>
      </c>
      <c r="E10" s="34">
        <v>1.6315980950000002</v>
      </c>
      <c r="G10" s="34">
        <v>0.83638199999999996</v>
      </c>
      <c r="H10" s="34">
        <v>1.1448527500000001</v>
      </c>
      <c r="I10" s="34">
        <v>0.28999425000000001</v>
      </c>
      <c r="J10" s="34">
        <v>0.95542875000000005</v>
      </c>
    </row>
    <row r="11" spans="1:11" x14ac:dyDescent="0.2">
      <c r="A11" s="22" t="s">
        <v>74</v>
      </c>
      <c r="B11" s="34">
        <v>0.12074654340601272</v>
      </c>
      <c r="C11" s="34">
        <v>6.4082465364371885E-2</v>
      </c>
      <c r="D11" s="34">
        <v>9.1479135215732352E-2</v>
      </c>
      <c r="E11" s="34">
        <v>0.21502207250699962</v>
      </c>
      <c r="F11" s="28"/>
      <c r="G11" s="34">
        <v>0.11798335505768048</v>
      </c>
      <c r="H11" s="34">
        <v>3.1473640281392608E-2</v>
      </c>
      <c r="I11" s="34">
        <v>3.8816020688144916E-2</v>
      </c>
      <c r="J11" s="34">
        <v>0.11569538132554159</v>
      </c>
    </row>
    <row r="13" spans="1:11" x14ac:dyDescent="0.2">
      <c r="B13" s="2"/>
      <c r="C13" s="45"/>
      <c r="D13" s="45"/>
      <c r="E13" s="45"/>
      <c r="F13" s="45"/>
      <c r="G13" s="45"/>
      <c r="H13" s="45"/>
      <c r="I13" s="45"/>
      <c r="J13" s="45"/>
    </row>
    <row r="14" spans="1:11" x14ac:dyDescent="0.2">
      <c r="B14" s="12"/>
      <c r="C14" s="7"/>
      <c r="D14" s="7"/>
      <c r="E14" s="7"/>
      <c r="F14" s="7"/>
      <c r="G14" s="7"/>
      <c r="H14" s="7"/>
      <c r="I14" s="7"/>
      <c r="J14" s="7"/>
    </row>
    <row r="15" spans="1:11" x14ac:dyDescent="0.2">
      <c r="B15" s="12"/>
      <c r="C15" s="7"/>
      <c r="D15" s="7"/>
      <c r="E15" s="7"/>
      <c r="F15" s="7"/>
      <c r="G15" s="7"/>
      <c r="H15" s="7"/>
      <c r="I15" s="7"/>
      <c r="J15" s="7"/>
    </row>
    <row r="16" spans="1:11" x14ac:dyDescent="0.2">
      <c r="B16" s="12"/>
      <c r="C16" s="7"/>
      <c r="D16" s="7"/>
      <c r="E16" s="7"/>
      <c r="F16" s="7"/>
      <c r="G16" s="7"/>
      <c r="H16" s="7"/>
      <c r="I16" s="7"/>
      <c r="J16" s="7"/>
    </row>
    <row r="17" spans="2:10" x14ac:dyDescent="0.2">
      <c r="B17" s="12"/>
      <c r="C17" s="7"/>
      <c r="D17" s="7"/>
      <c r="E17" s="7"/>
      <c r="F17" s="7"/>
      <c r="G17" s="7"/>
      <c r="H17" s="7"/>
      <c r="I17" s="7"/>
      <c r="J17" s="7"/>
    </row>
  </sheetData>
  <mergeCells count="8">
    <mergeCell ref="G3:J3"/>
    <mergeCell ref="B3:E3"/>
    <mergeCell ref="C13:F13"/>
    <mergeCell ref="G13:J13"/>
    <mergeCell ref="G4:H4"/>
    <mergeCell ref="B4:C4"/>
    <mergeCell ref="D4:E4"/>
    <mergeCell ref="I4:J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DA02C-4F9B-8548-AF43-79C7BF2AAC8B}">
  <dimension ref="A1:J13"/>
  <sheetViews>
    <sheetView workbookViewId="0">
      <selection activeCell="E17" sqref="E17"/>
    </sheetView>
  </sheetViews>
  <sheetFormatPr baseColWidth="10" defaultRowHeight="16" x14ac:dyDescent="0.2"/>
  <cols>
    <col min="1" max="1" width="14.83203125" style="21" customWidth="1"/>
    <col min="2" max="16384" width="10.83203125" style="21"/>
  </cols>
  <sheetData>
    <row r="1" spans="1:10" x14ac:dyDescent="0.2">
      <c r="A1" s="22" t="s">
        <v>124</v>
      </c>
    </row>
    <row r="2" spans="1:10" x14ac:dyDescent="0.2">
      <c r="A2" s="22" t="s">
        <v>125</v>
      </c>
    </row>
    <row r="3" spans="1:10" x14ac:dyDescent="0.2">
      <c r="A3" s="22" t="s">
        <v>48</v>
      </c>
      <c r="B3" s="42" t="s">
        <v>63</v>
      </c>
      <c r="C3" s="42"/>
      <c r="D3" s="5"/>
      <c r="E3" s="5"/>
      <c r="G3" s="42"/>
      <c r="H3" s="42"/>
      <c r="I3" s="42"/>
      <c r="J3" s="42"/>
    </row>
    <row r="4" spans="1:10" x14ac:dyDescent="0.2">
      <c r="A4" s="4" t="s">
        <v>4</v>
      </c>
      <c r="B4" s="46" t="s">
        <v>7</v>
      </c>
      <c r="C4" s="46"/>
      <c r="D4" s="16"/>
      <c r="E4" s="16"/>
      <c r="G4" s="42"/>
      <c r="H4" s="42"/>
      <c r="I4" s="46"/>
      <c r="J4" s="46"/>
    </row>
    <row r="5" spans="1:10" x14ac:dyDescent="0.2">
      <c r="A5" s="22" t="s">
        <v>60</v>
      </c>
      <c r="B5" s="38">
        <v>0.21</v>
      </c>
      <c r="C5" s="38">
        <v>0.02</v>
      </c>
      <c r="G5" s="38"/>
      <c r="H5" s="38"/>
      <c r="I5" s="38"/>
      <c r="J5" s="38"/>
    </row>
    <row r="6" spans="1:10" x14ac:dyDescent="0.2">
      <c r="A6" s="1" t="s">
        <v>43</v>
      </c>
      <c r="B6" s="11">
        <v>15.6</v>
      </c>
      <c r="C6" s="11">
        <v>100.649</v>
      </c>
    </row>
    <row r="7" spans="1:10" x14ac:dyDescent="0.2">
      <c r="A7" s="1" t="s">
        <v>44</v>
      </c>
      <c r="B7" s="11">
        <v>15.6</v>
      </c>
      <c r="C7" s="11">
        <v>204.81899999999999</v>
      </c>
    </row>
    <row r="8" spans="1:10" x14ac:dyDescent="0.2">
      <c r="A8" s="1" t="s">
        <v>45</v>
      </c>
      <c r="B8" s="11">
        <v>15.6</v>
      </c>
      <c r="C8" s="11">
        <v>108.752</v>
      </c>
    </row>
    <row r="9" spans="1:10" x14ac:dyDescent="0.2">
      <c r="A9" s="1" t="s">
        <v>46</v>
      </c>
      <c r="B9" s="11">
        <v>52.493000000000002</v>
      </c>
      <c r="C9" s="11">
        <v>104.13800000000001</v>
      </c>
    </row>
    <row r="10" spans="1:10" x14ac:dyDescent="0.2">
      <c r="A10" s="1" t="s">
        <v>47</v>
      </c>
      <c r="B10" s="11">
        <v>15.6</v>
      </c>
      <c r="C10" s="11">
        <v>97.891000000000005</v>
      </c>
    </row>
    <row r="11" spans="1:10" x14ac:dyDescent="0.2">
      <c r="A11" s="1" t="s">
        <v>64</v>
      </c>
      <c r="B11" s="11">
        <v>50.569000000000003</v>
      </c>
      <c r="C11" s="11">
        <v>202.40600000000001</v>
      </c>
    </row>
    <row r="12" spans="1:10" x14ac:dyDescent="0.2">
      <c r="A12" s="34" t="s">
        <v>73</v>
      </c>
      <c r="B12" s="37">
        <v>27.576999999999998</v>
      </c>
      <c r="C12" s="37">
        <v>136.4425</v>
      </c>
      <c r="D12" s="34"/>
    </row>
    <row r="13" spans="1:10" x14ac:dyDescent="0.2">
      <c r="A13" s="34" t="s">
        <v>74</v>
      </c>
      <c r="B13" s="37">
        <v>7.5789912169540559</v>
      </c>
      <c r="C13" s="37">
        <v>21.294965280945327</v>
      </c>
      <c r="D13" s="34"/>
    </row>
  </sheetData>
  <mergeCells count="5">
    <mergeCell ref="G3:J3"/>
    <mergeCell ref="B4:C4"/>
    <mergeCell ref="G4:H4"/>
    <mergeCell ref="I4:J4"/>
    <mergeCell ref="B3:C3"/>
  </mergeCells>
  <phoneticPr fontId="4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6EB3B-0337-804E-8B47-917C110C93F8}">
  <dimension ref="A1:K10"/>
  <sheetViews>
    <sheetView workbookViewId="0">
      <selection activeCell="D24" sqref="D24"/>
    </sheetView>
  </sheetViews>
  <sheetFormatPr baseColWidth="10" defaultRowHeight="16" x14ac:dyDescent="0.2"/>
  <cols>
    <col min="1" max="1" width="20.33203125" style="35" customWidth="1"/>
    <col min="2" max="2" width="10.83203125" style="35"/>
    <col min="3" max="3" width="12.83203125" style="35" customWidth="1"/>
    <col min="4" max="4" width="18.83203125" style="35" customWidth="1"/>
    <col min="5" max="5" width="10.83203125" style="35"/>
    <col min="6" max="6" width="14.83203125" style="35" customWidth="1"/>
    <col min="7" max="7" width="18.83203125" style="35" customWidth="1"/>
    <col min="8" max="16384" width="10.83203125" style="35"/>
  </cols>
  <sheetData>
    <row r="1" spans="1:11" x14ac:dyDescent="0.2">
      <c r="A1" s="26" t="s">
        <v>68</v>
      </c>
    </row>
    <row r="2" spans="1:11" x14ac:dyDescent="0.2">
      <c r="A2" s="26" t="s">
        <v>126</v>
      </c>
    </row>
    <row r="3" spans="1:11" x14ac:dyDescent="0.2">
      <c r="A3" s="26" t="s">
        <v>40</v>
      </c>
      <c r="B3" s="47" t="s">
        <v>34</v>
      </c>
      <c r="C3" s="47"/>
      <c r="D3" s="47" t="s">
        <v>37</v>
      </c>
      <c r="E3" s="47"/>
      <c r="F3" s="29"/>
      <c r="G3" s="33"/>
      <c r="H3" s="47" t="s">
        <v>34</v>
      </c>
      <c r="I3" s="47"/>
      <c r="J3" s="47" t="s">
        <v>37</v>
      </c>
      <c r="K3" s="47"/>
    </row>
    <row r="4" spans="1:11" x14ac:dyDescent="0.2">
      <c r="A4" s="26" t="s">
        <v>60</v>
      </c>
      <c r="B4" s="37" t="s">
        <v>66</v>
      </c>
      <c r="C4" s="37" t="s">
        <v>67</v>
      </c>
      <c r="D4" s="37" t="s">
        <v>66</v>
      </c>
      <c r="E4" s="37" t="s">
        <v>67</v>
      </c>
      <c r="F4" s="36"/>
      <c r="H4" s="37" t="s">
        <v>66</v>
      </c>
      <c r="I4" s="37" t="s">
        <v>67</v>
      </c>
      <c r="J4" s="37" t="s">
        <v>66</v>
      </c>
      <c r="K4" s="37" t="s">
        <v>67</v>
      </c>
    </row>
    <row r="5" spans="1:11" x14ac:dyDescent="0.2">
      <c r="A5" s="26" t="s">
        <v>35</v>
      </c>
      <c r="B5" s="35">
        <v>1.7</v>
      </c>
      <c r="C5" s="35">
        <v>1.72</v>
      </c>
      <c r="D5" s="35">
        <v>0.7</v>
      </c>
      <c r="E5" s="35">
        <v>1.6</v>
      </c>
      <c r="G5" s="26" t="s">
        <v>36</v>
      </c>
      <c r="H5" s="36">
        <v>9.0746000000000002</v>
      </c>
      <c r="I5" s="36">
        <v>9.289375999999999</v>
      </c>
      <c r="J5" s="36">
        <v>1.5386</v>
      </c>
      <c r="K5" s="36">
        <v>8.0384000000000011</v>
      </c>
    </row>
    <row r="6" spans="1:11" x14ac:dyDescent="0.2">
      <c r="B6" s="35">
        <v>1.68</v>
      </c>
      <c r="C6" s="35">
        <v>2</v>
      </c>
      <c r="D6" s="35">
        <v>0.2</v>
      </c>
      <c r="E6" s="35">
        <v>1.7</v>
      </c>
      <c r="F6" s="11"/>
      <c r="H6" s="36">
        <v>8.8623359999999991</v>
      </c>
      <c r="I6" s="36">
        <v>12.56</v>
      </c>
      <c r="J6" s="36">
        <v>0.12560000000000002</v>
      </c>
      <c r="K6" s="36">
        <v>9.0746000000000002</v>
      </c>
    </row>
    <row r="7" spans="1:11" x14ac:dyDescent="0.2">
      <c r="B7" s="35">
        <v>1.8</v>
      </c>
      <c r="C7" s="35">
        <v>1.46</v>
      </c>
      <c r="D7" s="35">
        <v>1</v>
      </c>
      <c r="E7" s="35">
        <v>1.65</v>
      </c>
      <c r="F7" s="11"/>
      <c r="H7" s="36">
        <v>10.1736</v>
      </c>
      <c r="I7" s="36">
        <v>6.693223999999999</v>
      </c>
      <c r="J7" s="36">
        <v>3.14</v>
      </c>
      <c r="K7" s="36">
        <v>8.5486499999999985</v>
      </c>
    </row>
    <row r="8" spans="1:11" x14ac:dyDescent="0.2">
      <c r="B8" s="35">
        <v>2</v>
      </c>
      <c r="C8" s="35">
        <v>1.5</v>
      </c>
      <c r="D8" s="35">
        <v>0.4</v>
      </c>
      <c r="E8" s="35">
        <v>1.62</v>
      </c>
      <c r="F8" s="11"/>
      <c r="H8" s="36">
        <v>12.56</v>
      </c>
      <c r="I8" s="36">
        <v>7.0650000000000004</v>
      </c>
      <c r="J8" s="36">
        <v>0.50240000000000007</v>
      </c>
      <c r="K8" s="36">
        <v>8.2406160000000011</v>
      </c>
    </row>
    <row r="9" spans="1:11" x14ac:dyDescent="0.2">
      <c r="F9" s="11"/>
      <c r="G9" s="26" t="s">
        <v>73</v>
      </c>
      <c r="H9" s="37">
        <v>10.167634</v>
      </c>
      <c r="I9" s="37">
        <v>8.9018999999999995</v>
      </c>
      <c r="J9" s="37">
        <v>1.3266499999999999</v>
      </c>
      <c r="K9" s="37">
        <v>8.4755664999999993</v>
      </c>
    </row>
    <row r="10" spans="1:11" x14ac:dyDescent="0.2">
      <c r="F10" s="11"/>
      <c r="G10" s="26" t="s">
        <v>74</v>
      </c>
      <c r="H10" s="37">
        <v>0.84764265589299892</v>
      </c>
      <c r="I10" s="37">
        <v>1.3473518639523965</v>
      </c>
      <c r="J10" s="37">
        <v>0.67423229120237194</v>
      </c>
      <c r="K10" s="37">
        <v>0.2255546161256364</v>
      </c>
    </row>
  </sheetData>
  <mergeCells count="4">
    <mergeCell ref="D3:E3"/>
    <mergeCell ref="B3:C3"/>
    <mergeCell ref="H3:I3"/>
    <mergeCell ref="J3:K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6A951-D709-9248-9E3E-F5DEC1260691}">
  <dimension ref="A1:N18"/>
  <sheetViews>
    <sheetView workbookViewId="0">
      <selection activeCell="B6" sqref="B6:G10"/>
    </sheetView>
  </sheetViews>
  <sheetFormatPr baseColWidth="10" defaultRowHeight="16" x14ac:dyDescent="0.2"/>
  <cols>
    <col min="1" max="1" width="17.33203125" style="21" customWidth="1"/>
    <col min="2" max="16384" width="10.83203125" style="21"/>
  </cols>
  <sheetData>
    <row r="1" spans="1:14" x14ac:dyDescent="0.2">
      <c r="A1" s="22" t="s">
        <v>127</v>
      </c>
    </row>
    <row r="2" spans="1:14" x14ac:dyDescent="0.2">
      <c r="A2" s="22" t="s">
        <v>128</v>
      </c>
    </row>
    <row r="3" spans="1:14" x14ac:dyDescent="0.2">
      <c r="B3" s="41" t="s">
        <v>65</v>
      </c>
      <c r="C3" s="41"/>
      <c r="D3" s="41"/>
      <c r="E3" s="41"/>
      <c r="F3" s="41"/>
      <c r="G3" s="41"/>
    </row>
    <row r="4" spans="1:14" x14ac:dyDescent="0.2">
      <c r="A4" s="22" t="s">
        <v>4</v>
      </c>
      <c r="B4" s="42" t="s">
        <v>30</v>
      </c>
      <c r="C4" s="42"/>
      <c r="D4" s="46" t="s">
        <v>6</v>
      </c>
      <c r="E4" s="46"/>
      <c r="F4" s="46" t="s">
        <v>7</v>
      </c>
      <c r="G4" s="46"/>
    </row>
    <row r="5" spans="1:14" x14ac:dyDescent="0.2">
      <c r="A5" s="22" t="s">
        <v>70</v>
      </c>
      <c r="B5" s="27" t="s">
        <v>13</v>
      </c>
      <c r="C5" s="27" t="s">
        <v>12</v>
      </c>
      <c r="D5" s="27" t="s">
        <v>13</v>
      </c>
      <c r="E5" s="27" t="s">
        <v>12</v>
      </c>
      <c r="F5" s="27" t="s">
        <v>13</v>
      </c>
      <c r="G5" s="27" t="s">
        <v>12</v>
      </c>
    </row>
    <row r="6" spans="1:14" x14ac:dyDescent="0.2">
      <c r="A6" s="1" t="s">
        <v>43</v>
      </c>
      <c r="B6" s="11">
        <v>185.58099999999999</v>
      </c>
      <c r="C6" s="11">
        <v>335.85599999999999</v>
      </c>
      <c r="D6" s="11">
        <v>16.195</v>
      </c>
      <c r="E6" s="11">
        <v>614.65800000000002</v>
      </c>
      <c r="F6" s="11">
        <v>15.6</v>
      </c>
      <c r="G6" s="11">
        <v>15.6</v>
      </c>
    </row>
    <row r="7" spans="1:14" x14ac:dyDescent="0.2">
      <c r="A7" s="1" t="s">
        <v>44</v>
      </c>
      <c r="B7" s="11">
        <v>196.786</v>
      </c>
      <c r="C7" s="11">
        <v>328.94</v>
      </c>
      <c r="D7" s="11">
        <v>15.6</v>
      </c>
      <c r="E7" s="11">
        <v>609.327</v>
      </c>
      <c r="F7" s="11">
        <v>15.6</v>
      </c>
      <c r="G7" s="11">
        <v>15.6</v>
      </c>
    </row>
    <row r="8" spans="1:14" x14ac:dyDescent="0.2">
      <c r="A8" s="1" t="s">
        <v>45</v>
      </c>
      <c r="B8" s="11">
        <v>191.62700000000001</v>
      </c>
      <c r="C8" s="11">
        <v>332.37</v>
      </c>
      <c r="D8" s="11">
        <v>15.6</v>
      </c>
      <c r="E8" s="11">
        <v>619.36500000000001</v>
      </c>
      <c r="F8" s="11">
        <v>15.6</v>
      </c>
      <c r="G8" s="11">
        <v>15.6</v>
      </c>
    </row>
    <row r="9" spans="1:14" x14ac:dyDescent="0.2">
      <c r="A9" s="22" t="s">
        <v>73</v>
      </c>
      <c r="B9" s="18">
        <f>AVERAGE(B5:B8)</f>
        <v>191.3313333333333</v>
      </c>
      <c r="C9" s="18">
        <f t="shared" ref="C9:G9" si="0">AVERAGE(C5:C8)</f>
        <v>332.38866666666667</v>
      </c>
      <c r="D9" s="18">
        <f t="shared" si="0"/>
        <v>15.798333333333334</v>
      </c>
      <c r="E9" s="18">
        <f t="shared" si="0"/>
        <v>614.45000000000005</v>
      </c>
      <c r="F9" s="18">
        <f t="shared" si="0"/>
        <v>15.6</v>
      </c>
      <c r="G9" s="18">
        <f t="shared" si="0"/>
        <v>15.6</v>
      </c>
    </row>
    <row r="10" spans="1:14" x14ac:dyDescent="0.2">
      <c r="A10" s="22" t="s">
        <v>74</v>
      </c>
      <c r="B10" s="37">
        <f>STDEV(B5:B8)/SQRT(3)</f>
        <v>3.2379813842028908</v>
      </c>
      <c r="C10" s="37">
        <f t="shared" ref="C10:G10" si="1">STDEV(C5:C8)/SQRT(3)</f>
        <v>1.9964990469430337</v>
      </c>
      <c r="D10" s="37">
        <f t="shared" si="1"/>
        <v>0.19833333333333358</v>
      </c>
      <c r="E10" s="37">
        <f t="shared" si="1"/>
        <v>2.8995866946859894</v>
      </c>
      <c r="F10" s="37">
        <f t="shared" si="1"/>
        <v>0</v>
      </c>
      <c r="G10" s="37">
        <f t="shared" si="1"/>
        <v>0</v>
      </c>
    </row>
    <row r="15" spans="1:14" x14ac:dyDescent="0.2">
      <c r="D15" s="2"/>
      <c r="E15" s="45"/>
      <c r="F15" s="45"/>
      <c r="G15" s="45"/>
      <c r="H15" s="45"/>
      <c r="I15" s="45"/>
      <c r="J15" s="45"/>
      <c r="K15" s="45"/>
      <c r="L15" s="45"/>
      <c r="M15" s="45"/>
      <c r="N15" s="45"/>
    </row>
    <row r="16" spans="1:14" x14ac:dyDescent="0.2">
      <c r="D16" s="12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3:14" x14ac:dyDescent="0.2">
      <c r="D17" s="13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3:14" x14ac:dyDescent="0.2"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</sheetData>
  <mergeCells count="6">
    <mergeCell ref="B3:G3"/>
    <mergeCell ref="E15:I15"/>
    <mergeCell ref="J15:N15"/>
    <mergeCell ref="B4:C4"/>
    <mergeCell ref="D4:E4"/>
    <mergeCell ref="F4:G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FCCBE-3DAC-E849-8469-D9B8B4020795}">
  <dimension ref="A1:I62"/>
  <sheetViews>
    <sheetView workbookViewId="0">
      <selection activeCell="B3" sqref="B3"/>
    </sheetView>
  </sheetViews>
  <sheetFormatPr baseColWidth="10" defaultRowHeight="16" x14ac:dyDescent="0.2"/>
  <cols>
    <col min="1" max="1" width="56.33203125" style="21" customWidth="1"/>
    <col min="2" max="16384" width="10.83203125" style="21"/>
  </cols>
  <sheetData>
    <row r="1" spans="1:8" s="22" customFormat="1" x14ac:dyDescent="0.2">
      <c r="A1" s="22" t="s">
        <v>3</v>
      </c>
    </row>
    <row r="2" spans="1:8" s="22" customFormat="1" x14ac:dyDescent="0.2">
      <c r="A2" s="21" t="s">
        <v>129</v>
      </c>
    </row>
    <row r="3" spans="1:8" s="22" customFormat="1" x14ac:dyDescent="0.2">
      <c r="A3" s="22" t="s">
        <v>4</v>
      </c>
      <c r="B3" s="31" t="s">
        <v>2</v>
      </c>
      <c r="C3" s="4" t="s">
        <v>0</v>
      </c>
      <c r="D3" s="4" t="s">
        <v>1</v>
      </c>
      <c r="F3" s="31" t="s">
        <v>5</v>
      </c>
      <c r="G3" s="4" t="s">
        <v>0</v>
      </c>
      <c r="H3" s="4" t="s">
        <v>1</v>
      </c>
    </row>
    <row r="4" spans="1:8" x14ac:dyDescent="0.2">
      <c r="C4" s="11">
        <v>3245.16</v>
      </c>
      <c r="D4" s="11">
        <v>3110.54</v>
      </c>
      <c r="E4" s="36"/>
      <c r="F4" s="36"/>
      <c r="G4" s="11">
        <v>3211.63</v>
      </c>
      <c r="H4" s="11">
        <v>4600</v>
      </c>
    </row>
    <row r="5" spans="1:8" x14ac:dyDescent="0.2">
      <c r="C5" s="11">
        <v>2889</v>
      </c>
      <c r="D5" s="11">
        <v>3063.88</v>
      </c>
      <c r="E5" s="36"/>
      <c r="F5" s="36"/>
      <c r="G5" s="11">
        <v>2888.11</v>
      </c>
      <c r="H5" s="11">
        <v>2975</v>
      </c>
    </row>
    <row r="6" spans="1:8" x14ac:dyDescent="0.2">
      <c r="C6" s="11">
        <v>2975.45</v>
      </c>
      <c r="D6" s="11">
        <v>3184.63</v>
      </c>
      <c r="E6" s="36"/>
      <c r="F6" s="36"/>
      <c r="G6" s="11">
        <v>5786.67</v>
      </c>
      <c r="H6" s="11">
        <v>2940</v>
      </c>
    </row>
    <row r="7" spans="1:8" x14ac:dyDescent="0.2">
      <c r="C7" s="11">
        <v>3211.63</v>
      </c>
      <c r="D7" s="11">
        <v>3204.42</v>
      </c>
      <c r="E7" s="36"/>
      <c r="F7" s="36"/>
      <c r="G7" s="11">
        <v>3139.21</v>
      </c>
      <c r="H7" s="11">
        <v>2877</v>
      </c>
    </row>
    <row r="8" spans="1:8" x14ac:dyDescent="0.2">
      <c r="C8" s="11">
        <v>2888.11</v>
      </c>
      <c r="D8" s="11">
        <v>2908.03</v>
      </c>
      <c r="E8" s="36"/>
      <c r="F8" s="36"/>
      <c r="G8" s="11">
        <v>3351.91</v>
      </c>
      <c r="H8" s="11">
        <v>2913</v>
      </c>
    </row>
    <row r="9" spans="1:8" x14ac:dyDescent="0.2">
      <c r="C9" s="11">
        <v>5786.67</v>
      </c>
      <c r="D9" s="11">
        <v>3542.19</v>
      </c>
      <c r="E9" s="36"/>
      <c r="F9" s="36"/>
      <c r="G9" s="11">
        <v>3291.55</v>
      </c>
      <c r="H9" s="11">
        <v>2745</v>
      </c>
    </row>
    <row r="10" spans="1:8" x14ac:dyDescent="0.2">
      <c r="C10" s="11">
        <v>3139.21</v>
      </c>
      <c r="D10" s="11">
        <v>3012.82</v>
      </c>
      <c r="E10" s="36"/>
      <c r="F10" s="36"/>
      <c r="G10" s="11">
        <v>3312.34</v>
      </c>
      <c r="H10" s="11">
        <v>2508</v>
      </c>
    </row>
    <row r="11" spans="1:8" x14ac:dyDescent="0.2">
      <c r="C11" s="11">
        <v>3351.91</v>
      </c>
      <c r="D11" s="11">
        <v>3649.94</v>
      </c>
      <c r="E11" s="36"/>
      <c r="F11" s="36"/>
      <c r="G11" s="11">
        <v>3044.75</v>
      </c>
      <c r="H11" s="11">
        <v>3794</v>
      </c>
    </row>
    <row r="12" spans="1:8" x14ac:dyDescent="0.2">
      <c r="C12" s="11">
        <v>3291.55</v>
      </c>
      <c r="D12" s="11">
        <v>2766.65</v>
      </c>
      <c r="E12" s="36"/>
      <c r="F12" s="36"/>
      <c r="G12" s="11">
        <v>3444.54</v>
      </c>
      <c r="H12" s="11">
        <v>3695</v>
      </c>
    </row>
    <row r="13" spans="1:8" x14ac:dyDescent="0.2">
      <c r="C13" s="11">
        <v>3312.34</v>
      </c>
      <c r="D13" s="11">
        <v>3973.93</v>
      </c>
      <c r="E13" s="36"/>
      <c r="F13" s="36"/>
      <c r="G13" s="11">
        <v>2328.9899999999998</v>
      </c>
      <c r="H13" s="11">
        <v>4631.1099999999997</v>
      </c>
    </row>
    <row r="14" spans="1:8" x14ac:dyDescent="0.2">
      <c r="C14" s="11">
        <v>3044.75</v>
      </c>
      <c r="D14" s="11">
        <v>3998.35</v>
      </c>
      <c r="E14" s="36"/>
      <c r="F14" s="36"/>
      <c r="G14" s="11">
        <v>3245.16</v>
      </c>
      <c r="H14" s="11">
        <v>2936.99</v>
      </c>
    </row>
    <row r="15" spans="1:8" x14ac:dyDescent="0.2">
      <c r="C15" s="11">
        <v>3444.54</v>
      </c>
      <c r="D15" s="11">
        <v>3640.19</v>
      </c>
      <c r="E15" s="36"/>
      <c r="F15" s="36"/>
      <c r="G15" s="11">
        <v>2889</v>
      </c>
      <c r="H15" s="11">
        <v>2975.19</v>
      </c>
    </row>
    <row r="16" spans="1:8" x14ac:dyDescent="0.2">
      <c r="C16" s="11">
        <v>2328.9899999999998</v>
      </c>
      <c r="D16" s="11">
        <v>3014.25</v>
      </c>
      <c r="E16" s="36"/>
      <c r="F16" s="36"/>
      <c r="G16" s="11">
        <v>2975.45</v>
      </c>
      <c r="H16" s="11">
        <v>2877.78</v>
      </c>
    </row>
    <row r="17" spans="1:9" x14ac:dyDescent="0.2">
      <c r="C17" s="11">
        <v>3139.21</v>
      </c>
      <c r="D17" s="11">
        <v>3094.48</v>
      </c>
      <c r="E17" s="36"/>
      <c r="F17" s="36"/>
      <c r="G17" s="11">
        <v>3211.63</v>
      </c>
      <c r="H17" s="11">
        <v>2913.51</v>
      </c>
    </row>
    <row r="18" spans="1:9" x14ac:dyDescent="0.2">
      <c r="C18" s="11">
        <v>3351.91</v>
      </c>
      <c r="D18" s="11">
        <v>4054.63</v>
      </c>
      <c r="E18" s="36"/>
      <c r="F18" s="36"/>
      <c r="G18" s="11">
        <v>2888.11</v>
      </c>
      <c r="H18" s="11">
        <v>2745.74</v>
      </c>
    </row>
    <row r="19" spans="1:9" x14ac:dyDescent="0.2">
      <c r="C19" s="11">
        <v>3291.55</v>
      </c>
      <c r="D19" s="11">
        <v>3105.84</v>
      </c>
      <c r="E19" s="36"/>
      <c r="F19" s="36"/>
      <c r="G19" s="11">
        <v>2975.45</v>
      </c>
      <c r="H19" s="11">
        <v>2508.48</v>
      </c>
    </row>
    <row r="20" spans="1:9" x14ac:dyDescent="0.2">
      <c r="C20" s="11">
        <v>3312.34</v>
      </c>
      <c r="D20" s="11">
        <v>2815.79</v>
      </c>
      <c r="E20" s="36"/>
      <c r="F20" s="36"/>
      <c r="G20" s="11"/>
      <c r="H20" s="11">
        <v>3421.0889520000001</v>
      </c>
    </row>
    <row r="21" spans="1:9" x14ac:dyDescent="0.2">
      <c r="C21" s="11">
        <v>3044.75</v>
      </c>
      <c r="D21" s="11">
        <v>3049.12</v>
      </c>
      <c r="E21" s="36"/>
      <c r="F21" s="36"/>
      <c r="G21" s="11"/>
      <c r="H21" s="11">
        <v>3443.3892380000002</v>
      </c>
    </row>
    <row r="22" spans="1:9" x14ac:dyDescent="0.2">
      <c r="C22" s="11">
        <v>3444.54</v>
      </c>
      <c r="D22" s="11">
        <v>2845.94</v>
      </c>
      <c r="E22" s="36"/>
      <c r="F22" s="36"/>
      <c r="G22" s="11"/>
      <c r="H22" s="11">
        <v>3695.82</v>
      </c>
    </row>
    <row r="23" spans="1:9" x14ac:dyDescent="0.2">
      <c r="C23" s="11">
        <v>2328.9899999999998</v>
      </c>
      <c r="D23" s="11"/>
      <c r="E23" s="36"/>
      <c r="F23" s="36"/>
      <c r="G23" s="11"/>
      <c r="H23" s="11">
        <v>3695.82</v>
      </c>
    </row>
    <row r="24" spans="1:9" x14ac:dyDescent="0.2">
      <c r="C24" s="11">
        <v>3245.16</v>
      </c>
      <c r="D24" s="11"/>
      <c r="E24" s="36"/>
      <c r="F24" s="36"/>
      <c r="G24" s="11"/>
      <c r="H24" s="11">
        <v>3787.15</v>
      </c>
    </row>
    <row r="25" spans="1:9" x14ac:dyDescent="0.2">
      <c r="C25" s="11">
        <v>2889</v>
      </c>
      <c r="D25" s="11"/>
      <c r="E25" s="36"/>
      <c r="F25" s="36"/>
      <c r="G25" s="11"/>
      <c r="H25" s="11">
        <v>3711.06</v>
      </c>
    </row>
    <row r="26" spans="1:9" x14ac:dyDescent="0.2">
      <c r="C26" s="11">
        <v>2975.45</v>
      </c>
      <c r="D26" s="11"/>
      <c r="E26" s="36"/>
      <c r="F26" s="36"/>
      <c r="G26" s="11"/>
      <c r="H26" s="11">
        <v>3229.32</v>
      </c>
    </row>
    <row r="27" spans="1:9" x14ac:dyDescent="0.2">
      <c r="C27" s="11">
        <v>3178.48</v>
      </c>
      <c r="D27" s="11"/>
      <c r="E27" s="36"/>
      <c r="F27" s="36"/>
      <c r="G27" s="11"/>
      <c r="H27" s="11">
        <v>3449.54</v>
      </c>
    </row>
    <row r="28" spans="1:9" x14ac:dyDescent="0.2">
      <c r="C28" s="11">
        <v>3138.6</v>
      </c>
      <c r="D28" s="11"/>
      <c r="E28" s="36"/>
      <c r="F28" s="36"/>
      <c r="G28" s="11"/>
      <c r="H28" s="11">
        <v>2489.21</v>
      </c>
    </row>
    <row r="29" spans="1:9" x14ac:dyDescent="0.2">
      <c r="C29" s="11">
        <v>2870.91</v>
      </c>
      <c r="D29" s="11"/>
      <c r="E29" s="36"/>
      <c r="F29" s="36"/>
      <c r="G29" s="11"/>
      <c r="H29" s="11">
        <v>2707.9</v>
      </c>
    </row>
    <row r="30" spans="1:9" x14ac:dyDescent="0.2">
      <c r="A30" s="22" t="s">
        <v>73</v>
      </c>
      <c r="B30" s="37"/>
      <c r="C30" s="37">
        <f>AVERAGE(C4:C29)</f>
        <v>3196.9307692307693</v>
      </c>
      <c r="D30" s="37">
        <f>AVERAGE(D4:D22)</f>
        <v>3265.032631578948</v>
      </c>
      <c r="E30" s="37"/>
      <c r="F30" s="37"/>
      <c r="G30" s="37">
        <f>AVERAGE(G4:G19)</f>
        <v>3249.0312499999995</v>
      </c>
      <c r="H30" s="37">
        <f>AVERAGE(H4:H29)</f>
        <v>3241.0037765384618</v>
      </c>
      <c r="I30" s="37"/>
    </row>
    <row r="31" spans="1:9" x14ac:dyDescent="0.2">
      <c r="A31" s="22" t="s">
        <v>72</v>
      </c>
      <c r="B31" s="37"/>
      <c r="C31" s="37">
        <f>STDEV(C4:C29)/SQRT(26)</f>
        <v>117.5362205187086</v>
      </c>
      <c r="D31" s="37">
        <f>STDEV(D4:D22)/SQRT(19)</f>
        <v>94.972775655430823</v>
      </c>
      <c r="E31" s="37"/>
      <c r="F31" s="37"/>
      <c r="G31" s="37">
        <f>STDEV(G4:G19)/SQRT(16)</f>
        <v>181.85569263355328</v>
      </c>
      <c r="H31" s="37">
        <f>STDEV(H4:H29)/SQRT(26)</f>
        <v>114.75350591406368</v>
      </c>
      <c r="I31" s="37"/>
    </row>
    <row r="32" spans="1:9" x14ac:dyDescent="0.2">
      <c r="C32" s="28"/>
      <c r="D32" s="28"/>
      <c r="E32" s="28"/>
      <c r="F32" s="28"/>
      <c r="G32" s="7"/>
      <c r="H32" s="7"/>
    </row>
    <row r="33" spans="7:8" x14ac:dyDescent="0.2">
      <c r="G33" s="1"/>
      <c r="H33" s="1"/>
    </row>
    <row r="34" spans="7:8" x14ac:dyDescent="0.2">
      <c r="G34" s="1"/>
      <c r="H34" s="1"/>
    </row>
    <row r="35" spans="7:8" x14ac:dyDescent="0.2">
      <c r="G35" s="1"/>
      <c r="H35" s="1"/>
    </row>
    <row r="36" spans="7:8" x14ac:dyDescent="0.2">
      <c r="G36" s="1"/>
      <c r="H36" s="1"/>
    </row>
    <row r="37" spans="7:8" x14ac:dyDescent="0.2">
      <c r="G37" s="1"/>
      <c r="H37" s="1"/>
    </row>
    <row r="38" spans="7:8" x14ac:dyDescent="0.2">
      <c r="G38" s="1"/>
      <c r="H38" s="1"/>
    </row>
    <row r="39" spans="7:8" x14ac:dyDescent="0.2">
      <c r="G39" s="1"/>
      <c r="H39" s="1"/>
    </row>
    <row r="40" spans="7:8" x14ac:dyDescent="0.2">
      <c r="G40" s="1"/>
      <c r="H40" s="1"/>
    </row>
    <row r="41" spans="7:8" x14ac:dyDescent="0.2">
      <c r="G41" s="1"/>
      <c r="H41" s="1"/>
    </row>
    <row r="42" spans="7:8" x14ac:dyDescent="0.2">
      <c r="G42" s="1"/>
      <c r="H42" s="1"/>
    </row>
    <row r="43" spans="7:8" x14ac:dyDescent="0.2">
      <c r="G43" s="1"/>
      <c r="H43" s="1"/>
    </row>
    <row r="44" spans="7:8" x14ac:dyDescent="0.2">
      <c r="G44" s="1"/>
      <c r="H44" s="1"/>
    </row>
    <row r="45" spans="7:8" x14ac:dyDescent="0.2">
      <c r="G45" s="1"/>
      <c r="H45" s="1"/>
    </row>
    <row r="46" spans="7:8" x14ac:dyDescent="0.2">
      <c r="G46" s="1"/>
      <c r="H46" s="1"/>
    </row>
    <row r="47" spans="7:8" x14ac:dyDescent="0.2">
      <c r="G47" s="1"/>
      <c r="H47" s="1"/>
    </row>
    <row r="48" spans="7:8" x14ac:dyDescent="0.2">
      <c r="G48" s="1"/>
      <c r="H48" s="1"/>
    </row>
    <row r="49" spans="7:8" x14ac:dyDescent="0.2">
      <c r="G49" s="1"/>
      <c r="H49" s="1"/>
    </row>
    <row r="50" spans="7:8" x14ac:dyDescent="0.2">
      <c r="G50" s="1"/>
      <c r="H50" s="1"/>
    </row>
    <row r="51" spans="7:8" x14ac:dyDescent="0.2">
      <c r="G51" s="1"/>
      <c r="H51" s="1"/>
    </row>
    <row r="52" spans="7:8" x14ac:dyDescent="0.2">
      <c r="G52" s="1"/>
      <c r="H52" s="1"/>
    </row>
    <row r="53" spans="7:8" x14ac:dyDescent="0.2">
      <c r="G53" s="1"/>
      <c r="H53" s="1"/>
    </row>
    <row r="54" spans="7:8" x14ac:dyDescent="0.2">
      <c r="G54" s="1"/>
      <c r="H54" s="1"/>
    </row>
    <row r="55" spans="7:8" x14ac:dyDescent="0.2">
      <c r="G55" s="1"/>
      <c r="H55" s="1"/>
    </row>
    <row r="56" spans="7:8" x14ac:dyDescent="0.2">
      <c r="G56" s="1"/>
      <c r="H56" s="1"/>
    </row>
    <row r="57" spans="7:8" x14ac:dyDescent="0.2">
      <c r="G57" s="1"/>
      <c r="H57" s="1"/>
    </row>
    <row r="58" spans="7:8" x14ac:dyDescent="0.2">
      <c r="G58" s="1"/>
      <c r="H58" s="1"/>
    </row>
    <row r="59" spans="7:8" x14ac:dyDescent="0.2">
      <c r="G59" s="1"/>
      <c r="H59" s="1"/>
    </row>
    <row r="60" spans="7:8" x14ac:dyDescent="0.2">
      <c r="G60" s="1"/>
      <c r="H60" s="1"/>
    </row>
    <row r="61" spans="7:8" x14ac:dyDescent="0.2">
      <c r="G61" s="1"/>
      <c r="H61" s="1"/>
    </row>
    <row r="62" spans="7:8" x14ac:dyDescent="0.2">
      <c r="G62" s="1"/>
      <c r="H62" s="1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14DDA-706C-B547-BC2D-95AD23C264DE}">
  <dimension ref="A1:K78"/>
  <sheetViews>
    <sheetView topLeftCell="A7" workbookViewId="0">
      <selection activeCell="J17" sqref="J17"/>
    </sheetView>
  </sheetViews>
  <sheetFormatPr baseColWidth="10" defaultRowHeight="16" x14ac:dyDescent="0.2"/>
  <cols>
    <col min="1" max="1" width="10.83203125" style="21"/>
    <col min="2" max="2" width="47.83203125" style="21" customWidth="1"/>
    <col min="3" max="16384" width="10.83203125" style="21"/>
  </cols>
  <sheetData>
    <row r="1" spans="1:9" x14ac:dyDescent="0.2">
      <c r="A1" s="22" t="s">
        <v>11</v>
      </c>
      <c r="B1" s="22"/>
      <c r="C1" s="22"/>
      <c r="D1" s="22"/>
      <c r="E1" s="22"/>
      <c r="F1" s="22"/>
      <c r="G1" s="22"/>
      <c r="H1" s="22"/>
    </row>
    <row r="2" spans="1:9" x14ac:dyDescent="0.2">
      <c r="A2" s="21" t="s">
        <v>130</v>
      </c>
      <c r="B2" s="22"/>
      <c r="C2" s="22"/>
      <c r="D2" s="22"/>
      <c r="E2" s="22"/>
      <c r="F2" s="22"/>
      <c r="G2" s="22"/>
      <c r="H2" s="22"/>
    </row>
    <row r="3" spans="1:9" ht="15" customHeight="1" x14ac:dyDescent="0.2">
      <c r="A3" s="41" t="s">
        <v>110</v>
      </c>
      <c r="B3" s="41"/>
      <c r="C3" s="41"/>
      <c r="D3" s="41"/>
      <c r="E3" s="41"/>
      <c r="F3" s="41"/>
      <c r="G3" s="41"/>
      <c r="H3" s="41"/>
    </row>
    <row r="4" spans="1:9" x14ac:dyDescent="0.2">
      <c r="A4" s="22" t="s">
        <v>4</v>
      </c>
      <c r="B4" s="31" t="s">
        <v>2</v>
      </c>
      <c r="C4" s="4" t="s">
        <v>0</v>
      </c>
      <c r="D4" s="4" t="s">
        <v>1</v>
      </c>
      <c r="E4" s="22"/>
      <c r="F4" s="31" t="s">
        <v>5</v>
      </c>
      <c r="G4" s="4" t="s">
        <v>0</v>
      </c>
      <c r="H4" s="4" t="s">
        <v>1</v>
      </c>
    </row>
    <row r="5" spans="1:9" x14ac:dyDescent="0.2">
      <c r="A5" s="21" t="s">
        <v>76</v>
      </c>
      <c r="C5" s="11">
        <v>0.30882992609999999</v>
      </c>
      <c r="D5" s="11">
        <v>0.1019907675</v>
      </c>
      <c r="E5" s="36"/>
      <c r="F5" s="36"/>
      <c r="G5" s="11">
        <v>0.25437857860000002</v>
      </c>
      <c r="H5" s="11">
        <v>0.27800000000000002</v>
      </c>
      <c r="I5" s="35"/>
    </row>
    <row r="6" spans="1:9" x14ac:dyDescent="0.2">
      <c r="A6" s="21" t="s">
        <v>77</v>
      </c>
      <c r="C6" s="11">
        <v>0.20936794580000001</v>
      </c>
      <c r="D6" s="11">
        <v>0.2392703863</v>
      </c>
      <c r="E6" s="36"/>
      <c r="F6" s="36"/>
      <c r="G6" s="11">
        <v>0.31030035010000001</v>
      </c>
      <c r="H6" s="11">
        <v>0.32536942410000003</v>
      </c>
      <c r="I6" s="35"/>
    </row>
    <row r="7" spans="1:9" x14ac:dyDescent="0.2">
      <c r="A7" s="21" t="s">
        <v>78</v>
      </c>
      <c r="C7" s="11">
        <v>0.26638878360000001</v>
      </c>
      <c r="D7" s="11">
        <v>0.15923246939999999</v>
      </c>
      <c r="E7" s="36"/>
      <c r="F7" s="36"/>
      <c r="G7" s="11">
        <v>0.32536942410000003</v>
      </c>
      <c r="H7" s="11">
        <v>0.26802239230000002</v>
      </c>
      <c r="I7" s="35"/>
    </row>
    <row r="8" spans="1:9" x14ac:dyDescent="0.2">
      <c r="A8" s="21" t="s">
        <v>79</v>
      </c>
      <c r="C8" s="11">
        <v>0.2542915999</v>
      </c>
      <c r="D8" s="11">
        <v>0.25543924470000001</v>
      </c>
      <c r="E8" s="36"/>
      <c r="F8" s="36"/>
      <c r="G8" s="11">
        <v>0.26802239230000002</v>
      </c>
      <c r="H8" s="11">
        <v>0.2525581817</v>
      </c>
      <c r="I8" s="35"/>
    </row>
    <row r="9" spans="1:9" x14ac:dyDescent="0.2">
      <c r="A9" s="21" t="s">
        <v>80</v>
      </c>
      <c r="C9" s="11">
        <v>0.16865473819999999</v>
      </c>
      <c r="D9" s="11">
        <v>0.17886543930000001</v>
      </c>
      <c r="E9" s="36"/>
      <c r="F9" s="36"/>
      <c r="G9" s="11">
        <v>0.2525581817</v>
      </c>
      <c r="H9" s="11">
        <v>0.29426787739999999</v>
      </c>
      <c r="I9" s="35"/>
    </row>
    <row r="10" spans="1:9" x14ac:dyDescent="0.2">
      <c r="A10" s="21" t="s">
        <v>81</v>
      </c>
      <c r="C10" s="11">
        <v>0.241599073</v>
      </c>
      <c r="D10" s="11">
        <v>0.13532044570000001</v>
      </c>
      <c r="E10" s="36"/>
      <c r="F10" s="36"/>
      <c r="G10" s="11">
        <v>0.29426787739999999</v>
      </c>
      <c r="H10" s="11">
        <v>0.24558220259999999</v>
      </c>
      <c r="I10" s="35"/>
    </row>
    <row r="11" spans="1:9" x14ac:dyDescent="0.2">
      <c r="A11" s="21" t="s">
        <v>82</v>
      </c>
      <c r="C11" s="11">
        <v>5.7988026759999999E-2</v>
      </c>
      <c r="D11" s="11">
        <v>0.11915753029999999</v>
      </c>
      <c r="E11" s="36"/>
      <c r="F11" s="36"/>
      <c r="G11" s="11">
        <v>0.56149588230000003</v>
      </c>
      <c r="H11" s="11">
        <v>0.2276613187</v>
      </c>
      <c r="I11" s="35"/>
    </row>
    <row r="12" spans="1:9" x14ac:dyDescent="0.2">
      <c r="A12" s="21" t="s">
        <v>83</v>
      </c>
      <c r="C12" s="11">
        <v>0.14466971880000001</v>
      </c>
      <c r="D12" s="11">
        <v>7.2057385069999993E-2</v>
      </c>
      <c r="E12" s="36"/>
      <c r="F12" s="36"/>
      <c r="G12" s="11">
        <v>0.3754710886</v>
      </c>
      <c r="H12" s="11">
        <v>0.25251423719999999</v>
      </c>
      <c r="I12" s="35"/>
    </row>
    <row r="13" spans="1:9" x14ac:dyDescent="0.2">
      <c r="A13" s="21" t="s">
        <v>84</v>
      </c>
      <c r="C13" s="11">
        <v>0.34939759040000001</v>
      </c>
      <c r="D13" s="11">
        <v>0.1179717144</v>
      </c>
      <c r="E13" s="36"/>
      <c r="F13" s="36"/>
      <c r="G13" s="11">
        <v>0.61922969319999999</v>
      </c>
      <c r="H13" s="11">
        <v>0.1588992974</v>
      </c>
      <c r="I13" s="35"/>
    </row>
    <row r="14" spans="1:9" x14ac:dyDescent="0.2">
      <c r="A14" s="21" t="s">
        <v>85</v>
      </c>
      <c r="C14" s="11">
        <v>0.25747476670000002</v>
      </c>
      <c r="D14" s="11">
        <v>0.11519944980000001</v>
      </c>
      <c r="E14" s="36"/>
      <c r="F14" s="36"/>
      <c r="G14" s="11">
        <v>0.28714745409999998</v>
      </c>
      <c r="H14" s="11">
        <v>0.16852751869999999</v>
      </c>
      <c r="I14" s="35"/>
    </row>
    <row r="15" spans="1:9" x14ac:dyDescent="0.2">
      <c r="A15" s="21" t="s">
        <v>86</v>
      </c>
      <c r="C15" s="11">
        <v>0.1637595258</v>
      </c>
      <c r="D15" s="11">
        <v>0.1051519584</v>
      </c>
      <c r="E15" s="36"/>
      <c r="F15" s="36"/>
      <c r="G15" s="11">
        <v>0.28665444849999999</v>
      </c>
      <c r="H15" s="11">
        <v>0.1720897616</v>
      </c>
      <c r="I15" s="35"/>
    </row>
    <row r="16" spans="1:9" x14ac:dyDescent="0.2">
      <c r="A16" s="21" t="s">
        <v>87</v>
      </c>
      <c r="C16" s="11">
        <v>0.3353667609</v>
      </c>
      <c r="D16" s="11">
        <v>7.6938859250000005E-2</v>
      </c>
      <c r="E16" s="36"/>
      <c r="F16" s="36"/>
      <c r="G16" s="11">
        <v>0.39328207939999998</v>
      </c>
      <c r="H16" s="11">
        <v>0.1089957163</v>
      </c>
      <c r="I16" s="35"/>
    </row>
    <row r="17" spans="1:11" x14ac:dyDescent="0.2">
      <c r="A17" s="21" t="s">
        <v>88</v>
      </c>
      <c r="C17" s="11">
        <v>7.3971711920000002E-2</v>
      </c>
      <c r="D17" s="11">
        <v>0.10861962560000001</v>
      </c>
      <c r="E17" s="36"/>
      <c r="F17" s="36"/>
      <c r="G17" s="11">
        <v>0.3912830558</v>
      </c>
      <c r="H17" s="11">
        <v>0.1012768067</v>
      </c>
      <c r="I17" s="35"/>
    </row>
    <row r="18" spans="1:11" x14ac:dyDescent="0.2">
      <c r="A18" s="21" t="s">
        <v>89</v>
      </c>
      <c r="C18" s="11">
        <v>0.10529509939999999</v>
      </c>
      <c r="D18" s="11">
        <v>0.5511935845</v>
      </c>
      <c r="E18" s="36"/>
      <c r="F18" s="36"/>
      <c r="G18" s="11">
        <v>0.30118443319999999</v>
      </c>
      <c r="H18" s="11">
        <v>9.9522445079999994E-2</v>
      </c>
      <c r="I18" s="35"/>
    </row>
    <row r="19" spans="1:11" x14ac:dyDescent="0.2">
      <c r="A19" s="21" t="s">
        <v>90</v>
      </c>
      <c r="C19" s="11">
        <v>0.2134248879</v>
      </c>
      <c r="D19" s="11">
        <v>0.26727006520000002</v>
      </c>
      <c r="E19" s="36"/>
      <c r="F19" s="36"/>
      <c r="G19" s="11">
        <v>0.30882992609999999</v>
      </c>
      <c r="H19" s="11">
        <v>0.16714408480000001</v>
      </c>
      <c r="I19" s="35"/>
    </row>
    <row r="20" spans="1:11" x14ac:dyDescent="0.2">
      <c r="A20" s="21" t="s">
        <v>91</v>
      </c>
      <c r="C20" s="11">
        <v>0.1657525899</v>
      </c>
      <c r="D20" s="11">
        <v>0.21986912550000001</v>
      </c>
      <c r="E20" s="36"/>
      <c r="F20" s="36"/>
      <c r="G20" s="11">
        <v>0.20936794580000001</v>
      </c>
      <c r="H20" s="11">
        <v>0.50102910909999998</v>
      </c>
      <c r="I20" s="35"/>
    </row>
    <row r="21" spans="1:11" x14ac:dyDescent="0.2">
      <c r="A21" s="21" t="s">
        <v>92</v>
      </c>
      <c r="C21" s="11">
        <v>0.3754710886</v>
      </c>
      <c r="D21" s="11">
        <v>0.14096999430000001</v>
      </c>
      <c r="E21" s="36"/>
      <c r="F21" s="36"/>
      <c r="G21" s="11">
        <v>0.47002652519999999</v>
      </c>
      <c r="H21" s="11">
        <v>0.24452979520000001</v>
      </c>
      <c r="I21" s="35"/>
    </row>
    <row r="22" spans="1:11" x14ac:dyDescent="0.2">
      <c r="A22" s="21" t="s">
        <v>93</v>
      </c>
      <c r="C22" s="11">
        <v>0.28714745409999998</v>
      </c>
      <c r="D22" s="11">
        <v>0.15320431100000001</v>
      </c>
      <c r="E22" s="36"/>
      <c r="F22" s="36"/>
      <c r="G22" s="11">
        <v>0.26638878360000001</v>
      </c>
      <c r="H22" s="11">
        <v>0.19657188149999999</v>
      </c>
      <c r="I22" s="35"/>
    </row>
    <row r="23" spans="1:11" x14ac:dyDescent="0.2">
      <c r="A23" s="21" t="s">
        <v>94</v>
      </c>
      <c r="C23" s="11">
        <v>0.28665444849999999</v>
      </c>
      <c r="D23" s="11">
        <v>0.24479964970000001</v>
      </c>
      <c r="E23" s="36"/>
      <c r="F23" s="36"/>
      <c r="G23" s="11">
        <v>0.2542915999</v>
      </c>
      <c r="H23" s="11">
        <v>0.29057239060000001</v>
      </c>
      <c r="I23" s="35"/>
    </row>
    <row r="24" spans="1:11" x14ac:dyDescent="0.2">
      <c r="A24" s="21" t="s">
        <v>95</v>
      </c>
      <c r="C24" s="11">
        <v>0.30118443319999999</v>
      </c>
      <c r="D24" s="11">
        <v>4.5036200759999999E-2</v>
      </c>
      <c r="E24" s="36"/>
      <c r="F24" s="36"/>
      <c r="G24" s="11">
        <v>0.16865473819999999</v>
      </c>
      <c r="H24" s="11">
        <v>0.16186847300000001</v>
      </c>
      <c r="I24" s="35"/>
    </row>
    <row r="25" spans="1:11" x14ac:dyDescent="0.2">
      <c r="A25" s="21" t="s">
        <v>96</v>
      </c>
      <c r="C25" s="11">
        <v>0.1560693642</v>
      </c>
      <c r="D25" s="11">
        <v>0.1078963231</v>
      </c>
      <c r="E25" s="36"/>
      <c r="F25" s="36"/>
      <c r="G25" s="11">
        <v>0.241599073</v>
      </c>
      <c r="H25" s="11">
        <v>0.12662619250000001</v>
      </c>
      <c r="I25" s="35"/>
    </row>
    <row r="26" spans="1:11" x14ac:dyDescent="0.2">
      <c r="A26" s="21" t="s">
        <v>97</v>
      </c>
      <c r="C26" s="36"/>
      <c r="D26" s="36"/>
      <c r="E26" s="36"/>
      <c r="F26" s="36"/>
      <c r="G26" s="11">
        <v>0.14466971880000001</v>
      </c>
      <c r="H26" s="11">
        <v>9.8835634990000004E-2</v>
      </c>
      <c r="I26" s="35"/>
      <c r="J26" s="1"/>
      <c r="K26" s="1"/>
    </row>
    <row r="27" spans="1:11" x14ac:dyDescent="0.2">
      <c r="A27" s="21" t="s">
        <v>98</v>
      </c>
      <c r="C27" s="36"/>
      <c r="D27" s="36"/>
      <c r="E27" s="36"/>
      <c r="F27" s="36"/>
      <c r="G27" s="11">
        <v>0.34939759040000001</v>
      </c>
      <c r="H27" s="11">
        <v>0.12964943549999999</v>
      </c>
      <c r="I27" s="35"/>
      <c r="J27" s="1"/>
      <c r="K27" s="1"/>
    </row>
    <row r="28" spans="1:11" x14ac:dyDescent="0.2">
      <c r="A28" s="21" t="s">
        <v>99</v>
      </c>
      <c r="C28" s="36"/>
      <c r="D28" s="36"/>
      <c r="E28" s="36"/>
      <c r="F28" s="36"/>
      <c r="G28" s="11">
        <v>0.25747476670000002</v>
      </c>
      <c r="H28" s="11">
        <v>0.1306642193</v>
      </c>
      <c r="I28" s="35"/>
      <c r="J28" s="1"/>
      <c r="K28" s="1"/>
    </row>
    <row r="29" spans="1:11" x14ac:dyDescent="0.2">
      <c r="A29" s="21" t="s">
        <v>100</v>
      </c>
      <c r="C29" s="36"/>
      <c r="D29" s="36"/>
      <c r="E29" s="36"/>
      <c r="F29" s="36"/>
      <c r="G29" s="11">
        <v>0.1637595258</v>
      </c>
      <c r="H29" s="11"/>
      <c r="I29" s="35"/>
      <c r="J29" s="1"/>
      <c r="K29" s="1"/>
    </row>
    <row r="30" spans="1:11" x14ac:dyDescent="0.2">
      <c r="A30" s="21" t="s">
        <v>101</v>
      </c>
      <c r="C30" s="36"/>
      <c r="D30" s="36"/>
      <c r="E30" s="36"/>
      <c r="F30" s="36"/>
      <c r="G30" s="11">
        <v>0.3353667609</v>
      </c>
      <c r="H30" s="11"/>
      <c r="I30" s="35"/>
      <c r="J30" s="1"/>
      <c r="K30" s="1"/>
    </row>
    <row r="31" spans="1:11" x14ac:dyDescent="0.2">
      <c r="A31" s="21" t="s">
        <v>102</v>
      </c>
      <c r="C31" s="36"/>
      <c r="D31" s="36"/>
      <c r="E31" s="36"/>
      <c r="F31" s="36"/>
      <c r="G31" s="11">
        <v>7.3971711920000002E-2</v>
      </c>
      <c r="H31" s="11"/>
      <c r="I31" s="35"/>
      <c r="J31" s="1"/>
      <c r="K31" s="1"/>
    </row>
    <row r="32" spans="1:11" x14ac:dyDescent="0.2">
      <c r="A32" s="21" t="s">
        <v>103</v>
      </c>
      <c r="C32" s="36"/>
      <c r="D32" s="36"/>
      <c r="E32" s="36"/>
      <c r="F32" s="36"/>
      <c r="G32" s="11">
        <v>0.10529509939999999</v>
      </c>
      <c r="H32" s="11"/>
      <c r="I32" s="35"/>
      <c r="J32" s="1"/>
      <c r="K32" s="1"/>
    </row>
    <row r="33" spans="1:11" x14ac:dyDescent="0.2">
      <c r="A33" s="21" t="s">
        <v>108</v>
      </c>
      <c r="C33" s="36"/>
      <c r="D33" s="36"/>
      <c r="E33" s="36"/>
      <c r="F33" s="36"/>
      <c r="G33" s="11">
        <v>0.2134248879</v>
      </c>
      <c r="H33" s="11"/>
      <c r="I33" s="35"/>
      <c r="J33" s="1"/>
      <c r="K33" s="1"/>
    </row>
    <row r="34" spans="1:11" x14ac:dyDescent="0.2">
      <c r="A34" s="21" t="s">
        <v>109</v>
      </c>
      <c r="C34" s="36"/>
      <c r="D34" s="36"/>
      <c r="E34" s="36"/>
      <c r="F34" s="36"/>
      <c r="G34" s="11">
        <v>0.1657525899</v>
      </c>
      <c r="H34" s="11"/>
      <c r="I34" s="35"/>
      <c r="J34" s="1"/>
      <c r="K34" s="1"/>
    </row>
    <row r="35" spans="1:11" x14ac:dyDescent="0.2">
      <c r="A35" s="22" t="s">
        <v>107</v>
      </c>
      <c r="C35" s="18">
        <f>AVERAGE(C5:C25)</f>
        <v>0.22489331112761912</v>
      </c>
      <c r="D35" s="18">
        <f t="shared" ref="D35" si="0">AVERAGE(D5:D25)</f>
        <v>0.16740259665619048</v>
      </c>
      <c r="E35" s="18"/>
      <c r="F35" s="18"/>
      <c r="G35" s="18">
        <f>AVERAGE(G5:G34)</f>
        <v>0.28829720609399995</v>
      </c>
      <c r="H35" s="18">
        <f>AVERAGE(H5:H28)</f>
        <v>0.20836576651125005</v>
      </c>
      <c r="I35" s="35"/>
      <c r="J35" s="1"/>
      <c r="K35" s="1"/>
    </row>
    <row r="36" spans="1:11" x14ac:dyDescent="0.2">
      <c r="A36" s="22" t="s">
        <v>72</v>
      </c>
      <c r="C36" s="18">
        <f>STDEV(C5:C25)/SQRT(21)</f>
        <v>1.9624034053597937E-2</v>
      </c>
      <c r="D36" s="18">
        <f t="shared" ref="D36" si="1">STDEV(D5:D25)/SQRT(21)</f>
        <v>2.3701997773004215E-2</v>
      </c>
      <c r="E36" s="18"/>
      <c r="F36" s="18"/>
      <c r="G36" s="18">
        <f>STDEV(G5:G35)/SQRT(30)</f>
        <v>2.158131879070372E-2</v>
      </c>
      <c r="H36" s="18">
        <f>STDEV(H5:H28)/SQRT(24)</f>
        <v>1.9144071974326129E-2</v>
      </c>
      <c r="I36" s="35"/>
      <c r="J36" s="1"/>
      <c r="K36" s="1"/>
    </row>
    <row r="37" spans="1:11" x14ac:dyDescent="0.2">
      <c r="C37" s="12"/>
      <c r="D37" s="12"/>
      <c r="E37" s="35"/>
      <c r="F37" s="35"/>
      <c r="G37" s="35"/>
      <c r="H37" s="35"/>
      <c r="I37" s="35"/>
      <c r="J37" s="1"/>
      <c r="K37" s="1"/>
    </row>
    <row r="38" spans="1:11" x14ac:dyDescent="0.2">
      <c r="C38" s="12"/>
      <c r="D38" s="12"/>
      <c r="E38" s="35"/>
      <c r="F38" s="35"/>
      <c r="G38" s="35"/>
      <c r="H38" s="35"/>
      <c r="I38" s="35"/>
      <c r="J38" s="1"/>
      <c r="K38" s="1"/>
    </row>
    <row r="39" spans="1:11" x14ac:dyDescent="0.2">
      <c r="C39" s="12"/>
      <c r="D39" s="12"/>
      <c r="E39" s="35"/>
      <c r="F39" s="35"/>
      <c r="G39" s="35"/>
      <c r="H39" s="35"/>
      <c r="I39" s="35"/>
      <c r="J39" s="1"/>
      <c r="K39" s="1"/>
    </row>
    <row r="40" spans="1:11" x14ac:dyDescent="0.2">
      <c r="C40" s="12"/>
      <c r="D40" s="12"/>
      <c r="E40" s="35"/>
      <c r="F40" s="35"/>
      <c r="G40" s="35"/>
      <c r="H40" s="35"/>
      <c r="I40" s="35"/>
      <c r="J40" s="1"/>
      <c r="K40" s="1"/>
    </row>
    <row r="41" spans="1:11" x14ac:dyDescent="0.2">
      <c r="C41" s="1"/>
      <c r="D41" s="1"/>
      <c r="J41" s="1"/>
      <c r="K41" s="1"/>
    </row>
    <row r="42" spans="1:11" x14ac:dyDescent="0.2">
      <c r="C42" s="1"/>
      <c r="D42" s="1"/>
      <c r="J42" s="1"/>
      <c r="K42" s="1"/>
    </row>
    <row r="43" spans="1:11" x14ac:dyDescent="0.2">
      <c r="C43" s="1"/>
      <c r="D43" s="1"/>
      <c r="J43" s="1"/>
      <c r="K43" s="1"/>
    </row>
    <row r="44" spans="1:11" x14ac:dyDescent="0.2">
      <c r="C44" s="1"/>
      <c r="D44" s="1"/>
      <c r="J44" s="1"/>
      <c r="K44" s="1"/>
    </row>
    <row r="45" spans="1:11" x14ac:dyDescent="0.2">
      <c r="C45" s="1"/>
      <c r="D45" s="1"/>
      <c r="J45" s="1"/>
      <c r="K45" s="1"/>
    </row>
    <row r="46" spans="1:11" x14ac:dyDescent="0.2">
      <c r="C46" s="1"/>
      <c r="D46" s="1"/>
      <c r="J46" s="1"/>
      <c r="K46" s="1"/>
    </row>
    <row r="47" spans="1:11" x14ac:dyDescent="0.2">
      <c r="C47" s="1"/>
      <c r="D47" s="1"/>
      <c r="J47" s="1"/>
      <c r="K47" s="1"/>
    </row>
    <row r="48" spans="1:11" x14ac:dyDescent="0.2">
      <c r="C48" s="1"/>
      <c r="D48" s="1"/>
      <c r="J48" s="1"/>
      <c r="K48" s="1"/>
    </row>
    <row r="49" spans="3:11" x14ac:dyDescent="0.2">
      <c r="C49" s="1"/>
      <c r="D49" s="1"/>
      <c r="J49" s="1"/>
      <c r="K49" s="1"/>
    </row>
    <row r="50" spans="3:11" x14ac:dyDescent="0.2">
      <c r="C50" s="1"/>
      <c r="D50" s="1"/>
      <c r="J50" s="1"/>
      <c r="K50" s="1"/>
    </row>
    <row r="51" spans="3:11" x14ac:dyDescent="0.2">
      <c r="C51" s="1"/>
      <c r="D51" s="1"/>
      <c r="J51" s="1"/>
      <c r="K51" s="1"/>
    </row>
    <row r="52" spans="3:11" x14ac:dyDescent="0.2">
      <c r="C52" s="1"/>
      <c r="D52" s="1"/>
      <c r="J52" s="1"/>
      <c r="K52" s="1"/>
    </row>
    <row r="53" spans="3:11" x14ac:dyDescent="0.2">
      <c r="C53" s="1"/>
      <c r="D53" s="1"/>
      <c r="J53" s="1"/>
      <c r="K53" s="1"/>
    </row>
    <row r="54" spans="3:11" x14ac:dyDescent="0.2">
      <c r="C54" s="1"/>
      <c r="D54" s="1"/>
      <c r="J54" s="1"/>
      <c r="K54" s="1"/>
    </row>
    <row r="55" spans="3:11" x14ac:dyDescent="0.2">
      <c r="C55" s="1"/>
      <c r="D55" s="1"/>
      <c r="J55" s="1"/>
      <c r="K55" s="1"/>
    </row>
    <row r="56" spans="3:11" x14ac:dyDescent="0.2">
      <c r="C56" s="1"/>
      <c r="D56" s="1"/>
      <c r="J56" s="1"/>
      <c r="K56" s="1"/>
    </row>
    <row r="57" spans="3:11" x14ac:dyDescent="0.2">
      <c r="C57" s="1"/>
      <c r="D57" s="1"/>
      <c r="J57" s="1"/>
      <c r="K57" s="1"/>
    </row>
    <row r="58" spans="3:11" x14ac:dyDescent="0.2">
      <c r="C58" s="1"/>
      <c r="D58" s="1"/>
      <c r="J58" s="1"/>
      <c r="K58" s="1"/>
    </row>
    <row r="59" spans="3:11" x14ac:dyDescent="0.2">
      <c r="C59" s="1"/>
      <c r="D59" s="1"/>
      <c r="J59" s="1"/>
      <c r="K59" s="1"/>
    </row>
    <row r="60" spans="3:11" x14ac:dyDescent="0.2">
      <c r="C60" s="1"/>
      <c r="D60" s="1"/>
      <c r="J60" s="1"/>
      <c r="K60" s="1"/>
    </row>
    <row r="61" spans="3:11" x14ac:dyDescent="0.2">
      <c r="J61" s="1"/>
      <c r="K61" s="1"/>
    </row>
    <row r="62" spans="3:11" x14ac:dyDescent="0.2">
      <c r="J62" s="1"/>
      <c r="K62" s="1"/>
    </row>
    <row r="63" spans="3:11" x14ac:dyDescent="0.2">
      <c r="J63" s="1"/>
      <c r="K63" s="1"/>
    </row>
    <row r="64" spans="3:11" x14ac:dyDescent="0.2">
      <c r="J64" s="1"/>
      <c r="K64" s="1"/>
    </row>
    <row r="65" spans="10:11" x14ac:dyDescent="0.2">
      <c r="J65" s="1"/>
      <c r="K65" s="1"/>
    </row>
    <row r="66" spans="10:11" x14ac:dyDescent="0.2">
      <c r="J66" s="1"/>
      <c r="K66" s="1"/>
    </row>
    <row r="67" spans="10:11" x14ac:dyDescent="0.2">
      <c r="J67" s="1"/>
      <c r="K67" s="1"/>
    </row>
    <row r="68" spans="10:11" x14ac:dyDescent="0.2">
      <c r="J68" s="1"/>
      <c r="K68" s="1"/>
    </row>
    <row r="69" spans="10:11" x14ac:dyDescent="0.2">
      <c r="J69" s="1"/>
      <c r="K69" s="1"/>
    </row>
    <row r="70" spans="10:11" x14ac:dyDescent="0.2">
      <c r="J70" s="1"/>
      <c r="K70" s="1"/>
    </row>
    <row r="71" spans="10:11" x14ac:dyDescent="0.2">
      <c r="J71" s="1"/>
      <c r="K71" s="1"/>
    </row>
    <row r="72" spans="10:11" x14ac:dyDescent="0.2">
      <c r="J72" s="1"/>
      <c r="K72" s="1"/>
    </row>
    <row r="73" spans="10:11" x14ac:dyDescent="0.2">
      <c r="J73" s="1"/>
      <c r="K73" s="1"/>
    </row>
    <row r="74" spans="10:11" x14ac:dyDescent="0.2">
      <c r="J74" s="1"/>
      <c r="K74" s="1"/>
    </row>
    <row r="75" spans="10:11" x14ac:dyDescent="0.2">
      <c r="J75" s="1"/>
      <c r="K75" s="1"/>
    </row>
    <row r="76" spans="10:11" x14ac:dyDescent="0.2">
      <c r="J76" s="1"/>
      <c r="K76" s="1"/>
    </row>
    <row r="77" spans="10:11" x14ac:dyDescent="0.2">
      <c r="J77" s="1"/>
      <c r="K77" s="1"/>
    </row>
    <row r="78" spans="10:11" x14ac:dyDescent="0.2">
      <c r="J78" s="1"/>
      <c r="K78" s="1"/>
    </row>
  </sheetData>
  <mergeCells count="1">
    <mergeCell ref="A3:H3"/>
  </mergeCells>
  <phoneticPr fontId="4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4D85D-53F4-E24E-8164-56230953C521}">
  <dimension ref="A1:I64"/>
  <sheetViews>
    <sheetView workbookViewId="0">
      <selection activeCell="K12" sqref="K12"/>
    </sheetView>
  </sheetViews>
  <sheetFormatPr baseColWidth="10" defaultRowHeight="16" x14ac:dyDescent="0.2"/>
  <cols>
    <col min="1" max="1" width="22.6640625" bestFit="1" customWidth="1"/>
  </cols>
  <sheetData>
    <row r="1" spans="1:9" x14ac:dyDescent="0.2">
      <c r="A1" s="22" t="s">
        <v>3</v>
      </c>
      <c r="B1" s="22"/>
      <c r="C1" s="22"/>
      <c r="D1" s="22"/>
      <c r="E1" s="22"/>
      <c r="F1" s="22"/>
      <c r="G1" s="22"/>
      <c r="H1" s="22"/>
      <c r="I1" s="21"/>
    </row>
    <row r="2" spans="1:9" x14ac:dyDescent="0.2">
      <c r="A2" s="22" t="s">
        <v>131</v>
      </c>
      <c r="B2" s="22"/>
      <c r="C2" s="22"/>
      <c r="D2" s="22"/>
      <c r="E2" s="22"/>
      <c r="F2" s="22"/>
      <c r="G2" s="22"/>
      <c r="H2" s="22"/>
      <c r="I2" s="21"/>
    </row>
    <row r="3" spans="1:9" x14ac:dyDescent="0.2">
      <c r="A3" s="22" t="s">
        <v>4</v>
      </c>
      <c r="B3" s="41" t="s">
        <v>9</v>
      </c>
      <c r="C3" s="41"/>
      <c r="D3" s="47" t="s">
        <v>6</v>
      </c>
      <c r="E3" s="47"/>
      <c r="F3" s="47" t="s">
        <v>7</v>
      </c>
      <c r="G3" s="41"/>
      <c r="H3" s="41" t="s">
        <v>8</v>
      </c>
      <c r="I3" s="41"/>
    </row>
    <row r="4" spans="1:9" x14ac:dyDescent="0.2">
      <c r="A4" s="22" t="s">
        <v>10</v>
      </c>
      <c r="B4" s="38">
        <v>0.21</v>
      </c>
      <c r="C4" s="38">
        <v>0.02</v>
      </c>
      <c r="D4" s="38">
        <v>0.21</v>
      </c>
      <c r="E4" s="38">
        <v>0.02</v>
      </c>
      <c r="F4" s="38">
        <v>0.21</v>
      </c>
      <c r="G4" s="38">
        <v>0.02</v>
      </c>
      <c r="H4" s="38">
        <v>0.21</v>
      </c>
      <c r="I4" s="38">
        <v>0.02</v>
      </c>
    </row>
    <row r="5" spans="1:9" x14ac:dyDescent="0.2">
      <c r="A5" s="21"/>
      <c r="B5" s="12">
        <v>5225.07</v>
      </c>
      <c r="C5" s="12">
        <v>4754.82</v>
      </c>
      <c r="D5" s="12">
        <v>3110.54</v>
      </c>
      <c r="E5" s="12">
        <v>2834.73</v>
      </c>
      <c r="F5" s="12">
        <v>4631.1099999999997</v>
      </c>
      <c r="G5" s="12">
        <v>2795.78</v>
      </c>
      <c r="H5" s="12">
        <v>2982.17</v>
      </c>
      <c r="I5" s="12">
        <v>3572.08</v>
      </c>
    </row>
    <row r="6" spans="1:9" x14ac:dyDescent="0.2">
      <c r="A6" s="21"/>
      <c r="B6" s="12">
        <v>5066.29</v>
      </c>
      <c r="C6" s="12">
        <v>5041.2299999999996</v>
      </c>
      <c r="D6" s="12">
        <v>3063.88</v>
      </c>
      <c r="E6" s="12">
        <v>3397</v>
      </c>
      <c r="F6" s="12">
        <v>2877.78</v>
      </c>
      <c r="G6" s="12">
        <v>2687.01</v>
      </c>
      <c r="H6" s="12">
        <v>2959.2</v>
      </c>
      <c r="I6" s="12">
        <v>3081.55</v>
      </c>
    </row>
    <row r="7" spans="1:9" x14ac:dyDescent="0.2">
      <c r="A7" s="21"/>
      <c r="B7" s="12">
        <v>5769.42</v>
      </c>
      <c r="C7" s="12">
        <v>5261.42</v>
      </c>
      <c r="D7" s="12">
        <v>3184.63</v>
      </c>
      <c r="E7" s="12">
        <v>3492.94</v>
      </c>
      <c r="F7" s="12">
        <v>2913.51</v>
      </c>
      <c r="G7" s="12">
        <v>2936.99</v>
      </c>
      <c r="H7" s="12">
        <v>2897.66</v>
      </c>
      <c r="I7" s="12">
        <v>2956.74</v>
      </c>
    </row>
    <row r="8" spans="1:9" x14ac:dyDescent="0.2">
      <c r="A8" s="21"/>
      <c r="B8" s="12">
        <v>5151.7</v>
      </c>
      <c r="C8" s="12">
        <v>3858.19</v>
      </c>
      <c r="D8" s="12">
        <v>3204.42</v>
      </c>
      <c r="E8" s="12">
        <v>3801.65</v>
      </c>
      <c r="F8" s="12">
        <v>2745.74</v>
      </c>
      <c r="G8" s="12">
        <v>2975.19</v>
      </c>
      <c r="H8" s="12">
        <v>2837.62</v>
      </c>
      <c r="I8" s="12">
        <v>3274.28</v>
      </c>
    </row>
    <row r="9" spans="1:9" x14ac:dyDescent="0.2">
      <c r="A9" s="21"/>
      <c r="B9" s="12">
        <v>5303.64</v>
      </c>
      <c r="C9" s="12">
        <v>4792.5200000000004</v>
      </c>
      <c r="D9" s="12">
        <v>2908.03</v>
      </c>
      <c r="E9" s="12">
        <v>3845.95</v>
      </c>
      <c r="F9" s="12">
        <v>2508.48</v>
      </c>
      <c r="G9" s="12">
        <v>3695.82</v>
      </c>
      <c r="H9" s="12">
        <v>3154.15</v>
      </c>
      <c r="I9" s="12">
        <v>3152.79</v>
      </c>
    </row>
    <row r="10" spans="1:9" x14ac:dyDescent="0.2">
      <c r="A10" s="21"/>
      <c r="B10" s="12">
        <v>5225.45</v>
      </c>
      <c r="C10" s="12">
        <v>5202.3100000000004</v>
      </c>
      <c r="D10" s="12">
        <v>3542.19</v>
      </c>
      <c r="E10" s="12">
        <v>3654.68</v>
      </c>
      <c r="F10" s="12">
        <v>2489.21</v>
      </c>
      <c r="G10" s="12">
        <v>3695.82</v>
      </c>
      <c r="H10" s="12">
        <v>3155.51</v>
      </c>
      <c r="I10" s="12">
        <v>2842.91</v>
      </c>
    </row>
    <row r="11" spans="1:9" x14ac:dyDescent="0.2">
      <c r="A11" s="21"/>
      <c r="B11" s="12">
        <v>5079.55</v>
      </c>
      <c r="C11" s="12">
        <v>5327.08</v>
      </c>
      <c r="D11" s="12">
        <v>3012.82</v>
      </c>
      <c r="E11" s="12">
        <v>3178.62</v>
      </c>
      <c r="F11" s="12">
        <v>2707.9</v>
      </c>
      <c r="G11" s="12">
        <v>3787.15</v>
      </c>
      <c r="H11" s="12">
        <v>3032.63</v>
      </c>
      <c r="I11" s="12">
        <v>3211.52</v>
      </c>
    </row>
    <row r="12" spans="1:9" x14ac:dyDescent="0.2">
      <c r="A12" s="21"/>
      <c r="B12" s="12">
        <v>3245.16</v>
      </c>
      <c r="C12" s="12">
        <v>3785.14</v>
      </c>
      <c r="D12" s="12">
        <v>3649.94</v>
      </c>
      <c r="E12" s="12">
        <v>2858.12</v>
      </c>
      <c r="F12" s="12"/>
      <c r="G12" s="12">
        <v>3711.06</v>
      </c>
      <c r="H12" s="12">
        <v>3196.26</v>
      </c>
      <c r="I12" s="12">
        <v>2596.9899999999998</v>
      </c>
    </row>
    <row r="13" spans="1:9" x14ac:dyDescent="0.2">
      <c r="A13" s="21"/>
      <c r="B13" s="12">
        <v>2889</v>
      </c>
      <c r="C13" s="12">
        <v>5786.67</v>
      </c>
      <c r="D13" s="12">
        <v>2766.65</v>
      </c>
      <c r="E13" s="12">
        <v>4556.41</v>
      </c>
      <c r="F13" s="12"/>
      <c r="G13" s="12">
        <v>3229.32</v>
      </c>
      <c r="H13" s="12">
        <v>3716</v>
      </c>
      <c r="I13" s="12">
        <v>3263.13</v>
      </c>
    </row>
    <row r="14" spans="1:9" x14ac:dyDescent="0.2">
      <c r="A14" s="21"/>
      <c r="B14" s="12">
        <v>2975.45</v>
      </c>
      <c r="C14" s="12">
        <v>2911.17</v>
      </c>
      <c r="D14" s="12">
        <v>3973.93</v>
      </c>
      <c r="E14" s="12">
        <v>4015.39</v>
      </c>
      <c r="F14" s="12"/>
      <c r="G14" s="12">
        <v>3449.54</v>
      </c>
      <c r="H14" s="12">
        <v>3686.33</v>
      </c>
      <c r="I14" s="12">
        <v>3305.3</v>
      </c>
    </row>
    <row r="15" spans="1:9" x14ac:dyDescent="0.2">
      <c r="A15" s="21"/>
      <c r="B15" s="12">
        <v>3139.21</v>
      </c>
      <c r="C15" s="12">
        <v>4759.63</v>
      </c>
      <c r="D15" s="12">
        <v>3998.35</v>
      </c>
      <c r="E15" s="12">
        <v>4395.37</v>
      </c>
      <c r="F15" s="12"/>
      <c r="G15" s="12">
        <v>2800</v>
      </c>
      <c r="H15" s="12">
        <v>2524.6999999999998</v>
      </c>
      <c r="I15" s="12">
        <v>3286.97</v>
      </c>
    </row>
    <row r="16" spans="1:9" x14ac:dyDescent="0.2">
      <c r="A16" s="21"/>
      <c r="B16" s="12">
        <v>3351.91</v>
      </c>
      <c r="C16" s="12">
        <v>5748.31</v>
      </c>
      <c r="D16" s="12">
        <v>3640.19</v>
      </c>
      <c r="E16" s="12">
        <v>3540.76</v>
      </c>
      <c r="F16" s="12"/>
      <c r="G16" s="12">
        <v>2867</v>
      </c>
      <c r="H16" s="12">
        <v>3182.33</v>
      </c>
      <c r="I16" s="12">
        <v>3198.06</v>
      </c>
    </row>
    <row r="17" spans="1:9" x14ac:dyDescent="0.2">
      <c r="A17" s="21"/>
      <c r="B17" s="12">
        <v>3291.55</v>
      </c>
      <c r="C17" s="12">
        <v>4797.59</v>
      </c>
      <c r="D17" s="12">
        <v>3014.25</v>
      </c>
      <c r="E17" s="12">
        <v>3204.42</v>
      </c>
      <c r="F17" s="12"/>
      <c r="G17" s="12">
        <v>3787</v>
      </c>
      <c r="H17" s="12">
        <v>3025.54</v>
      </c>
      <c r="I17" s="12"/>
    </row>
    <row r="18" spans="1:9" x14ac:dyDescent="0.2">
      <c r="A18" s="21"/>
      <c r="B18" s="12">
        <v>3312.34</v>
      </c>
      <c r="C18" s="12">
        <v>5708.17</v>
      </c>
      <c r="D18" s="12">
        <v>3094.48</v>
      </c>
      <c r="E18" s="12">
        <v>3217.39</v>
      </c>
      <c r="F18" s="12"/>
      <c r="G18" s="12">
        <v>3711</v>
      </c>
      <c r="H18" s="12">
        <v>3247.74</v>
      </c>
      <c r="I18" s="12"/>
    </row>
    <row r="19" spans="1:9" x14ac:dyDescent="0.2">
      <c r="A19" s="21"/>
      <c r="B19" s="12">
        <v>3044.75</v>
      </c>
      <c r="C19" s="12">
        <v>5190.7700000000004</v>
      </c>
      <c r="D19" s="12">
        <v>4054.63</v>
      </c>
      <c r="E19" s="12">
        <v>3257.82</v>
      </c>
      <c r="F19" s="12"/>
      <c r="G19" s="12">
        <v>3229</v>
      </c>
      <c r="H19" s="12">
        <v>2926.22</v>
      </c>
      <c r="I19" s="12"/>
    </row>
    <row r="20" spans="1:9" x14ac:dyDescent="0.2">
      <c r="A20" s="21"/>
      <c r="B20" s="12">
        <v>3444.54</v>
      </c>
      <c r="C20" s="12">
        <v>3867.88</v>
      </c>
      <c r="D20" s="12">
        <v>3105.84</v>
      </c>
      <c r="E20" s="12">
        <v>3247.25</v>
      </c>
      <c r="F20" s="12"/>
      <c r="G20" s="12">
        <v>3449</v>
      </c>
      <c r="H20" s="12">
        <v>3040.47</v>
      </c>
      <c r="I20" s="12"/>
    </row>
    <row r="21" spans="1:9" x14ac:dyDescent="0.2">
      <c r="A21" s="21"/>
      <c r="B21" s="12">
        <v>2328.9899999999998</v>
      </c>
      <c r="C21" s="12"/>
      <c r="D21" s="12">
        <v>2815.79</v>
      </c>
      <c r="E21" s="35"/>
      <c r="F21" s="12"/>
      <c r="G21" s="12">
        <v>2489</v>
      </c>
      <c r="H21" s="12">
        <v>3340.82</v>
      </c>
      <c r="I21" s="12"/>
    </row>
    <row r="22" spans="1:9" x14ac:dyDescent="0.2">
      <c r="A22" s="21"/>
      <c r="B22" s="35"/>
      <c r="C22" s="35"/>
      <c r="D22" s="12">
        <v>3049.12</v>
      </c>
      <c r="E22" s="12"/>
      <c r="F22" s="12"/>
      <c r="G22" s="12">
        <v>2707</v>
      </c>
      <c r="H22" s="12">
        <v>2954.36</v>
      </c>
      <c r="I22" s="12"/>
    </row>
    <row r="23" spans="1:9" x14ac:dyDescent="0.2">
      <c r="A23" s="21"/>
      <c r="B23" s="35"/>
      <c r="C23" s="35"/>
      <c r="D23" s="12">
        <v>2845.94</v>
      </c>
      <c r="E23" s="12"/>
      <c r="F23" s="35"/>
      <c r="G23" s="35"/>
      <c r="H23" s="12">
        <v>3150.23</v>
      </c>
      <c r="I23" s="12"/>
    </row>
    <row r="24" spans="1:9" x14ac:dyDescent="0.2">
      <c r="A24" s="21"/>
      <c r="B24" s="35"/>
      <c r="C24" s="35"/>
      <c r="D24" s="35"/>
      <c r="E24" s="35"/>
      <c r="F24" s="35"/>
      <c r="G24" s="35"/>
      <c r="H24" s="12">
        <v>3019.43</v>
      </c>
      <c r="I24" s="12"/>
    </row>
    <row r="25" spans="1:9" x14ac:dyDescent="0.2">
      <c r="A25" s="21"/>
      <c r="B25" s="35"/>
      <c r="C25" s="35"/>
      <c r="D25" s="35"/>
      <c r="E25" s="35"/>
      <c r="F25" s="35"/>
      <c r="G25" s="35"/>
      <c r="H25" s="12">
        <v>3001.66</v>
      </c>
      <c r="I25" s="12"/>
    </row>
    <row r="26" spans="1:9" x14ac:dyDescent="0.2">
      <c r="A26" s="21"/>
      <c r="B26" s="35"/>
      <c r="C26" s="35"/>
      <c r="D26" s="35"/>
      <c r="E26" s="35"/>
      <c r="F26" s="35"/>
      <c r="G26" s="35"/>
      <c r="H26" s="12">
        <v>2986.67</v>
      </c>
      <c r="I26" s="12"/>
    </row>
    <row r="27" spans="1:9" x14ac:dyDescent="0.2">
      <c r="A27" s="21"/>
      <c r="B27" s="35"/>
      <c r="C27" s="35"/>
      <c r="D27" s="35"/>
      <c r="E27" s="35"/>
      <c r="F27" s="35"/>
      <c r="G27" s="35"/>
      <c r="H27" s="12">
        <v>3159.68</v>
      </c>
      <c r="I27" s="12"/>
    </row>
    <row r="28" spans="1:9" x14ac:dyDescent="0.2">
      <c r="A28" s="21"/>
      <c r="B28" s="35"/>
      <c r="C28" s="35"/>
      <c r="D28" s="35"/>
      <c r="E28" s="35"/>
      <c r="F28" s="35"/>
      <c r="G28" s="35"/>
      <c r="H28" s="12">
        <v>3022.08</v>
      </c>
      <c r="I28" s="12"/>
    </row>
    <row r="29" spans="1:9" x14ac:dyDescent="0.2">
      <c r="A29" s="21"/>
      <c r="B29" s="35"/>
      <c r="C29" s="35"/>
      <c r="D29" s="35"/>
      <c r="E29" s="35"/>
      <c r="F29" s="35"/>
      <c r="G29" s="35"/>
      <c r="H29" s="12">
        <v>2981.26</v>
      </c>
      <c r="I29" s="12"/>
    </row>
    <row r="30" spans="1:9" x14ac:dyDescent="0.2">
      <c r="A30" s="21"/>
      <c r="B30" s="35"/>
      <c r="C30" s="35"/>
      <c r="D30" s="35"/>
      <c r="E30" s="35"/>
      <c r="F30" s="35"/>
      <c r="G30" s="35"/>
      <c r="H30" s="12">
        <v>2863.24</v>
      </c>
      <c r="I30" s="12"/>
    </row>
    <row r="31" spans="1:9" x14ac:dyDescent="0.2">
      <c r="A31" s="22" t="s">
        <v>73</v>
      </c>
      <c r="B31" s="37">
        <f>AVERAGE(B5:B21)</f>
        <v>3990.8247058823522</v>
      </c>
      <c r="C31" s="37">
        <f>AVERAGE(C5:C20)</f>
        <v>4799.5562499999996</v>
      </c>
      <c r="D31" s="37">
        <f>AVERAGE(D5:D23)</f>
        <v>3265.032631578948</v>
      </c>
      <c r="E31" s="37">
        <f>AVERAGE(E5:E20)</f>
        <v>3531.15625</v>
      </c>
      <c r="F31" s="37">
        <f>AVERAGE(F5:F11)</f>
        <v>2981.9614285714283</v>
      </c>
      <c r="G31" s="37">
        <f>AVERAGE(G5:G22)</f>
        <v>3222.3711111111111</v>
      </c>
      <c r="H31" s="37">
        <f>AVERAGE(H5:H30)</f>
        <v>3078.6138461538458</v>
      </c>
      <c r="I31" s="37">
        <f>AVERAGE(I5:I16)</f>
        <v>3145.1933333333332</v>
      </c>
    </row>
    <row r="32" spans="1:9" x14ac:dyDescent="0.2">
      <c r="A32" s="22" t="s">
        <v>72</v>
      </c>
      <c r="B32" s="37">
        <f>STDEV(B5:B21)/SQRT(17)</f>
        <v>274.28456777308679</v>
      </c>
      <c r="C32" s="37">
        <f>STDEV(C5:C20)/SQRT(16)</f>
        <v>203.28811055960981</v>
      </c>
      <c r="D32" s="37">
        <f>STDEV(D5:D23)/SQRT(19)</f>
        <v>94.972775655430823</v>
      </c>
      <c r="E32" s="37">
        <f>STDEV(E5:E20)/SQRT(16)</f>
        <v>123.5305986077767</v>
      </c>
      <c r="F32" s="37">
        <f>STDEV(F5:F11)/SQRT(7)</f>
        <v>281.70946035662621</v>
      </c>
      <c r="G32" s="37">
        <f>STDEV(G5:G22)/SQRT(18)</f>
        <v>105.19172055719793</v>
      </c>
      <c r="H32" s="37">
        <f>STDEV(H5:H30)/SQRT(26)</f>
        <v>47.459195973859558</v>
      </c>
      <c r="I32" s="37">
        <f>STDEV(I5:I16)/SQRT(12)</f>
        <v>72.679166310962657</v>
      </c>
    </row>
    <row r="33" spans="8:9" x14ac:dyDescent="0.2">
      <c r="H33" s="1"/>
      <c r="I33" s="1"/>
    </row>
    <row r="34" spans="8:9" x14ac:dyDescent="0.2">
      <c r="H34" s="1"/>
      <c r="I34" s="1"/>
    </row>
    <row r="35" spans="8:9" x14ac:dyDescent="0.2">
      <c r="H35" s="1"/>
      <c r="I35" s="1"/>
    </row>
    <row r="36" spans="8:9" x14ac:dyDescent="0.2">
      <c r="H36" s="1"/>
      <c r="I36" s="1"/>
    </row>
    <row r="37" spans="8:9" x14ac:dyDescent="0.2">
      <c r="H37" s="1"/>
      <c r="I37" s="1"/>
    </row>
    <row r="38" spans="8:9" x14ac:dyDescent="0.2">
      <c r="H38" s="1"/>
      <c r="I38" s="1"/>
    </row>
    <row r="39" spans="8:9" x14ac:dyDescent="0.2">
      <c r="H39" s="1"/>
      <c r="I39" s="1"/>
    </row>
    <row r="40" spans="8:9" x14ac:dyDescent="0.2">
      <c r="H40" s="1"/>
      <c r="I40" s="1"/>
    </row>
    <row r="41" spans="8:9" x14ac:dyDescent="0.2">
      <c r="H41" s="1"/>
      <c r="I41" s="1"/>
    </row>
    <row r="42" spans="8:9" x14ac:dyDescent="0.2">
      <c r="H42" s="1"/>
      <c r="I42" s="1"/>
    </row>
    <row r="43" spans="8:9" x14ac:dyDescent="0.2">
      <c r="H43" s="1"/>
      <c r="I43" s="1"/>
    </row>
    <row r="44" spans="8:9" x14ac:dyDescent="0.2">
      <c r="H44" s="1"/>
      <c r="I44" s="1"/>
    </row>
    <row r="45" spans="8:9" x14ac:dyDescent="0.2">
      <c r="H45" s="1"/>
      <c r="I45" s="1"/>
    </row>
    <row r="46" spans="8:9" x14ac:dyDescent="0.2">
      <c r="H46" s="1"/>
      <c r="I46" s="1"/>
    </row>
    <row r="47" spans="8:9" x14ac:dyDescent="0.2">
      <c r="H47" s="1"/>
      <c r="I47" s="1"/>
    </row>
    <row r="48" spans="8:9" x14ac:dyDescent="0.2">
      <c r="H48" s="1"/>
      <c r="I48" s="1"/>
    </row>
    <row r="49" spans="8:9" x14ac:dyDescent="0.2">
      <c r="H49" s="1"/>
      <c r="I49" s="1"/>
    </row>
    <row r="50" spans="8:9" x14ac:dyDescent="0.2">
      <c r="H50" s="1"/>
      <c r="I50" s="1"/>
    </row>
    <row r="51" spans="8:9" x14ac:dyDescent="0.2">
      <c r="H51" s="1"/>
      <c r="I51" s="1"/>
    </row>
    <row r="52" spans="8:9" x14ac:dyDescent="0.2">
      <c r="H52" s="1"/>
      <c r="I52" s="1"/>
    </row>
    <row r="53" spans="8:9" x14ac:dyDescent="0.2">
      <c r="H53" s="1"/>
      <c r="I53" s="1"/>
    </row>
    <row r="54" spans="8:9" x14ac:dyDescent="0.2">
      <c r="H54" s="1"/>
      <c r="I54" s="1"/>
    </row>
    <row r="55" spans="8:9" x14ac:dyDescent="0.2">
      <c r="H55" s="1"/>
      <c r="I55" s="1"/>
    </row>
    <row r="56" spans="8:9" x14ac:dyDescent="0.2">
      <c r="H56" s="1"/>
      <c r="I56" s="1"/>
    </row>
    <row r="57" spans="8:9" x14ac:dyDescent="0.2">
      <c r="H57" s="1"/>
      <c r="I57" s="1"/>
    </row>
    <row r="58" spans="8:9" x14ac:dyDescent="0.2">
      <c r="H58" s="1"/>
      <c r="I58" s="1"/>
    </row>
    <row r="59" spans="8:9" x14ac:dyDescent="0.2">
      <c r="H59" s="1"/>
      <c r="I59" s="1"/>
    </row>
    <row r="60" spans="8:9" x14ac:dyDescent="0.2">
      <c r="H60" s="1"/>
      <c r="I60" s="1"/>
    </row>
    <row r="61" spans="8:9" x14ac:dyDescent="0.2">
      <c r="H61" s="1"/>
      <c r="I61" s="1"/>
    </row>
    <row r="62" spans="8:9" x14ac:dyDescent="0.2">
      <c r="H62" s="1"/>
      <c r="I62" s="1"/>
    </row>
    <row r="63" spans="8:9" x14ac:dyDescent="0.2">
      <c r="H63" s="1"/>
      <c r="I63" s="1"/>
    </row>
    <row r="64" spans="8:9" x14ac:dyDescent="0.2">
      <c r="H64" s="1"/>
      <c r="I64" s="1"/>
    </row>
  </sheetData>
  <mergeCells count="4">
    <mergeCell ref="D3:E3"/>
    <mergeCell ref="F3:G3"/>
    <mergeCell ref="H3:I3"/>
    <mergeCell ref="B3:C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1CF73-20D0-BE45-938C-B498DA9E2185}">
  <dimension ref="A1:F8"/>
  <sheetViews>
    <sheetView topLeftCell="R1" workbookViewId="0">
      <selection activeCell="B10" sqref="B10"/>
    </sheetView>
  </sheetViews>
  <sheetFormatPr baseColWidth="10" defaultRowHeight="16" x14ac:dyDescent="0.2"/>
  <cols>
    <col min="1" max="16384" width="10.83203125" style="21"/>
  </cols>
  <sheetData>
    <row r="1" spans="1:6" x14ac:dyDescent="0.2">
      <c r="A1" s="26" t="s">
        <v>132</v>
      </c>
    </row>
    <row r="2" spans="1:6" x14ac:dyDescent="0.2">
      <c r="A2" s="22" t="s">
        <v>133</v>
      </c>
    </row>
    <row r="3" spans="1:6" x14ac:dyDescent="0.2">
      <c r="B3" s="41" t="s">
        <v>65</v>
      </c>
      <c r="C3" s="41"/>
      <c r="D3" s="41"/>
      <c r="E3" s="41"/>
      <c r="F3" s="41"/>
    </row>
    <row r="4" spans="1:6" x14ac:dyDescent="0.2">
      <c r="A4" s="22" t="s">
        <v>4</v>
      </c>
      <c r="B4" s="31" t="s">
        <v>5</v>
      </c>
      <c r="C4" s="42" t="s">
        <v>0</v>
      </c>
      <c r="D4" s="42"/>
      <c r="E4" s="42" t="s">
        <v>1</v>
      </c>
      <c r="F4" s="42"/>
    </row>
    <row r="5" spans="1:6" x14ac:dyDescent="0.2">
      <c r="A5" s="22" t="s">
        <v>14</v>
      </c>
      <c r="C5" s="27" t="s">
        <v>12</v>
      </c>
      <c r="D5" s="27" t="s">
        <v>13</v>
      </c>
      <c r="E5" s="27" t="s">
        <v>12</v>
      </c>
      <c r="F5" s="27" t="s">
        <v>13</v>
      </c>
    </row>
    <row r="6" spans="1:6" x14ac:dyDescent="0.2">
      <c r="A6" s="22" t="s">
        <v>17</v>
      </c>
      <c r="C6" s="21" t="s">
        <v>15</v>
      </c>
      <c r="D6" s="21" t="s">
        <v>16</v>
      </c>
      <c r="E6" s="21" t="s">
        <v>15</v>
      </c>
      <c r="F6" s="21" t="s">
        <v>16</v>
      </c>
    </row>
    <row r="7" spans="1:6" x14ac:dyDescent="0.2">
      <c r="A7" s="22" t="s">
        <v>18</v>
      </c>
      <c r="C7" s="21" t="s">
        <v>15</v>
      </c>
      <c r="D7" s="21" t="s">
        <v>16</v>
      </c>
      <c r="E7" s="21" t="s">
        <v>15</v>
      </c>
      <c r="F7" s="21" t="s">
        <v>16</v>
      </c>
    </row>
    <row r="8" spans="1:6" x14ac:dyDescent="0.2">
      <c r="A8" s="22" t="s">
        <v>19</v>
      </c>
      <c r="C8" s="21" t="s">
        <v>15</v>
      </c>
      <c r="D8" s="21" t="s">
        <v>16</v>
      </c>
      <c r="E8" s="21" t="s">
        <v>15</v>
      </c>
      <c r="F8" s="21" t="s">
        <v>16</v>
      </c>
    </row>
  </sheetData>
  <mergeCells count="3">
    <mergeCell ref="E4:F4"/>
    <mergeCell ref="C4:D4"/>
    <mergeCell ref="B3:F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6C307-EEA0-E949-B861-7972C671B16C}">
  <dimension ref="A1:G10"/>
  <sheetViews>
    <sheetView workbookViewId="0">
      <selection activeCell="G26" sqref="G26"/>
    </sheetView>
  </sheetViews>
  <sheetFormatPr baseColWidth="10" defaultRowHeight="16" x14ac:dyDescent="0.2"/>
  <cols>
    <col min="1" max="1" width="12.5" customWidth="1"/>
    <col min="4" max="5" width="12.33203125" bestFit="1" customWidth="1"/>
  </cols>
  <sheetData>
    <row r="1" spans="1:7" x14ac:dyDescent="0.2">
      <c r="A1" s="26" t="s">
        <v>134</v>
      </c>
    </row>
    <row r="2" spans="1:7" x14ac:dyDescent="0.2">
      <c r="A2" s="21" t="s">
        <v>135</v>
      </c>
    </row>
    <row r="3" spans="1:7" x14ac:dyDescent="0.2">
      <c r="B3" s="40" t="s">
        <v>24</v>
      </c>
      <c r="C3" s="40"/>
      <c r="D3" s="40"/>
      <c r="E3" s="40"/>
      <c r="F3" s="40"/>
      <c r="G3" s="40"/>
    </row>
    <row r="4" spans="1:7" x14ac:dyDescent="0.2">
      <c r="B4" s="6" t="s">
        <v>23</v>
      </c>
      <c r="C4" s="6" t="s">
        <v>20</v>
      </c>
      <c r="D4" s="6" t="s">
        <v>21</v>
      </c>
      <c r="E4" s="6"/>
      <c r="F4" s="6" t="s">
        <v>22</v>
      </c>
      <c r="G4" s="6" t="s">
        <v>26</v>
      </c>
    </row>
    <row r="5" spans="1:7" x14ac:dyDescent="0.2">
      <c r="A5" s="3" t="s">
        <v>17</v>
      </c>
      <c r="B5" s="35" t="s">
        <v>25</v>
      </c>
      <c r="C5" s="39">
        <v>91.965000000000003</v>
      </c>
      <c r="D5" s="39">
        <v>118.652</v>
      </c>
      <c r="E5" s="39"/>
      <c r="F5" s="35">
        <v>80.540000000000006</v>
      </c>
      <c r="G5" s="35" t="s">
        <v>25</v>
      </c>
    </row>
    <row r="6" spans="1:7" x14ac:dyDescent="0.2">
      <c r="A6" s="3" t="s">
        <v>18</v>
      </c>
      <c r="B6" s="35" t="s">
        <v>25</v>
      </c>
      <c r="C6" s="39">
        <v>78.033000000000001</v>
      </c>
      <c r="D6" s="39">
        <v>132.90700000000001</v>
      </c>
      <c r="E6" s="39"/>
      <c r="F6" s="35">
        <v>99.067999999999998</v>
      </c>
      <c r="G6" s="35" t="s">
        <v>25</v>
      </c>
    </row>
    <row r="7" spans="1:7" x14ac:dyDescent="0.2">
      <c r="A7" s="3" t="s">
        <v>19</v>
      </c>
      <c r="B7" s="35" t="s">
        <v>25</v>
      </c>
      <c r="C7" s="39">
        <v>75.394999999999996</v>
      </c>
      <c r="D7" s="39">
        <v>236.369</v>
      </c>
      <c r="E7" s="39"/>
      <c r="F7" s="35">
        <v>77.355999999999995</v>
      </c>
      <c r="G7" s="35" t="s">
        <v>25</v>
      </c>
    </row>
    <row r="8" spans="1:7" x14ac:dyDescent="0.2">
      <c r="A8" s="3" t="s">
        <v>27</v>
      </c>
      <c r="B8" s="39"/>
      <c r="C8" s="39"/>
      <c r="D8" s="39"/>
      <c r="E8" s="39"/>
      <c r="F8" s="35">
        <v>69.319000000000003</v>
      </c>
      <c r="G8" s="35" t="s">
        <v>25</v>
      </c>
    </row>
    <row r="9" spans="1:7" x14ac:dyDescent="0.2">
      <c r="A9" s="3" t="s">
        <v>73</v>
      </c>
      <c r="B9" s="19" t="s">
        <v>25</v>
      </c>
      <c r="C9" s="19">
        <f t="shared" ref="C9:F9" si="0">AVERAGE(C5:C7)</f>
        <v>81.797666666666657</v>
      </c>
      <c r="D9" s="19">
        <f t="shared" si="0"/>
        <v>162.64266666666666</v>
      </c>
      <c r="E9" s="19"/>
      <c r="F9" s="19">
        <f t="shared" si="0"/>
        <v>85.654666666666671</v>
      </c>
      <c r="G9" s="19" t="s">
        <v>25</v>
      </c>
    </row>
    <row r="10" spans="1:7" x14ac:dyDescent="0.2">
      <c r="A10" s="3" t="s">
        <v>106</v>
      </c>
      <c r="B10" s="6">
        <v>0</v>
      </c>
      <c r="C10" s="19">
        <v>5.140387836643372</v>
      </c>
      <c r="D10" s="19">
        <v>37.092139447297711</v>
      </c>
      <c r="E10" s="19"/>
      <c r="F10" s="19">
        <v>6.76935736322958</v>
      </c>
      <c r="G10" s="6">
        <v>0</v>
      </c>
    </row>
  </sheetData>
  <mergeCells count="1">
    <mergeCell ref="B3:G3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Figure 2B</vt:lpstr>
      <vt:lpstr>Figure 2C</vt:lpstr>
      <vt:lpstr>Figure 2F</vt:lpstr>
      <vt:lpstr>Figure 2L</vt:lpstr>
      <vt:lpstr>Figure 3C</vt:lpstr>
      <vt:lpstr>Figure 4C</vt:lpstr>
      <vt:lpstr>Figure 5D</vt:lpstr>
      <vt:lpstr>Figure 5G</vt:lpstr>
      <vt:lpstr>Figure 5H</vt:lpstr>
      <vt:lpstr>Figure 5I</vt:lpstr>
      <vt:lpstr>Figure 5J</vt:lpstr>
      <vt:lpstr>Figure 5K</vt:lpstr>
      <vt:lpstr>Figure 6B</vt:lpstr>
      <vt:lpstr>Figure 6C</vt:lpstr>
      <vt:lpstr>Figure 6E</vt:lpstr>
      <vt:lpstr>Figure 7A</vt:lpstr>
      <vt:lpstr>Figure S3B</vt:lpstr>
      <vt:lpstr>Figure S3E</vt:lpstr>
      <vt:lpstr>Figure S4C</vt:lpstr>
      <vt:lpstr>Figure S6D</vt:lpstr>
      <vt:lpstr>Figure S6E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Naomi Pode Shakked</dc:creator>
  <cp:lastModifiedBy>Naomi Pode Shakked</cp:lastModifiedBy>
  <dcterms:created xsi:type="dcterms:W3CDTF">2023-10-18T16:14:14Z</dcterms:created>
  <dcterms:modified xsi:type="dcterms:W3CDTF">2023-10-27T15:03:32Z</dcterms:modified>
</cp:coreProperties>
</file>