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f0b3517a8a913af6/Desktop/NOTCH_Editorial_revs_010224/"/>
    </mc:Choice>
  </mc:AlternateContent>
  <xr:revisionPtr revIDLastSave="0" documentId="8_{D63EE3C8-3E45-4BE6-A01C-A4D05DEE6859}" xr6:coauthVersionLast="47" xr6:coauthVersionMax="47" xr10:uidLastSave="{00000000-0000-0000-0000-000000000000}"/>
  <bookViews>
    <workbookView xWindow="1920" yWindow="1464" windowWidth="19200" windowHeight="11496" activeTab="5" xr2:uid="{00000000-000D-0000-FFFF-FFFF00000000}"/>
  </bookViews>
  <sheets>
    <sheet name="Figure_1D and F" sheetId="1" r:id="rId1"/>
    <sheet name="Figure_1H" sheetId="2" r:id="rId2"/>
    <sheet name="Figure_4C,F and I" sheetId="3" r:id="rId3"/>
    <sheet name="Figure_5A and B" sheetId="4" r:id="rId4"/>
    <sheet name="Figure_6B" sheetId="5" r:id="rId5"/>
    <sheet name="Figure7_C,E and G" sheetId="6" r:id="rId6"/>
    <sheet name="Suppl_Fig_S1C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6" l="1"/>
  <c r="E13" i="4"/>
  <c r="E12" i="4"/>
  <c r="E24" i="4"/>
  <c r="E25" i="4"/>
  <c r="AC43" i="5"/>
  <c r="N29" i="6"/>
  <c r="G19" i="6"/>
  <c r="E48" i="4" l="1"/>
  <c r="V72" i="5"/>
  <c r="W78" i="5" s="1"/>
  <c r="X78" i="5" s="1"/>
  <c r="Y78" i="5" s="1"/>
  <c r="N55" i="5"/>
  <c r="V34" i="5"/>
  <c r="W37" i="5" s="1"/>
  <c r="X37" i="5" s="1"/>
  <c r="Y37" i="5" s="1"/>
  <c r="W79" i="5" l="1"/>
  <c r="X79" i="5" s="1"/>
  <c r="Y79" i="5" s="1"/>
  <c r="W80" i="5"/>
  <c r="X80" i="5" s="1"/>
  <c r="Y80" i="5" s="1"/>
  <c r="W75" i="5"/>
  <c r="X75" i="5" s="1"/>
  <c r="Y75" i="5" s="1"/>
  <c r="W76" i="5"/>
  <c r="X76" i="5" s="1"/>
  <c r="Y76" i="5" s="1"/>
  <c r="W77" i="5"/>
  <c r="X77" i="5" s="1"/>
  <c r="Y77" i="5" s="1"/>
  <c r="W42" i="5"/>
  <c r="X42" i="5" s="1"/>
  <c r="Y42" i="5" s="1"/>
  <c r="W40" i="5"/>
  <c r="X40" i="5" s="1"/>
  <c r="Y40" i="5" s="1"/>
  <c r="W39" i="5"/>
  <c r="X39" i="5" s="1"/>
  <c r="Y39" i="5" s="1"/>
  <c r="W41" i="5"/>
  <c r="X41" i="5" s="1"/>
  <c r="Y41" i="5" s="1"/>
  <c r="M10" i="5" l="1"/>
  <c r="N13" i="5"/>
  <c r="O13" i="5" s="1"/>
  <c r="P13" i="5" s="1"/>
  <c r="N14" i="5"/>
  <c r="O14" i="5" s="1"/>
  <c r="P14" i="5" s="1"/>
  <c r="N15" i="5"/>
  <c r="O15" i="5" s="1"/>
  <c r="P15" i="5" s="1"/>
  <c r="N16" i="5"/>
  <c r="O16" i="5" s="1"/>
  <c r="P16" i="5" s="1"/>
  <c r="N17" i="5"/>
  <c r="O17" i="5" s="1"/>
  <c r="P17" i="5" s="1"/>
  <c r="N18" i="5"/>
  <c r="O18" i="5" s="1"/>
  <c r="P18" i="5" s="1"/>
  <c r="W13" i="5"/>
  <c r="X13" i="5" s="1"/>
  <c r="Y13" i="5" s="1"/>
  <c r="W14" i="5"/>
  <c r="X14" i="5" s="1"/>
  <c r="W15" i="5"/>
  <c r="X15" i="5" s="1"/>
  <c r="W16" i="5"/>
  <c r="X16" i="5" s="1"/>
  <c r="Y16" i="5" s="1"/>
  <c r="W17" i="5"/>
  <c r="X17" i="5" s="1"/>
  <c r="Y17" i="5" s="1"/>
  <c r="W18" i="5"/>
  <c r="X18" i="5" s="1"/>
  <c r="O55" i="5"/>
  <c r="P55" i="5" s="1"/>
  <c r="N52" i="5"/>
  <c r="O52" i="5" s="1"/>
  <c r="P52" i="5" s="1"/>
  <c r="N54" i="5"/>
  <c r="O54" i="5" s="1"/>
  <c r="P54" i="5" s="1"/>
  <c r="M57" i="5"/>
  <c r="Y14" i="5" l="1"/>
  <c r="Y18" i="5"/>
  <c r="Y15" i="5"/>
  <c r="N57" i="5"/>
  <c r="O57" i="5" s="1"/>
  <c r="P57" i="5" s="1"/>
  <c r="N56" i="5"/>
  <c r="O56" i="5" s="1"/>
  <c r="P56" i="5" s="1"/>
  <c r="E39" i="4" l="1"/>
  <c r="I34" i="3"/>
  <c r="I25" i="3"/>
  <c r="M15" i="3"/>
  <c r="F6" i="3"/>
  <c r="AQ5" i="2"/>
  <c r="AH14" i="1"/>
  <c r="AH13" i="1"/>
  <c r="AH12" i="1"/>
  <c r="AD7" i="1"/>
  <c r="AD8" i="1"/>
  <c r="AD6" i="1"/>
</calcChain>
</file>

<file path=xl/sharedStrings.xml><?xml version="1.0" encoding="utf-8"?>
<sst xmlns="http://schemas.openxmlformats.org/spreadsheetml/2006/main" count="200" uniqueCount="99">
  <si>
    <t>E10.25</t>
  </si>
  <si>
    <t>E11.5</t>
  </si>
  <si>
    <t>NOTCH1</t>
  </si>
  <si>
    <t>DLL4</t>
  </si>
  <si>
    <t>JAG1</t>
  </si>
  <si>
    <t>HE</t>
  </si>
  <si>
    <t>IAHC</t>
  </si>
  <si>
    <t>27-33s</t>
  </si>
  <si>
    <t>33-37s</t>
  </si>
  <si>
    <t>41-47s</t>
  </si>
  <si>
    <t>27-28s</t>
  </si>
  <si>
    <t>31-32s</t>
  </si>
  <si>
    <t>34-36s</t>
  </si>
  <si>
    <t>CD45_pos</t>
  </si>
  <si>
    <t>CD45_neg</t>
  </si>
  <si>
    <t>p-vaue</t>
  </si>
  <si>
    <t>endo N1ex/DLL4ex</t>
  </si>
  <si>
    <t>endo N1ex/J1ex</t>
  </si>
  <si>
    <t>GFI1+ IAHC N1ex/DLL4ex</t>
  </si>
  <si>
    <t>GFI1+ IAHC N1ex/J1ex</t>
  </si>
  <si>
    <t>p-value</t>
  </si>
  <si>
    <t>Figure_1H</t>
  </si>
  <si>
    <t>Frequency of CD45+ and CD45- population gated on CD31+cKIT+GFI1+</t>
  </si>
  <si>
    <t>Figure_1 D and E</t>
  </si>
  <si>
    <t>Figure_1D</t>
  </si>
  <si>
    <t>Figure_1E</t>
  </si>
  <si>
    <t>Frequency of GFI1+HE and GFI1+IAHC, HE gated on CD31-cKIT-; GFI1+IAHC gated on CD31+cKIT+</t>
  </si>
  <si>
    <t>GFI1+ IAHC N1int/J1int</t>
  </si>
  <si>
    <t>Figure 4C_number of PLA foci</t>
  </si>
  <si>
    <t>Figure 4F_number of PLA foci</t>
  </si>
  <si>
    <t>Figure 4I_number of PLA foci</t>
  </si>
  <si>
    <t>IgG</t>
  </si>
  <si>
    <t>Fc-JAG1</t>
  </si>
  <si>
    <t>anti-JAG1</t>
  </si>
  <si>
    <t>Fc-JAG1+anti-NOTCH1</t>
  </si>
  <si>
    <t>Exp_1</t>
  </si>
  <si>
    <t>Exp2</t>
  </si>
  <si>
    <t>Figure_5A</t>
  </si>
  <si>
    <t>Hes1</t>
  </si>
  <si>
    <t>IgG-Fc-JAG1</t>
  </si>
  <si>
    <t>IgG-anti-JAG1</t>
  </si>
  <si>
    <t>Gata2</t>
  </si>
  <si>
    <t>Fc-J1</t>
  </si>
  <si>
    <t>anti_J1</t>
  </si>
  <si>
    <t>anti-N1</t>
  </si>
  <si>
    <t>Fc-J1+anti-N1</t>
  </si>
  <si>
    <t>Figure_5B</t>
  </si>
  <si>
    <t>Ct values of qPCRs relative to Tbp after 4 hour ex vivo inclubation with IgG, Fc-JAG1, anti-JAG1 or Fc-JAG1 and anti-JAG1 combined</t>
  </si>
  <si>
    <t>Ct values of qPCRs relative to Tbp after overnight ex vivo inclubation of Vecad-CreERT2-Jag1WT/WT and Vecad-CreERT2-Jag1FL/FL with/out anti-NOTCH1</t>
  </si>
  <si>
    <t>Jag1 WT/WT +4OHT</t>
  </si>
  <si>
    <t>Jag1 FL/FL+4OHT</t>
  </si>
  <si>
    <t>Jag1 FL/FL+4OHT+ anti-N1</t>
  </si>
  <si>
    <t>Jag1 WT/WT +4OHT vs Jag1 FL/FL+4OHT</t>
  </si>
  <si>
    <t>Jag1 FL/FL+4OHT+anti-N1</t>
  </si>
  <si>
    <t>endo-compE</t>
  </si>
  <si>
    <t>endo-rel</t>
  </si>
  <si>
    <t>endo_blocked</t>
  </si>
  <si>
    <t>Endo-FcJ1</t>
  </si>
  <si>
    <t>log2</t>
  </si>
  <si>
    <t>hemato-rel</t>
  </si>
  <si>
    <t>hemato_blocked</t>
  </si>
  <si>
    <t>hemato-FcJ1</t>
  </si>
  <si>
    <t>Figure_6B</t>
  </si>
  <si>
    <t>qPCRs on nascent RNA capture samples. Cells were blocked for notch activity overnight and then incubated for 4 hours in the presence of EU in different conditions. For analysis, the wash out (release) was taken as reference.</t>
  </si>
  <si>
    <t>1st_exp</t>
  </si>
  <si>
    <t>2nd_exp</t>
  </si>
  <si>
    <t>2nd_Exp</t>
  </si>
  <si>
    <t>3rd_Exp</t>
  </si>
  <si>
    <t>hemato</t>
  </si>
  <si>
    <t>Endo (CD31+cKIT-GFI1-)</t>
  </si>
  <si>
    <t>hemato  (CD31+cKIT+GFI1+)</t>
  </si>
  <si>
    <t>3rd_exp</t>
  </si>
  <si>
    <t>FC to wash log2</t>
  </si>
  <si>
    <t>endo_</t>
  </si>
  <si>
    <t>Sca1/EPCR-</t>
  </si>
  <si>
    <t>Sca1/EPCR+</t>
  </si>
  <si>
    <t>Figure 7 C</t>
  </si>
  <si>
    <t>Freuency of Sca/EPCR cells in CD31+cKIT+CD45+</t>
  </si>
  <si>
    <t>Figure 7 G</t>
  </si>
  <si>
    <t>Figure 7 E</t>
  </si>
  <si>
    <t>RFNG-</t>
  </si>
  <si>
    <t>RFNG +</t>
  </si>
  <si>
    <t>Freuency of RFNG cells in CD31+cKIT+CD45+Sca+EPCR*</t>
  </si>
  <si>
    <t>scramble KD</t>
  </si>
  <si>
    <t>RFNG KD</t>
  </si>
  <si>
    <t>CD45</t>
  </si>
  <si>
    <t>HSC</t>
  </si>
  <si>
    <t>Freuency of IAHC (CD31+cKIT+), CD45 (CD31+cKIT+CD45+) and HSCs (CD31+cKIT+CD45+Sca1+EPCR+) with/out RFNG knock down</t>
  </si>
  <si>
    <t>NOTCH2</t>
  </si>
  <si>
    <t>NOTCH3</t>
  </si>
  <si>
    <t>NOTCH4</t>
  </si>
  <si>
    <t>JAG2</t>
  </si>
  <si>
    <t>Frequency of Notch signaling molecules in endo (CD31+cKIT-)</t>
  </si>
  <si>
    <t>pvalue</t>
  </si>
  <si>
    <t>mean 10.5</t>
  </si>
  <si>
    <t>mean 11.5</t>
  </si>
  <si>
    <t>Frequency of Notch signaling molecules in IAHC (CD31+cKIT+)</t>
  </si>
  <si>
    <t>E10.5</t>
  </si>
  <si>
    <t>Frequency of Notch signaling molecules in CD45+IAHC (CD31+cKIT+CD45)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</si>
</sst>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6"/>
      <name val="Aptos Narrow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0" fillId="3" borderId="0" xfId="0" applyFill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3" borderId="0" xfId="0" applyFont="1" applyFill="1"/>
    <xf numFmtId="0" fontId="3" fillId="2" borderId="0" xfId="0" applyFont="1" applyFill="1"/>
    <xf numFmtId="0" fontId="3" fillId="4" borderId="0" xfId="0" applyFont="1" applyFill="1"/>
    <xf numFmtId="0" fontId="2" fillId="0" borderId="0" xfId="0" applyFont="1"/>
    <xf numFmtId="0" fontId="2" fillId="5" borderId="0" xfId="0" applyFont="1" applyFill="1"/>
    <xf numFmtId="0" fontId="4" fillId="2" borderId="0" xfId="0" applyFont="1" applyFill="1"/>
    <xf numFmtId="0" fontId="5" fillId="0" borderId="0" xfId="0" applyFont="1"/>
    <xf numFmtId="0" fontId="0" fillId="5" borderId="0" xfId="0" applyFill="1"/>
    <xf numFmtId="0" fontId="5" fillId="2" borderId="0" xfId="0" applyFont="1" applyFill="1"/>
    <xf numFmtId="0" fontId="0" fillId="2" borderId="0" xfId="0" applyFill="1"/>
    <xf numFmtId="0" fontId="6" fillId="0" borderId="0" xfId="0" applyFont="1"/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workbookViewId="0">
      <selection activeCell="AD6" sqref="AD6"/>
    </sheetView>
  </sheetViews>
  <sheetFormatPr defaultRowHeight="14.4" x14ac:dyDescent="0.3"/>
  <sheetData>
    <row r="1" spans="1:34" x14ac:dyDescent="0.3">
      <c r="A1" t="s">
        <v>23</v>
      </c>
    </row>
    <row r="2" spans="1:34" x14ac:dyDescent="0.3">
      <c r="A2" t="s">
        <v>26</v>
      </c>
    </row>
    <row r="4" spans="1:34" x14ac:dyDescent="0.3">
      <c r="AD4" t="s">
        <v>15</v>
      </c>
    </row>
    <row r="5" spans="1:34" x14ac:dyDescent="0.3">
      <c r="A5" t="s">
        <v>24</v>
      </c>
      <c r="B5" s="3" t="s">
        <v>5</v>
      </c>
      <c r="N5" s="1" t="s">
        <v>0</v>
      </c>
      <c r="O5" s="1"/>
      <c r="P5" s="1"/>
      <c r="Q5" s="1"/>
      <c r="R5" s="1"/>
      <c r="S5" s="1"/>
      <c r="T5" s="1"/>
      <c r="U5" s="1"/>
      <c r="V5" s="1"/>
      <c r="W5" s="1"/>
      <c r="X5" s="2" t="s">
        <v>1</v>
      </c>
      <c r="Y5" s="2"/>
      <c r="Z5" s="2"/>
      <c r="AA5" s="2"/>
      <c r="AB5" s="2"/>
      <c r="AC5" s="2"/>
    </row>
    <row r="6" spans="1:34" x14ac:dyDescent="0.3">
      <c r="B6" t="s">
        <v>2</v>
      </c>
      <c r="N6" s="1">
        <v>8.5299999999999994</v>
      </c>
      <c r="O6" s="1">
        <v>4.62</v>
      </c>
      <c r="P6" s="1">
        <v>20.6</v>
      </c>
      <c r="Q6" s="1">
        <v>3.53</v>
      </c>
      <c r="R6" s="1">
        <v>17.100000000000001</v>
      </c>
      <c r="S6" s="1">
        <v>5.77</v>
      </c>
      <c r="T6" s="1">
        <v>2.0099999999999998</v>
      </c>
      <c r="U6" s="1">
        <v>2.72</v>
      </c>
      <c r="V6" s="1">
        <v>3.03</v>
      </c>
      <c r="W6" s="1">
        <v>0.71</v>
      </c>
      <c r="X6" s="2">
        <v>0.79</v>
      </c>
      <c r="Y6" s="2">
        <v>6.49</v>
      </c>
      <c r="Z6" s="2">
        <v>0.39</v>
      </c>
      <c r="AA6" s="2">
        <v>5.71</v>
      </c>
      <c r="AB6" s="2">
        <v>8.48</v>
      </c>
      <c r="AC6" s="2">
        <v>17</v>
      </c>
      <c r="AD6">
        <f>_xlfn.T.TEST(N6:W6,X6:AC6,2,2)</f>
        <v>0.91024279253931306</v>
      </c>
    </row>
    <row r="7" spans="1:34" x14ac:dyDescent="0.3">
      <c r="B7" t="s">
        <v>3</v>
      </c>
      <c r="N7" s="1">
        <v>93.9</v>
      </c>
      <c r="O7" s="1">
        <v>92.9</v>
      </c>
      <c r="P7" s="1">
        <v>87.3</v>
      </c>
      <c r="Q7" s="1">
        <v>92.4</v>
      </c>
      <c r="R7" s="1">
        <v>94.9</v>
      </c>
      <c r="S7" s="1">
        <v>93.2</v>
      </c>
      <c r="T7" s="1">
        <v>97</v>
      </c>
      <c r="U7" s="1"/>
      <c r="V7" s="1"/>
      <c r="W7" s="1"/>
      <c r="X7" s="2">
        <v>49</v>
      </c>
      <c r="Y7" s="2">
        <v>10</v>
      </c>
      <c r="Z7" s="2">
        <v>54</v>
      </c>
      <c r="AA7" s="2">
        <v>49</v>
      </c>
      <c r="AB7" s="2">
        <v>80</v>
      </c>
      <c r="AC7" s="2"/>
      <c r="AD7" s="3">
        <f>_xlfn.T.TEST(N7:W7,X7:AC7,2,2)</f>
        <v>7.5574970497923916E-4</v>
      </c>
    </row>
    <row r="8" spans="1:34" x14ac:dyDescent="0.3">
      <c r="B8" t="s">
        <v>4</v>
      </c>
      <c r="N8" s="1">
        <v>8.6999999999999993</v>
      </c>
      <c r="O8" s="1">
        <v>6.25</v>
      </c>
      <c r="P8" s="1">
        <v>26</v>
      </c>
      <c r="Q8" s="1">
        <v>2.56</v>
      </c>
      <c r="R8" s="1">
        <v>16.399999999999999</v>
      </c>
      <c r="S8" s="1">
        <v>8.4600000000000009</v>
      </c>
      <c r="T8" s="1">
        <v>2.0099999999999998</v>
      </c>
      <c r="U8" s="1">
        <v>2.66</v>
      </c>
      <c r="V8" s="1">
        <v>3.5</v>
      </c>
      <c r="W8" s="1">
        <v>0.56999999999999995</v>
      </c>
      <c r="X8" s="2">
        <v>5.95</v>
      </c>
      <c r="Y8" s="2">
        <v>4.2</v>
      </c>
      <c r="Z8" s="2">
        <v>17.100000000000001</v>
      </c>
      <c r="AA8" s="2">
        <v>0.5</v>
      </c>
      <c r="AB8" s="2">
        <v>14</v>
      </c>
      <c r="AC8" s="2">
        <v>0.7</v>
      </c>
      <c r="AD8">
        <f>_xlfn.T.TEST(N8:W8,X8:AC8,2,2)</f>
        <v>0.87359087084080111</v>
      </c>
    </row>
    <row r="10" spans="1:34" x14ac:dyDescent="0.3">
      <c r="A10" t="s">
        <v>25</v>
      </c>
      <c r="B10" s="3" t="s">
        <v>6</v>
      </c>
    </row>
    <row r="11" spans="1:34" x14ac:dyDescent="0.3">
      <c r="B11" s="5"/>
      <c r="C11" s="5"/>
      <c r="D11" s="18" t="s">
        <v>7</v>
      </c>
      <c r="E11" s="18"/>
      <c r="F11" s="18"/>
      <c r="G11" s="18"/>
      <c r="H11" s="18"/>
      <c r="I11" s="18"/>
      <c r="J11" s="18"/>
      <c r="K11" s="18"/>
      <c r="L11" s="18"/>
      <c r="M11" s="18"/>
      <c r="N11" s="19" t="s">
        <v>8</v>
      </c>
      <c r="O11" s="19"/>
      <c r="P11" s="19"/>
      <c r="Q11" s="19"/>
      <c r="R11" s="19"/>
      <c r="S11" s="19"/>
      <c r="T11" s="19"/>
      <c r="U11" s="19"/>
      <c r="V11" s="19"/>
      <c r="W11" s="19"/>
      <c r="X11" s="18" t="s">
        <v>9</v>
      </c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4" x14ac:dyDescent="0.3">
      <c r="B12" s="6" t="s">
        <v>2</v>
      </c>
      <c r="C12" s="4"/>
      <c r="D12" s="7">
        <v>97.6</v>
      </c>
      <c r="E12" s="7">
        <v>91.2</v>
      </c>
      <c r="F12" s="7">
        <v>95.4</v>
      </c>
      <c r="G12" s="7">
        <v>82.5</v>
      </c>
      <c r="H12" s="7">
        <v>86</v>
      </c>
      <c r="I12" s="7"/>
      <c r="J12" s="7"/>
      <c r="K12" s="7"/>
      <c r="L12" s="7"/>
      <c r="M12" s="7"/>
      <c r="N12" s="8">
        <v>92.2</v>
      </c>
      <c r="O12" s="8">
        <v>95.1</v>
      </c>
      <c r="P12" s="8">
        <v>91.2</v>
      </c>
      <c r="Q12" s="8">
        <v>79</v>
      </c>
      <c r="R12" s="8"/>
      <c r="S12" s="8"/>
      <c r="T12" s="8"/>
      <c r="U12" s="8"/>
      <c r="V12" s="8"/>
      <c r="W12" s="8"/>
      <c r="X12" s="7">
        <v>19.8</v>
      </c>
      <c r="Y12" s="7">
        <v>14.1</v>
      </c>
      <c r="Z12" s="7">
        <v>55</v>
      </c>
      <c r="AA12" s="7">
        <v>35</v>
      </c>
      <c r="AB12" s="7">
        <v>19</v>
      </c>
      <c r="AC12" s="7"/>
      <c r="AD12" s="7"/>
      <c r="AE12" s="7"/>
      <c r="AF12" s="7"/>
      <c r="AG12" s="7"/>
      <c r="AH12" s="3">
        <f>_xlfn.T.TEST(N12:W12,X12:AC12,2,2)</f>
        <v>2.6998199868091539E-4</v>
      </c>
    </row>
    <row r="13" spans="1:34" x14ac:dyDescent="0.3">
      <c r="B13" s="6" t="s">
        <v>4</v>
      </c>
      <c r="C13" s="4"/>
      <c r="D13" s="7">
        <v>97</v>
      </c>
      <c r="E13" s="7">
        <v>97.4</v>
      </c>
      <c r="F13" s="7">
        <v>94.2</v>
      </c>
      <c r="G13" s="7">
        <v>95</v>
      </c>
      <c r="H13" s="7">
        <v>70</v>
      </c>
      <c r="I13" s="7"/>
      <c r="J13" s="7"/>
      <c r="K13" s="7"/>
      <c r="L13" s="7"/>
      <c r="M13" s="7"/>
      <c r="N13" s="8">
        <v>92</v>
      </c>
      <c r="O13" s="8">
        <v>91.8</v>
      </c>
      <c r="P13" s="8">
        <v>97.1</v>
      </c>
      <c r="Q13" s="8">
        <v>52</v>
      </c>
      <c r="R13" s="8"/>
      <c r="S13" s="8"/>
      <c r="T13" s="8"/>
      <c r="U13" s="8"/>
      <c r="V13" s="8"/>
      <c r="W13" s="8"/>
      <c r="X13" s="7">
        <v>84.5</v>
      </c>
      <c r="Y13" s="7">
        <v>74.8</v>
      </c>
      <c r="Z13" s="7">
        <v>97.9</v>
      </c>
      <c r="AA13" s="7">
        <v>98</v>
      </c>
      <c r="AB13" s="7">
        <v>78</v>
      </c>
      <c r="AC13" s="7"/>
      <c r="AD13" s="7"/>
      <c r="AE13" s="7"/>
      <c r="AF13" s="7"/>
      <c r="AG13" s="7"/>
      <c r="AH13">
        <f>_xlfn.T.TEST(N13:W13,X13:AC13,2,2)</f>
        <v>0.75971906522980959</v>
      </c>
    </row>
    <row r="14" spans="1:34" x14ac:dyDescent="0.3">
      <c r="B14" s="6" t="s">
        <v>3</v>
      </c>
      <c r="C14" s="4"/>
      <c r="D14" s="7">
        <v>70.2</v>
      </c>
      <c r="E14" s="7">
        <v>67.7</v>
      </c>
      <c r="F14" s="7">
        <v>62.5</v>
      </c>
      <c r="G14" s="7">
        <v>49</v>
      </c>
      <c r="H14" s="7"/>
      <c r="I14" s="7"/>
      <c r="J14" s="7"/>
      <c r="K14" s="7"/>
      <c r="L14" s="7"/>
      <c r="M14" s="7"/>
      <c r="N14" s="8">
        <v>44.1</v>
      </c>
      <c r="O14" s="8">
        <v>35</v>
      </c>
      <c r="P14" s="8"/>
      <c r="Q14" s="8"/>
      <c r="R14" s="8"/>
      <c r="S14" s="8"/>
      <c r="T14" s="8"/>
      <c r="U14" s="8"/>
      <c r="V14" s="8"/>
      <c r="W14" s="8"/>
      <c r="X14" s="7">
        <v>13.5</v>
      </c>
      <c r="Y14" s="7">
        <v>13.7</v>
      </c>
      <c r="Z14" s="7">
        <v>13.5</v>
      </c>
      <c r="AA14" s="7">
        <v>43</v>
      </c>
      <c r="AB14" s="7">
        <v>32</v>
      </c>
      <c r="AC14" s="7"/>
      <c r="AD14" s="7"/>
      <c r="AE14" s="7"/>
      <c r="AF14" s="7"/>
      <c r="AG14" s="7"/>
      <c r="AH14" s="3">
        <f>_xlfn.T.TEST(D14:M14,X14:AC14,2,2)</f>
        <v>1.8546704722609806E-3</v>
      </c>
    </row>
  </sheetData>
  <mergeCells count="3">
    <mergeCell ref="D11:M11"/>
    <mergeCell ref="N11:W11"/>
    <mergeCell ref="X11:A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6"/>
  <sheetViews>
    <sheetView topLeftCell="L1" workbookViewId="0">
      <selection activeCell="AQ5" sqref="AQ5"/>
    </sheetView>
  </sheetViews>
  <sheetFormatPr defaultRowHeight="14.4" x14ac:dyDescent="0.3"/>
  <sheetData>
    <row r="1" spans="1:43" x14ac:dyDescent="0.3">
      <c r="A1" t="s">
        <v>21</v>
      </c>
    </row>
    <row r="2" spans="1:43" x14ac:dyDescent="0.3">
      <c r="A2" t="s">
        <v>22</v>
      </c>
    </row>
    <row r="4" spans="1:43" x14ac:dyDescent="0.3">
      <c r="A4" s="5"/>
      <c r="B4" s="5"/>
      <c r="C4" s="18" t="s">
        <v>10</v>
      </c>
      <c r="D4" s="18"/>
      <c r="E4" s="18"/>
      <c r="F4" s="18"/>
      <c r="G4" s="18"/>
      <c r="H4" s="18"/>
      <c r="I4" s="18"/>
      <c r="J4" s="18"/>
      <c r="K4" s="18"/>
      <c r="L4" s="18"/>
      <c r="M4" s="20" t="s">
        <v>11</v>
      </c>
      <c r="N4" s="20"/>
      <c r="O4" s="20"/>
      <c r="P4" s="20"/>
      <c r="Q4" s="20"/>
      <c r="R4" s="20"/>
      <c r="S4" s="20"/>
      <c r="T4" s="20"/>
      <c r="U4" s="20"/>
      <c r="V4" s="20"/>
      <c r="W4" s="19" t="s">
        <v>12</v>
      </c>
      <c r="X4" s="19"/>
      <c r="Y4" s="19"/>
      <c r="Z4" s="19"/>
      <c r="AA4" s="19"/>
      <c r="AB4" s="19"/>
      <c r="AC4" s="19"/>
      <c r="AD4" s="19"/>
      <c r="AE4" s="19"/>
      <c r="AF4" s="19"/>
      <c r="AG4" s="18" t="s">
        <v>9</v>
      </c>
      <c r="AH4" s="18"/>
      <c r="AI4" s="18"/>
      <c r="AJ4" s="18"/>
      <c r="AK4" s="18"/>
      <c r="AL4" s="18"/>
      <c r="AM4" s="18"/>
      <c r="AN4" s="18"/>
      <c r="AO4" s="18"/>
      <c r="AP4" s="18"/>
      <c r="AQ4" t="s">
        <v>15</v>
      </c>
    </row>
    <row r="5" spans="1:43" x14ac:dyDescent="0.3">
      <c r="A5" s="6" t="s">
        <v>13</v>
      </c>
      <c r="B5" s="4"/>
      <c r="C5" s="7">
        <v>100</v>
      </c>
      <c r="D5" s="7">
        <v>100</v>
      </c>
      <c r="E5" s="7">
        <v>100</v>
      </c>
      <c r="F5" s="7">
        <v>100</v>
      </c>
      <c r="G5" s="7"/>
      <c r="H5" s="7"/>
      <c r="I5" s="7"/>
      <c r="J5" s="7"/>
      <c r="K5" s="7"/>
      <c r="L5" s="7"/>
      <c r="M5" s="9">
        <v>99</v>
      </c>
      <c r="N5" s="9">
        <v>99.3</v>
      </c>
      <c r="O5" s="9">
        <v>99.6</v>
      </c>
      <c r="P5" s="9"/>
      <c r="Q5" s="9"/>
      <c r="R5" s="9"/>
      <c r="S5" s="9"/>
      <c r="T5" s="9"/>
      <c r="U5" s="9"/>
      <c r="V5" s="9"/>
      <c r="W5" s="8">
        <v>70</v>
      </c>
      <c r="X5" s="8">
        <v>80</v>
      </c>
      <c r="Y5" s="8">
        <v>91</v>
      </c>
      <c r="Z5" s="8">
        <v>67</v>
      </c>
      <c r="AA5" s="8"/>
      <c r="AB5" s="8"/>
      <c r="AC5" s="8"/>
      <c r="AD5" s="8"/>
      <c r="AE5" s="8"/>
      <c r="AF5" s="8"/>
      <c r="AG5" s="7">
        <v>98</v>
      </c>
      <c r="AH5" s="7">
        <v>97</v>
      </c>
      <c r="AI5" s="7">
        <v>95</v>
      </c>
      <c r="AJ5" s="7">
        <v>93</v>
      </c>
      <c r="AK5" s="7">
        <v>86</v>
      </c>
      <c r="AL5" s="7"/>
      <c r="AM5" s="7"/>
      <c r="AN5" s="7"/>
      <c r="AO5" s="7"/>
      <c r="AP5" s="7"/>
      <c r="AQ5" s="3">
        <f>_xlfn.T.TEST(C5:AP5,C6:AP6,2,2)</f>
        <v>4.4283224234827046E-4</v>
      </c>
    </row>
    <row r="6" spans="1:43" x14ac:dyDescent="0.3">
      <c r="A6" s="6" t="s">
        <v>14</v>
      </c>
      <c r="B6" s="4"/>
      <c r="C6" s="7">
        <v>100</v>
      </c>
      <c r="D6" s="7">
        <v>100</v>
      </c>
      <c r="E6" s="7">
        <v>100</v>
      </c>
      <c r="F6" s="7">
        <v>100</v>
      </c>
      <c r="G6" s="7"/>
      <c r="H6" s="7"/>
      <c r="I6" s="7"/>
      <c r="J6" s="7"/>
      <c r="K6" s="7"/>
      <c r="L6" s="7"/>
      <c r="M6" s="9">
        <v>94.1</v>
      </c>
      <c r="N6" s="9">
        <v>72.900000000000006</v>
      </c>
      <c r="O6" s="9">
        <v>61.5</v>
      </c>
      <c r="P6" s="9"/>
      <c r="Q6" s="9"/>
      <c r="R6" s="9"/>
      <c r="S6" s="9"/>
      <c r="T6" s="9"/>
      <c r="U6" s="9"/>
      <c r="V6" s="9"/>
      <c r="W6" s="8">
        <v>25</v>
      </c>
      <c r="X6" s="8">
        <v>46</v>
      </c>
      <c r="Y6" s="8">
        <v>62</v>
      </c>
      <c r="Z6" s="8">
        <v>43</v>
      </c>
      <c r="AA6" s="8"/>
      <c r="AB6" s="8"/>
      <c r="AC6" s="8"/>
      <c r="AD6" s="8"/>
      <c r="AE6" s="8"/>
      <c r="AF6" s="8"/>
      <c r="AG6" s="7">
        <v>18</v>
      </c>
      <c r="AH6" s="7">
        <v>31</v>
      </c>
      <c r="AI6" s="7">
        <v>21</v>
      </c>
      <c r="AJ6" s="7">
        <v>0</v>
      </c>
      <c r="AK6" s="7">
        <v>23</v>
      </c>
      <c r="AL6" s="7"/>
      <c r="AM6" s="7"/>
      <c r="AN6" s="7"/>
      <c r="AO6" s="7"/>
      <c r="AP6" s="7"/>
    </row>
  </sheetData>
  <mergeCells count="4">
    <mergeCell ref="C4:L4"/>
    <mergeCell ref="M4:V4"/>
    <mergeCell ref="W4:AF4"/>
    <mergeCell ref="AG4:A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13C18-36F1-4BDD-9009-5D3219435C0F}">
  <dimension ref="A1:T35"/>
  <sheetViews>
    <sheetView workbookViewId="0">
      <selection activeCell="M15" sqref="M15"/>
    </sheetView>
  </sheetViews>
  <sheetFormatPr defaultRowHeight="14.4" x14ac:dyDescent="0.3"/>
  <sheetData>
    <row r="1" spans="1:13" x14ac:dyDescent="0.3">
      <c r="A1" t="s">
        <v>28</v>
      </c>
    </row>
    <row r="4" spans="1:13" x14ac:dyDescent="0.3">
      <c r="B4" t="s">
        <v>16</v>
      </c>
    </row>
    <row r="5" spans="1:13" x14ac:dyDescent="0.3">
      <c r="B5">
        <v>10</v>
      </c>
      <c r="C5">
        <v>13</v>
      </c>
      <c r="D5">
        <v>12</v>
      </c>
      <c r="F5" t="s">
        <v>20</v>
      </c>
    </row>
    <row r="6" spans="1:13" x14ac:dyDescent="0.3">
      <c r="F6" s="3">
        <f>_xlfn.T.TEST(B5:D5,B8:D8,2,2)</f>
        <v>0.10453999977837543</v>
      </c>
    </row>
    <row r="7" spans="1:13" x14ac:dyDescent="0.3">
      <c r="B7" t="s">
        <v>17</v>
      </c>
    </row>
    <row r="8" spans="1:13" x14ac:dyDescent="0.3">
      <c r="B8">
        <v>16</v>
      </c>
      <c r="C8">
        <v>23</v>
      </c>
      <c r="D8">
        <v>14</v>
      </c>
    </row>
    <row r="12" spans="1:13" x14ac:dyDescent="0.3">
      <c r="B12" t="s">
        <v>18</v>
      </c>
    </row>
    <row r="13" spans="1:13" x14ac:dyDescent="0.3">
      <c r="B13">
        <v>65</v>
      </c>
      <c r="C13">
        <v>16</v>
      </c>
      <c r="D13">
        <v>15</v>
      </c>
      <c r="E13">
        <v>13</v>
      </c>
      <c r="F13">
        <v>16</v>
      </c>
      <c r="G13">
        <v>38</v>
      </c>
      <c r="H13">
        <v>81</v>
      </c>
      <c r="I13">
        <v>20</v>
      </c>
    </row>
    <row r="14" spans="1:13" x14ac:dyDescent="0.3">
      <c r="M14" t="s">
        <v>20</v>
      </c>
    </row>
    <row r="15" spans="1:13" x14ac:dyDescent="0.3">
      <c r="B15" t="s">
        <v>19</v>
      </c>
      <c r="M15" s="3">
        <f>_xlfn.T.TEST(B13:I13,B16:K16,2,2)</f>
        <v>6.4386638179849617E-3</v>
      </c>
    </row>
    <row r="16" spans="1:13" x14ac:dyDescent="0.3">
      <c r="B16">
        <v>97</v>
      </c>
      <c r="C16">
        <v>78</v>
      </c>
      <c r="D16">
        <v>78</v>
      </c>
      <c r="E16">
        <v>78</v>
      </c>
      <c r="F16">
        <v>74</v>
      </c>
      <c r="G16">
        <v>33</v>
      </c>
      <c r="H16">
        <v>21</v>
      </c>
      <c r="I16">
        <v>78</v>
      </c>
      <c r="J16">
        <v>79</v>
      </c>
      <c r="K16">
        <v>82</v>
      </c>
    </row>
    <row r="20" spans="1:20" x14ac:dyDescent="0.3">
      <c r="A20" t="s">
        <v>29</v>
      </c>
    </row>
    <row r="22" spans="1:20" x14ac:dyDescent="0.3">
      <c r="B22" s="5"/>
      <c r="C22" s="5" t="s">
        <v>19</v>
      </c>
      <c r="D22" s="5"/>
      <c r="E22" s="5"/>
      <c r="F22" s="5"/>
      <c r="G22" s="5"/>
      <c r="H22" s="5"/>
      <c r="I22" s="5"/>
      <c r="J22" s="5"/>
      <c r="Q22" s="5"/>
      <c r="R22" s="5"/>
      <c r="S22" s="5"/>
      <c r="T22" s="5"/>
    </row>
    <row r="23" spans="1:20" x14ac:dyDescent="0.3">
      <c r="B23" s="4"/>
      <c r="C23" s="4">
        <v>97</v>
      </c>
      <c r="D23" s="4">
        <v>33</v>
      </c>
      <c r="E23" s="4">
        <v>21</v>
      </c>
      <c r="F23" s="4">
        <v>78</v>
      </c>
      <c r="G23" s="4">
        <v>79</v>
      </c>
      <c r="H23" s="4"/>
      <c r="I23" s="4"/>
      <c r="J23" s="4"/>
      <c r="Q23" s="4"/>
      <c r="R23" s="4"/>
      <c r="S23" s="4"/>
      <c r="T23" s="4"/>
    </row>
    <row r="24" spans="1:20" x14ac:dyDescent="0.3">
      <c r="I24" t="s">
        <v>20</v>
      </c>
    </row>
    <row r="25" spans="1:20" x14ac:dyDescent="0.3">
      <c r="B25" s="5"/>
      <c r="C25" s="5" t="s">
        <v>27</v>
      </c>
      <c r="D25" s="5"/>
      <c r="E25" s="5"/>
      <c r="F25" s="5"/>
      <c r="G25" s="5"/>
      <c r="I25" s="3">
        <f>_xlfn.T.TEST(C23:G23,C26:G26,2,2)</f>
        <v>0.73214415282617207</v>
      </c>
    </row>
    <row r="26" spans="1:20" x14ac:dyDescent="0.3">
      <c r="B26" s="4"/>
      <c r="C26" s="4">
        <v>176</v>
      </c>
      <c r="D26" s="4">
        <v>28</v>
      </c>
      <c r="E26" s="4">
        <v>18</v>
      </c>
      <c r="F26" s="4">
        <v>69</v>
      </c>
      <c r="G26" s="4">
        <v>73</v>
      </c>
    </row>
    <row r="29" spans="1:20" x14ac:dyDescent="0.3">
      <c r="A29" t="s">
        <v>30</v>
      </c>
    </row>
    <row r="31" spans="1:20" x14ac:dyDescent="0.3">
      <c r="C31" t="s">
        <v>31</v>
      </c>
    </row>
    <row r="32" spans="1:20" x14ac:dyDescent="0.3">
      <c r="C32">
        <v>8</v>
      </c>
      <c r="D32">
        <v>9</v>
      </c>
      <c r="E32">
        <v>11</v>
      </c>
      <c r="F32">
        <v>9</v>
      </c>
      <c r="G32">
        <v>5</v>
      </c>
    </row>
    <row r="33" spans="3:9" x14ac:dyDescent="0.3">
      <c r="I33" t="s">
        <v>20</v>
      </c>
    </row>
    <row r="34" spans="3:9" x14ac:dyDescent="0.3">
      <c r="C34" t="s">
        <v>32</v>
      </c>
      <c r="I34" s="3">
        <f>_xlfn.T.TEST(C32:G32,C35:G35,2,2)</f>
        <v>1.0798109849332967E-2</v>
      </c>
    </row>
    <row r="35" spans="3:9" x14ac:dyDescent="0.3">
      <c r="C35">
        <v>1</v>
      </c>
      <c r="D35">
        <v>2</v>
      </c>
      <c r="E35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EA010-B846-4819-B4A9-DF5C207EB023}">
  <dimension ref="A1:AC48"/>
  <sheetViews>
    <sheetView workbookViewId="0">
      <selection activeCell="E25" sqref="E25"/>
    </sheetView>
  </sheetViews>
  <sheetFormatPr defaultRowHeight="14.4" x14ac:dyDescent="0.3"/>
  <cols>
    <col min="3" max="3" width="8.88671875" customWidth="1"/>
    <col min="4" max="4" width="21.5546875" customWidth="1"/>
  </cols>
  <sheetData>
    <row r="1" spans="1:20" x14ac:dyDescent="0.3">
      <c r="A1" t="s">
        <v>37</v>
      </c>
    </row>
    <row r="3" spans="1:20" x14ac:dyDescent="0.3">
      <c r="A3" t="s">
        <v>47</v>
      </c>
    </row>
    <row r="5" spans="1:20" x14ac:dyDescent="0.3">
      <c r="A5" s="3" t="s">
        <v>38</v>
      </c>
    </row>
    <row r="6" spans="1:20" x14ac:dyDescent="0.3">
      <c r="B6" t="s">
        <v>31</v>
      </c>
      <c r="H6" t="s">
        <v>32</v>
      </c>
      <c r="N6" t="s">
        <v>33</v>
      </c>
      <c r="R6" t="s">
        <v>34</v>
      </c>
    </row>
    <row r="7" spans="1:20" x14ac:dyDescent="0.3">
      <c r="A7" t="s">
        <v>35</v>
      </c>
      <c r="B7">
        <v>1.237406</v>
      </c>
      <c r="C7">
        <v>0.758575</v>
      </c>
      <c r="D7">
        <v>0.86357600000000001</v>
      </c>
      <c r="H7">
        <v>1.8942600000000001</v>
      </c>
      <c r="I7">
        <v>1.2789569999999999</v>
      </c>
      <c r="J7">
        <v>0.97933599999999998</v>
      </c>
      <c r="N7">
        <v>1.903959</v>
      </c>
      <c r="O7">
        <v>1.2339850000000001</v>
      </c>
      <c r="P7">
        <v>1.822562</v>
      </c>
    </row>
    <row r="8" spans="1:20" x14ac:dyDescent="0.3">
      <c r="A8" t="s">
        <v>36</v>
      </c>
      <c r="B8">
        <v>0.28846300000000002</v>
      </c>
      <c r="C8">
        <v>0.19209799999999999</v>
      </c>
      <c r="D8">
        <v>0.26192100000000001</v>
      </c>
      <c r="H8">
        <v>0.18599199999999999</v>
      </c>
      <c r="I8">
        <v>0.306778</v>
      </c>
      <c r="J8">
        <v>0.21809999999999999</v>
      </c>
      <c r="N8">
        <v>0.40573900000000002</v>
      </c>
      <c r="O8">
        <v>0.25613200000000003</v>
      </c>
      <c r="P8">
        <v>0.463949</v>
      </c>
      <c r="R8">
        <v>0.40403800000000001</v>
      </c>
      <c r="S8">
        <v>0.359487</v>
      </c>
      <c r="T8">
        <v>0.36729800000000001</v>
      </c>
    </row>
    <row r="11" spans="1:20" x14ac:dyDescent="0.3">
      <c r="E11" t="s">
        <v>20</v>
      </c>
    </row>
    <row r="12" spans="1:20" x14ac:dyDescent="0.3">
      <c r="D12" t="s">
        <v>39</v>
      </c>
      <c r="E12" s="3">
        <f>_xlfn.T.TEST(B7:D8,H7:J8,1,1)</f>
        <v>7.800317797652688E-2</v>
      </c>
    </row>
    <row r="13" spans="1:20" x14ac:dyDescent="0.3">
      <c r="D13" t="s">
        <v>40</v>
      </c>
      <c r="E13" s="3">
        <f>_xlfn.T.TEST(B7:D8,N7:P8,1,1)</f>
        <v>1.729180581642378E-2</v>
      </c>
    </row>
    <row r="16" spans="1:20" x14ac:dyDescent="0.3">
      <c r="A16" s="3" t="s">
        <v>41</v>
      </c>
    </row>
    <row r="18" spans="1:29" x14ac:dyDescent="0.3">
      <c r="C18" t="s">
        <v>31</v>
      </c>
      <c r="I18" t="s">
        <v>42</v>
      </c>
      <c r="O18" t="s">
        <v>43</v>
      </c>
      <c r="U18" t="s">
        <v>44</v>
      </c>
      <c r="AA18" t="s">
        <v>45</v>
      </c>
    </row>
    <row r="19" spans="1:29" x14ac:dyDescent="0.3">
      <c r="A19" t="s">
        <v>35</v>
      </c>
      <c r="C19">
        <v>1.0820749999999999</v>
      </c>
      <c r="D19">
        <v>0.592306</v>
      </c>
      <c r="E19">
        <v>0.75087300000000001</v>
      </c>
      <c r="I19">
        <v>2.1539510000000002</v>
      </c>
      <c r="J19">
        <v>2.203827</v>
      </c>
      <c r="K19">
        <v>1.833318</v>
      </c>
      <c r="O19">
        <v>2.9090500000000001</v>
      </c>
      <c r="P19">
        <v>1.9252929999999999</v>
      </c>
      <c r="Q19">
        <v>1.3132509999999999</v>
      </c>
    </row>
    <row r="20" spans="1:29" x14ac:dyDescent="0.3">
      <c r="A20" t="s">
        <v>36</v>
      </c>
      <c r="C20">
        <v>0.82850400000000002</v>
      </c>
      <c r="D20">
        <v>0.53619099999999997</v>
      </c>
      <c r="E20">
        <v>0.36704700000000001</v>
      </c>
      <c r="I20">
        <v>0.59975500000000004</v>
      </c>
      <c r="J20">
        <v>0.47855300000000001</v>
      </c>
      <c r="K20">
        <v>0.75793100000000002</v>
      </c>
      <c r="O20">
        <v>1.278078</v>
      </c>
      <c r="P20">
        <v>0.61972400000000005</v>
      </c>
      <c r="Q20">
        <v>0.88790899999999995</v>
      </c>
      <c r="U20">
        <v>1.0079629999999999</v>
      </c>
      <c r="V20">
        <v>1.2642990000000001</v>
      </c>
      <c r="W20">
        <v>2.0524290000000001</v>
      </c>
      <c r="AA20">
        <v>0.67554899999999996</v>
      </c>
      <c r="AB20">
        <v>0.54944499999999996</v>
      </c>
      <c r="AC20">
        <v>0.66644400000000004</v>
      </c>
    </row>
    <row r="23" spans="1:29" x14ac:dyDescent="0.3">
      <c r="E23" t="s">
        <v>20</v>
      </c>
    </row>
    <row r="24" spans="1:29" x14ac:dyDescent="0.3">
      <c r="D24" t="s">
        <v>39</v>
      </c>
      <c r="E24" s="3">
        <f>_xlfn.T.TEST(C19:E20,I19:K20,1,1)</f>
        <v>4.0615873610159399E-2</v>
      </c>
    </row>
    <row r="25" spans="1:29" x14ac:dyDescent="0.3">
      <c r="D25" t="s">
        <v>40</v>
      </c>
      <c r="E25" s="3">
        <f>_xlfn.T.TEST(C19:E20,O19:Q20,1,1)</f>
        <v>1.5010810201488946E-2</v>
      </c>
    </row>
    <row r="29" spans="1:29" x14ac:dyDescent="0.3">
      <c r="A29" t="s">
        <v>46</v>
      </c>
    </row>
    <row r="31" spans="1:29" x14ac:dyDescent="0.3">
      <c r="A31" t="s">
        <v>48</v>
      </c>
    </row>
    <row r="33" spans="1:18" x14ac:dyDescent="0.3">
      <c r="A33" s="3" t="s">
        <v>38</v>
      </c>
      <c r="C33" t="s">
        <v>49</v>
      </c>
      <c r="J33" t="s">
        <v>50</v>
      </c>
      <c r="Q33" t="s">
        <v>51</v>
      </c>
    </row>
    <row r="34" spans="1:18" x14ac:dyDescent="0.3">
      <c r="A34" t="s">
        <v>35</v>
      </c>
      <c r="C34">
        <v>0.22897000000000001</v>
      </c>
      <c r="D34">
        <v>0.35114499999999998</v>
      </c>
      <c r="E34">
        <v>0.238205</v>
      </c>
      <c r="J34">
        <v>0.28966900000000001</v>
      </c>
      <c r="K34">
        <v>0.45796500000000001</v>
      </c>
      <c r="L34">
        <v>0.99800699999999998</v>
      </c>
      <c r="Q34">
        <v>0.78593999999999997</v>
      </c>
      <c r="R34">
        <v>0.36089399999999999</v>
      </c>
    </row>
    <row r="35" spans="1:18" x14ac:dyDescent="0.3">
      <c r="A35" t="s">
        <v>36</v>
      </c>
      <c r="C35">
        <v>0.28640900000000002</v>
      </c>
      <c r="D35">
        <v>8.6051590000000004</v>
      </c>
      <c r="E35">
        <v>0.65766500000000006</v>
      </c>
      <c r="J35">
        <v>19.468710000000002</v>
      </c>
      <c r="K35">
        <v>26.557670000000002</v>
      </c>
      <c r="Q35">
        <v>0.87092700000000001</v>
      </c>
      <c r="R35">
        <v>0.52558700000000003</v>
      </c>
    </row>
    <row r="38" spans="1:18" x14ac:dyDescent="0.3">
      <c r="E38" t="s">
        <v>20</v>
      </c>
    </row>
    <row r="39" spans="1:18" x14ac:dyDescent="0.3">
      <c r="D39" t="s">
        <v>52</v>
      </c>
      <c r="E39" s="3">
        <f>_xlfn.T.TEST(C34:E35,J34:L35,1,1)</f>
        <v>8.2191577078162811E-2</v>
      </c>
    </row>
    <row r="40" spans="1:18" x14ac:dyDescent="0.3">
      <c r="E40" s="3"/>
    </row>
    <row r="42" spans="1:18" x14ac:dyDescent="0.3">
      <c r="C42" t="s">
        <v>49</v>
      </c>
      <c r="J42" t="s">
        <v>50</v>
      </c>
      <c r="Q42" t="s">
        <v>53</v>
      </c>
    </row>
    <row r="43" spans="1:18" x14ac:dyDescent="0.3">
      <c r="A43" s="3" t="s">
        <v>41</v>
      </c>
      <c r="C43">
        <v>0.53503000000000001</v>
      </c>
      <c r="D43">
        <v>0.31235299999999999</v>
      </c>
      <c r="E43">
        <v>0.50596099999999999</v>
      </c>
      <c r="J43">
        <v>0.37659999999999999</v>
      </c>
      <c r="K43">
        <v>0.78790899999999997</v>
      </c>
      <c r="L43">
        <v>0.79966400000000004</v>
      </c>
      <c r="Q43">
        <v>1.112387</v>
      </c>
      <c r="R43">
        <v>0.99349600000000005</v>
      </c>
    </row>
    <row r="44" spans="1:18" x14ac:dyDescent="0.3">
      <c r="A44" t="s">
        <v>35</v>
      </c>
      <c r="C44">
        <v>0.27187299999999998</v>
      </c>
      <c r="D44">
        <v>0.94916799699999999</v>
      </c>
      <c r="E44">
        <v>0.157718578</v>
      </c>
      <c r="J44">
        <v>1.007400514</v>
      </c>
      <c r="K44">
        <v>2.8339325620000002</v>
      </c>
      <c r="Q44">
        <v>0.90254299999999998</v>
      </c>
      <c r="R44">
        <v>0.80475699999999994</v>
      </c>
    </row>
    <row r="45" spans="1:18" x14ac:dyDescent="0.3">
      <c r="A45" t="s">
        <v>36</v>
      </c>
    </row>
    <row r="47" spans="1:18" x14ac:dyDescent="0.3">
      <c r="E47" t="s">
        <v>20</v>
      </c>
    </row>
    <row r="48" spans="1:18" x14ac:dyDescent="0.3">
      <c r="D48" t="s">
        <v>52</v>
      </c>
      <c r="E48" s="3">
        <f>_xlfn.T.TEST(C43:E44,J43:L44,1,1)</f>
        <v>6.6018840831878992E-2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3B9E-1C8B-43A0-A5DA-D5FCEBC5B81E}">
  <dimension ref="B1:AC80"/>
  <sheetViews>
    <sheetView topLeftCell="J18" workbookViewId="0">
      <selection activeCell="AB44" sqref="AB44"/>
    </sheetView>
  </sheetViews>
  <sheetFormatPr defaultRowHeight="14.4" x14ac:dyDescent="0.3"/>
  <cols>
    <col min="10" max="10" width="8.88671875" style="10"/>
    <col min="11" max="11" width="25.77734375" style="10" customWidth="1"/>
    <col min="12" max="21" width="8.88671875" style="10"/>
  </cols>
  <sheetData>
    <row r="1" spans="2:29" x14ac:dyDescent="0.3">
      <c r="J1" s="10" t="s">
        <v>62</v>
      </c>
    </row>
    <row r="2" spans="2:29" x14ac:dyDescent="0.3">
      <c r="J2" s="10" t="s">
        <v>63</v>
      </c>
    </row>
    <row r="4" spans="2:29" ht="21" x14ac:dyDescent="0.4">
      <c r="K4" s="13" t="s">
        <v>69</v>
      </c>
    </row>
    <row r="7" spans="2:29" x14ac:dyDescent="0.3">
      <c r="J7" s="1" t="s">
        <v>64</v>
      </c>
      <c r="K7" s="1"/>
      <c r="L7" s="1"/>
      <c r="M7" s="1"/>
      <c r="N7" s="1"/>
      <c r="O7" s="1"/>
      <c r="P7" s="1"/>
      <c r="S7" s="1" t="s">
        <v>64</v>
      </c>
      <c r="T7" s="1"/>
      <c r="U7" s="1"/>
      <c r="V7" s="1"/>
      <c r="W7" s="1"/>
      <c r="X7" s="1"/>
      <c r="Y7" s="1"/>
    </row>
    <row r="8" spans="2:29" ht="15.6" x14ac:dyDescent="0.3">
      <c r="J8" s="1"/>
      <c r="K8" s="12" t="s">
        <v>38</v>
      </c>
      <c r="L8" s="1"/>
      <c r="M8" s="1"/>
      <c r="N8" s="1"/>
      <c r="O8" s="1"/>
      <c r="P8" s="1"/>
      <c r="S8" s="1"/>
      <c r="T8" s="12" t="s">
        <v>41</v>
      </c>
      <c r="U8" s="1"/>
      <c r="V8" s="1"/>
      <c r="W8" s="1"/>
      <c r="X8" s="1"/>
      <c r="Y8" s="1"/>
    </row>
    <row r="9" spans="2:29" x14ac:dyDescent="0.3">
      <c r="B9" t="s">
        <v>54</v>
      </c>
      <c r="J9" s="1"/>
      <c r="K9" s="1"/>
      <c r="L9" s="1"/>
      <c r="M9" s="1"/>
      <c r="N9" s="1"/>
      <c r="O9" s="1"/>
      <c r="P9" s="1" t="s">
        <v>72</v>
      </c>
      <c r="S9" s="1"/>
      <c r="T9" s="1"/>
      <c r="U9" s="1"/>
      <c r="V9" s="1"/>
      <c r="W9" s="1"/>
      <c r="X9" s="1"/>
      <c r="Y9" s="1"/>
    </row>
    <row r="10" spans="2:29" x14ac:dyDescent="0.3">
      <c r="B10">
        <v>-0.47799999999999998</v>
      </c>
      <c r="J10" s="1"/>
      <c r="K10" s="1" t="s">
        <v>55</v>
      </c>
      <c r="L10" s="1">
        <v>33.622</v>
      </c>
      <c r="M10" s="1">
        <f>AVERAGE(L10:L12)</f>
        <v>33.768333333333338</v>
      </c>
      <c r="N10" s="1"/>
      <c r="O10" s="1"/>
      <c r="P10" s="1"/>
      <c r="S10" s="1"/>
      <c r="T10" s="1" t="s">
        <v>55</v>
      </c>
      <c r="U10" s="1">
        <v>31.966999999999999</v>
      </c>
      <c r="V10" s="1">
        <v>32.324000000000005</v>
      </c>
      <c r="W10" s="1"/>
      <c r="X10" s="1"/>
      <c r="Y10" s="1"/>
    </row>
    <row r="11" spans="2:29" x14ac:dyDescent="0.3">
      <c r="B11">
        <v>-1.0509999999999999</v>
      </c>
      <c r="J11" s="1"/>
      <c r="K11" s="1"/>
      <c r="L11" s="1">
        <v>34.048000000000002</v>
      </c>
      <c r="M11" s="1"/>
      <c r="N11" s="1"/>
      <c r="O11" s="1"/>
      <c r="P11" s="1"/>
      <c r="S11" s="1"/>
      <c r="T11" s="1"/>
      <c r="U11" s="1">
        <v>32.387</v>
      </c>
      <c r="V11" s="1"/>
      <c r="W11" s="1"/>
      <c r="X11" s="1"/>
      <c r="Y11" s="1"/>
      <c r="AA11" t="s">
        <v>32</v>
      </c>
    </row>
    <row r="12" spans="2:29" x14ac:dyDescent="0.3">
      <c r="B12">
        <v>-1.464</v>
      </c>
      <c r="J12" s="1"/>
      <c r="K12" s="1"/>
      <c r="L12" s="1">
        <v>33.634999999999998</v>
      </c>
      <c r="M12" s="1"/>
      <c r="N12" s="1"/>
      <c r="O12" s="1"/>
      <c r="P12" s="1"/>
      <c r="S12" s="1"/>
      <c r="T12" s="1"/>
      <c r="U12" s="1">
        <v>32.618000000000002</v>
      </c>
      <c r="V12" s="1"/>
      <c r="W12" s="1"/>
      <c r="X12" s="1"/>
      <c r="Y12" s="1" t="s">
        <v>58</v>
      </c>
    </row>
    <row r="13" spans="2:29" x14ac:dyDescent="0.3">
      <c r="B13">
        <v>-3.3485</v>
      </c>
      <c r="J13" s="1"/>
      <c r="K13" s="1" t="s">
        <v>56</v>
      </c>
      <c r="L13" s="1">
        <v>34.1</v>
      </c>
      <c r="M13" s="1"/>
      <c r="N13" s="1">
        <f>L13-L10</f>
        <v>0.47800000000000153</v>
      </c>
      <c r="O13" s="1">
        <f t="shared" ref="O13:O18" si="0">2^(-N13)</f>
        <v>0.71797225531171704</v>
      </c>
      <c r="P13" s="1">
        <f>LOG(O13,2)</f>
        <v>-0.47800000000000142</v>
      </c>
      <c r="S13" s="1"/>
      <c r="T13" s="1" t="s">
        <v>56</v>
      </c>
      <c r="U13" s="1">
        <v>32.636000000000003</v>
      </c>
      <c r="V13" s="1"/>
      <c r="W13" s="1">
        <f>U13-U10</f>
        <v>0.66900000000000404</v>
      </c>
      <c r="X13" s="1">
        <f t="shared" ref="X13:X18" si="1">2^(-W13)</f>
        <v>0.62894248591800728</v>
      </c>
      <c r="Y13" s="1">
        <f t="shared" ref="Y13:Y18" si="2">LOG(X13,2)</f>
        <v>-0.66900000000000392</v>
      </c>
      <c r="AA13" t="s">
        <v>38</v>
      </c>
    </row>
    <row r="14" spans="2:29" x14ac:dyDescent="0.3">
      <c r="B14">
        <v>1.4644999999999999</v>
      </c>
      <c r="J14" s="1"/>
      <c r="K14" s="1"/>
      <c r="L14" s="1">
        <v>34.265999999999998</v>
      </c>
      <c r="M14" s="1"/>
      <c r="N14" s="1">
        <f>L15-L11</f>
        <v>1.0509999999999948</v>
      </c>
      <c r="O14" s="1">
        <f t="shared" si="0"/>
        <v>0.48263351243588021</v>
      </c>
      <c r="P14" s="1">
        <f t="shared" ref="P14:P18" si="3">LOG(O14,2)</f>
        <v>-1.0509999999999948</v>
      </c>
      <c r="S14" s="1"/>
      <c r="T14" s="1"/>
      <c r="U14" s="1">
        <v>31.922000000000001</v>
      </c>
      <c r="V14" s="1"/>
      <c r="W14" s="1">
        <f>U15-U11</f>
        <v>-3.399999999999892E-2</v>
      </c>
      <c r="X14" s="1">
        <f t="shared" si="1"/>
        <v>1.0238469004284416</v>
      </c>
      <c r="Y14" s="1">
        <f t="shared" si="2"/>
        <v>3.3999999999998975E-2</v>
      </c>
      <c r="AB14" t="s">
        <v>73</v>
      </c>
      <c r="AC14" t="s">
        <v>68</v>
      </c>
    </row>
    <row r="15" spans="2:29" x14ac:dyDescent="0.3">
      <c r="B15">
        <v>0.83050000000000002</v>
      </c>
      <c r="J15" s="1"/>
      <c r="K15" s="1"/>
      <c r="L15" s="1">
        <v>35.098999999999997</v>
      </c>
      <c r="M15" s="1"/>
      <c r="N15" s="1">
        <f>L15-L12</f>
        <v>1.4639999999999986</v>
      </c>
      <c r="O15" s="1">
        <f t="shared" si="0"/>
        <v>0.36248670821971324</v>
      </c>
      <c r="P15" s="1">
        <f t="shared" si="3"/>
        <v>-1.4639999999999989</v>
      </c>
      <c r="S15" s="1"/>
      <c r="T15" s="1"/>
      <c r="U15" s="1">
        <v>32.353000000000002</v>
      </c>
      <c r="V15" s="1"/>
      <c r="W15" s="1">
        <f>U15-U12</f>
        <v>-0.26500000000000057</v>
      </c>
      <c r="X15" s="1">
        <f t="shared" si="1"/>
        <v>1.2016360495268512</v>
      </c>
      <c r="Y15" s="1">
        <f t="shared" si="2"/>
        <v>0.26500000000000057</v>
      </c>
      <c r="AB15">
        <v>0.63551584465283173</v>
      </c>
      <c r="AC15">
        <v>0.47929971924648829</v>
      </c>
    </row>
    <row r="16" spans="2:29" x14ac:dyDescent="0.3">
      <c r="B16">
        <v>-0.66249999999999998</v>
      </c>
      <c r="J16" s="1"/>
      <c r="K16" s="1" t="s">
        <v>57</v>
      </c>
      <c r="L16" s="1">
        <v>34.276000000000003</v>
      </c>
      <c r="M16" s="1"/>
      <c r="N16" s="1">
        <f>L16-L10</f>
        <v>0.65400000000000347</v>
      </c>
      <c r="O16" s="11">
        <f t="shared" si="0"/>
        <v>0.63551584465283173</v>
      </c>
      <c r="P16" s="1">
        <f t="shared" si="3"/>
        <v>-0.65400000000000347</v>
      </c>
      <c r="S16" s="1"/>
      <c r="T16" s="1" t="s">
        <v>57</v>
      </c>
      <c r="U16" s="1">
        <v>31.280999999999999</v>
      </c>
      <c r="V16" s="1"/>
      <c r="W16" s="1">
        <f>U16-U10</f>
        <v>-0.68599999999999994</v>
      </c>
      <c r="X16" s="11">
        <f t="shared" si="1"/>
        <v>1.6088167418838315</v>
      </c>
      <c r="Y16" s="1">
        <f t="shared" si="2"/>
        <v>0.68600000000000005</v>
      </c>
      <c r="AB16">
        <v>1.8050014549248647</v>
      </c>
      <c r="AC16">
        <v>0.9000019297935159</v>
      </c>
    </row>
    <row r="17" spans="2:29" x14ac:dyDescent="0.3">
      <c r="B17">
        <v>0.20949999999999999</v>
      </c>
      <c r="J17" s="1"/>
      <c r="K17" s="1"/>
      <c r="L17" s="1">
        <v>34.286999999999999</v>
      </c>
      <c r="M17" s="1"/>
      <c r="N17" s="1">
        <f>L18-L11</f>
        <v>-0.85200000000000387</v>
      </c>
      <c r="O17" s="11">
        <f t="shared" si="0"/>
        <v>1.8050014549248647</v>
      </c>
      <c r="P17" s="1">
        <f t="shared" si="3"/>
        <v>0.85200000000000387</v>
      </c>
      <c r="S17" s="1"/>
      <c r="T17" s="1"/>
      <c r="U17" s="1">
        <v>31.295999999999999</v>
      </c>
      <c r="V17" s="1"/>
      <c r="W17" s="1">
        <f>U18-U11</f>
        <v>8.8000000000000966E-2</v>
      </c>
      <c r="X17" s="11">
        <f t="shared" si="1"/>
        <v>0.94082610751378692</v>
      </c>
      <c r="Y17" s="1">
        <f t="shared" si="2"/>
        <v>-8.8000000000001091E-2</v>
      </c>
      <c r="AB17">
        <v>1.355664326800001</v>
      </c>
      <c r="AC17">
        <v>0.65678814869890112</v>
      </c>
    </row>
    <row r="18" spans="2:29" x14ac:dyDescent="0.3">
      <c r="J18" s="1"/>
      <c r="K18" s="1"/>
      <c r="L18" s="1">
        <v>33.195999999999998</v>
      </c>
      <c r="M18" s="1"/>
      <c r="N18" s="1">
        <f>L18-L12</f>
        <v>-0.43900000000000006</v>
      </c>
      <c r="O18" s="11">
        <f t="shared" si="0"/>
        <v>1.355664326800001</v>
      </c>
      <c r="P18" s="1">
        <f t="shared" si="3"/>
        <v>0.43900000000000017</v>
      </c>
      <c r="S18" s="1"/>
      <c r="T18" s="1"/>
      <c r="U18" s="1">
        <v>32.475000000000001</v>
      </c>
      <c r="V18" s="1"/>
      <c r="W18" s="1">
        <f>U18-U12</f>
        <v>-0.14300000000000068</v>
      </c>
      <c r="X18" s="11">
        <f t="shared" si="1"/>
        <v>1.1041988471630932</v>
      </c>
      <c r="Y18" s="1">
        <f t="shared" si="2"/>
        <v>0.14300000000000057</v>
      </c>
      <c r="AB18">
        <v>11.3647969243678</v>
      </c>
      <c r="AC18">
        <v>6.6353228647959881</v>
      </c>
    </row>
    <row r="19" spans="2:29" x14ac:dyDescent="0.3">
      <c r="J19" s="1"/>
      <c r="K19" s="1"/>
      <c r="L19" s="1"/>
      <c r="M19" s="1"/>
      <c r="N19" s="1"/>
      <c r="O19" s="1"/>
      <c r="P19" s="1"/>
      <c r="S19" s="1"/>
      <c r="T19" s="1"/>
      <c r="U19" s="1"/>
      <c r="V19" s="1"/>
      <c r="W19" s="1"/>
      <c r="X19" s="1"/>
      <c r="Y19" s="1"/>
      <c r="AB19">
        <v>8.9444948077269029</v>
      </c>
      <c r="AC19">
        <v>8.2802060358773701</v>
      </c>
    </row>
    <row r="20" spans="2:29" x14ac:dyDescent="0.3">
      <c r="J20" s="1" t="s">
        <v>66</v>
      </c>
      <c r="K20" s="1"/>
      <c r="L20" s="1"/>
      <c r="M20" s="1"/>
      <c r="N20" s="1"/>
      <c r="O20" s="1"/>
      <c r="P20" s="1"/>
      <c r="S20" s="1" t="s">
        <v>66</v>
      </c>
      <c r="T20" s="1"/>
      <c r="U20" s="1"/>
      <c r="V20" s="1"/>
      <c r="W20" s="1"/>
      <c r="X20" s="1"/>
      <c r="Y20" s="1"/>
      <c r="AB20">
        <v>7.0396319351657937</v>
      </c>
      <c r="AC20">
        <v>5.3171997567834879</v>
      </c>
    </row>
    <row r="21" spans="2:29" x14ac:dyDescent="0.3">
      <c r="J21" s="1"/>
      <c r="K21" s="1" t="s">
        <v>55</v>
      </c>
      <c r="L21" s="1">
        <v>29.48</v>
      </c>
      <c r="M21" s="1">
        <v>30.388500000000001</v>
      </c>
      <c r="N21" s="1"/>
      <c r="O21" s="1"/>
      <c r="P21" s="1"/>
      <c r="S21" s="1"/>
      <c r="T21" s="1" t="s">
        <v>55</v>
      </c>
      <c r="U21" s="1"/>
      <c r="V21" s="1">
        <v>27.840499999999999</v>
      </c>
      <c r="W21" s="1"/>
      <c r="X21" s="1"/>
      <c r="Y21" s="1"/>
      <c r="AB21" s="10">
        <v>1.0101013113784478</v>
      </c>
      <c r="AC21">
        <v>1.1905817347928158</v>
      </c>
    </row>
    <row r="22" spans="2:29" x14ac:dyDescent="0.3">
      <c r="J22" s="1"/>
      <c r="K22" s="1"/>
      <c r="L22" s="1"/>
      <c r="M22" s="1"/>
      <c r="N22" s="1"/>
      <c r="O22" s="1"/>
      <c r="P22" s="1"/>
      <c r="S22" s="1"/>
      <c r="T22" s="1"/>
      <c r="U22" s="1">
        <v>28.614000000000001</v>
      </c>
      <c r="V22" s="1"/>
      <c r="W22" s="1"/>
      <c r="X22" s="1"/>
      <c r="Y22" s="1"/>
      <c r="AA22">
        <v>272.76220000000001</v>
      </c>
      <c r="AB22" s="10"/>
      <c r="AC22">
        <v>1.3771318246083095</v>
      </c>
    </row>
    <row r="23" spans="2:29" x14ac:dyDescent="0.3">
      <c r="J23" s="1"/>
      <c r="K23" s="1"/>
      <c r="L23" s="1">
        <v>31.297000000000001</v>
      </c>
      <c r="M23" s="1"/>
      <c r="N23" s="1"/>
      <c r="O23" s="1"/>
      <c r="P23" s="1"/>
      <c r="S23" s="1"/>
      <c r="T23" s="1"/>
      <c r="U23" s="1">
        <v>27.067</v>
      </c>
      <c r="V23" s="1"/>
      <c r="W23" s="1"/>
      <c r="X23" s="1"/>
      <c r="Y23" s="1"/>
      <c r="AC23">
        <v>1.0293022366434954</v>
      </c>
    </row>
    <row r="24" spans="2:29" x14ac:dyDescent="0.3">
      <c r="J24" s="1"/>
      <c r="K24" s="1" t="s">
        <v>56</v>
      </c>
      <c r="L24" s="1">
        <v>33.737000000000002</v>
      </c>
      <c r="M24" s="1"/>
      <c r="N24" s="1">
        <v>3.3485000000000014</v>
      </c>
      <c r="O24" s="1">
        <v>9.8175033812760562E-2</v>
      </c>
      <c r="P24" s="1">
        <v>-3.3485000000000014</v>
      </c>
      <c r="S24" s="1"/>
      <c r="T24" s="1" t="s">
        <v>56</v>
      </c>
      <c r="U24" s="1"/>
      <c r="V24" s="1"/>
      <c r="W24" s="1"/>
      <c r="X24" s="1"/>
      <c r="Y24" s="1"/>
    </row>
    <row r="25" spans="2:29" x14ac:dyDescent="0.3">
      <c r="J25" s="1"/>
      <c r="K25" s="1"/>
      <c r="L25" s="1">
        <v>28.923999999999999</v>
      </c>
      <c r="M25" s="1"/>
      <c r="N25" s="1">
        <v>-1.464500000000001</v>
      </c>
      <c r="O25" s="1">
        <v>2.7596781094867318</v>
      </c>
      <c r="P25" s="1">
        <v>1.464500000000001</v>
      </c>
      <c r="S25" s="1"/>
      <c r="T25" s="1"/>
      <c r="U25" s="1">
        <v>28.07</v>
      </c>
      <c r="V25" s="1"/>
      <c r="W25" s="1">
        <v>0.22950000000000159</v>
      </c>
      <c r="X25" s="1">
        <v>0.85293044371588533</v>
      </c>
      <c r="Y25" s="1">
        <v>-0.22950000000000159</v>
      </c>
      <c r="AB25" t="s">
        <v>20</v>
      </c>
      <c r="AC25" s="3">
        <v>0.05</v>
      </c>
    </row>
    <row r="26" spans="2:29" x14ac:dyDescent="0.3">
      <c r="J26" s="1"/>
      <c r="K26" s="1"/>
      <c r="L26" s="1">
        <v>29.558</v>
      </c>
      <c r="M26" s="1"/>
      <c r="N26" s="1">
        <v>-0.83050000000000068</v>
      </c>
      <c r="O26" s="1">
        <v>1.7783015679056742</v>
      </c>
      <c r="P26" s="1">
        <v>0.83050000000000068</v>
      </c>
      <c r="S26" s="1"/>
      <c r="T26" s="1"/>
      <c r="U26" s="1">
        <v>32.701999999999998</v>
      </c>
      <c r="V26" s="1"/>
      <c r="W26" s="1">
        <v>4.8614999999999995</v>
      </c>
      <c r="X26" s="1">
        <v>3.4398751175753611E-2</v>
      </c>
      <c r="Y26" s="1">
        <v>-4.8614999999999995</v>
      </c>
    </row>
    <row r="27" spans="2:29" x14ac:dyDescent="0.3">
      <c r="J27" s="1"/>
      <c r="K27" s="1" t="s">
        <v>57</v>
      </c>
      <c r="L27" s="1">
        <v>26.882000000000001</v>
      </c>
      <c r="M27" s="1"/>
      <c r="N27" s="1">
        <v>-3.5064999999999991</v>
      </c>
      <c r="O27" s="11">
        <v>11.364796924367763</v>
      </c>
      <c r="P27" s="1">
        <v>3.5064999999999986</v>
      </c>
      <c r="S27" s="1"/>
      <c r="T27" s="1" t="s">
        <v>57</v>
      </c>
      <c r="U27" s="1">
        <v>24.1525</v>
      </c>
      <c r="V27" s="1"/>
      <c r="W27" s="1">
        <v>-3.6879999999999988</v>
      </c>
      <c r="X27" s="11">
        <v>12.888388656779991</v>
      </c>
      <c r="Y27" s="1">
        <v>3.6879999999999988</v>
      </c>
    </row>
    <row r="28" spans="2:29" x14ac:dyDescent="0.3">
      <c r="J28" s="1"/>
      <c r="K28" s="1"/>
      <c r="L28" s="1">
        <v>27.227499999999999</v>
      </c>
      <c r="M28" s="1"/>
      <c r="N28" s="1">
        <v>-3.1610000000000014</v>
      </c>
      <c r="O28" s="11">
        <v>8.9444948077269029</v>
      </c>
      <c r="P28" s="1">
        <v>3.1610000000000014</v>
      </c>
      <c r="S28" s="1"/>
      <c r="T28" s="1"/>
      <c r="U28" s="1">
        <v>25.971</v>
      </c>
      <c r="V28" s="1"/>
      <c r="W28" s="1">
        <v>-1.8694999999999986</v>
      </c>
      <c r="X28" s="11">
        <v>3.6540591810323102</v>
      </c>
      <c r="Y28" s="1">
        <v>1.8694999999999986</v>
      </c>
    </row>
    <row r="29" spans="2:29" x14ac:dyDescent="0.3">
      <c r="J29" s="1"/>
      <c r="K29" s="1"/>
      <c r="L29" s="1">
        <v>27.573</v>
      </c>
      <c r="M29" s="1"/>
      <c r="N29" s="1">
        <v>-2.8155000000000001</v>
      </c>
      <c r="O29" s="11">
        <v>7.0396319351657937</v>
      </c>
      <c r="P29" s="1">
        <v>2.8155000000000001</v>
      </c>
      <c r="S29" s="1"/>
      <c r="T29" s="1"/>
      <c r="U29" s="1"/>
      <c r="V29" s="1"/>
      <c r="W29" s="1"/>
      <c r="X29" s="11"/>
      <c r="Y29" s="1"/>
      <c r="AA29" t="s">
        <v>32</v>
      </c>
    </row>
    <row r="30" spans="2:29" x14ac:dyDescent="0.3">
      <c r="J30" s="1"/>
      <c r="K30" s="1"/>
      <c r="L30" s="1"/>
      <c r="M30" s="1"/>
      <c r="N30" s="1"/>
      <c r="O30" s="1"/>
      <c r="P30" s="1"/>
      <c r="S30" s="1"/>
      <c r="T30" s="1"/>
      <c r="U30" s="1"/>
      <c r="V30" s="1"/>
      <c r="W30" s="1"/>
      <c r="X30" s="1"/>
      <c r="Y30" s="1"/>
    </row>
    <row r="31" spans="2:29" x14ac:dyDescent="0.3">
      <c r="J31" s="1"/>
      <c r="K31" s="1"/>
      <c r="L31" s="1"/>
      <c r="M31" s="1"/>
      <c r="N31" s="1"/>
      <c r="O31" s="1"/>
      <c r="P31" s="1"/>
      <c r="S31" s="1"/>
      <c r="T31" s="1"/>
      <c r="U31" s="1"/>
      <c r="V31" s="1"/>
      <c r="W31" s="1"/>
      <c r="X31" s="1"/>
      <c r="Y31" s="1"/>
      <c r="AA31" t="s">
        <v>41</v>
      </c>
    </row>
    <row r="32" spans="2:29" x14ac:dyDescent="0.3">
      <c r="J32" s="1" t="s">
        <v>67</v>
      </c>
      <c r="K32" s="1"/>
      <c r="L32" s="1"/>
      <c r="M32" s="1"/>
      <c r="N32" s="1"/>
      <c r="O32" s="1"/>
      <c r="P32" s="1"/>
      <c r="S32" s="1"/>
      <c r="T32" s="1"/>
      <c r="U32" s="1"/>
      <c r="V32" s="1"/>
      <c r="W32" s="1"/>
      <c r="X32" s="1"/>
      <c r="Y32" s="1"/>
      <c r="AB32" t="s">
        <v>73</v>
      </c>
      <c r="AC32" t="s">
        <v>68</v>
      </c>
    </row>
    <row r="33" spans="10:29" x14ac:dyDescent="0.3">
      <c r="J33" s="1"/>
      <c r="K33" s="1"/>
      <c r="L33" s="1"/>
      <c r="M33" s="1"/>
      <c r="N33" s="1"/>
      <c r="O33" s="1"/>
      <c r="P33" s="1"/>
      <c r="S33" s="1" t="s">
        <v>67</v>
      </c>
      <c r="T33" s="1"/>
      <c r="U33" s="1"/>
      <c r="V33" s="1"/>
      <c r="W33" s="1"/>
      <c r="X33" s="1"/>
      <c r="Y33" s="1"/>
      <c r="AB33">
        <v>1.6088167418838315</v>
      </c>
      <c r="AC33">
        <v>0.43648379556688099</v>
      </c>
    </row>
    <row r="34" spans="10:29" x14ac:dyDescent="0.3">
      <c r="J34" s="1"/>
      <c r="K34" s="1" t="s">
        <v>55</v>
      </c>
      <c r="L34" s="1">
        <v>29.48</v>
      </c>
      <c r="M34" s="1">
        <v>30.388500000000001</v>
      </c>
      <c r="N34" s="1"/>
      <c r="O34" s="1"/>
      <c r="P34" s="1"/>
      <c r="S34" s="1"/>
      <c r="T34" s="1" t="s">
        <v>55</v>
      </c>
      <c r="U34" s="1">
        <v>22.204000000000001</v>
      </c>
      <c r="V34" s="1">
        <f>AVERAGE(U34:U36)</f>
        <v>22.474</v>
      </c>
      <c r="W34" s="1"/>
      <c r="X34" s="1"/>
      <c r="Y34" s="1"/>
      <c r="AB34">
        <v>0.94082610751378692</v>
      </c>
      <c r="AC34">
        <v>0.47731050706985839</v>
      </c>
    </row>
    <row r="35" spans="10:29" x14ac:dyDescent="0.3">
      <c r="J35" s="1"/>
      <c r="K35" s="1"/>
      <c r="L35" s="1"/>
      <c r="M35" s="1"/>
      <c r="N35" s="1"/>
      <c r="O35" s="1"/>
      <c r="P35" s="1"/>
      <c r="S35" s="1"/>
      <c r="T35" s="1"/>
      <c r="U35" s="1">
        <v>22.744</v>
      </c>
      <c r="V35" s="1"/>
      <c r="W35" s="1"/>
      <c r="X35" s="1"/>
      <c r="Y35" s="1"/>
      <c r="AB35">
        <v>1.1041988471630932</v>
      </c>
      <c r="AC35">
        <v>0.52195596371085995</v>
      </c>
    </row>
    <row r="36" spans="10:29" x14ac:dyDescent="0.3">
      <c r="J36" s="1"/>
      <c r="K36" s="1"/>
      <c r="L36" s="1">
        <v>31.297000000000001</v>
      </c>
      <c r="M36" s="1"/>
      <c r="N36" s="1"/>
      <c r="O36" s="1"/>
      <c r="P36" s="1"/>
      <c r="S36" s="1"/>
      <c r="T36" s="1"/>
      <c r="U36" s="1"/>
      <c r="V36" s="1"/>
      <c r="W36" s="1"/>
      <c r="X36" s="1"/>
      <c r="Y36" s="1"/>
      <c r="AB36">
        <v>12.888388656779991</v>
      </c>
      <c r="AC36">
        <v>1.7260807994544738</v>
      </c>
    </row>
    <row r="37" spans="10:29" x14ac:dyDescent="0.3">
      <c r="J37" s="1"/>
      <c r="K37" s="1" t="s">
        <v>56</v>
      </c>
      <c r="L37" s="1">
        <v>31.050999999999998</v>
      </c>
      <c r="M37" s="1"/>
      <c r="N37" s="1">
        <v>0.66249999999999787</v>
      </c>
      <c r="O37" s="1">
        <v>0.63178255213192314</v>
      </c>
      <c r="P37" s="1">
        <v>-0.66249999999999776</v>
      </c>
      <c r="S37" s="1"/>
      <c r="T37" s="1" t="s">
        <v>56</v>
      </c>
      <c r="U37" s="1">
        <v>28.405000000000001</v>
      </c>
      <c r="V37" s="1"/>
      <c r="W37" s="1">
        <f>U37-V34</f>
        <v>5.9310000000000009</v>
      </c>
      <c r="X37" s="1">
        <f>2^(-W37)</f>
        <v>1.6390458243358517E-2</v>
      </c>
      <c r="Y37" s="1">
        <f>LOG(X37,2)</f>
        <v>-5.9310000000000009</v>
      </c>
      <c r="AB37">
        <v>3.6540591810323102</v>
      </c>
      <c r="AC37">
        <v>0.92306234625558481</v>
      </c>
    </row>
    <row r="38" spans="10:29" x14ac:dyDescent="0.3">
      <c r="J38" s="1"/>
      <c r="K38" s="1"/>
      <c r="L38" s="1">
        <v>30.178999999999998</v>
      </c>
      <c r="M38" s="1"/>
      <c r="N38" s="1">
        <v>-0.20950000000000202</v>
      </c>
      <c r="O38" s="1">
        <v>1.1562873757873247</v>
      </c>
      <c r="P38" s="1">
        <v>0.20950000000000202</v>
      </c>
      <c r="S38" s="1"/>
      <c r="T38" s="1"/>
      <c r="U38" s="1"/>
      <c r="V38" s="1"/>
      <c r="W38" s="1"/>
      <c r="X38" s="1"/>
      <c r="Y38" s="1"/>
      <c r="AB38" s="10">
        <v>2.0139111001134395</v>
      </c>
      <c r="AC38">
        <v>2.2015200752482307</v>
      </c>
    </row>
    <row r="39" spans="10:29" x14ac:dyDescent="0.3">
      <c r="J39" s="1"/>
      <c r="K39" s="1"/>
      <c r="L39" s="1"/>
      <c r="M39" s="1"/>
      <c r="N39" s="1"/>
      <c r="O39" s="1"/>
      <c r="P39" s="1"/>
      <c r="S39" s="1"/>
      <c r="T39" s="1"/>
      <c r="U39" s="1">
        <v>25.981000000000002</v>
      </c>
      <c r="V39" s="1"/>
      <c r="W39" s="1">
        <f>U39-V34</f>
        <v>3.5070000000000014</v>
      </c>
      <c r="X39" s="1">
        <f>2^(-W39)</f>
        <v>8.7960523457837253E-2</v>
      </c>
      <c r="Y39" s="1">
        <f>LOG(X39,2)</f>
        <v>-3.5070000000000014</v>
      </c>
      <c r="AB39" s="10">
        <v>10.353165235862823</v>
      </c>
      <c r="AC39">
        <v>1.410786817219444</v>
      </c>
    </row>
    <row r="40" spans="10:29" x14ac:dyDescent="0.3">
      <c r="J40" s="1"/>
      <c r="K40" s="1" t="s">
        <v>57</v>
      </c>
      <c r="L40" s="1">
        <v>30.373999999999999</v>
      </c>
      <c r="M40" s="1"/>
      <c r="N40" s="1">
        <v>-1.4500000000001734E-2</v>
      </c>
      <c r="O40" s="11">
        <v>1.0101013113784478</v>
      </c>
      <c r="P40" s="1">
        <v>1.4500000000001597E-2</v>
      </c>
      <c r="S40" s="1"/>
      <c r="T40" s="1" t="s">
        <v>57</v>
      </c>
      <c r="U40" s="1">
        <v>21.463999999999999</v>
      </c>
      <c r="V40" s="1"/>
      <c r="W40" s="1">
        <f>U40-V34</f>
        <v>-1.0100000000000016</v>
      </c>
      <c r="X40" s="11">
        <f>2^(-W40)</f>
        <v>2.0139111001134395</v>
      </c>
      <c r="Y40" s="1">
        <f>LOG(X40,2)</f>
        <v>1.0100000000000013</v>
      </c>
      <c r="AB40">
        <v>1.7925333991388079</v>
      </c>
      <c r="AC40">
        <v>0.8720604202809018</v>
      </c>
    </row>
    <row r="41" spans="10:29" x14ac:dyDescent="0.3">
      <c r="J41" s="1"/>
      <c r="K41" s="1"/>
      <c r="L41" s="1">
        <v>22.297000000000001</v>
      </c>
      <c r="M41" s="1"/>
      <c r="N41" s="1">
        <v>-8.0914999999999999</v>
      </c>
      <c r="O41" s="11">
        <v>272.76221586987521</v>
      </c>
      <c r="P41" s="1">
        <v>8.0914999999999999</v>
      </c>
      <c r="S41" s="1"/>
      <c r="T41" s="1"/>
      <c r="U41" s="1">
        <v>19.102</v>
      </c>
      <c r="V41" s="1"/>
      <c r="W41" s="1">
        <f>U41-V34</f>
        <v>-3.3719999999999999</v>
      </c>
      <c r="X41" s="11">
        <f>2^(-W41)</f>
        <v>10.353165235862823</v>
      </c>
      <c r="Y41" s="1">
        <f>LOG(X41,2)</f>
        <v>3.3719999999999994</v>
      </c>
      <c r="AC41">
        <v>1.0969516972043505</v>
      </c>
    </row>
    <row r="42" spans="10:29" x14ac:dyDescent="0.3">
      <c r="J42" s="1"/>
      <c r="K42" s="1"/>
      <c r="L42" s="1"/>
      <c r="M42" s="1"/>
      <c r="N42" s="1"/>
      <c r="O42" s="1"/>
      <c r="P42" s="1"/>
      <c r="S42" s="1"/>
      <c r="T42" s="1"/>
      <c r="U42" s="1">
        <v>21.632000000000001</v>
      </c>
      <c r="V42" s="1"/>
      <c r="W42" s="1">
        <f>U42-V34</f>
        <v>-0.84199999999999875</v>
      </c>
      <c r="X42" s="11">
        <f>2^(-W42)</f>
        <v>1.7925333991388079</v>
      </c>
      <c r="Y42" s="1">
        <f>LOG(X42,2)</f>
        <v>0.84199999999999864</v>
      </c>
    </row>
    <row r="43" spans="10:29" x14ac:dyDescent="0.3">
      <c r="AB43" t="s">
        <v>20</v>
      </c>
      <c r="AC43" s="3">
        <f>_xlfn.T.TEST(AB33:AB40,AC33:AC41,1,2)</f>
        <v>2.8150405398622329E-2</v>
      </c>
    </row>
    <row r="44" spans="10:29" ht="21" x14ac:dyDescent="0.4">
      <c r="J44" s="1"/>
      <c r="K44" s="15" t="s">
        <v>70</v>
      </c>
      <c r="L44" s="1"/>
      <c r="M44" s="1"/>
      <c r="N44" s="1"/>
      <c r="O44" s="1"/>
      <c r="P44" s="1"/>
      <c r="S44" s="1"/>
      <c r="T44" s="1"/>
      <c r="U44" s="1"/>
      <c r="V44" s="1"/>
      <c r="W44" s="1"/>
      <c r="X44" s="1"/>
      <c r="Y44" s="1"/>
    </row>
    <row r="45" spans="10:29" x14ac:dyDescent="0.3">
      <c r="J45" s="1"/>
      <c r="K45" s="1"/>
      <c r="L45" s="1"/>
      <c r="M45" s="1"/>
      <c r="N45" s="1"/>
      <c r="O45" s="1"/>
      <c r="P45" s="1"/>
      <c r="S45" s="1"/>
      <c r="T45" s="1"/>
      <c r="U45" s="1"/>
      <c r="V45" s="16"/>
      <c r="W45" s="16"/>
      <c r="X45" s="16"/>
      <c r="Y45" s="16"/>
    </row>
    <row r="46" spans="10:29" x14ac:dyDescent="0.3">
      <c r="J46" s="1" t="s">
        <v>64</v>
      </c>
      <c r="K46" s="1"/>
      <c r="L46" s="1"/>
      <c r="M46" s="1"/>
      <c r="N46" s="1"/>
      <c r="O46" s="1"/>
      <c r="P46" s="1"/>
      <c r="S46" s="1"/>
      <c r="T46" s="1"/>
      <c r="U46" s="1"/>
      <c r="V46" s="16"/>
      <c r="W46" s="16"/>
      <c r="X46" s="16"/>
      <c r="Y46" s="16"/>
    </row>
    <row r="47" spans="10:29" ht="15.6" x14ac:dyDescent="0.3">
      <c r="J47" s="1"/>
      <c r="K47" s="12" t="s">
        <v>38</v>
      </c>
      <c r="L47" s="1"/>
      <c r="M47" s="1"/>
      <c r="N47" s="1"/>
      <c r="O47" s="1"/>
      <c r="P47" s="1"/>
      <c r="S47" s="1"/>
      <c r="T47" s="12" t="s">
        <v>41</v>
      </c>
      <c r="U47" s="1"/>
      <c r="V47" s="1"/>
      <c r="W47" s="1"/>
      <c r="X47" s="1"/>
      <c r="Y47" s="1"/>
    </row>
    <row r="48" spans="10:29" x14ac:dyDescent="0.3">
      <c r="J48" s="1"/>
      <c r="K48" s="1"/>
      <c r="L48" s="1"/>
      <c r="M48" s="1"/>
      <c r="N48" s="1"/>
      <c r="O48" s="1"/>
      <c r="P48" s="1"/>
      <c r="S48" s="1"/>
      <c r="T48" s="1"/>
      <c r="U48" s="1"/>
      <c r="V48" s="1"/>
      <c r="W48" s="1"/>
      <c r="X48" s="1"/>
      <c r="Y48" s="1"/>
    </row>
    <row r="49" spans="10:25" x14ac:dyDescent="0.3">
      <c r="J49" s="1"/>
      <c r="K49" s="1" t="s">
        <v>59</v>
      </c>
      <c r="L49" s="1"/>
      <c r="M49" s="1">
        <v>32.893999999999998</v>
      </c>
      <c r="N49" s="1">
        <v>32.895000000000003</v>
      </c>
      <c r="O49" s="1"/>
      <c r="P49" s="1"/>
      <c r="S49" s="1"/>
      <c r="T49" s="1" t="s">
        <v>59</v>
      </c>
      <c r="U49" s="1">
        <v>22.747</v>
      </c>
      <c r="V49" s="16">
        <v>22.753333333333334</v>
      </c>
      <c r="W49" s="1"/>
      <c r="X49" s="1"/>
      <c r="Y49" s="1"/>
    </row>
    <row r="50" spans="10:25" x14ac:dyDescent="0.3">
      <c r="J50" s="1"/>
      <c r="K50" s="1"/>
      <c r="L50" s="1"/>
      <c r="M50" s="1">
        <v>32.869</v>
      </c>
      <c r="N50" s="1"/>
      <c r="O50" s="1"/>
      <c r="P50" s="1"/>
      <c r="S50" s="1"/>
      <c r="T50" s="1"/>
      <c r="U50" s="1">
        <v>22.692</v>
      </c>
      <c r="V50" s="1"/>
      <c r="W50" s="1"/>
      <c r="X50" s="1"/>
      <c r="Y50" s="1"/>
    </row>
    <row r="51" spans="10:25" x14ac:dyDescent="0.3">
      <c r="J51" s="1"/>
      <c r="K51" s="1"/>
      <c r="L51" s="1"/>
      <c r="M51" s="1">
        <v>32.918999999999997</v>
      </c>
      <c r="N51" s="1"/>
      <c r="O51" s="1"/>
      <c r="P51" s="1"/>
      <c r="S51" s="1"/>
      <c r="T51" s="1"/>
      <c r="U51" s="1">
        <v>22.821000000000002</v>
      </c>
      <c r="V51" s="1"/>
      <c r="W51" s="1"/>
      <c r="X51" s="1"/>
      <c r="Y51" s="1"/>
    </row>
    <row r="52" spans="10:25" x14ac:dyDescent="0.3">
      <c r="J52" s="1"/>
      <c r="K52" s="1" t="s">
        <v>60</v>
      </c>
      <c r="L52" s="1"/>
      <c r="M52" s="1">
        <v>34.186</v>
      </c>
      <c r="N52" s="1">
        <f>M52-M50</f>
        <v>1.3170000000000002</v>
      </c>
      <c r="O52" s="1">
        <f>2^(-N52)</f>
        <v>0.40136869435797667</v>
      </c>
      <c r="P52" s="1">
        <f>LOG(O52,2)</f>
        <v>-1.3170000000000002</v>
      </c>
      <c r="S52" s="1"/>
      <c r="T52" s="1" t="s">
        <v>60</v>
      </c>
      <c r="U52" s="1">
        <v>33.508000000000003</v>
      </c>
      <c r="V52" s="1"/>
      <c r="W52" s="1">
        <v>10.761000000000003</v>
      </c>
      <c r="X52" s="1">
        <v>5.7625700358212868E-4</v>
      </c>
      <c r="Y52" s="1">
        <v>-10.761000000000003</v>
      </c>
    </row>
    <row r="53" spans="10:25" x14ac:dyDescent="0.3">
      <c r="J53" s="1"/>
      <c r="K53" s="1"/>
      <c r="L53" s="1"/>
      <c r="M53" s="1"/>
      <c r="N53" s="1"/>
      <c r="O53" s="1"/>
      <c r="P53" s="1"/>
      <c r="S53" s="1"/>
      <c r="T53" s="1"/>
      <c r="U53" s="1">
        <v>32.911000000000001</v>
      </c>
      <c r="V53" s="1"/>
      <c r="W53" s="1">
        <v>10.219000000000001</v>
      </c>
      <c r="X53" s="1">
        <v>8.3902417475310994E-4</v>
      </c>
      <c r="Y53" s="1">
        <v>-10.219000000000001</v>
      </c>
    </row>
    <row r="54" spans="10:25" x14ac:dyDescent="0.3">
      <c r="J54" s="1"/>
      <c r="K54" s="1"/>
      <c r="L54" s="1"/>
      <c r="M54" s="1">
        <v>33.826999999999998</v>
      </c>
      <c r="N54" s="1">
        <f>M54-M51</f>
        <v>0.90800000000000125</v>
      </c>
      <c r="O54" s="1">
        <f t="shared" ref="O54:O57" si="4">2^(-N54)</f>
        <v>0.53292336803397078</v>
      </c>
      <c r="P54" s="1">
        <f t="shared" ref="P54:P57" si="5">LOG(O54,2)</f>
        <v>-0.90800000000000125</v>
      </c>
      <c r="S54" s="1"/>
      <c r="T54" s="1"/>
      <c r="U54" s="1">
        <v>33.209500000000006</v>
      </c>
      <c r="V54" s="1"/>
      <c r="W54" s="1">
        <v>10.388500000000004</v>
      </c>
      <c r="X54" s="1">
        <v>7.4601900273710785E-4</v>
      </c>
      <c r="Y54" s="1">
        <v>-10.388500000000004</v>
      </c>
    </row>
    <row r="55" spans="10:25" x14ac:dyDescent="0.3">
      <c r="J55" s="1"/>
      <c r="K55" s="1" t="s">
        <v>61</v>
      </c>
      <c r="L55" s="1"/>
      <c r="M55" s="1">
        <v>33.956000000000003</v>
      </c>
      <c r="N55" s="1">
        <f>M55-N49</f>
        <v>1.0609999999999999</v>
      </c>
      <c r="O55" s="11">
        <f>2^(-N55)</f>
        <v>0.47929971924648829</v>
      </c>
      <c r="P55" s="1">
        <f t="shared" si="5"/>
        <v>-1.0609999999999999</v>
      </c>
      <c r="S55" s="1"/>
      <c r="T55" s="1" t="s">
        <v>61</v>
      </c>
      <c r="U55" s="1">
        <v>23.943000000000001</v>
      </c>
      <c r="V55" s="1"/>
      <c r="W55" s="1">
        <v>1.1960000000000015</v>
      </c>
      <c r="X55" s="11">
        <v>0.43648379556688099</v>
      </c>
      <c r="Y55" s="1">
        <v>-1.1960000000000015</v>
      </c>
    </row>
    <row r="56" spans="10:25" x14ac:dyDescent="0.3">
      <c r="J56" s="1"/>
      <c r="K56" s="1"/>
      <c r="L56" s="1"/>
      <c r="M56" s="1">
        <v>33.046999999999997</v>
      </c>
      <c r="N56" s="1">
        <f>M56-N49</f>
        <v>0.15199999999999392</v>
      </c>
      <c r="O56" s="11">
        <f>2^(-N56)</f>
        <v>0.9000019297935159</v>
      </c>
      <c r="P56" s="1">
        <f t="shared" si="5"/>
        <v>-0.15199999999999389</v>
      </c>
      <c r="S56" s="1"/>
      <c r="T56" s="1"/>
      <c r="U56" s="1">
        <v>23.911999999999999</v>
      </c>
      <c r="V56" s="1"/>
      <c r="W56" s="1">
        <v>1.0670000000000002</v>
      </c>
      <c r="X56" s="11">
        <v>0.47731050706985839</v>
      </c>
      <c r="Y56" s="1">
        <v>-1.0670000000000002</v>
      </c>
    </row>
    <row r="57" spans="10:25" x14ac:dyDescent="0.3">
      <c r="J57" s="1"/>
      <c r="K57" s="1"/>
      <c r="L57" s="1"/>
      <c r="M57" s="1">
        <f>AVERAGE(M55:M56)</f>
        <v>33.5015</v>
      </c>
      <c r="N57" s="1">
        <f>M57-N49</f>
        <v>0.60649999999999693</v>
      </c>
      <c r="O57" s="11">
        <f t="shared" si="4"/>
        <v>0.65678814869890112</v>
      </c>
      <c r="P57" s="1">
        <f t="shared" si="5"/>
        <v>-0.60649999999999693</v>
      </c>
      <c r="S57" s="1"/>
      <c r="T57" s="1"/>
      <c r="U57" s="1">
        <v>23.759</v>
      </c>
      <c r="V57" s="1"/>
      <c r="W57" s="1">
        <v>0.93799999999999883</v>
      </c>
      <c r="X57" s="11">
        <v>0.52195596371085995</v>
      </c>
      <c r="Y57" s="1">
        <v>-0.93799999999999872</v>
      </c>
    </row>
    <row r="58" spans="10:25" x14ac:dyDescent="0.3">
      <c r="J58" s="1"/>
      <c r="K58" s="1"/>
      <c r="L58" s="1"/>
      <c r="M58" s="1"/>
      <c r="N58" s="1"/>
      <c r="O58" s="1"/>
      <c r="P58" s="1"/>
      <c r="S58" s="1"/>
      <c r="T58" s="1"/>
      <c r="U58" s="1"/>
      <c r="V58" s="16"/>
      <c r="W58" s="16"/>
      <c r="X58" s="16"/>
      <c r="Y58" s="16"/>
    </row>
    <row r="59" spans="10:25" x14ac:dyDescent="0.3">
      <c r="J59" s="1" t="s">
        <v>65</v>
      </c>
      <c r="K59" s="1"/>
      <c r="L59" s="1"/>
      <c r="M59" s="1"/>
      <c r="N59" s="1"/>
      <c r="O59" s="1"/>
      <c r="P59" s="1"/>
      <c r="S59" s="1"/>
      <c r="T59" s="1"/>
      <c r="U59" s="1"/>
      <c r="V59" s="16"/>
      <c r="W59" s="16"/>
      <c r="X59" s="16"/>
      <c r="Y59" s="16"/>
    </row>
    <row r="60" spans="10:25" x14ac:dyDescent="0.3">
      <c r="J60" s="1"/>
      <c r="K60" s="1" t="s">
        <v>59</v>
      </c>
      <c r="L60" s="1">
        <v>30.754000000000001</v>
      </c>
      <c r="M60" s="1">
        <v>26.689666666666668</v>
      </c>
      <c r="N60" s="1"/>
      <c r="O60" s="1"/>
      <c r="P60" s="1"/>
      <c r="S60" s="1"/>
      <c r="T60" s="1"/>
      <c r="U60" s="1"/>
      <c r="V60" s="1"/>
      <c r="W60" s="1"/>
      <c r="X60" s="1"/>
      <c r="Y60" s="1"/>
    </row>
    <row r="61" spans="10:25" x14ac:dyDescent="0.3">
      <c r="J61" s="1"/>
      <c r="K61" s="1"/>
      <c r="L61" s="1">
        <v>26.591999999999999</v>
      </c>
      <c r="M61" s="1"/>
      <c r="N61" s="1"/>
      <c r="O61" s="1"/>
      <c r="P61" s="1"/>
      <c r="S61" s="1"/>
      <c r="T61" s="1" t="s">
        <v>59</v>
      </c>
      <c r="U61" s="1"/>
      <c r="V61" s="1">
        <v>20.8325</v>
      </c>
      <c r="W61" s="1"/>
      <c r="X61" s="1"/>
      <c r="Y61" s="1"/>
    </row>
    <row r="62" spans="10:25" x14ac:dyDescent="0.3">
      <c r="J62" s="1"/>
      <c r="K62" s="1"/>
      <c r="L62" s="1">
        <v>22.722999999999999</v>
      </c>
      <c r="M62" s="1"/>
      <c r="N62" s="1"/>
      <c r="O62" s="1"/>
      <c r="P62" s="1"/>
      <c r="S62" s="1"/>
      <c r="T62" s="1"/>
      <c r="U62" s="1">
        <v>20.9</v>
      </c>
      <c r="V62" s="1"/>
      <c r="W62" s="1"/>
      <c r="X62" s="1"/>
      <c r="Y62" s="1"/>
    </row>
    <row r="63" spans="10:25" x14ac:dyDescent="0.3">
      <c r="J63" s="1"/>
      <c r="K63" s="1" t="s">
        <v>60</v>
      </c>
      <c r="L63" s="1">
        <v>27.652000000000001</v>
      </c>
      <c r="M63" s="1"/>
      <c r="N63" s="1">
        <v>0.96233333333333348</v>
      </c>
      <c r="O63" s="1">
        <v>0.51322617873373677</v>
      </c>
      <c r="P63" s="1">
        <v>-0.96233333333333326</v>
      </c>
      <c r="S63" s="1"/>
      <c r="T63" s="1"/>
      <c r="U63" s="1">
        <v>20.765000000000001</v>
      </c>
      <c r="V63" s="1"/>
      <c r="W63" s="1"/>
      <c r="X63" s="1"/>
      <c r="Y63" s="1"/>
    </row>
    <row r="64" spans="10:25" x14ac:dyDescent="0.3">
      <c r="J64" s="1"/>
      <c r="K64" s="1"/>
      <c r="L64" s="1">
        <v>27.044</v>
      </c>
      <c r="M64" s="1"/>
      <c r="N64" s="1">
        <v>0.35433333333333294</v>
      </c>
      <c r="O64" s="1">
        <v>0.7822310271120595</v>
      </c>
      <c r="P64" s="1">
        <v>-0.354333333333333</v>
      </c>
      <c r="S64" s="1"/>
      <c r="T64" s="1" t="s">
        <v>60</v>
      </c>
      <c r="U64" s="1">
        <v>23.797000000000001</v>
      </c>
      <c r="V64" s="1"/>
      <c r="W64" s="1">
        <v>2.964500000000001</v>
      </c>
      <c r="X64" s="1">
        <v>0.12811399611349261</v>
      </c>
      <c r="Y64" s="1">
        <v>-2.964500000000001</v>
      </c>
    </row>
    <row r="65" spans="10:25" x14ac:dyDescent="0.3">
      <c r="J65" s="1"/>
      <c r="K65" s="1"/>
      <c r="L65" s="1">
        <v>27.347999999999999</v>
      </c>
      <c r="M65" s="1"/>
      <c r="N65" s="1">
        <v>0.65833333333333144</v>
      </c>
      <c r="O65" s="1">
        <v>0.63360984914353191</v>
      </c>
      <c r="P65" s="1">
        <v>-0.65833333333333144</v>
      </c>
      <c r="S65" s="1"/>
      <c r="T65" s="1"/>
      <c r="U65" s="1">
        <v>25.247</v>
      </c>
      <c r="V65" s="1"/>
      <c r="W65" s="1">
        <v>4.4145000000000003</v>
      </c>
      <c r="X65" s="1">
        <v>4.6892467290049512E-2</v>
      </c>
      <c r="Y65" s="1">
        <v>-4.4145000000000003</v>
      </c>
    </row>
    <row r="66" spans="10:25" x14ac:dyDescent="0.3">
      <c r="J66" s="1"/>
      <c r="K66" s="1" t="s">
        <v>61</v>
      </c>
      <c r="L66" s="1">
        <v>23.959499999999998</v>
      </c>
      <c r="M66" s="1"/>
      <c r="N66" s="1">
        <v>-2.7301666666666691</v>
      </c>
      <c r="O66" s="11">
        <v>6.6353228647959881</v>
      </c>
      <c r="P66" s="16">
        <v>2.7301666666666691</v>
      </c>
      <c r="S66" s="1"/>
      <c r="T66" s="1"/>
      <c r="U66" s="1">
        <v>22.216000000000001</v>
      </c>
      <c r="V66" s="1"/>
      <c r="W66" s="1">
        <v>1.3835000000000015</v>
      </c>
      <c r="X66" s="1">
        <v>0.38328780446613619</v>
      </c>
      <c r="Y66" s="1">
        <v>-1.3835000000000015</v>
      </c>
    </row>
    <row r="67" spans="10:25" x14ac:dyDescent="0.3">
      <c r="J67" s="1"/>
      <c r="K67" s="1"/>
      <c r="L67" s="1">
        <v>23.64</v>
      </c>
      <c r="M67" s="1"/>
      <c r="N67" s="1">
        <v>-3.049666666666667</v>
      </c>
      <c r="O67" s="11">
        <v>8.2802060358773701</v>
      </c>
      <c r="P67" s="16">
        <v>3.049666666666667</v>
      </c>
      <c r="S67" s="1"/>
      <c r="T67" s="1" t="s">
        <v>61</v>
      </c>
      <c r="U67" s="1">
        <v>20.045000000000002</v>
      </c>
      <c r="V67" s="1"/>
      <c r="W67" s="1">
        <v>-0.78749999999999787</v>
      </c>
      <c r="X67" s="11">
        <v>1.7260807994544738</v>
      </c>
      <c r="Y67" s="1">
        <v>0.78749999999999776</v>
      </c>
    </row>
    <row r="68" spans="10:25" x14ac:dyDescent="0.3">
      <c r="J68" s="1"/>
      <c r="K68" s="1"/>
      <c r="L68" s="1">
        <v>24.279</v>
      </c>
      <c r="M68" s="1"/>
      <c r="N68" s="1">
        <v>-2.4106666666666676</v>
      </c>
      <c r="O68" s="11">
        <v>5.3171997567834879</v>
      </c>
      <c r="P68" s="16">
        <v>2.4106666666666676</v>
      </c>
      <c r="S68" s="1"/>
      <c r="T68" s="1"/>
      <c r="U68" s="1">
        <v>20.948</v>
      </c>
      <c r="V68" s="1"/>
      <c r="W68" s="1">
        <v>0.11550000000000082</v>
      </c>
      <c r="X68" s="11">
        <v>0.92306234625558481</v>
      </c>
      <c r="Y68" s="1">
        <v>-0.11550000000000069</v>
      </c>
    </row>
    <row r="69" spans="10:25" x14ac:dyDescent="0.3">
      <c r="J69" s="1"/>
      <c r="K69" s="1"/>
      <c r="L69" s="1"/>
      <c r="M69" s="1"/>
      <c r="N69" s="1"/>
      <c r="O69" s="1"/>
      <c r="P69" s="1"/>
      <c r="S69" s="1"/>
      <c r="T69" s="1"/>
      <c r="U69" s="1">
        <v>19.693999999999999</v>
      </c>
      <c r="V69" s="1"/>
      <c r="W69" s="1">
        <v>-1.1385000000000005</v>
      </c>
      <c r="X69" s="11">
        <v>2.2015200752482307</v>
      </c>
      <c r="Y69" s="1">
        <v>1.1385000000000005</v>
      </c>
    </row>
    <row r="70" spans="10:25" x14ac:dyDescent="0.3">
      <c r="J70" s="1"/>
      <c r="K70" s="1"/>
      <c r="L70" s="1"/>
      <c r="M70" s="1"/>
      <c r="N70" s="1"/>
      <c r="O70" s="1"/>
      <c r="P70" s="1"/>
      <c r="S70" s="1"/>
      <c r="T70" s="1"/>
      <c r="U70" s="1"/>
      <c r="V70" s="16"/>
      <c r="W70" s="16"/>
      <c r="X70" s="16"/>
      <c r="Y70" s="16"/>
    </row>
    <row r="71" spans="10:25" x14ac:dyDescent="0.3">
      <c r="J71" s="1"/>
      <c r="K71" s="1"/>
      <c r="L71" s="1"/>
      <c r="M71" s="1"/>
      <c r="N71" s="1"/>
      <c r="O71" s="1"/>
      <c r="P71" s="1"/>
      <c r="S71" s="1"/>
      <c r="T71" s="1"/>
      <c r="U71" s="1"/>
      <c r="V71" s="16"/>
      <c r="W71" s="16"/>
      <c r="X71" s="16"/>
      <c r="Y71" s="16"/>
    </row>
    <row r="72" spans="10:25" x14ac:dyDescent="0.3">
      <c r="J72" s="1" t="s">
        <v>71</v>
      </c>
      <c r="K72" s="1" t="s">
        <v>59</v>
      </c>
      <c r="L72" s="1">
        <v>21.704000000000001</v>
      </c>
      <c r="M72" s="1">
        <v>22.268666666666672</v>
      </c>
      <c r="N72" s="1"/>
      <c r="O72" s="1"/>
      <c r="P72" s="1"/>
      <c r="S72" s="1"/>
      <c r="T72" s="16" t="s">
        <v>59</v>
      </c>
      <c r="U72" s="16"/>
      <c r="V72" s="16">
        <f>AVERAGE(U73:U74)</f>
        <v>20.0335</v>
      </c>
      <c r="W72" s="16"/>
      <c r="X72" s="16"/>
      <c r="Y72" s="16"/>
    </row>
    <row r="73" spans="10:25" x14ac:dyDescent="0.3">
      <c r="J73" s="1"/>
      <c r="K73" s="1"/>
      <c r="L73" s="1">
        <v>22.422000000000001</v>
      </c>
      <c r="M73" s="1"/>
      <c r="N73" s="1"/>
      <c r="O73" s="1"/>
      <c r="P73" s="1"/>
      <c r="S73" s="1"/>
      <c r="T73" s="16"/>
      <c r="U73" s="16">
        <v>20.117000000000001</v>
      </c>
      <c r="V73" s="16"/>
      <c r="W73" s="16"/>
      <c r="X73" s="16"/>
      <c r="Y73" s="16"/>
    </row>
    <row r="74" spans="10:25" x14ac:dyDescent="0.3">
      <c r="J74" s="1"/>
      <c r="K74" s="1"/>
      <c r="L74" s="1">
        <v>22.68</v>
      </c>
      <c r="M74" s="1"/>
      <c r="N74" s="1"/>
      <c r="O74" s="1"/>
      <c r="P74" s="1"/>
      <c r="S74" s="1"/>
      <c r="T74" s="16"/>
      <c r="U74" s="16">
        <v>19.95</v>
      </c>
      <c r="V74" s="16"/>
      <c r="W74" s="16"/>
      <c r="X74" s="16"/>
      <c r="Y74" s="16"/>
    </row>
    <row r="75" spans="10:25" x14ac:dyDescent="0.3">
      <c r="J75" s="1"/>
      <c r="K75" s="1" t="s">
        <v>60</v>
      </c>
      <c r="L75" s="1">
        <v>23.271999999999998</v>
      </c>
      <c r="M75" s="1"/>
      <c r="N75" s="1">
        <v>1.0033333333333267</v>
      </c>
      <c r="O75" s="1">
        <v>0.4988460882635139</v>
      </c>
      <c r="P75" s="1">
        <v>-1.003333333333327</v>
      </c>
      <c r="S75" s="1"/>
      <c r="T75" s="16" t="s">
        <v>60</v>
      </c>
      <c r="U75" s="16">
        <v>20.37</v>
      </c>
      <c r="V75" s="16"/>
      <c r="W75" s="16">
        <f>U75-V72</f>
        <v>0.33650000000000091</v>
      </c>
      <c r="X75" s="16">
        <f t="shared" ref="X75:X80" si="6">2^(-W75)</f>
        <v>0.79196029083565589</v>
      </c>
      <c r="Y75" s="16">
        <f t="shared" ref="Y75:Y80" si="7">LOG(X75,2)</f>
        <v>-0.33650000000000091</v>
      </c>
    </row>
    <row r="76" spans="10:25" x14ac:dyDescent="0.3">
      <c r="J76" s="1"/>
      <c r="K76" s="1"/>
      <c r="L76" s="1">
        <v>22.882999999999999</v>
      </c>
      <c r="M76" s="1"/>
      <c r="N76" s="1">
        <v>0.6143333333333274</v>
      </c>
      <c r="O76" s="1">
        <v>0.65323168094332873</v>
      </c>
      <c r="P76" s="1">
        <v>-0.61433333333332729</v>
      </c>
      <c r="S76" s="1"/>
      <c r="T76" s="16"/>
      <c r="U76" s="16">
        <v>18.995999999999999</v>
      </c>
      <c r="V76" s="16"/>
      <c r="W76" s="16">
        <f>U76-V72</f>
        <v>-1.0375000000000014</v>
      </c>
      <c r="X76" s="16">
        <f t="shared" si="6"/>
        <v>2.0526675677808504</v>
      </c>
      <c r="Y76" s="16">
        <f t="shared" si="7"/>
        <v>1.0375000000000014</v>
      </c>
    </row>
    <row r="77" spans="10:25" x14ac:dyDescent="0.3">
      <c r="J77" s="1"/>
      <c r="K77" s="1"/>
      <c r="L77" s="1">
        <v>22.494</v>
      </c>
      <c r="M77" s="1"/>
      <c r="N77" s="1">
        <v>0.22533333333332806</v>
      </c>
      <c r="O77" s="1">
        <v>0.85539736409166267</v>
      </c>
      <c r="P77" s="1">
        <v>-0.22533333333332817</v>
      </c>
      <c r="S77" s="1"/>
      <c r="T77" s="16"/>
      <c r="U77" s="16">
        <v>18.553000000000001</v>
      </c>
      <c r="V77" s="16"/>
      <c r="W77" s="16">
        <f>U77-V72</f>
        <v>-1.4804999999999993</v>
      </c>
      <c r="X77" s="16">
        <f t="shared" si="6"/>
        <v>2.790454262887299</v>
      </c>
      <c r="Y77" s="16">
        <f t="shared" si="7"/>
        <v>1.4804999999999993</v>
      </c>
    </row>
    <row r="78" spans="10:25" x14ac:dyDescent="0.3">
      <c r="J78" s="1"/>
      <c r="K78" s="1" t="s">
        <v>61</v>
      </c>
      <c r="L78" s="1">
        <v>22.016999999999999</v>
      </c>
      <c r="M78" s="1"/>
      <c r="N78" s="1">
        <v>-0.25166666666667226</v>
      </c>
      <c r="O78" s="11">
        <v>1.1905817347928158</v>
      </c>
      <c r="P78" s="1">
        <v>0.25166666666667226</v>
      </c>
      <c r="S78" s="1"/>
      <c r="T78" s="16" t="s">
        <v>61</v>
      </c>
      <c r="U78" s="16">
        <v>19.536999999999999</v>
      </c>
      <c r="V78" s="16"/>
      <c r="W78" s="16">
        <f>U78-V72</f>
        <v>-0.49650000000000105</v>
      </c>
      <c r="X78" s="14">
        <f t="shared" si="6"/>
        <v>1.410786817219444</v>
      </c>
      <c r="Y78" s="16">
        <f t="shared" si="7"/>
        <v>0.49650000000000116</v>
      </c>
    </row>
    <row r="79" spans="10:25" x14ac:dyDescent="0.3">
      <c r="J79" s="1"/>
      <c r="K79" s="1"/>
      <c r="L79" s="1">
        <v>21.806999999999999</v>
      </c>
      <c r="M79" s="1"/>
      <c r="N79" s="1">
        <v>-0.46166666666667311</v>
      </c>
      <c r="O79" s="11">
        <v>1.3771318246083095</v>
      </c>
      <c r="P79" s="1">
        <v>0.46166666666667316</v>
      </c>
      <c r="S79" s="1"/>
      <c r="T79" s="16"/>
      <c r="U79" s="16">
        <v>20.231000000000002</v>
      </c>
      <c r="V79" s="16"/>
      <c r="W79" s="16">
        <f>U79-V72</f>
        <v>0.19750000000000156</v>
      </c>
      <c r="X79" s="14">
        <f t="shared" si="6"/>
        <v>0.8720604202809018</v>
      </c>
      <c r="Y79" s="16">
        <f t="shared" si="7"/>
        <v>-0.19750000000000145</v>
      </c>
    </row>
    <row r="80" spans="10:25" x14ac:dyDescent="0.3">
      <c r="J80" s="1"/>
      <c r="K80" s="1"/>
      <c r="L80" s="1">
        <v>22.227</v>
      </c>
      <c r="M80" s="1"/>
      <c r="N80" s="1">
        <v>-4.1666666666671404E-2</v>
      </c>
      <c r="O80" s="11">
        <v>1.0293022366434954</v>
      </c>
      <c r="P80" s="1">
        <v>4.1666666666671397E-2</v>
      </c>
      <c r="S80" s="1"/>
      <c r="T80" s="16"/>
      <c r="U80" s="16">
        <v>19.899999999999999</v>
      </c>
      <c r="V80" s="16"/>
      <c r="W80" s="16">
        <f>U80-V72</f>
        <v>-0.13350000000000151</v>
      </c>
      <c r="X80" s="14">
        <f t="shared" si="6"/>
        <v>1.0969516972043505</v>
      </c>
      <c r="Y80" s="16">
        <f t="shared" si="7"/>
        <v>0.13350000000000162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F5D6-C035-4626-93C6-0F4E2BA95915}">
  <dimension ref="A3:N29"/>
  <sheetViews>
    <sheetView tabSelected="1" topLeftCell="A3" workbookViewId="0">
      <selection activeCell="N29" sqref="N29"/>
    </sheetView>
  </sheetViews>
  <sheetFormatPr defaultRowHeight="14.4" x14ac:dyDescent="0.3"/>
  <cols>
    <col min="9" max="9" width="12" bestFit="1" customWidth="1"/>
  </cols>
  <sheetData>
    <row r="3" spans="1:9" x14ac:dyDescent="0.3">
      <c r="A3" t="s">
        <v>76</v>
      </c>
    </row>
    <row r="4" spans="1:9" x14ac:dyDescent="0.3">
      <c r="B4" t="s">
        <v>77</v>
      </c>
    </row>
    <row r="6" spans="1:9" x14ac:dyDescent="0.3">
      <c r="B6" t="s">
        <v>74</v>
      </c>
    </row>
    <row r="7" spans="1:9" x14ac:dyDescent="0.3">
      <c r="B7">
        <v>1.96</v>
      </c>
      <c r="C7">
        <v>4</v>
      </c>
      <c r="D7">
        <v>0.83</v>
      </c>
      <c r="E7">
        <v>0</v>
      </c>
      <c r="F7">
        <v>0</v>
      </c>
      <c r="G7">
        <v>2.35</v>
      </c>
    </row>
    <row r="8" spans="1:9" x14ac:dyDescent="0.3">
      <c r="I8" t="s">
        <v>20</v>
      </c>
    </row>
    <row r="9" spans="1:9" x14ac:dyDescent="0.3">
      <c r="B9" t="s">
        <v>75</v>
      </c>
      <c r="I9" s="3">
        <f>_xlfn.T.TEST(B7:G7,B10:G10,2,1)</f>
        <v>1.0899716118784261E-3</v>
      </c>
    </row>
    <row r="10" spans="1:9" x14ac:dyDescent="0.3">
      <c r="B10">
        <v>18.2</v>
      </c>
      <c r="C10">
        <v>22.8</v>
      </c>
      <c r="D10">
        <v>32.299999999999997</v>
      </c>
      <c r="E10">
        <v>35</v>
      </c>
      <c r="F10">
        <v>14</v>
      </c>
      <c r="G10">
        <v>28</v>
      </c>
    </row>
    <row r="13" spans="1:9" x14ac:dyDescent="0.3">
      <c r="A13" t="s">
        <v>79</v>
      </c>
    </row>
    <row r="14" spans="1:9" x14ac:dyDescent="0.3">
      <c r="B14" t="s">
        <v>82</v>
      </c>
    </row>
    <row r="16" spans="1:9" x14ac:dyDescent="0.3">
      <c r="B16" t="s">
        <v>80</v>
      </c>
    </row>
    <row r="17" spans="1:14" x14ac:dyDescent="0.3">
      <c r="B17">
        <v>0</v>
      </c>
      <c r="C17">
        <v>11.1</v>
      </c>
      <c r="D17">
        <v>0</v>
      </c>
      <c r="E17">
        <v>8.57</v>
      </c>
    </row>
    <row r="18" spans="1:14" x14ac:dyDescent="0.3">
      <c r="G18" t="s">
        <v>20</v>
      </c>
    </row>
    <row r="19" spans="1:14" x14ac:dyDescent="0.3">
      <c r="B19" t="s">
        <v>81</v>
      </c>
      <c r="G19" s="3">
        <f>_xlfn.T.TEST(B17:E17,B20:E20,2,2)</f>
        <v>1.7587929541775248E-4</v>
      </c>
    </row>
    <row r="20" spans="1:14" x14ac:dyDescent="0.3">
      <c r="B20">
        <v>90</v>
      </c>
      <c r="C20">
        <v>83.3</v>
      </c>
      <c r="D20">
        <v>100</v>
      </c>
      <c r="E20">
        <v>57.7</v>
      </c>
    </row>
    <row r="23" spans="1:14" x14ac:dyDescent="0.3">
      <c r="A23" t="s">
        <v>78</v>
      </c>
    </row>
    <row r="24" spans="1:14" x14ac:dyDescent="0.3">
      <c r="B24" t="s">
        <v>87</v>
      </c>
    </row>
    <row r="26" spans="1:14" x14ac:dyDescent="0.3">
      <c r="D26" t="s">
        <v>83</v>
      </c>
      <c r="I26" t="s">
        <v>84</v>
      </c>
      <c r="N26" t="s">
        <v>20</v>
      </c>
    </row>
    <row r="27" spans="1:14" x14ac:dyDescent="0.3">
      <c r="B27" t="s">
        <v>6</v>
      </c>
      <c r="D27">
        <v>2.93</v>
      </c>
      <c r="E27">
        <v>9</v>
      </c>
      <c r="F27">
        <v>7</v>
      </c>
      <c r="G27">
        <v>1.93</v>
      </c>
      <c r="I27">
        <v>1.93</v>
      </c>
      <c r="J27">
        <v>8</v>
      </c>
      <c r="K27">
        <v>7</v>
      </c>
      <c r="L27">
        <v>2.93</v>
      </c>
      <c r="M27">
        <v>2.85</v>
      </c>
    </row>
    <row r="28" spans="1:14" x14ac:dyDescent="0.3">
      <c r="B28" t="s">
        <v>85</v>
      </c>
      <c r="D28">
        <v>62</v>
      </c>
      <c r="E28">
        <v>37</v>
      </c>
      <c r="F28">
        <v>31</v>
      </c>
      <c r="G28">
        <v>17</v>
      </c>
      <c r="I28">
        <v>52</v>
      </c>
      <c r="J28">
        <v>17</v>
      </c>
      <c r="K28">
        <v>25.8</v>
      </c>
      <c r="L28">
        <v>10</v>
      </c>
      <c r="M28">
        <v>13</v>
      </c>
    </row>
    <row r="29" spans="1:14" x14ac:dyDescent="0.3">
      <c r="B29" t="s">
        <v>86</v>
      </c>
      <c r="D29">
        <v>14.5</v>
      </c>
      <c r="E29">
        <v>17</v>
      </c>
      <c r="F29">
        <v>9.3000000000000007</v>
      </c>
      <c r="I29">
        <v>5</v>
      </c>
      <c r="J29">
        <v>7</v>
      </c>
      <c r="K29">
        <v>3.7</v>
      </c>
      <c r="N29" s="3">
        <f>_xlfn.T.TEST(D29:F29,I29:K29,2,1)</f>
        <v>2.6539313157526289E-2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3570B-8C65-4BC8-9E01-403B62339FEA}">
  <dimension ref="A5:AB37"/>
  <sheetViews>
    <sheetView topLeftCell="A14" workbookViewId="0">
      <selection activeCell="AC28" sqref="AC28"/>
    </sheetView>
  </sheetViews>
  <sheetFormatPr defaultRowHeight="14.4" x14ac:dyDescent="0.3"/>
  <sheetData>
    <row r="5" spans="1:28" ht="15.6" x14ac:dyDescent="0.3">
      <c r="A5" s="17" t="s">
        <v>92</v>
      </c>
    </row>
    <row r="6" spans="1:28" x14ac:dyDescent="0.3">
      <c r="C6" t="s">
        <v>0</v>
      </c>
      <c r="P6" t="s">
        <v>1</v>
      </c>
      <c r="Z6" t="s">
        <v>94</v>
      </c>
      <c r="AA6" t="s">
        <v>95</v>
      </c>
      <c r="AB6" t="s">
        <v>93</v>
      </c>
    </row>
    <row r="7" spans="1:28" x14ac:dyDescent="0.3">
      <c r="A7" t="s">
        <v>2</v>
      </c>
      <c r="C7">
        <v>39.4</v>
      </c>
      <c r="D7">
        <v>71.400000000000006</v>
      </c>
      <c r="E7">
        <v>35</v>
      </c>
      <c r="F7">
        <v>39.1</v>
      </c>
      <c r="G7">
        <v>27.1</v>
      </c>
      <c r="H7">
        <v>47.1</v>
      </c>
      <c r="I7">
        <v>25</v>
      </c>
      <c r="J7">
        <v>53.9</v>
      </c>
      <c r="K7">
        <v>31.9</v>
      </c>
      <c r="L7">
        <v>40.700000000000003</v>
      </c>
      <c r="M7">
        <v>37.1</v>
      </c>
      <c r="N7">
        <v>40.6</v>
      </c>
      <c r="P7">
        <v>18.8</v>
      </c>
      <c r="Q7">
        <v>19</v>
      </c>
      <c r="R7">
        <v>16.899999999999999</v>
      </c>
      <c r="S7">
        <v>5.41</v>
      </c>
      <c r="T7">
        <v>4.09</v>
      </c>
      <c r="U7">
        <v>26.9</v>
      </c>
      <c r="V7">
        <v>34.700000000000003</v>
      </c>
      <c r="W7">
        <v>12.5</v>
      </c>
      <c r="X7">
        <v>8.7100000000000009</v>
      </c>
      <c r="Y7">
        <v>14</v>
      </c>
      <c r="Z7">
        <v>41.06</v>
      </c>
      <c r="AA7">
        <v>16.100000000000001</v>
      </c>
      <c r="AB7">
        <v>9.2900000000000003E-4</v>
      </c>
    </row>
    <row r="8" spans="1:28" x14ac:dyDescent="0.3">
      <c r="A8" t="s">
        <v>88</v>
      </c>
      <c r="C8">
        <v>0.15</v>
      </c>
      <c r="D8">
        <v>0.16</v>
      </c>
      <c r="E8">
        <v>0.54</v>
      </c>
      <c r="F8">
        <v>0.35</v>
      </c>
      <c r="G8">
        <v>0.12</v>
      </c>
      <c r="H8">
        <v>0.26</v>
      </c>
      <c r="I8">
        <v>0</v>
      </c>
      <c r="J8">
        <v>1.1200000000000001</v>
      </c>
      <c r="K8">
        <v>3.98</v>
      </c>
      <c r="L8">
        <v>1.33</v>
      </c>
      <c r="M8">
        <v>0.31</v>
      </c>
      <c r="P8">
        <v>0.79</v>
      </c>
      <c r="Q8">
        <v>2.06</v>
      </c>
      <c r="R8">
        <v>3.17</v>
      </c>
      <c r="S8">
        <v>1.02</v>
      </c>
      <c r="T8">
        <v>0.47</v>
      </c>
      <c r="Z8">
        <v>0.26400000000000001</v>
      </c>
      <c r="AA8">
        <v>1.502</v>
      </c>
      <c r="AB8">
        <v>4.7653000000000001E-2</v>
      </c>
    </row>
    <row r="9" spans="1:28" x14ac:dyDescent="0.3">
      <c r="A9" t="s">
        <v>89</v>
      </c>
      <c r="C9">
        <v>3.38</v>
      </c>
      <c r="D9">
        <v>2.4300000000000002</v>
      </c>
      <c r="E9">
        <v>2.33</v>
      </c>
      <c r="F9">
        <v>6.27</v>
      </c>
      <c r="G9">
        <v>1.24</v>
      </c>
      <c r="H9">
        <v>1.62</v>
      </c>
      <c r="I9">
        <v>1.1000000000000001</v>
      </c>
      <c r="J9">
        <v>2.5099999999999998</v>
      </c>
      <c r="P9">
        <v>0.5</v>
      </c>
      <c r="Q9">
        <v>0.84</v>
      </c>
      <c r="R9">
        <v>5.79</v>
      </c>
      <c r="S9">
        <v>6.46</v>
      </c>
      <c r="Z9">
        <v>3.6030000000000002</v>
      </c>
      <c r="AA9">
        <v>3.3980000000000001</v>
      </c>
      <c r="AB9">
        <v>0.89088000000000001</v>
      </c>
    </row>
    <row r="10" spans="1:28" x14ac:dyDescent="0.3">
      <c r="A10" t="s">
        <v>90</v>
      </c>
      <c r="G10">
        <v>11.7</v>
      </c>
      <c r="H10">
        <v>29.8</v>
      </c>
      <c r="P10">
        <v>86.2</v>
      </c>
      <c r="Q10">
        <v>81</v>
      </c>
      <c r="R10">
        <v>61.7</v>
      </c>
      <c r="S10">
        <v>72.099999999999994</v>
      </c>
    </row>
    <row r="11" spans="1:28" x14ac:dyDescent="0.3">
      <c r="A11" t="s">
        <v>3</v>
      </c>
      <c r="C11">
        <v>72.5</v>
      </c>
      <c r="D11">
        <v>63.4</v>
      </c>
      <c r="E11">
        <v>63</v>
      </c>
      <c r="F11">
        <v>69.599999999999994</v>
      </c>
      <c r="G11">
        <v>79.2</v>
      </c>
      <c r="H11">
        <v>57.7</v>
      </c>
      <c r="I11">
        <v>81.2</v>
      </c>
      <c r="J11">
        <v>1.17</v>
      </c>
      <c r="K11">
        <v>1.83</v>
      </c>
      <c r="P11">
        <v>26.8</v>
      </c>
      <c r="Q11">
        <v>11.5</v>
      </c>
      <c r="R11">
        <v>12.5</v>
      </c>
      <c r="S11">
        <v>17.8</v>
      </c>
      <c r="T11">
        <v>46</v>
      </c>
      <c r="U11">
        <v>46.6</v>
      </c>
      <c r="V11">
        <v>52</v>
      </c>
      <c r="W11">
        <v>46</v>
      </c>
      <c r="Z11">
        <v>60.97</v>
      </c>
      <c r="AA11">
        <v>32.4</v>
      </c>
      <c r="AB11">
        <v>4.3660999999999998E-2</v>
      </c>
    </row>
    <row r="12" spans="1:28" x14ac:dyDescent="0.3">
      <c r="A12" t="s">
        <v>4</v>
      </c>
      <c r="C12">
        <v>35.799999999999997</v>
      </c>
      <c r="D12">
        <v>64.599999999999994</v>
      </c>
      <c r="E12">
        <v>30.9</v>
      </c>
      <c r="F12">
        <v>34.4</v>
      </c>
      <c r="G12">
        <v>23.7</v>
      </c>
      <c r="H12">
        <v>40.299999999999997</v>
      </c>
      <c r="I12">
        <v>24.6</v>
      </c>
      <c r="J12">
        <v>48.4</v>
      </c>
      <c r="K12">
        <v>42.1</v>
      </c>
      <c r="L12">
        <v>51.9</v>
      </c>
      <c r="M12">
        <v>70.599999999999994</v>
      </c>
      <c r="N12">
        <v>37.9</v>
      </c>
      <c r="P12">
        <v>3.36</v>
      </c>
      <c r="Q12">
        <v>7.14</v>
      </c>
      <c r="R12">
        <v>67</v>
      </c>
      <c r="S12">
        <v>70</v>
      </c>
      <c r="T12">
        <v>60</v>
      </c>
      <c r="Z12">
        <v>37.880000000000003</v>
      </c>
      <c r="AA12">
        <v>41.5</v>
      </c>
      <c r="AB12">
        <v>0.866614</v>
      </c>
    </row>
    <row r="13" spans="1:28" x14ac:dyDescent="0.3">
      <c r="A13" t="s">
        <v>91</v>
      </c>
      <c r="C13">
        <v>3.65</v>
      </c>
      <c r="D13">
        <v>10.4</v>
      </c>
      <c r="E13">
        <v>8.92</v>
      </c>
      <c r="P13">
        <v>17.600000000000001</v>
      </c>
      <c r="Q13">
        <v>12.9</v>
      </c>
      <c r="R13">
        <v>12.9</v>
      </c>
      <c r="S13">
        <v>39.1</v>
      </c>
      <c r="T13">
        <v>63.2</v>
      </c>
      <c r="Z13">
        <v>7.657</v>
      </c>
      <c r="AA13">
        <v>14.47</v>
      </c>
      <c r="AB13">
        <v>0.19871800000000001</v>
      </c>
    </row>
    <row r="17" spans="1:28" ht="15.6" x14ac:dyDescent="0.3">
      <c r="A17" s="17" t="s">
        <v>96</v>
      </c>
    </row>
    <row r="18" spans="1:28" x14ac:dyDescent="0.3">
      <c r="C18" t="s">
        <v>0</v>
      </c>
      <c r="O18" t="s">
        <v>1</v>
      </c>
    </row>
    <row r="19" spans="1:28" x14ac:dyDescent="0.3">
      <c r="A19" t="s">
        <v>2</v>
      </c>
      <c r="C19">
        <v>92</v>
      </c>
      <c r="D19">
        <v>81.5</v>
      </c>
      <c r="E19">
        <v>91.8</v>
      </c>
      <c r="F19">
        <v>97.6</v>
      </c>
      <c r="G19">
        <v>96.3</v>
      </c>
      <c r="H19">
        <v>95.4</v>
      </c>
      <c r="I19">
        <v>92.3</v>
      </c>
      <c r="J19">
        <v>92.2</v>
      </c>
      <c r="K19">
        <v>95.1</v>
      </c>
      <c r="L19">
        <v>95.5</v>
      </c>
      <c r="M19">
        <v>77.5</v>
      </c>
      <c r="N19">
        <v>87.3</v>
      </c>
      <c r="O19">
        <v>51.5</v>
      </c>
      <c r="P19">
        <v>62.7</v>
      </c>
      <c r="Q19">
        <v>61.4</v>
      </c>
      <c r="R19">
        <v>9.2200000000000006</v>
      </c>
      <c r="S19">
        <v>7.61</v>
      </c>
      <c r="T19">
        <v>58.9</v>
      </c>
      <c r="U19">
        <v>81.099999999999994</v>
      </c>
      <c r="V19">
        <v>14</v>
      </c>
      <c r="W19">
        <v>13.5</v>
      </c>
      <c r="X19">
        <v>20</v>
      </c>
      <c r="Y19">
        <v>11</v>
      </c>
      <c r="Z19">
        <v>91.56</v>
      </c>
      <c r="AA19">
        <v>35.54</v>
      </c>
      <c r="AB19">
        <v>7.7999999999999999E-5</v>
      </c>
    </row>
    <row r="20" spans="1:28" x14ac:dyDescent="0.3">
      <c r="A20" t="s">
        <v>88</v>
      </c>
      <c r="C20">
        <v>6.18</v>
      </c>
      <c r="D20">
        <v>4.3</v>
      </c>
      <c r="E20">
        <v>2.06</v>
      </c>
      <c r="F20">
        <v>0.37</v>
      </c>
      <c r="G20">
        <v>1.05</v>
      </c>
      <c r="H20">
        <v>2.68</v>
      </c>
      <c r="I20">
        <v>10.4</v>
      </c>
      <c r="J20">
        <v>11.9</v>
      </c>
      <c r="K20">
        <v>11.6</v>
      </c>
      <c r="L20">
        <v>12.6</v>
      </c>
      <c r="M20">
        <v>4.2</v>
      </c>
      <c r="O20">
        <v>2.4700000000000002</v>
      </c>
      <c r="P20">
        <v>4.95</v>
      </c>
      <c r="Q20">
        <v>6.5</v>
      </c>
      <c r="R20">
        <v>0.95</v>
      </c>
      <c r="S20">
        <v>4.97</v>
      </c>
      <c r="Z20">
        <v>2.7919999999999998</v>
      </c>
      <c r="AA20">
        <v>3.968</v>
      </c>
      <c r="AB20">
        <v>0.46597100000000002</v>
      </c>
    </row>
    <row r="21" spans="1:28" x14ac:dyDescent="0.3">
      <c r="A21" t="s">
        <v>89</v>
      </c>
      <c r="C21">
        <v>1.26</v>
      </c>
      <c r="D21">
        <v>8.82</v>
      </c>
      <c r="E21">
        <v>5.36</v>
      </c>
      <c r="F21">
        <v>4.33</v>
      </c>
      <c r="G21">
        <v>3.83</v>
      </c>
      <c r="H21">
        <v>1.92</v>
      </c>
      <c r="I21">
        <v>2.33</v>
      </c>
      <c r="J21">
        <v>1.1399999999999999</v>
      </c>
      <c r="O21">
        <v>2</v>
      </c>
      <c r="P21">
        <v>2.75</v>
      </c>
      <c r="Q21">
        <v>5.6</v>
      </c>
      <c r="R21">
        <v>6.21</v>
      </c>
      <c r="Z21">
        <v>4.9429999999999996</v>
      </c>
      <c r="AA21">
        <v>4.1399999999999997</v>
      </c>
      <c r="AB21">
        <v>0.68416699999999997</v>
      </c>
    </row>
    <row r="22" spans="1:28" x14ac:dyDescent="0.3">
      <c r="A22" t="s">
        <v>90</v>
      </c>
      <c r="O22">
        <v>86</v>
      </c>
      <c r="P22">
        <v>87.4</v>
      </c>
      <c r="Q22">
        <v>62.1</v>
      </c>
      <c r="R22">
        <v>79.7</v>
      </c>
    </row>
    <row r="23" spans="1:28" x14ac:dyDescent="0.3">
      <c r="A23" t="s">
        <v>3</v>
      </c>
      <c r="C23">
        <v>81.400000000000006</v>
      </c>
      <c r="D23">
        <v>77.2</v>
      </c>
      <c r="E23">
        <v>67.7</v>
      </c>
      <c r="F23">
        <v>76.400000000000006</v>
      </c>
      <c r="G23">
        <v>77.400000000000006</v>
      </c>
      <c r="H23">
        <v>76.8</v>
      </c>
      <c r="I23">
        <v>78.099999999999994</v>
      </c>
      <c r="J23">
        <v>14.2</v>
      </c>
      <c r="K23">
        <v>34.1</v>
      </c>
      <c r="O23">
        <v>3.43</v>
      </c>
      <c r="P23">
        <v>26</v>
      </c>
      <c r="Q23">
        <v>59</v>
      </c>
      <c r="R23">
        <v>60</v>
      </c>
      <c r="S23">
        <v>56</v>
      </c>
      <c r="Z23">
        <v>76.02</v>
      </c>
      <c r="AA23">
        <v>40.89</v>
      </c>
      <c r="AB23">
        <v>5.2863E-2</v>
      </c>
    </row>
    <row r="24" spans="1:28" x14ac:dyDescent="0.3">
      <c r="A24" t="s">
        <v>4</v>
      </c>
      <c r="C24">
        <v>93</v>
      </c>
      <c r="D24">
        <v>94.1</v>
      </c>
      <c r="E24">
        <v>98.2</v>
      </c>
      <c r="F24">
        <v>97</v>
      </c>
      <c r="G24">
        <v>97</v>
      </c>
      <c r="H24">
        <v>94.2</v>
      </c>
      <c r="I24">
        <v>94.4</v>
      </c>
      <c r="J24">
        <v>92</v>
      </c>
      <c r="K24">
        <v>91.8</v>
      </c>
      <c r="L24">
        <v>95</v>
      </c>
      <c r="M24">
        <v>22.2</v>
      </c>
      <c r="N24">
        <v>9.65</v>
      </c>
      <c r="O24">
        <v>29.9</v>
      </c>
      <c r="P24">
        <v>11.6</v>
      </c>
      <c r="R24">
        <v>86</v>
      </c>
      <c r="S24">
        <v>90</v>
      </c>
      <c r="Z24">
        <v>95.28</v>
      </c>
      <c r="AA24">
        <v>54.38</v>
      </c>
      <c r="AB24">
        <v>0.118561</v>
      </c>
    </row>
    <row r="25" spans="1:28" x14ac:dyDescent="0.3">
      <c r="A25" t="s">
        <v>91</v>
      </c>
      <c r="C25">
        <v>29.5</v>
      </c>
      <c r="D25">
        <v>59</v>
      </c>
      <c r="E25">
        <v>64.900000000000006</v>
      </c>
      <c r="F25">
        <v>95.6</v>
      </c>
      <c r="G25">
        <v>85</v>
      </c>
      <c r="O25">
        <v>72.599999999999994</v>
      </c>
      <c r="P25">
        <v>68.400000000000006</v>
      </c>
      <c r="Q25">
        <v>92.1</v>
      </c>
      <c r="R25">
        <v>83.2</v>
      </c>
      <c r="Z25">
        <v>62.25</v>
      </c>
      <c r="AA25">
        <v>79.08</v>
      </c>
      <c r="AB25">
        <v>0.25317899999999999</v>
      </c>
    </row>
    <row r="29" spans="1:28" ht="15.6" x14ac:dyDescent="0.3">
      <c r="A29" s="17" t="s">
        <v>98</v>
      </c>
    </row>
    <row r="30" spans="1:28" x14ac:dyDescent="0.3">
      <c r="C30" t="s">
        <v>97</v>
      </c>
      <c r="O30" t="s">
        <v>1</v>
      </c>
    </row>
    <row r="31" spans="1:28" x14ac:dyDescent="0.3">
      <c r="A31" t="s">
        <v>2</v>
      </c>
      <c r="C31">
        <v>94.5</v>
      </c>
      <c r="D31">
        <v>86</v>
      </c>
      <c r="E31">
        <v>98.8</v>
      </c>
      <c r="F31">
        <v>97.2</v>
      </c>
      <c r="G31">
        <v>97.2</v>
      </c>
      <c r="H31">
        <v>93.4</v>
      </c>
      <c r="I31">
        <v>94.2</v>
      </c>
      <c r="J31">
        <v>95.5</v>
      </c>
      <c r="K31">
        <v>95.7</v>
      </c>
      <c r="L31">
        <v>80.099999999999994</v>
      </c>
      <c r="M31">
        <v>67.400000000000006</v>
      </c>
      <c r="O31">
        <v>65.5</v>
      </c>
      <c r="P31">
        <v>49.3</v>
      </c>
      <c r="Q31">
        <v>66.400000000000006</v>
      </c>
      <c r="R31">
        <v>8.69</v>
      </c>
      <c r="S31">
        <v>7.81</v>
      </c>
      <c r="T31">
        <v>39.5</v>
      </c>
      <c r="U31">
        <v>45.1</v>
      </c>
      <c r="V31">
        <v>20</v>
      </c>
      <c r="W31">
        <v>20</v>
      </c>
      <c r="X31">
        <v>15.9</v>
      </c>
      <c r="Z31">
        <v>93.26</v>
      </c>
      <c r="AA31">
        <v>33.82</v>
      </c>
      <c r="AB31">
        <v>1.5999999999999999E-5</v>
      </c>
    </row>
    <row r="32" spans="1:28" x14ac:dyDescent="0.3">
      <c r="A32" t="s">
        <v>88</v>
      </c>
      <c r="C32">
        <v>7.21</v>
      </c>
      <c r="D32">
        <v>2.33</v>
      </c>
      <c r="E32">
        <v>5.47</v>
      </c>
      <c r="F32">
        <v>1.38</v>
      </c>
      <c r="G32">
        <v>3.2</v>
      </c>
      <c r="H32">
        <v>12.3</v>
      </c>
      <c r="I32">
        <v>12.7</v>
      </c>
      <c r="J32">
        <v>13.1</v>
      </c>
      <c r="K32">
        <v>69.8</v>
      </c>
      <c r="L32">
        <v>48.4</v>
      </c>
      <c r="O32">
        <v>3.52</v>
      </c>
      <c r="P32">
        <v>5.26</v>
      </c>
      <c r="Q32">
        <v>6.32</v>
      </c>
      <c r="R32">
        <v>7.9</v>
      </c>
      <c r="S32">
        <v>26.8</v>
      </c>
      <c r="Z32">
        <v>3.9180000000000001</v>
      </c>
      <c r="AA32">
        <v>9.9600000000000009</v>
      </c>
      <c r="AB32">
        <v>0.267094</v>
      </c>
    </row>
    <row r="33" spans="1:28" x14ac:dyDescent="0.3">
      <c r="A33" t="s">
        <v>89</v>
      </c>
      <c r="C33">
        <v>2.95</v>
      </c>
      <c r="D33">
        <v>9.3000000000000007</v>
      </c>
      <c r="E33">
        <v>6.29</v>
      </c>
      <c r="F33">
        <v>5.34</v>
      </c>
      <c r="G33">
        <v>4.57</v>
      </c>
      <c r="H33">
        <v>2.15</v>
      </c>
      <c r="I33">
        <v>2.15</v>
      </c>
      <c r="J33">
        <v>1.19</v>
      </c>
      <c r="O33">
        <v>4.6100000000000003</v>
      </c>
      <c r="P33">
        <v>3.9</v>
      </c>
      <c r="Q33">
        <v>8.2899999999999991</v>
      </c>
      <c r="R33">
        <v>7.43</v>
      </c>
      <c r="Z33">
        <v>5.97</v>
      </c>
      <c r="AA33">
        <v>6.0579999999999998</v>
      </c>
      <c r="AB33">
        <v>0.96489800000000003</v>
      </c>
    </row>
    <row r="34" spans="1:28" x14ac:dyDescent="0.3">
      <c r="A34" t="s">
        <v>90</v>
      </c>
      <c r="O34">
        <v>89.7</v>
      </c>
      <c r="P34">
        <v>91.2</v>
      </c>
      <c r="Q34">
        <v>58.2</v>
      </c>
      <c r="R34">
        <v>86.3</v>
      </c>
    </row>
    <row r="35" spans="1:28" x14ac:dyDescent="0.3">
      <c r="A35" t="s">
        <v>3</v>
      </c>
      <c r="C35">
        <v>82.1</v>
      </c>
      <c r="D35">
        <v>80</v>
      </c>
      <c r="E35">
        <v>68.400000000000006</v>
      </c>
      <c r="F35">
        <v>75.3</v>
      </c>
      <c r="G35">
        <v>80.599999999999994</v>
      </c>
      <c r="H35">
        <v>72.400000000000006</v>
      </c>
      <c r="I35">
        <v>77.2</v>
      </c>
      <c r="J35">
        <v>1.61</v>
      </c>
      <c r="K35">
        <v>13.7</v>
      </c>
      <c r="L35">
        <v>95</v>
      </c>
      <c r="M35">
        <v>75.5</v>
      </c>
      <c r="O35">
        <v>7.39</v>
      </c>
      <c r="P35">
        <v>28.9</v>
      </c>
      <c r="Q35">
        <v>68</v>
      </c>
      <c r="R35">
        <v>17</v>
      </c>
      <c r="S35">
        <v>53</v>
      </c>
      <c r="T35">
        <v>48</v>
      </c>
      <c r="U35">
        <v>54.8</v>
      </c>
      <c r="Z35">
        <v>76.569999999999993</v>
      </c>
      <c r="AA35">
        <v>39.58</v>
      </c>
      <c r="AB35">
        <v>8.4499999999999992E-3</v>
      </c>
    </row>
    <row r="36" spans="1:28" x14ac:dyDescent="0.3">
      <c r="A36" t="s">
        <v>4</v>
      </c>
      <c r="C36">
        <v>93.2</v>
      </c>
      <c r="D36">
        <v>96</v>
      </c>
      <c r="E36">
        <v>99.5</v>
      </c>
      <c r="F36">
        <v>98.1</v>
      </c>
      <c r="G36">
        <v>95.1</v>
      </c>
      <c r="H36">
        <v>95</v>
      </c>
      <c r="I36">
        <v>93.4</v>
      </c>
      <c r="J36">
        <v>92.4</v>
      </c>
      <c r="K36">
        <v>94.6</v>
      </c>
      <c r="L36">
        <v>99.5</v>
      </c>
      <c r="M36">
        <v>96</v>
      </c>
      <c r="O36">
        <v>73.8</v>
      </c>
      <c r="P36">
        <v>85.4</v>
      </c>
      <c r="Q36">
        <v>49</v>
      </c>
      <c r="R36">
        <v>57</v>
      </c>
      <c r="S36">
        <v>71</v>
      </c>
      <c r="Z36">
        <v>96.38</v>
      </c>
      <c r="AA36">
        <v>67.239999999999995</v>
      </c>
      <c r="AB36">
        <v>1.6177E-2</v>
      </c>
    </row>
    <row r="37" spans="1:28" x14ac:dyDescent="0.3">
      <c r="A37" t="s">
        <v>91</v>
      </c>
      <c r="C37">
        <v>35</v>
      </c>
      <c r="D37">
        <v>67.7</v>
      </c>
      <c r="O37">
        <v>78.8</v>
      </c>
      <c r="P37">
        <v>76.099999999999994</v>
      </c>
      <c r="Q37">
        <v>84.9</v>
      </c>
      <c r="R37">
        <v>84.6</v>
      </c>
      <c r="Z37">
        <v>51.35</v>
      </c>
      <c r="AA37">
        <v>77.45</v>
      </c>
      <c r="AB37">
        <v>0.37937300000000002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Figure_1D and F</vt:lpstr>
      <vt:lpstr>Figure_1H</vt:lpstr>
      <vt:lpstr>Figure_4C,F and I</vt:lpstr>
      <vt:lpstr>Figure_5A and B</vt:lpstr>
      <vt:lpstr>Figure_6B</vt:lpstr>
      <vt:lpstr>Figure7_C,E and G</vt:lpstr>
      <vt:lpstr>Suppl_Fig_S1C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roshana thamby</dc:creator>
  <cp:lastModifiedBy>roshana thamby</cp:lastModifiedBy>
  <dcterms:created xsi:type="dcterms:W3CDTF">2024-01-17T18:09:18Z</dcterms:created>
  <dcterms:modified xsi:type="dcterms:W3CDTF">2024-02-01T09:12:02Z</dcterms:modified>
</cp:coreProperties>
</file>