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E:\胃癌biomarker课题\大纲\NC 投稿\NC修回\第二次修回\提交\"/>
    </mc:Choice>
  </mc:AlternateContent>
  <xr:revisionPtr revIDLastSave="0" documentId="13_ncr:1_{BD07A7F6-E56D-4BEC-895C-9B5FBF7915B4}" xr6:coauthVersionLast="47" xr6:coauthVersionMax="47" xr10:uidLastSave="{00000000-0000-0000-0000-000000000000}"/>
  <bookViews>
    <workbookView xWindow="10695" yWindow="675" windowWidth="22170" windowHeight="14235" activeTab="2" xr2:uid="{00000000-000D-0000-FFFF-FFFF00000000}"/>
  </bookViews>
  <sheets>
    <sheet name="Precision-Metabolite Standard" sheetId="4" r:id="rId1"/>
    <sheet name="Precision-plasma QC" sheetId="5" r:id="rId2"/>
    <sheet name="Precision-293T" sheetId="6" r:id="rId3"/>
    <sheet name="Matrix effect" sheetId="1" r:id="rId4"/>
    <sheet name="Recovery" sheetId="2" r:id="rId5"/>
    <sheet name="Quantification accuracy" sheetId="3" r:id="rId6"/>
  </sheets>
  <calcPr calcId="191029" iterateCount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T37" i="3" l="1"/>
  <c r="S35" i="3"/>
  <c r="V35" i="3" s="1"/>
  <c r="T32" i="3"/>
  <c r="R38" i="3"/>
  <c r="S38" i="3" s="1"/>
  <c r="V38" i="3" s="1"/>
  <c r="Q38" i="3"/>
  <c r="P38" i="3"/>
  <c r="O38" i="3"/>
  <c r="N38" i="3"/>
  <c r="M38" i="3"/>
  <c r="L38" i="3"/>
  <c r="K38" i="3"/>
  <c r="T38" i="3" s="1"/>
  <c r="U38" i="3" s="1"/>
  <c r="R37" i="3"/>
  <c r="Q37" i="3"/>
  <c r="P37" i="3"/>
  <c r="O37" i="3"/>
  <c r="N37" i="3"/>
  <c r="M37" i="3"/>
  <c r="L37" i="3"/>
  <c r="K37" i="3"/>
  <c r="S37" i="3" s="1"/>
  <c r="V37" i="3" s="1"/>
  <c r="R36" i="3"/>
  <c r="Q36" i="3"/>
  <c r="P36" i="3"/>
  <c r="O36" i="3"/>
  <c r="N36" i="3"/>
  <c r="M36" i="3"/>
  <c r="L36" i="3"/>
  <c r="K36" i="3"/>
  <c r="T36" i="3" s="1"/>
  <c r="R35" i="3"/>
  <c r="Q35" i="3"/>
  <c r="P35" i="3"/>
  <c r="O35" i="3"/>
  <c r="N35" i="3"/>
  <c r="M35" i="3"/>
  <c r="L35" i="3"/>
  <c r="K35" i="3"/>
  <c r="T35" i="3" s="1"/>
  <c r="U35" i="3" s="1"/>
  <c r="R34" i="3"/>
  <c r="S34" i="3" s="1"/>
  <c r="V34" i="3" s="1"/>
  <c r="Q34" i="3"/>
  <c r="P34" i="3"/>
  <c r="O34" i="3"/>
  <c r="N34" i="3"/>
  <c r="M34" i="3"/>
  <c r="L34" i="3"/>
  <c r="K34" i="3"/>
  <c r="T34" i="3" s="1"/>
  <c r="U34" i="3" s="1"/>
  <c r="R33" i="3"/>
  <c r="Q33" i="3"/>
  <c r="P33" i="3"/>
  <c r="O33" i="3"/>
  <c r="N33" i="3"/>
  <c r="M33" i="3"/>
  <c r="L33" i="3"/>
  <c r="K33" i="3"/>
  <c r="S33" i="3" s="1"/>
  <c r="V33" i="3" s="1"/>
  <c r="R32" i="3"/>
  <c r="S32" i="3" s="1"/>
  <c r="V32" i="3" s="1"/>
  <c r="Q32" i="3"/>
  <c r="P32" i="3"/>
  <c r="O32" i="3"/>
  <c r="N32" i="3"/>
  <c r="M32" i="3"/>
  <c r="L32" i="3"/>
  <c r="K32" i="3"/>
  <c r="T28" i="3"/>
  <c r="T26" i="3"/>
  <c r="T22" i="3"/>
  <c r="R28" i="3"/>
  <c r="Q28" i="3"/>
  <c r="P28" i="3"/>
  <c r="O28" i="3"/>
  <c r="N28" i="3"/>
  <c r="M28" i="3"/>
  <c r="L28" i="3"/>
  <c r="K28" i="3"/>
  <c r="S28" i="3" s="1"/>
  <c r="V28" i="3" s="1"/>
  <c r="R27" i="3"/>
  <c r="Q27" i="3"/>
  <c r="P27" i="3"/>
  <c r="O27" i="3"/>
  <c r="N27" i="3"/>
  <c r="M27" i="3"/>
  <c r="L27" i="3"/>
  <c r="K27" i="3"/>
  <c r="S27" i="3" s="1"/>
  <c r="V27" i="3" s="1"/>
  <c r="R26" i="3"/>
  <c r="Q26" i="3"/>
  <c r="P26" i="3"/>
  <c r="O26" i="3"/>
  <c r="N26" i="3"/>
  <c r="M26" i="3"/>
  <c r="L26" i="3"/>
  <c r="K26" i="3"/>
  <c r="S26" i="3" s="1"/>
  <c r="V26" i="3" s="1"/>
  <c r="R25" i="3"/>
  <c r="Q25" i="3"/>
  <c r="P25" i="3"/>
  <c r="O25" i="3"/>
  <c r="N25" i="3"/>
  <c r="M25" i="3"/>
  <c r="L25" i="3"/>
  <c r="K25" i="3"/>
  <c r="T25" i="3" s="1"/>
  <c r="R24" i="3"/>
  <c r="Q24" i="3"/>
  <c r="P24" i="3"/>
  <c r="O24" i="3"/>
  <c r="N24" i="3"/>
  <c r="M24" i="3"/>
  <c r="L24" i="3"/>
  <c r="S24" i="3" s="1"/>
  <c r="V24" i="3" s="1"/>
  <c r="K24" i="3"/>
  <c r="T24" i="3" s="1"/>
  <c r="U24" i="3" s="1"/>
  <c r="R23" i="3"/>
  <c r="Q23" i="3"/>
  <c r="P23" i="3"/>
  <c r="O23" i="3"/>
  <c r="N23" i="3"/>
  <c r="M23" i="3"/>
  <c r="L23" i="3"/>
  <c r="K23" i="3"/>
  <c r="S23" i="3" s="1"/>
  <c r="V23" i="3" s="1"/>
  <c r="R22" i="3"/>
  <c r="Q22" i="3"/>
  <c r="P22" i="3"/>
  <c r="O22" i="3"/>
  <c r="N22" i="3"/>
  <c r="M22" i="3"/>
  <c r="L22" i="3"/>
  <c r="S22" i="3" s="1"/>
  <c r="V22" i="3" s="1"/>
  <c r="K22" i="3"/>
  <c r="L18" i="3"/>
  <c r="M18" i="3"/>
  <c r="N18" i="3"/>
  <c r="O18" i="3"/>
  <c r="P18" i="3"/>
  <c r="Q18" i="3"/>
  <c r="R18" i="3"/>
  <c r="K18" i="3"/>
  <c r="T18" i="3" s="1"/>
  <c r="L17" i="3"/>
  <c r="M17" i="3"/>
  <c r="N17" i="3"/>
  <c r="O17" i="3"/>
  <c r="P17" i="3"/>
  <c r="Q17" i="3"/>
  <c r="R17" i="3"/>
  <c r="K17" i="3"/>
  <c r="T17" i="3" s="1"/>
  <c r="L16" i="3"/>
  <c r="M16" i="3"/>
  <c r="N16" i="3"/>
  <c r="O16" i="3"/>
  <c r="P16" i="3"/>
  <c r="Q16" i="3"/>
  <c r="R16" i="3"/>
  <c r="K16" i="3"/>
  <c r="T16" i="3" s="1"/>
  <c r="T15" i="3"/>
  <c r="L15" i="3"/>
  <c r="M15" i="3"/>
  <c r="N15" i="3"/>
  <c r="O15" i="3"/>
  <c r="P15" i="3"/>
  <c r="Q15" i="3"/>
  <c r="R15" i="3"/>
  <c r="K15" i="3"/>
  <c r="S15" i="3" s="1"/>
  <c r="V15" i="3" s="1"/>
  <c r="S14" i="3"/>
  <c r="V14" i="3" s="1"/>
  <c r="L14" i="3"/>
  <c r="M14" i="3"/>
  <c r="N14" i="3"/>
  <c r="O14" i="3"/>
  <c r="P14" i="3"/>
  <c r="Q14" i="3"/>
  <c r="R14" i="3"/>
  <c r="K14" i="3"/>
  <c r="T14" i="3" s="1"/>
  <c r="U14" i="3" s="1"/>
  <c r="T13" i="3"/>
  <c r="L13" i="3"/>
  <c r="S13" i="3" s="1"/>
  <c r="V13" i="3" s="1"/>
  <c r="M13" i="3"/>
  <c r="N13" i="3"/>
  <c r="O13" i="3"/>
  <c r="P13" i="3"/>
  <c r="Q13" i="3"/>
  <c r="R13" i="3"/>
  <c r="K13" i="3"/>
  <c r="L12" i="3"/>
  <c r="M12" i="3"/>
  <c r="N12" i="3"/>
  <c r="O12" i="3"/>
  <c r="P12" i="3"/>
  <c r="Q12" i="3"/>
  <c r="R12" i="3"/>
  <c r="K12" i="3"/>
  <c r="S12" i="3" s="1"/>
  <c r="V12" i="3" l="1"/>
  <c r="U22" i="3"/>
  <c r="T33" i="3"/>
  <c r="U33" i="3" s="1"/>
  <c r="T23" i="3"/>
  <c r="U23" i="3" s="1"/>
  <c r="U32" i="3"/>
  <c r="S16" i="3"/>
  <c r="V16" i="3" s="1"/>
  <c r="T12" i="3"/>
  <c r="U12" i="3" s="1"/>
  <c r="S18" i="3"/>
  <c r="V18" i="3" s="1"/>
  <c r="S25" i="3"/>
  <c r="V25" i="3" s="1"/>
  <c r="S36" i="3"/>
  <c r="V36" i="3" s="1"/>
  <c r="U13" i="3"/>
  <c r="U15" i="3"/>
  <c r="U37" i="3"/>
  <c r="U28" i="3"/>
  <c r="S17" i="3"/>
  <c r="V17" i="3" s="1"/>
  <c r="T27" i="3"/>
  <c r="U27" i="3" s="1"/>
  <c r="U26" i="3"/>
  <c r="CH38" i="2"/>
  <c r="CG38" i="2"/>
  <c r="CF38" i="2"/>
  <c r="CE38" i="2"/>
  <c r="CD38" i="2"/>
  <c r="CC38" i="2"/>
  <c r="CB38" i="2"/>
  <c r="CA38" i="2"/>
  <c r="BZ38" i="2"/>
  <c r="BY38" i="2"/>
  <c r="J48" i="2" s="1"/>
  <c r="BX38" i="2"/>
  <c r="BW38" i="2"/>
  <c r="BV38" i="2"/>
  <c r="BU38" i="2"/>
  <c r="BT38" i="2"/>
  <c r="BS38" i="2"/>
  <c r="BR38" i="2"/>
  <c r="BQ38" i="2"/>
  <c r="BP38" i="2"/>
  <c r="BO38" i="2"/>
  <c r="BN38" i="2"/>
  <c r="BM38" i="2"/>
  <c r="BL38" i="2"/>
  <c r="BK38" i="2"/>
  <c r="BJ38" i="2"/>
  <c r="BI38" i="2"/>
  <c r="K48" i="2" s="1"/>
  <c r="BH38" i="2"/>
  <c r="BG38" i="2"/>
  <c r="I48" i="2" s="1"/>
  <c r="CH37" i="2"/>
  <c r="CG37" i="2"/>
  <c r="CF37" i="2"/>
  <c r="CE37" i="2"/>
  <c r="CD37" i="2"/>
  <c r="CC37" i="2"/>
  <c r="CB37" i="2"/>
  <c r="CA37" i="2"/>
  <c r="BZ37" i="2"/>
  <c r="BY37" i="2"/>
  <c r="BX37" i="2"/>
  <c r="BW37" i="2"/>
  <c r="BV37" i="2"/>
  <c r="BU37" i="2"/>
  <c r="J47" i="2" s="1"/>
  <c r="BT37" i="2"/>
  <c r="BS37" i="2"/>
  <c r="BR37" i="2"/>
  <c r="BQ37" i="2"/>
  <c r="BP37" i="2"/>
  <c r="BO37" i="2"/>
  <c r="BN37" i="2"/>
  <c r="BM37" i="2"/>
  <c r="BL37" i="2"/>
  <c r="BK37" i="2"/>
  <c r="BJ37" i="2"/>
  <c r="BI37" i="2"/>
  <c r="BH37" i="2"/>
  <c r="BG37" i="2"/>
  <c r="K47" i="2" s="1"/>
  <c r="CH36" i="2"/>
  <c r="CG36" i="2"/>
  <c r="CF36" i="2"/>
  <c r="CE36" i="2"/>
  <c r="CD36" i="2"/>
  <c r="CC36" i="2"/>
  <c r="CB36" i="2"/>
  <c r="CA36" i="2"/>
  <c r="BZ36" i="2"/>
  <c r="BY36" i="2"/>
  <c r="BX36" i="2"/>
  <c r="BW36" i="2"/>
  <c r="BV36" i="2"/>
  <c r="BU36" i="2"/>
  <c r="J46" i="2" s="1"/>
  <c r="BT36" i="2"/>
  <c r="BS36" i="2"/>
  <c r="BR36" i="2"/>
  <c r="BQ36" i="2"/>
  <c r="BP36" i="2"/>
  <c r="BO36" i="2"/>
  <c r="BN36" i="2"/>
  <c r="BM36" i="2"/>
  <c r="BL36" i="2"/>
  <c r="BK36" i="2"/>
  <c r="BJ36" i="2"/>
  <c r="BI36" i="2"/>
  <c r="BH36" i="2"/>
  <c r="BG36" i="2"/>
  <c r="I46" i="2" s="1"/>
  <c r="CH35" i="2"/>
  <c r="CG35" i="2"/>
  <c r="CF35" i="2"/>
  <c r="CE35" i="2"/>
  <c r="CD35" i="2"/>
  <c r="CC35" i="2"/>
  <c r="CB35" i="2"/>
  <c r="CA35" i="2"/>
  <c r="BZ35" i="2"/>
  <c r="BY35" i="2"/>
  <c r="BX35" i="2"/>
  <c r="BW35" i="2"/>
  <c r="BV35" i="2"/>
  <c r="BU35" i="2"/>
  <c r="J45" i="2" s="1"/>
  <c r="BT35" i="2"/>
  <c r="BS35" i="2"/>
  <c r="BR35" i="2"/>
  <c r="BQ35" i="2"/>
  <c r="BP35" i="2"/>
  <c r="BO35" i="2"/>
  <c r="BN35" i="2"/>
  <c r="BM35" i="2"/>
  <c r="BL35" i="2"/>
  <c r="BK35" i="2"/>
  <c r="BJ35" i="2"/>
  <c r="BI35" i="2"/>
  <c r="BH35" i="2"/>
  <c r="K45" i="2" s="1"/>
  <c r="BG35" i="2"/>
  <c r="I45" i="2" s="1"/>
  <c r="CH34" i="2"/>
  <c r="CG34" i="2"/>
  <c r="CF34" i="2"/>
  <c r="CE34" i="2"/>
  <c r="CD34" i="2"/>
  <c r="CC34" i="2"/>
  <c r="CB34" i="2"/>
  <c r="CA34" i="2"/>
  <c r="BZ34" i="2"/>
  <c r="BY34" i="2"/>
  <c r="BX34" i="2"/>
  <c r="BW34" i="2"/>
  <c r="BV34" i="2"/>
  <c r="BU34" i="2"/>
  <c r="J44" i="2" s="1"/>
  <c r="BT34" i="2"/>
  <c r="BS34" i="2"/>
  <c r="BR34" i="2"/>
  <c r="BQ34" i="2"/>
  <c r="BP34" i="2"/>
  <c r="BO34" i="2"/>
  <c r="BN34" i="2"/>
  <c r="BM34" i="2"/>
  <c r="BL34" i="2"/>
  <c r="BK34" i="2"/>
  <c r="BJ34" i="2"/>
  <c r="BI34" i="2"/>
  <c r="BH34" i="2"/>
  <c r="BG34" i="2"/>
  <c r="I44" i="2" s="1"/>
  <c r="CH33" i="2"/>
  <c r="CG33" i="2"/>
  <c r="CF33" i="2"/>
  <c r="CE33" i="2"/>
  <c r="CD33" i="2"/>
  <c r="CC33" i="2"/>
  <c r="CB33" i="2"/>
  <c r="CA33" i="2"/>
  <c r="BZ33" i="2"/>
  <c r="BY33" i="2"/>
  <c r="BX33" i="2"/>
  <c r="BW33" i="2"/>
  <c r="BV33" i="2"/>
  <c r="BU33" i="2"/>
  <c r="J43" i="2" s="1"/>
  <c r="BT33" i="2"/>
  <c r="BS33" i="2"/>
  <c r="BR33" i="2"/>
  <c r="BQ33" i="2"/>
  <c r="BP33" i="2"/>
  <c r="BO33" i="2"/>
  <c r="BN33" i="2"/>
  <c r="BM33" i="2"/>
  <c r="BL33" i="2"/>
  <c r="BK33" i="2"/>
  <c r="BJ33" i="2"/>
  <c r="BI33" i="2"/>
  <c r="BH33" i="2"/>
  <c r="BG33" i="2"/>
  <c r="I43" i="2" s="1"/>
  <c r="CH32" i="2"/>
  <c r="CG32" i="2"/>
  <c r="CF32" i="2"/>
  <c r="CE32" i="2"/>
  <c r="CD32" i="2"/>
  <c r="CC32" i="2"/>
  <c r="CB32" i="2"/>
  <c r="CA32" i="2"/>
  <c r="BZ32" i="2"/>
  <c r="BY32" i="2"/>
  <c r="BX32" i="2"/>
  <c r="BW32" i="2"/>
  <c r="BV32" i="2"/>
  <c r="BU32" i="2"/>
  <c r="J42" i="2" s="1"/>
  <c r="BT32" i="2"/>
  <c r="BS32" i="2"/>
  <c r="BR32" i="2"/>
  <c r="BQ32" i="2"/>
  <c r="I42" i="2" s="1"/>
  <c r="BP32" i="2"/>
  <c r="BO32" i="2"/>
  <c r="BN32" i="2"/>
  <c r="BM32" i="2"/>
  <c r="BL32" i="2"/>
  <c r="BK32" i="2"/>
  <c r="BJ32" i="2"/>
  <c r="BI32" i="2"/>
  <c r="BH32" i="2"/>
  <c r="BG32" i="2"/>
  <c r="CH28" i="2"/>
  <c r="CG28" i="2"/>
  <c r="CF28" i="2"/>
  <c r="CE28" i="2"/>
  <c r="CD28" i="2"/>
  <c r="CH27" i="2"/>
  <c r="CG27" i="2"/>
  <c r="CF27" i="2"/>
  <c r="CE27" i="2"/>
  <c r="CD27" i="2"/>
  <c r="CH26" i="2"/>
  <c r="CG26" i="2"/>
  <c r="CF26" i="2"/>
  <c r="CE26" i="2"/>
  <c r="CD26" i="2"/>
  <c r="CH25" i="2"/>
  <c r="CG25" i="2"/>
  <c r="CF25" i="2"/>
  <c r="CE25" i="2"/>
  <c r="CD25" i="2"/>
  <c r="CH24" i="2"/>
  <c r="CG24" i="2"/>
  <c r="CF24" i="2"/>
  <c r="CE24" i="2"/>
  <c r="CD24" i="2"/>
  <c r="CH23" i="2"/>
  <c r="CG23" i="2"/>
  <c r="CF23" i="2"/>
  <c r="CE23" i="2"/>
  <c r="CD23" i="2"/>
  <c r="CH22" i="2"/>
  <c r="CG22" i="2"/>
  <c r="CF22" i="2"/>
  <c r="CE22" i="2"/>
  <c r="CD22" i="2"/>
  <c r="CC28" i="2"/>
  <c r="CB28" i="2"/>
  <c r="CA28" i="2"/>
  <c r="BZ28" i="2"/>
  <c r="BY28" i="2"/>
  <c r="BX28" i="2"/>
  <c r="BW28" i="2"/>
  <c r="BV28" i="2"/>
  <c r="BU28" i="2"/>
  <c r="G48" i="2" s="1"/>
  <c r="BT28" i="2"/>
  <c r="BS28" i="2"/>
  <c r="BR28" i="2"/>
  <c r="BQ28" i="2"/>
  <c r="BP28" i="2"/>
  <c r="BO28" i="2"/>
  <c r="BN28" i="2"/>
  <c r="BM28" i="2"/>
  <c r="BL28" i="2"/>
  <c r="BK28" i="2"/>
  <c r="BJ28" i="2"/>
  <c r="BI28" i="2"/>
  <c r="BH28" i="2"/>
  <c r="BG28" i="2"/>
  <c r="H48" i="2" s="1"/>
  <c r="CC27" i="2"/>
  <c r="CB27" i="2"/>
  <c r="CA27" i="2"/>
  <c r="BZ27" i="2"/>
  <c r="BY27" i="2"/>
  <c r="BX27" i="2"/>
  <c r="BW27" i="2"/>
  <c r="BV27" i="2"/>
  <c r="BU27" i="2"/>
  <c r="G47" i="2" s="1"/>
  <c r="BT27" i="2"/>
  <c r="BS27" i="2"/>
  <c r="BR27" i="2"/>
  <c r="BQ27" i="2"/>
  <c r="BP27" i="2"/>
  <c r="BO27" i="2"/>
  <c r="BN27" i="2"/>
  <c r="BM27" i="2"/>
  <c r="BL27" i="2"/>
  <c r="BK27" i="2"/>
  <c r="BJ27" i="2"/>
  <c r="BI27" i="2"/>
  <c r="BH27" i="2"/>
  <c r="BG27" i="2"/>
  <c r="F47" i="2" s="1"/>
  <c r="CC26" i="2"/>
  <c r="CB26" i="2"/>
  <c r="CA26" i="2"/>
  <c r="BZ26" i="2"/>
  <c r="BY26" i="2"/>
  <c r="BX26" i="2"/>
  <c r="BW26" i="2"/>
  <c r="BV26" i="2"/>
  <c r="BU26" i="2"/>
  <c r="G46" i="2" s="1"/>
  <c r="BT26" i="2"/>
  <c r="BS26" i="2"/>
  <c r="BR26" i="2"/>
  <c r="BQ26" i="2"/>
  <c r="BP26" i="2"/>
  <c r="BO26" i="2"/>
  <c r="BN26" i="2"/>
  <c r="BM26" i="2"/>
  <c r="BL26" i="2"/>
  <c r="BK26" i="2"/>
  <c r="BJ26" i="2"/>
  <c r="BI26" i="2"/>
  <c r="H46" i="2" s="1"/>
  <c r="BH26" i="2"/>
  <c r="BG26" i="2"/>
  <c r="F46" i="2" s="1"/>
  <c r="CC25" i="2"/>
  <c r="CB25" i="2"/>
  <c r="CA25" i="2"/>
  <c r="BZ25" i="2"/>
  <c r="BY25" i="2"/>
  <c r="BX25" i="2"/>
  <c r="BW25" i="2"/>
  <c r="BV25" i="2"/>
  <c r="BU25" i="2"/>
  <c r="G45" i="2" s="1"/>
  <c r="BT25" i="2"/>
  <c r="BS25" i="2"/>
  <c r="BR25" i="2"/>
  <c r="BQ25" i="2"/>
  <c r="BP25" i="2"/>
  <c r="H45" i="2" s="1"/>
  <c r="BO25" i="2"/>
  <c r="BN25" i="2"/>
  <c r="BM25" i="2"/>
  <c r="BL25" i="2"/>
  <c r="BK25" i="2"/>
  <c r="BJ25" i="2"/>
  <c r="BI25" i="2"/>
  <c r="BH25" i="2"/>
  <c r="BG25" i="2"/>
  <c r="CC24" i="2"/>
  <c r="CB24" i="2"/>
  <c r="CA24" i="2"/>
  <c r="BZ24" i="2"/>
  <c r="BY24" i="2"/>
  <c r="BX24" i="2"/>
  <c r="BW24" i="2"/>
  <c r="BV24" i="2"/>
  <c r="BU24" i="2"/>
  <c r="G44" i="2" s="1"/>
  <c r="BT24" i="2"/>
  <c r="BS24" i="2"/>
  <c r="BR24" i="2"/>
  <c r="BQ24" i="2"/>
  <c r="BP24" i="2"/>
  <c r="BO24" i="2"/>
  <c r="BN24" i="2"/>
  <c r="BM24" i="2"/>
  <c r="BL24" i="2"/>
  <c r="BK24" i="2"/>
  <c r="BJ24" i="2"/>
  <c r="BI24" i="2"/>
  <c r="BH24" i="2"/>
  <c r="BG24" i="2"/>
  <c r="H44" i="2" s="1"/>
  <c r="CC23" i="2"/>
  <c r="CB23" i="2"/>
  <c r="CA23" i="2"/>
  <c r="BZ23" i="2"/>
  <c r="BY23" i="2"/>
  <c r="BX23" i="2"/>
  <c r="BW23" i="2"/>
  <c r="BV23" i="2"/>
  <c r="BU23" i="2"/>
  <c r="G43" i="2" s="1"/>
  <c r="BT23" i="2"/>
  <c r="BS23" i="2"/>
  <c r="BR23" i="2"/>
  <c r="BQ23" i="2"/>
  <c r="BP23" i="2"/>
  <c r="BO23" i="2"/>
  <c r="BN23" i="2"/>
  <c r="F43" i="2" s="1"/>
  <c r="BM23" i="2"/>
  <c r="BL23" i="2"/>
  <c r="BK23" i="2"/>
  <c r="BJ23" i="2"/>
  <c r="BI23" i="2"/>
  <c r="BH23" i="2"/>
  <c r="BG23" i="2"/>
  <c r="CC22" i="2"/>
  <c r="CB22" i="2"/>
  <c r="CA22" i="2"/>
  <c r="BZ22" i="2"/>
  <c r="BY22" i="2"/>
  <c r="BX22" i="2"/>
  <c r="BW22" i="2"/>
  <c r="BV22" i="2"/>
  <c r="BU22" i="2"/>
  <c r="G42" i="2" s="1"/>
  <c r="BT22" i="2"/>
  <c r="BS22" i="2"/>
  <c r="BR22" i="2"/>
  <c r="BQ22" i="2"/>
  <c r="BP22" i="2"/>
  <c r="BO22" i="2"/>
  <c r="BN22" i="2"/>
  <c r="BM22" i="2"/>
  <c r="BL22" i="2"/>
  <c r="BK22" i="2"/>
  <c r="BJ22" i="2"/>
  <c r="BI22" i="2"/>
  <c r="BH22" i="2"/>
  <c r="BG22" i="2"/>
  <c r="F42" i="2" s="1"/>
  <c r="BH12" i="2"/>
  <c r="BI12" i="2"/>
  <c r="BJ12" i="2"/>
  <c r="BK12" i="2"/>
  <c r="BL12" i="2"/>
  <c r="BM12" i="2"/>
  <c r="BN12" i="2"/>
  <c r="BO12" i="2"/>
  <c r="BP12" i="2"/>
  <c r="BQ12" i="2"/>
  <c r="BR12" i="2"/>
  <c r="BS12" i="2"/>
  <c r="BT12" i="2"/>
  <c r="BU12" i="2"/>
  <c r="BV12" i="2"/>
  <c r="BW12" i="2"/>
  <c r="BX12" i="2"/>
  <c r="BY12" i="2"/>
  <c r="D42" i="2" s="1"/>
  <c r="BZ12" i="2"/>
  <c r="CA12" i="2"/>
  <c r="CB12" i="2"/>
  <c r="CC12" i="2"/>
  <c r="CD12" i="2"/>
  <c r="CE12" i="2"/>
  <c r="CF12" i="2"/>
  <c r="CG12" i="2"/>
  <c r="CH12" i="2"/>
  <c r="BH13" i="2"/>
  <c r="BI13" i="2"/>
  <c r="BJ13" i="2"/>
  <c r="BK13" i="2"/>
  <c r="BL13" i="2"/>
  <c r="BM13" i="2"/>
  <c r="BN13" i="2"/>
  <c r="BO13" i="2"/>
  <c r="BP13" i="2"/>
  <c r="BQ13" i="2"/>
  <c r="BR13" i="2"/>
  <c r="BS13" i="2"/>
  <c r="BT13" i="2"/>
  <c r="BU13" i="2"/>
  <c r="D43" i="2" s="1"/>
  <c r="BV13" i="2"/>
  <c r="BW13" i="2"/>
  <c r="BX13" i="2"/>
  <c r="BY13" i="2"/>
  <c r="BZ13" i="2"/>
  <c r="CA13" i="2"/>
  <c r="CB13" i="2"/>
  <c r="CC13" i="2"/>
  <c r="CD13" i="2"/>
  <c r="CE13" i="2"/>
  <c r="CF13" i="2"/>
  <c r="CG13" i="2"/>
  <c r="CH13" i="2"/>
  <c r="BH14" i="2"/>
  <c r="BI14" i="2"/>
  <c r="BJ14" i="2"/>
  <c r="BK14" i="2"/>
  <c r="BL14" i="2"/>
  <c r="BM14" i="2"/>
  <c r="BN14" i="2"/>
  <c r="BO14" i="2"/>
  <c r="BP14" i="2"/>
  <c r="BQ14" i="2"/>
  <c r="BR14" i="2"/>
  <c r="BS14" i="2"/>
  <c r="BT14" i="2"/>
  <c r="BU14" i="2"/>
  <c r="D44" i="2" s="1"/>
  <c r="BV14" i="2"/>
  <c r="BW14" i="2"/>
  <c r="BX14" i="2"/>
  <c r="BY14" i="2"/>
  <c r="BZ14" i="2"/>
  <c r="CA14" i="2"/>
  <c r="CB14" i="2"/>
  <c r="CC14" i="2"/>
  <c r="CD14" i="2"/>
  <c r="CE14" i="2"/>
  <c r="CF14" i="2"/>
  <c r="CG14" i="2"/>
  <c r="CH14" i="2"/>
  <c r="BH15" i="2"/>
  <c r="BI15" i="2"/>
  <c r="BJ15" i="2"/>
  <c r="BK15" i="2"/>
  <c r="BL15" i="2"/>
  <c r="BM15" i="2"/>
  <c r="BN15" i="2"/>
  <c r="BO15" i="2"/>
  <c r="BP15" i="2"/>
  <c r="BQ15" i="2"/>
  <c r="BR15" i="2"/>
  <c r="BS15" i="2"/>
  <c r="BT15" i="2"/>
  <c r="BU15" i="2"/>
  <c r="D45" i="2" s="1"/>
  <c r="BV15" i="2"/>
  <c r="BW15" i="2"/>
  <c r="BX15" i="2"/>
  <c r="BY15" i="2"/>
  <c r="BZ15" i="2"/>
  <c r="CA15" i="2"/>
  <c r="CB15" i="2"/>
  <c r="CC15" i="2"/>
  <c r="CD15" i="2"/>
  <c r="CE15" i="2"/>
  <c r="CF15" i="2"/>
  <c r="CG15" i="2"/>
  <c r="CH15" i="2"/>
  <c r="BH16" i="2"/>
  <c r="BI16" i="2"/>
  <c r="BJ16" i="2"/>
  <c r="BK16" i="2"/>
  <c r="BL16" i="2"/>
  <c r="BM16" i="2"/>
  <c r="BN16" i="2"/>
  <c r="BO16" i="2"/>
  <c r="BP16" i="2"/>
  <c r="BQ16" i="2"/>
  <c r="BR16" i="2"/>
  <c r="BS16" i="2"/>
  <c r="BT16" i="2"/>
  <c r="BU16" i="2"/>
  <c r="BV16" i="2"/>
  <c r="BW16" i="2"/>
  <c r="BX16" i="2"/>
  <c r="BY16" i="2"/>
  <c r="BZ16" i="2"/>
  <c r="D46" i="2" s="1"/>
  <c r="CA16" i="2"/>
  <c r="CB16" i="2"/>
  <c r="CC16" i="2"/>
  <c r="CD16" i="2"/>
  <c r="CE16" i="2"/>
  <c r="CF16" i="2"/>
  <c r="CG16" i="2"/>
  <c r="CH16" i="2"/>
  <c r="BH17" i="2"/>
  <c r="BI17" i="2"/>
  <c r="BJ17" i="2"/>
  <c r="BK17" i="2"/>
  <c r="BL17" i="2"/>
  <c r="BM17" i="2"/>
  <c r="BN17" i="2"/>
  <c r="BO17" i="2"/>
  <c r="BP17" i="2"/>
  <c r="BQ17" i="2"/>
  <c r="BR17" i="2"/>
  <c r="BS17" i="2"/>
  <c r="BT17" i="2"/>
  <c r="BU17" i="2"/>
  <c r="BV17" i="2"/>
  <c r="BW17" i="2"/>
  <c r="BX17" i="2"/>
  <c r="BY17" i="2"/>
  <c r="BZ17" i="2"/>
  <c r="CA17" i="2"/>
  <c r="CB17" i="2"/>
  <c r="CC17" i="2"/>
  <c r="CD17" i="2"/>
  <c r="CE17" i="2"/>
  <c r="CF17" i="2"/>
  <c r="D47" i="2" s="1"/>
  <c r="CG17" i="2"/>
  <c r="CH17" i="2"/>
  <c r="BH18" i="2"/>
  <c r="BI18" i="2"/>
  <c r="BJ18" i="2"/>
  <c r="BK18" i="2"/>
  <c r="BL18" i="2"/>
  <c r="BM18" i="2"/>
  <c r="BN18" i="2"/>
  <c r="BO18" i="2"/>
  <c r="BP18" i="2"/>
  <c r="BQ18" i="2"/>
  <c r="BR18" i="2"/>
  <c r="BS18" i="2"/>
  <c r="BT18" i="2"/>
  <c r="BU18" i="2"/>
  <c r="BV18" i="2"/>
  <c r="D48" i="2" s="1"/>
  <c r="BW18" i="2"/>
  <c r="BX18" i="2"/>
  <c r="BY18" i="2"/>
  <c r="BZ18" i="2"/>
  <c r="CA18" i="2"/>
  <c r="CB18" i="2"/>
  <c r="CC18" i="2"/>
  <c r="CD18" i="2"/>
  <c r="CE18" i="2"/>
  <c r="CF18" i="2"/>
  <c r="CG18" i="2"/>
  <c r="CH18" i="2"/>
  <c r="BG13" i="2"/>
  <c r="E43" i="2" s="1"/>
  <c r="BG14" i="2"/>
  <c r="C44" i="2" s="1"/>
  <c r="BG15" i="2"/>
  <c r="C45" i="2" s="1"/>
  <c r="BG16" i="2"/>
  <c r="C46" i="2" s="1"/>
  <c r="BG17" i="2"/>
  <c r="C47" i="2" s="1"/>
  <c r="BG18" i="2"/>
  <c r="C48" i="2" s="1"/>
  <c r="BG12" i="2"/>
  <c r="C42" i="2" s="1"/>
  <c r="BH34" i="1"/>
  <c r="BG34" i="1"/>
  <c r="BF34" i="1"/>
  <c r="BE34" i="1"/>
  <c r="BN33" i="1"/>
  <c r="BM33" i="1"/>
  <c r="BH33" i="1"/>
  <c r="BG33" i="1"/>
  <c r="BN32" i="1"/>
  <c r="BM32" i="1"/>
  <c r="BL32" i="1"/>
  <c r="BK32" i="1"/>
  <c r="BM28" i="1"/>
  <c r="BL28" i="1"/>
  <c r="BK28" i="1"/>
  <c r="BJ28" i="1"/>
  <c r="BA28" i="1"/>
  <c r="AS28" i="1"/>
  <c r="AQ28" i="1"/>
  <c r="AP28" i="1"/>
  <c r="BL27" i="1"/>
  <c r="BH27" i="1"/>
  <c r="BC27" i="1"/>
  <c r="AO27" i="1"/>
  <c r="BO26" i="1"/>
  <c r="BN26" i="1"/>
  <c r="BD26" i="1"/>
  <c r="BC26" i="1"/>
  <c r="AX26" i="1"/>
  <c r="BK25" i="1"/>
  <c r="BE25" i="1"/>
  <c r="BD25" i="1"/>
  <c r="BA25" i="1"/>
  <c r="AZ25" i="1"/>
  <c r="AU25" i="1"/>
  <c r="BK24" i="1"/>
  <c r="BI24" i="1"/>
  <c r="BH24" i="1"/>
  <c r="BG24" i="1"/>
  <c r="BF24" i="1"/>
  <c r="AU24" i="1"/>
  <c r="BG23" i="1"/>
  <c r="BF23" i="1"/>
  <c r="BE23" i="1"/>
  <c r="BD23" i="1"/>
  <c r="BC22" i="1"/>
  <c r="BA22" i="1"/>
  <c r="AZ22" i="1"/>
  <c r="AY22" i="1"/>
  <c r="AX22" i="1"/>
  <c r="BO15" i="1"/>
  <c r="AT12" i="1"/>
  <c r="AV12" i="1"/>
  <c r="AW12" i="1"/>
  <c r="AX12" i="1"/>
  <c r="AY12" i="1"/>
  <c r="BD12" i="1"/>
  <c r="BN12" i="1"/>
  <c r="AO12" i="1"/>
  <c r="AN12" i="1"/>
  <c r="K38" i="1"/>
  <c r="AZ38" i="1" s="1"/>
  <c r="K37" i="1"/>
  <c r="BL37" i="1" s="1"/>
  <c r="K36" i="1"/>
  <c r="BI36" i="1" s="1"/>
  <c r="K35" i="1"/>
  <c r="BE35" i="1" s="1"/>
  <c r="K34" i="1"/>
  <c r="AZ34" i="1" s="1"/>
  <c r="K33" i="1"/>
  <c r="BL33" i="1" s="1"/>
  <c r="K32" i="1"/>
  <c r="BH32" i="1" s="1"/>
  <c r="K28" i="1"/>
  <c r="BE28" i="1" s="1"/>
  <c r="K27" i="1"/>
  <c r="BA27" i="1" s="1"/>
  <c r="K26" i="1"/>
  <c r="BM26" i="1" s="1"/>
  <c r="K25" i="1"/>
  <c r="BI25" i="1" s="1"/>
  <c r="K24" i="1"/>
  <c r="BE24" i="1" s="1"/>
  <c r="K23" i="1"/>
  <c r="BA23" i="1" s="1"/>
  <c r="K22" i="1"/>
  <c r="BM22" i="1" s="1"/>
  <c r="K18" i="1"/>
  <c r="AZ18" i="1" s="1"/>
  <c r="K13" i="1"/>
  <c r="AQ13" i="1" s="1"/>
  <c r="K14" i="1"/>
  <c r="AV14" i="1" s="1"/>
  <c r="K15" i="1"/>
  <c r="BA15" i="1" s="1"/>
  <c r="K16" i="1"/>
  <c r="BE16" i="1" s="1"/>
  <c r="K17" i="1"/>
  <c r="BJ17" i="1" s="1"/>
  <c r="K12" i="1"/>
  <c r="AP12" i="1" s="1"/>
  <c r="AZ15" i="1" l="1"/>
  <c r="AZ12" i="1"/>
  <c r="AU18" i="1"/>
  <c r="AN18" i="1"/>
  <c r="BC23" i="1"/>
  <c r="BA24" i="1"/>
  <c r="AY25" i="1"/>
  <c r="BB26" i="1"/>
  <c r="BG27" i="1"/>
  <c r="BI28" i="1"/>
  <c r="BJ32" i="1"/>
  <c r="BD33" i="1"/>
  <c r="BD34" i="1"/>
  <c r="C43" i="2"/>
  <c r="H47" i="2"/>
  <c r="BO12" i="1"/>
  <c r="AU12" i="1"/>
  <c r="BJ14" i="1"/>
  <c r="BB22" i="1"/>
  <c r="BH23" i="1"/>
  <c r="BJ24" i="1"/>
  <c r="BJ25" i="1"/>
  <c r="AN27" i="1"/>
  <c r="AR28" i="1"/>
  <c r="AS32" i="1"/>
  <c r="BO32" i="1"/>
  <c r="BO33" i="1"/>
  <c r="BK34" i="1"/>
  <c r="K46" i="2"/>
  <c r="AT32" i="1"/>
  <c r="AN33" i="1"/>
  <c r="AN34" i="1"/>
  <c r="BL34" i="1"/>
  <c r="H42" i="2"/>
  <c r="I47" i="2"/>
  <c r="H43" i="2"/>
  <c r="BM12" i="1"/>
  <c r="BO18" i="1"/>
  <c r="AU14" i="1"/>
  <c r="BN22" i="1"/>
  <c r="AP24" i="1"/>
  <c r="BL24" i="1"/>
  <c r="BL25" i="1"/>
  <c r="AP27" i="1"/>
  <c r="AT28" i="1"/>
  <c r="AU32" i="1"/>
  <c r="AQ33" i="1"/>
  <c r="AO34" i="1"/>
  <c r="AW37" i="1"/>
  <c r="K44" i="2"/>
  <c r="F45" i="2"/>
  <c r="BI14" i="1"/>
  <c r="BL12" i="1"/>
  <c r="BN18" i="1"/>
  <c r="AT14" i="1"/>
  <c r="BO22" i="1"/>
  <c r="AQ24" i="1"/>
  <c r="BM24" i="1"/>
  <c r="BM25" i="1"/>
  <c r="AQ27" i="1"/>
  <c r="AU28" i="1"/>
  <c r="AV32" i="1"/>
  <c r="AR33" i="1"/>
  <c r="AP34" i="1"/>
  <c r="AX37" i="1"/>
  <c r="E42" i="2"/>
  <c r="K43" i="2"/>
  <c r="K42" i="2"/>
  <c r="BL23" i="1"/>
  <c r="BK12" i="1"/>
  <c r="BM18" i="1"/>
  <c r="AS14" i="1"/>
  <c r="AN23" i="1"/>
  <c r="AR24" i="1"/>
  <c r="AN25" i="1"/>
  <c r="BN25" i="1"/>
  <c r="AR27" i="1"/>
  <c r="AV28" i="1"/>
  <c r="AW32" i="1"/>
  <c r="AW33" i="1"/>
  <c r="AQ34" i="1"/>
  <c r="BM37" i="1"/>
  <c r="E48" i="2"/>
  <c r="BJ12" i="1"/>
  <c r="BL18" i="1"/>
  <c r="BF13" i="1"/>
  <c r="AO23" i="1"/>
  <c r="AS24" i="1"/>
  <c r="AO25" i="1"/>
  <c r="BO25" i="1"/>
  <c r="AV27" i="1"/>
  <c r="AW28" i="1"/>
  <c r="AX32" i="1"/>
  <c r="AX33" i="1"/>
  <c r="AR34" i="1"/>
  <c r="BN37" i="1"/>
  <c r="E47" i="2"/>
  <c r="BE12" i="1"/>
  <c r="BK18" i="1"/>
  <c r="BE13" i="1"/>
  <c r="AP23" i="1"/>
  <c r="AT24" i="1"/>
  <c r="AT25" i="1"/>
  <c r="AN26" i="1"/>
  <c r="BB27" i="1"/>
  <c r="AZ28" i="1"/>
  <c r="AY32" i="1"/>
  <c r="AY33" i="1"/>
  <c r="AU34" i="1"/>
  <c r="BA38" i="1"/>
  <c r="E46" i="2"/>
  <c r="U25" i="3"/>
  <c r="BK14" i="1"/>
  <c r="BD13" i="1"/>
  <c r="AZ32" i="1"/>
  <c r="AZ33" i="1"/>
  <c r="AV34" i="1"/>
  <c r="BB38" i="1"/>
  <c r="E45" i="2"/>
  <c r="U18" i="3"/>
  <c r="F44" i="2"/>
  <c r="AY18" i="1"/>
  <c r="BC12" i="1"/>
  <c r="AX18" i="1"/>
  <c r="BC13" i="1"/>
  <c r="AR23" i="1"/>
  <c r="AV24" i="1"/>
  <c r="AV25" i="1"/>
  <c r="AY26" i="1"/>
  <c r="BD27" i="1"/>
  <c r="BF28" i="1"/>
  <c r="BC32" i="1"/>
  <c r="BA33" i="1"/>
  <c r="BA34" i="1"/>
  <c r="BC38" i="1"/>
  <c r="E44" i="2"/>
  <c r="U17" i="3"/>
  <c r="BB12" i="1"/>
  <c r="AW18" i="1"/>
  <c r="AP13" i="1"/>
  <c r="AV23" i="1"/>
  <c r="AW24" i="1"/>
  <c r="AW25" i="1"/>
  <c r="AZ26" i="1"/>
  <c r="BE27" i="1"/>
  <c r="BG28" i="1"/>
  <c r="BD32" i="1"/>
  <c r="BB33" i="1"/>
  <c r="BB34" i="1"/>
  <c r="AN32" i="1"/>
  <c r="F48" i="2"/>
  <c r="U36" i="3"/>
  <c r="AY15" i="1"/>
  <c r="AQ23" i="1"/>
  <c r="BA12" i="1"/>
  <c r="AV18" i="1"/>
  <c r="AO13" i="1"/>
  <c r="BB23" i="1"/>
  <c r="AZ24" i="1"/>
  <c r="AX25" i="1"/>
  <c r="BA26" i="1"/>
  <c r="BF27" i="1"/>
  <c r="BH28" i="1"/>
  <c r="BI32" i="1"/>
  <c r="BC33" i="1"/>
  <c r="BC34" i="1"/>
  <c r="U16" i="3"/>
  <c r="AU17" i="1"/>
  <c r="BK17" i="1"/>
  <c r="AY17" i="1"/>
  <c r="AQ17" i="1"/>
  <c r="BH17" i="1"/>
  <c r="AV17" i="1"/>
  <c r="BL17" i="1"/>
  <c r="BE17" i="1"/>
  <c r="AP17" i="1"/>
  <c r="AW17" i="1"/>
  <c r="BM17" i="1"/>
  <c r="AO17" i="1"/>
  <c r="BG17" i="1"/>
  <c r="AX17" i="1"/>
  <c r="BN17" i="1"/>
  <c r="BO17" i="1"/>
  <c r="AZ17" i="1"/>
  <c r="AR17" i="1"/>
  <c r="BA17" i="1"/>
  <c r="BB17" i="1"/>
  <c r="BC17" i="1"/>
  <c r="BD17" i="1"/>
  <c r="BF17" i="1"/>
  <c r="AN17" i="1"/>
  <c r="AT17" i="1"/>
  <c r="AS17" i="1"/>
  <c r="AO16" i="1"/>
  <c r="BD35" i="1"/>
  <c r="AN35" i="1"/>
  <c r="AQ35" i="1"/>
  <c r="BC35" i="1"/>
  <c r="BO35" i="1"/>
  <c r="AT35" i="1"/>
  <c r="BH35" i="1"/>
  <c r="AP35" i="1"/>
  <c r="BB35" i="1"/>
  <c r="BA35" i="1"/>
  <c r="AZ35" i="1"/>
  <c r="AY35" i="1"/>
  <c r="BJ35" i="1"/>
  <c r="BN35" i="1"/>
  <c r="AX35" i="1"/>
  <c r="BK35" i="1"/>
  <c r="AS35" i="1"/>
  <c r="BM35" i="1"/>
  <c r="AW35" i="1"/>
  <c r="BL35" i="1"/>
  <c r="AV35" i="1"/>
  <c r="AU35" i="1"/>
  <c r="BI35" i="1"/>
  <c r="AR35" i="1"/>
  <c r="BG35" i="1"/>
  <c r="BF35" i="1"/>
  <c r="AP16" i="1"/>
  <c r="BF16" i="1"/>
  <c r="BK16" i="1"/>
  <c r="AZ16" i="1"/>
  <c r="AN16" i="1"/>
  <c r="BA16" i="1"/>
  <c r="AQ16" i="1"/>
  <c r="BG16" i="1"/>
  <c r="BJ16" i="1"/>
  <c r="AU16" i="1"/>
  <c r="BO16" i="1"/>
  <c r="BC16" i="1"/>
  <c r="AR16" i="1"/>
  <c r="BH16" i="1"/>
  <c r="AT16" i="1"/>
  <c r="AS16" i="1"/>
  <c r="BI16" i="1"/>
  <c r="AV16" i="1"/>
  <c r="BL16" i="1"/>
  <c r="BN16" i="1"/>
  <c r="AY16" i="1"/>
  <c r="AW16" i="1"/>
  <c r="BM16" i="1"/>
  <c r="AX16" i="1"/>
  <c r="BB16" i="1"/>
  <c r="BH36" i="1"/>
  <c r="AR36" i="1"/>
  <c r="AN36" i="1"/>
  <c r="BC36" i="1"/>
  <c r="BM36" i="1"/>
  <c r="BK36" i="1"/>
  <c r="AT36" i="1"/>
  <c r="BG36" i="1"/>
  <c r="AQ36" i="1"/>
  <c r="BF36" i="1"/>
  <c r="AP36" i="1"/>
  <c r="BD36" i="1"/>
  <c r="BN36" i="1"/>
  <c r="AW36" i="1"/>
  <c r="AV36" i="1"/>
  <c r="AU36" i="1"/>
  <c r="BE36" i="1"/>
  <c r="AO36" i="1"/>
  <c r="AY36" i="1"/>
  <c r="BB36" i="1"/>
  <c r="BJ36" i="1"/>
  <c r="BA36" i="1"/>
  <c r="AZ36" i="1"/>
  <c r="BO36" i="1"/>
  <c r="AX36" i="1"/>
  <c r="BL36" i="1"/>
  <c r="AS36" i="1"/>
  <c r="BI17" i="1"/>
  <c r="BD16" i="1"/>
  <c r="AO35" i="1"/>
  <c r="AX15" i="1"/>
  <c r="BB13" i="1"/>
  <c r="BJ18" i="1"/>
  <c r="BK15" i="1"/>
  <c r="AN15" i="1"/>
  <c r="AO14" i="1"/>
  <c r="BC37" i="1"/>
  <c r="BH18" i="1"/>
  <c r="BI15" i="1"/>
  <c r="BD14" i="1"/>
  <c r="AN13" i="1"/>
  <c r="AS23" i="1"/>
  <c r="AO26" i="1"/>
  <c r="AS27" i="1"/>
  <c r="BI27" i="1"/>
  <c r="AN37" i="1"/>
  <c r="BD37" i="1"/>
  <c r="BH38" i="1"/>
  <c r="BG18" i="1"/>
  <c r="AQ18" i="1"/>
  <c r="BH15" i="1"/>
  <c r="AR15" i="1"/>
  <c r="BC14" i="1"/>
  <c r="BN13" i="1"/>
  <c r="AX13" i="1"/>
  <c r="AO22" i="1"/>
  <c r="BF22" i="1"/>
  <c r="AT23" i="1"/>
  <c r="BJ23" i="1"/>
  <c r="AX24" i="1"/>
  <c r="BN24" i="1"/>
  <c r="BB25" i="1"/>
  <c r="AP26" i="1"/>
  <c r="BF26" i="1"/>
  <c r="AT27" i="1"/>
  <c r="BJ27" i="1"/>
  <c r="AX28" i="1"/>
  <c r="BN28" i="1"/>
  <c r="BA32" i="1"/>
  <c r="AO33" i="1"/>
  <c r="BE33" i="1"/>
  <c r="AS34" i="1"/>
  <c r="BI34" i="1"/>
  <c r="AO37" i="1"/>
  <c r="BE37" i="1"/>
  <c r="AS38" i="1"/>
  <c r="BI38" i="1"/>
  <c r="AW15" i="1"/>
  <c r="AV15" i="1"/>
  <c r="AU15" i="1"/>
  <c r="BI18" i="1"/>
  <c r="AN14" i="1"/>
  <c r="AR18" i="1"/>
  <c r="AS15" i="1"/>
  <c r="BO13" i="1"/>
  <c r="AY13" i="1"/>
  <c r="BE22" i="1"/>
  <c r="BI23" i="1"/>
  <c r="BE26" i="1"/>
  <c r="AR38" i="1"/>
  <c r="BF18" i="1"/>
  <c r="AP18" i="1"/>
  <c r="BG15" i="1"/>
  <c r="AQ15" i="1"/>
  <c r="BB14" i="1"/>
  <c r="BM13" i="1"/>
  <c r="AW13" i="1"/>
  <c r="AP22" i="1"/>
  <c r="BG22" i="1"/>
  <c r="AU23" i="1"/>
  <c r="BK23" i="1"/>
  <c r="AY24" i="1"/>
  <c r="BO24" i="1"/>
  <c r="BC25" i="1"/>
  <c r="AQ26" i="1"/>
  <c r="BG26" i="1"/>
  <c r="AU27" i="1"/>
  <c r="BK27" i="1"/>
  <c r="AY28" i="1"/>
  <c r="BO28" i="1"/>
  <c r="BB32" i="1"/>
  <c r="AP33" i="1"/>
  <c r="BF33" i="1"/>
  <c r="AT34" i="1"/>
  <c r="BJ34" i="1"/>
  <c r="AP37" i="1"/>
  <c r="BF37" i="1"/>
  <c r="AT38" i="1"/>
  <c r="BJ38" i="1"/>
  <c r="BO37" i="1"/>
  <c r="BM15" i="1"/>
  <c r="AN38" i="1"/>
  <c r="BL15" i="1"/>
  <c r="AT18" i="1"/>
  <c r="AP14" i="1"/>
  <c r="AP38" i="1"/>
  <c r="AT15" i="1"/>
  <c r="AP15" i="1"/>
  <c r="BH22" i="1"/>
  <c r="BE15" i="1"/>
  <c r="AR22" i="1"/>
  <c r="AW27" i="1"/>
  <c r="BH37" i="1"/>
  <c r="BI12" i="1"/>
  <c r="AS12" i="1"/>
  <c r="BC18" i="1"/>
  <c r="BD15" i="1"/>
  <c r="BO14" i="1"/>
  <c r="AY14" i="1"/>
  <c r="BJ13" i="1"/>
  <c r="AT13" i="1"/>
  <c r="AS22" i="1"/>
  <c r="BJ22" i="1"/>
  <c r="AX23" i="1"/>
  <c r="BN23" i="1"/>
  <c r="BB24" i="1"/>
  <c r="AP25" i="1"/>
  <c r="BF25" i="1"/>
  <c r="AT26" i="1"/>
  <c r="BJ26" i="1"/>
  <c r="AX27" i="1"/>
  <c r="BN27" i="1"/>
  <c r="BB28" i="1"/>
  <c r="AO32" i="1"/>
  <c r="BE32" i="1"/>
  <c r="AS33" i="1"/>
  <c r="BI33" i="1"/>
  <c r="AW34" i="1"/>
  <c r="BM34" i="1"/>
  <c r="AS37" i="1"/>
  <c r="BI37" i="1"/>
  <c r="AW38" i="1"/>
  <c r="BM38" i="1"/>
  <c r="BN15" i="1"/>
  <c r="AR14" i="1"/>
  <c r="BG14" i="1"/>
  <c r="AO38" i="1"/>
  <c r="BA13" i="1"/>
  <c r="AS18" i="1"/>
  <c r="BE14" i="1"/>
  <c r="BG38" i="1"/>
  <c r="AO18" i="1"/>
  <c r="BF15" i="1"/>
  <c r="AV13" i="1"/>
  <c r="AR26" i="1"/>
  <c r="AQ37" i="1"/>
  <c r="BK38" i="1"/>
  <c r="BK13" i="1"/>
  <c r="AW23" i="1"/>
  <c r="AS26" i="1"/>
  <c r="AW22" i="1"/>
  <c r="BL38" i="1"/>
  <c r="BH12" i="1"/>
  <c r="AR12" i="1"/>
  <c r="BB18" i="1"/>
  <c r="BC15" i="1"/>
  <c r="BN14" i="1"/>
  <c r="AX14" i="1"/>
  <c r="BI13" i="1"/>
  <c r="AS13" i="1"/>
  <c r="AT22" i="1"/>
  <c r="BK22" i="1"/>
  <c r="AY23" i="1"/>
  <c r="BO23" i="1"/>
  <c r="BC24" i="1"/>
  <c r="AQ25" i="1"/>
  <c r="BG25" i="1"/>
  <c r="AU26" i="1"/>
  <c r="BK26" i="1"/>
  <c r="AY27" i="1"/>
  <c r="BO27" i="1"/>
  <c r="BC28" i="1"/>
  <c r="AP32" i="1"/>
  <c r="BF32" i="1"/>
  <c r="AT33" i="1"/>
  <c r="BJ33" i="1"/>
  <c r="AX34" i="1"/>
  <c r="BN34" i="1"/>
  <c r="AT37" i="1"/>
  <c r="BJ37" i="1"/>
  <c r="AX38" i="1"/>
  <c r="BN38" i="1"/>
  <c r="AY37" i="1"/>
  <c r="BH14" i="1"/>
  <c r="AZ37" i="1"/>
  <c r="BD38" i="1"/>
  <c r="AQ14" i="1"/>
  <c r="BA37" i="1"/>
  <c r="BF14" i="1"/>
  <c r="AZ13" i="1"/>
  <c r="BL13" i="1"/>
  <c r="AN22" i="1"/>
  <c r="BG37" i="1"/>
  <c r="BD18" i="1"/>
  <c r="AZ14" i="1"/>
  <c r="BI22" i="1"/>
  <c r="BM23" i="1"/>
  <c r="BM27" i="1"/>
  <c r="AR37" i="1"/>
  <c r="BG12" i="1"/>
  <c r="AQ12" i="1"/>
  <c r="C42" i="1" s="1"/>
  <c r="BA18" i="1"/>
  <c r="BB15" i="1"/>
  <c r="BM14" i="1"/>
  <c r="AW14" i="1"/>
  <c r="BH13" i="1"/>
  <c r="AR13" i="1"/>
  <c r="AU22" i="1"/>
  <c r="BL22" i="1"/>
  <c r="AZ23" i="1"/>
  <c r="AN24" i="1"/>
  <c r="BD24" i="1"/>
  <c r="AR25" i="1"/>
  <c r="BH25" i="1"/>
  <c r="AV26" i="1"/>
  <c r="BL26" i="1"/>
  <c r="AZ27" i="1"/>
  <c r="AN28" i="1"/>
  <c r="BD28" i="1"/>
  <c r="AQ32" i="1"/>
  <c r="BG32" i="1"/>
  <c r="AU33" i="1"/>
  <c r="BK33" i="1"/>
  <c r="AY34" i="1"/>
  <c r="BO34" i="1"/>
  <c r="AU37" i="1"/>
  <c r="BK37" i="1"/>
  <c r="AY38" i="1"/>
  <c r="BO38" i="1"/>
  <c r="BE38" i="1"/>
  <c r="BB37" i="1"/>
  <c r="BF38" i="1"/>
  <c r="BJ15" i="1"/>
  <c r="BD22" i="1"/>
  <c r="AQ38" i="1"/>
  <c r="BE18" i="1"/>
  <c r="BA14" i="1"/>
  <c r="AQ22" i="1"/>
  <c r="BH26" i="1"/>
  <c r="AU38" i="1"/>
  <c r="AO15" i="1"/>
  <c r="AU13" i="1"/>
  <c r="BI26" i="1"/>
  <c r="AV38" i="1"/>
  <c r="BF12" i="1"/>
  <c r="BL14" i="1"/>
  <c r="BG13" i="1"/>
  <c r="AV22" i="1"/>
  <c r="AO24" i="1"/>
  <c r="AS25" i="1"/>
  <c r="AW26" i="1"/>
  <c r="AO28" i="1"/>
  <c r="AR32" i="1"/>
  <c r="AV33" i="1"/>
  <c r="AV37" i="1"/>
  <c r="D45" i="1" l="1"/>
  <c r="D48" i="1"/>
  <c r="G48" i="1"/>
  <c r="E43" i="1"/>
  <c r="C43" i="1"/>
  <c r="G43" i="1"/>
  <c r="I43" i="1"/>
  <c r="K43" i="1"/>
  <c r="J47" i="1"/>
  <c r="D42" i="1"/>
  <c r="H45" i="1"/>
  <c r="F45" i="1"/>
  <c r="J46" i="1"/>
  <c r="G47" i="1"/>
  <c r="E45" i="1"/>
  <c r="C45" i="1"/>
  <c r="I46" i="1"/>
  <c r="K46" i="1"/>
  <c r="F46" i="1"/>
  <c r="H46" i="1"/>
  <c r="H43" i="1"/>
  <c r="F43" i="1"/>
  <c r="D47" i="1"/>
  <c r="G44" i="1"/>
  <c r="E44" i="1"/>
  <c r="C44" i="1"/>
  <c r="G46" i="1"/>
  <c r="K42" i="1"/>
  <c r="I42" i="1"/>
  <c r="J48" i="1"/>
  <c r="F47" i="1"/>
  <c r="H47" i="1"/>
  <c r="J45" i="1"/>
  <c r="D43" i="1"/>
  <c r="D46" i="1"/>
  <c r="J44" i="1"/>
  <c r="H44" i="1"/>
  <c r="F44" i="1"/>
  <c r="J42" i="1"/>
  <c r="D44" i="1"/>
  <c r="I45" i="1"/>
  <c r="K45" i="1"/>
  <c r="J43" i="1"/>
  <c r="H42" i="1"/>
  <c r="F42" i="1"/>
  <c r="G45" i="1"/>
  <c r="I47" i="1"/>
  <c r="K47" i="1"/>
  <c r="C48" i="1"/>
  <c r="E48" i="1"/>
  <c r="H48" i="1"/>
  <c r="F48" i="1"/>
  <c r="G42" i="1"/>
  <c r="C46" i="1"/>
  <c r="E46" i="1"/>
  <c r="E42" i="1"/>
  <c r="I48" i="1"/>
  <c r="K48" i="1"/>
  <c r="C47" i="1"/>
  <c r="E47" i="1"/>
  <c r="I44" i="1"/>
  <c r="K44" i="1"/>
</calcChain>
</file>

<file path=xl/sharedStrings.xml><?xml version="1.0" encoding="utf-8"?>
<sst xmlns="http://schemas.openxmlformats.org/spreadsheetml/2006/main" count="1142" uniqueCount="282">
  <si>
    <t>Isotope-labeled metabolites</t>
    <phoneticPr fontId="1" type="noConversion"/>
  </si>
  <si>
    <t>Class</t>
    <phoneticPr fontId="1" type="noConversion"/>
  </si>
  <si>
    <t>Amino acid</t>
    <phoneticPr fontId="2" type="noConversion"/>
  </si>
  <si>
    <t>Cholines</t>
    <phoneticPr fontId="2" type="noConversion"/>
  </si>
  <si>
    <t>Nucleosides</t>
    <phoneticPr fontId="2" type="noConversion"/>
  </si>
  <si>
    <t>Vitamins</t>
    <phoneticPr fontId="2" type="noConversion"/>
  </si>
  <si>
    <t>Saccharides</t>
    <phoneticPr fontId="2" type="noConversion"/>
  </si>
  <si>
    <t>Low concentration</t>
    <phoneticPr fontId="1" type="noConversion"/>
  </si>
  <si>
    <t>Concentration</t>
    <phoneticPr fontId="1" type="noConversion"/>
  </si>
  <si>
    <t>Sample-1</t>
    <phoneticPr fontId="1" type="noConversion"/>
  </si>
  <si>
    <t>Sample-2</t>
  </si>
  <si>
    <t>Sample-3</t>
  </si>
  <si>
    <t>Sample-4</t>
  </si>
  <si>
    <t>Sample-5</t>
  </si>
  <si>
    <t>Sample-6</t>
  </si>
  <si>
    <t>Sample-7</t>
  </si>
  <si>
    <t>Sample-8</t>
  </si>
  <si>
    <t>Patient-1</t>
  </si>
  <si>
    <t>Patient-1</t>
    <phoneticPr fontId="1" type="noConversion"/>
  </si>
  <si>
    <t>Patient-2</t>
  </si>
  <si>
    <t>Patient-3</t>
  </si>
  <si>
    <t>Patient-4</t>
  </si>
  <si>
    <t>Patient-5</t>
  </si>
  <si>
    <t>Patient-6</t>
  </si>
  <si>
    <t>Patient-7</t>
  </si>
  <si>
    <t>Patient-8</t>
  </si>
  <si>
    <t>Patient-9</t>
  </si>
  <si>
    <t>Patient-10</t>
  </si>
  <si>
    <t>Patient-11</t>
  </si>
  <si>
    <t>Patient-12</t>
  </si>
  <si>
    <t>Patient-13</t>
  </si>
  <si>
    <t>Patient-14</t>
  </si>
  <si>
    <t>Control-1</t>
  </si>
  <si>
    <t>Control-1</t>
    <phoneticPr fontId="1" type="noConversion"/>
  </si>
  <si>
    <t>Control-2</t>
  </si>
  <si>
    <t>Control-3</t>
  </si>
  <si>
    <t>Control-4</t>
  </si>
  <si>
    <t>Control-5</t>
  </si>
  <si>
    <t>Control-6</t>
  </si>
  <si>
    <t>Control-7</t>
  </si>
  <si>
    <t>Control-8</t>
  </si>
  <si>
    <t>Control-9</t>
  </si>
  <si>
    <t>Control-10</t>
  </si>
  <si>
    <t>Control-11</t>
  </si>
  <si>
    <t>Control-12</t>
  </si>
  <si>
    <t>Control-13</t>
  </si>
  <si>
    <t>Control-14</t>
  </si>
  <si>
    <t>Medium concentration</t>
    <phoneticPr fontId="1" type="noConversion"/>
  </si>
  <si>
    <t>High concentration</t>
    <phoneticPr fontId="1" type="noConversion"/>
  </si>
  <si>
    <t>All samples</t>
    <phoneticPr fontId="1" type="noConversion"/>
  </si>
  <si>
    <t>Matrix Factor (GC matrix)</t>
    <phoneticPr fontId="1" type="noConversion"/>
  </si>
  <si>
    <t>Matrix Factor (Non-GC matrix)</t>
    <phoneticPr fontId="1" type="noConversion"/>
  </si>
  <si>
    <t>Average</t>
    <phoneticPr fontId="1" type="noConversion"/>
  </si>
  <si>
    <t>Medium contration</t>
    <phoneticPr fontId="1" type="noConversion"/>
  </si>
  <si>
    <t>GC matrix</t>
    <phoneticPr fontId="1" type="noConversion"/>
  </si>
  <si>
    <t>Non-GC matrix</t>
    <phoneticPr fontId="1" type="noConversion"/>
  </si>
  <si>
    <t>Organic acids</t>
    <phoneticPr fontId="2" type="noConversion"/>
  </si>
  <si>
    <t>Recovery rates within the GC sample matrix</t>
    <phoneticPr fontId="1" type="noConversion"/>
  </si>
  <si>
    <t>Recovery rates within the Non-GC sample matrix</t>
    <phoneticPr fontId="1" type="noConversion"/>
  </si>
  <si>
    <t>Precision of recovery rates (%)</t>
    <phoneticPr fontId="1" type="noConversion"/>
  </si>
  <si>
    <t>Precision of matrix factor (%)</t>
    <phoneticPr fontId="1" type="noConversion"/>
  </si>
  <si>
    <t>y = 15.53875x+670.32764</t>
  </si>
  <si>
    <t>y = 985.36820x-9975.63468</t>
  </si>
  <si>
    <t>y = 1340.74734x+158570</t>
  </si>
  <si>
    <t>y =19726.79471x+45922.8</t>
  </si>
  <si>
    <t>y =51.21354x-171.87653</t>
  </si>
  <si>
    <t>y =1888.41284x+6701.00931</t>
  </si>
  <si>
    <t>y =113.35726x+3213.63248</t>
  </si>
  <si>
    <t>Calibration curve</t>
    <phoneticPr fontId="1" type="noConversion"/>
  </si>
  <si>
    <t>R</t>
    <phoneticPr fontId="1" type="noConversion"/>
  </si>
  <si>
    <t>Calculated concentration ( within plasma matrix, n=8)</t>
    <phoneticPr fontId="1" type="noConversion"/>
  </si>
  <si>
    <t>Mean</t>
  </si>
  <si>
    <t>SD</t>
  </si>
  <si>
    <t>RSD</t>
  </si>
  <si>
    <t>nM</t>
    <phoneticPr fontId="1" type="noConversion"/>
  </si>
  <si>
    <t>x</t>
    <phoneticPr fontId="1" type="noConversion"/>
  </si>
  <si>
    <t>uM</t>
    <phoneticPr fontId="1" type="noConversion"/>
  </si>
  <si>
    <t>Nominal Concentration (nM)</t>
    <phoneticPr fontId="1" type="noConversion"/>
  </si>
  <si>
    <t>1000 uM</t>
    <phoneticPr fontId="1" type="noConversion"/>
  </si>
  <si>
    <t>5000 uM</t>
    <phoneticPr fontId="1" type="noConversion"/>
  </si>
  <si>
    <t>10000 uM</t>
    <phoneticPr fontId="1" type="noConversion"/>
  </si>
  <si>
    <r>
      <t xml:space="preserve">The peak area of isotopic standards measured </t>
    </r>
    <r>
      <rPr>
        <b/>
        <sz val="11"/>
        <color rgb="FFFF0000"/>
        <rFont val="等线"/>
        <family val="3"/>
        <charset val="134"/>
        <scheme val="minor"/>
      </rPr>
      <t>within</t>
    </r>
    <r>
      <rPr>
        <b/>
        <sz val="11"/>
        <color theme="1"/>
        <rFont val="等线"/>
        <family val="3"/>
        <charset val="134"/>
        <scheme val="minor"/>
      </rPr>
      <t xml:space="preserve"> the plasma matrix of GC patients (n = 14)</t>
    </r>
    <phoneticPr fontId="1" type="noConversion"/>
  </si>
  <si>
    <r>
      <t xml:space="preserve">The peak area of isotopic standards measured </t>
    </r>
    <r>
      <rPr>
        <b/>
        <sz val="11"/>
        <color rgb="FFFF0000"/>
        <rFont val="等线"/>
        <family val="3"/>
        <charset val="134"/>
        <scheme val="minor"/>
      </rPr>
      <t>within</t>
    </r>
    <r>
      <rPr>
        <b/>
        <sz val="11"/>
        <color theme="1"/>
        <rFont val="等线"/>
        <family val="3"/>
        <charset val="134"/>
        <scheme val="minor"/>
      </rPr>
      <t xml:space="preserve"> the plasma matrix of GC patients  (n = 14)</t>
    </r>
    <phoneticPr fontId="1" type="noConversion"/>
  </si>
  <si>
    <r>
      <t xml:space="preserve">The peak area of isotopic standards measured </t>
    </r>
    <r>
      <rPr>
        <b/>
        <sz val="11"/>
        <color rgb="FFFF0000"/>
        <rFont val="等线"/>
        <family val="3"/>
        <charset val="134"/>
        <scheme val="minor"/>
      </rPr>
      <t>within</t>
    </r>
    <r>
      <rPr>
        <b/>
        <sz val="11"/>
        <color theme="1"/>
        <rFont val="等线"/>
        <family val="3"/>
        <charset val="134"/>
        <scheme val="minor"/>
      </rPr>
      <t xml:space="preserve"> the plasma matrix of Non-GC controls  (n = 14)</t>
    </r>
    <phoneticPr fontId="1" type="noConversion"/>
  </si>
  <si>
    <r>
      <t>The peak area of isotopic standards measured</t>
    </r>
    <r>
      <rPr>
        <b/>
        <sz val="11"/>
        <color rgb="FFFF0000"/>
        <rFont val="等线"/>
        <family val="3"/>
        <charset val="134"/>
        <scheme val="minor"/>
      </rPr>
      <t xml:space="preserve"> in the absence of</t>
    </r>
    <r>
      <rPr>
        <b/>
        <sz val="11"/>
        <color theme="1"/>
        <rFont val="等线"/>
        <family val="3"/>
        <charset val="134"/>
        <scheme val="minor"/>
      </rPr>
      <t xml:space="preserve"> plasma matrix (n = 8)</t>
    </r>
    <phoneticPr fontId="1" type="noConversion"/>
  </si>
  <si>
    <r>
      <t>The peak area of isotopic standards measured</t>
    </r>
    <r>
      <rPr>
        <b/>
        <sz val="11"/>
        <color rgb="FFFF0000"/>
        <rFont val="等线"/>
        <family val="3"/>
        <charset val="134"/>
        <scheme val="minor"/>
      </rPr>
      <t xml:space="preserve"> in the absence of </t>
    </r>
    <r>
      <rPr>
        <b/>
        <sz val="11"/>
        <color theme="1"/>
        <rFont val="等线"/>
        <family val="3"/>
        <charset val="134"/>
        <scheme val="minor"/>
      </rPr>
      <t>plasma matrix (n = 8)</t>
    </r>
    <phoneticPr fontId="1" type="noConversion"/>
  </si>
  <si>
    <r>
      <t>The peak area of isotopic standards added</t>
    </r>
    <r>
      <rPr>
        <b/>
        <sz val="11"/>
        <color rgb="FFFF0000"/>
        <rFont val="等线"/>
        <family val="3"/>
        <charset val="134"/>
        <scheme val="minor"/>
      </rPr>
      <t xml:space="preserve"> prior</t>
    </r>
    <r>
      <rPr>
        <b/>
        <sz val="11"/>
        <color theme="1"/>
        <rFont val="等线"/>
        <family val="3"/>
        <charset val="134"/>
        <scheme val="minor"/>
      </rPr>
      <t xml:space="preserve"> to the extraction step within the GC sample matrix (n = 14)</t>
    </r>
    <phoneticPr fontId="1" type="noConversion"/>
  </si>
  <si>
    <r>
      <t xml:space="preserve">The peak area of isotopic standards added </t>
    </r>
    <r>
      <rPr>
        <b/>
        <sz val="11"/>
        <color rgb="FFFF0000"/>
        <rFont val="等线"/>
        <family val="3"/>
        <charset val="134"/>
        <scheme val="minor"/>
      </rPr>
      <t>prior</t>
    </r>
    <r>
      <rPr>
        <b/>
        <sz val="11"/>
        <color theme="1"/>
        <rFont val="等线"/>
        <family val="3"/>
        <charset val="134"/>
        <scheme val="minor"/>
      </rPr>
      <t xml:space="preserve"> to the extraction step within the GC sample matrix (n = 14)</t>
    </r>
    <phoneticPr fontId="1" type="noConversion"/>
  </si>
  <si>
    <r>
      <t>The peak area of isotopic standards added</t>
    </r>
    <r>
      <rPr>
        <b/>
        <sz val="11"/>
        <color rgb="FFFF0000"/>
        <rFont val="等线"/>
        <family val="3"/>
        <charset val="134"/>
        <scheme val="minor"/>
      </rPr>
      <t xml:space="preserve"> prior</t>
    </r>
    <r>
      <rPr>
        <b/>
        <sz val="11"/>
        <color theme="1"/>
        <rFont val="等线"/>
        <family val="3"/>
        <charset val="134"/>
        <scheme val="minor"/>
      </rPr>
      <t xml:space="preserve"> to the extraction step within the Non-GC sample matrix (n = 14)</t>
    </r>
    <phoneticPr fontId="1" type="noConversion"/>
  </si>
  <si>
    <r>
      <t xml:space="preserve">The peak area of isotopic standards added </t>
    </r>
    <r>
      <rPr>
        <b/>
        <sz val="11"/>
        <color rgb="FFFF0000"/>
        <rFont val="等线"/>
        <family val="3"/>
        <charset val="134"/>
        <scheme val="minor"/>
      </rPr>
      <t>prior</t>
    </r>
    <r>
      <rPr>
        <b/>
        <sz val="11"/>
        <color theme="1"/>
        <rFont val="等线"/>
        <family val="3"/>
        <charset val="134"/>
        <scheme val="minor"/>
      </rPr>
      <t xml:space="preserve"> to the extraction step within the Non-GC sample matrix (n = 14)</t>
    </r>
    <phoneticPr fontId="1" type="noConversion"/>
  </si>
  <si>
    <r>
      <t>The peak area of isotopic standards measured</t>
    </r>
    <r>
      <rPr>
        <b/>
        <sz val="11"/>
        <color rgb="FFFF0000"/>
        <rFont val="等线"/>
        <family val="3"/>
        <charset val="134"/>
        <scheme val="minor"/>
      </rPr>
      <t xml:space="preserve"> within</t>
    </r>
    <r>
      <rPr>
        <b/>
        <sz val="11"/>
        <color theme="1"/>
        <rFont val="等线"/>
        <family val="3"/>
        <charset val="134"/>
        <scheme val="minor"/>
      </rPr>
      <t xml:space="preserve"> the plasma matrix of GC patients (n = 14)</t>
    </r>
    <phoneticPr fontId="1" type="noConversion"/>
  </si>
  <si>
    <r>
      <t xml:space="preserve">The peak area of isotopic standards measured </t>
    </r>
    <r>
      <rPr>
        <b/>
        <sz val="11"/>
        <color rgb="FFFF0000"/>
        <rFont val="等线"/>
        <family val="3"/>
        <charset val="134"/>
        <scheme val="minor"/>
      </rPr>
      <t>within</t>
    </r>
    <r>
      <rPr>
        <b/>
        <sz val="11"/>
        <color theme="1"/>
        <rFont val="等线"/>
        <family val="3"/>
        <charset val="134"/>
        <scheme val="minor"/>
      </rPr>
      <t xml:space="preserve"> the plasma matrix of Non-GC controls (n = 14)</t>
    </r>
    <phoneticPr fontId="1" type="noConversion"/>
  </si>
  <si>
    <r>
      <t>The peak area of isotopic standards measured</t>
    </r>
    <r>
      <rPr>
        <b/>
        <sz val="11"/>
        <color rgb="FFFF0000"/>
        <rFont val="等线"/>
        <family val="3"/>
        <charset val="134"/>
        <scheme val="minor"/>
      </rPr>
      <t xml:space="preserve"> within</t>
    </r>
    <r>
      <rPr>
        <b/>
        <sz val="11"/>
        <color theme="1"/>
        <rFont val="等线"/>
        <family val="3"/>
        <charset val="134"/>
        <scheme val="minor"/>
      </rPr>
      <t xml:space="preserve"> the plasma matrix of Non-GC controls (n = 14)</t>
    </r>
    <phoneticPr fontId="1" type="noConversion"/>
  </si>
  <si>
    <t>RE(%)</t>
    <phoneticPr fontId="1" type="noConversion"/>
  </si>
  <si>
    <t>Arginine-13C6</t>
    <phoneticPr fontId="1" type="noConversion"/>
  </si>
  <si>
    <t>Methionine-13C5</t>
    <phoneticPr fontId="1" type="noConversion"/>
  </si>
  <si>
    <t>Choline-trimethyl-D9</t>
    <phoneticPr fontId="1" type="noConversion"/>
  </si>
  <si>
    <t>Adenosine-ribose-13C5</t>
    <phoneticPr fontId="1" type="noConversion"/>
  </si>
  <si>
    <t>D4-Nicotinamide</t>
    <phoneticPr fontId="1" type="noConversion"/>
  </si>
  <si>
    <t>Glucose-U-13C6</t>
    <phoneticPr fontId="1" type="noConversion"/>
  </si>
  <si>
    <t>succinic acid-1,4-13C2</t>
    <phoneticPr fontId="1" type="noConversion"/>
  </si>
  <si>
    <t>Peak area ( within plasma matrix, n=8)</t>
    <phoneticPr fontId="1" type="noConversion"/>
  </si>
  <si>
    <t>Metabolite</t>
    <phoneticPr fontId="1" type="noConversion"/>
  </si>
  <si>
    <t>RSD (day 1)</t>
    <phoneticPr fontId="1" type="noConversion"/>
  </si>
  <si>
    <t>RSD (day 2)</t>
    <phoneticPr fontId="1" type="noConversion"/>
  </si>
  <si>
    <t>RSD (day 3)</t>
    <phoneticPr fontId="1" type="noConversion"/>
  </si>
  <si>
    <t>RSD (inter-day)</t>
    <phoneticPr fontId="1" type="noConversion"/>
  </si>
  <si>
    <t>Uracil</t>
    <phoneticPr fontId="1" type="noConversion"/>
  </si>
  <si>
    <t>Guanine</t>
    <phoneticPr fontId="1" type="noConversion"/>
  </si>
  <si>
    <t>Asparagine</t>
    <phoneticPr fontId="1" type="noConversion"/>
  </si>
  <si>
    <t>Gluconic acid</t>
    <phoneticPr fontId="1" type="noConversion"/>
  </si>
  <si>
    <t>Tyrosine</t>
    <phoneticPr fontId="1" type="noConversion"/>
  </si>
  <si>
    <t>Hydroxyisocaproic acid</t>
    <phoneticPr fontId="1" type="noConversion"/>
  </si>
  <si>
    <t>Arginine</t>
    <phoneticPr fontId="1" type="noConversion"/>
  </si>
  <si>
    <t>Citrulline</t>
    <phoneticPr fontId="1" type="noConversion"/>
  </si>
  <si>
    <t>1-Methylhistidine</t>
    <phoneticPr fontId="1" type="noConversion"/>
  </si>
  <si>
    <t>Pipecolic acid</t>
    <phoneticPr fontId="1" type="noConversion"/>
  </si>
  <si>
    <t>Cystine</t>
    <phoneticPr fontId="1" type="noConversion"/>
  </si>
  <si>
    <t>1-Methyladenosine</t>
    <phoneticPr fontId="1" type="noConversion"/>
  </si>
  <si>
    <t>Niacinamide</t>
    <phoneticPr fontId="1" type="noConversion"/>
  </si>
  <si>
    <t>5'-Methylthioadenosine</t>
    <phoneticPr fontId="1" type="noConversion"/>
  </si>
  <si>
    <t xml:space="preserve">Percentages of Metabolites with RSD &lt;25% </t>
    <phoneticPr fontId="1" type="noConversion"/>
  </si>
  <si>
    <t>Methionine sulfoxide</t>
    <phoneticPr fontId="1" type="noConversion"/>
  </si>
  <si>
    <t>Metabolite standards (500 ng/ml)</t>
    <phoneticPr fontId="1" type="noConversion"/>
  </si>
  <si>
    <t>Tryptophan</t>
    <phoneticPr fontId="1" type="noConversion"/>
  </si>
  <si>
    <t>Intra-day</t>
    <phoneticPr fontId="1" type="noConversion"/>
  </si>
  <si>
    <t>day 1</t>
    <phoneticPr fontId="1" type="noConversion"/>
  </si>
  <si>
    <t>Citraconic acid</t>
    <phoneticPr fontId="1" type="noConversion"/>
  </si>
  <si>
    <t>day 2</t>
    <phoneticPr fontId="1" type="noConversion"/>
  </si>
  <si>
    <t>Glycerophosphocholine</t>
    <phoneticPr fontId="1" type="noConversion"/>
  </si>
  <si>
    <t>day 3</t>
    <phoneticPr fontId="1" type="noConversion"/>
  </si>
  <si>
    <t>Dimethylglycine</t>
    <phoneticPr fontId="1" type="noConversion"/>
  </si>
  <si>
    <t>Inter-day</t>
    <phoneticPr fontId="1" type="noConversion"/>
  </si>
  <si>
    <t>day1-3</t>
    <phoneticPr fontId="1" type="noConversion"/>
  </si>
  <si>
    <t>Homoserine/Threonine</t>
    <phoneticPr fontId="1" type="noConversion"/>
  </si>
  <si>
    <t>Homocysteine</t>
    <phoneticPr fontId="1" type="noConversion"/>
  </si>
  <si>
    <t>Alpha-acetyllysine</t>
    <phoneticPr fontId="1" type="noConversion"/>
  </si>
  <si>
    <t>N6,N6,N6-Trimethyl-L-lysine</t>
    <phoneticPr fontId="1" type="noConversion"/>
  </si>
  <si>
    <t>Ornithine</t>
    <phoneticPr fontId="1" type="noConversion"/>
  </si>
  <si>
    <t>Indole-3-carboxylic acid</t>
    <phoneticPr fontId="1" type="noConversion"/>
  </si>
  <si>
    <t>Xanthine</t>
    <phoneticPr fontId="1" type="noConversion"/>
  </si>
  <si>
    <t>Shikimic acid</t>
    <phoneticPr fontId="1" type="noConversion"/>
  </si>
  <si>
    <t>Cytosine</t>
    <phoneticPr fontId="1" type="noConversion"/>
  </si>
  <si>
    <t>Pyridoxamine</t>
    <phoneticPr fontId="1" type="noConversion"/>
  </si>
  <si>
    <t>Histidine</t>
    <phoneticPr fontId="1" type="noConversion"/>
  </si>
  <si>
    <t>S-Adenosylmethionine</t>
    <phoneticPr fontId="1" type="noConversion"/>
  </si>
  <si>
    <t>Adenosine monophosphate</t>
    <phoneticPr fontId="1" type="noConversion"/>
  </si>
  <si>
    <t>Pantothenic acid</t>
    <phoneticPr fontId="1" type="noConversion"/>
  </si>
  <si>
    <t>Agmatine</t>
    <phoneticPr fontId="1" type="noConversion"/>
  </si>
  <si>
    <t>Alanine/Sarcosine</t>
    <phoneticPr fontId="1" type="noConversion"/>
  </si>
  <si>
    <t>Cytidine</t>
    <phoneticPr fontId="1" type="noConversion"/>
  </si>
  <si>
    <t>Valine</t>
    <phoneticPr fontId="1" type="noConversion"/>
  </si>
  <si>
    <t>Glucuronic acid</t>
    <phoneticPr fontId="1" type="noConversion"/>
  </si>
  <si>
    <t>S-Adenosylhomocysteine</t>
    <phoneticPr fontId="1" type="noConversion"/>
  </si>
  <si>
    <t>Glyceraldehyde 3-phosphate diethyl acetal</t>
    <phoneticPr fontId="1" type="noConversion"/>
  </si>
  <si>
    <t>1-Methylnicotinamide</t>
    <phoneticPr fontId="1" type="noConversion"/>
  </si>
  <si>
    <t>Cystathionine</t>
    <phoneticPr fontId="1" type="noConversion"/>
  </si>
  <si>
    <t>Xanthosine</t>
    <phoneticPr fontId="1" type="noConversion"/>
  </si>
  <si>
    <t>Creatinine</t>
    <phoneticPr fontId="1" type="noConversion"/>
  </si>
  <si>
    <t>Uridine diphosphategalactose</t>
    <phoneticPr fontId="1" type="noConversion"/>
  </si>
  <si>
    <t>2-Pyrocatechuic acid</t>
    <phoneticPr fontId="1" type="noConversion"/>
  </si>
  <si>
    <t>dAMP</t>
    <phoneticPr fontId="1" type="noConversion"/>
  </si>
  <si>
    <t>Pyroglutamic acid</t>
    <phoneticPr fontId="1" type="noConversion"/>
  </si>
  <si>
    <t>Indole</t>
    <phoneticPr fontId="1" type="noConversion"/>
  </si>
  <si>
    <t>Adenosine</t>
    <phoneticPr fontId="1" type="noConversion"/>
  </si>
  <si>
    <t>3-Methoxytyramine (3-MT)</t>
    <phoneticPr fontId="1" type="noConversion"/>
  </si>
  <si>
    <t>Glucose 6-phosphate</t>
    <phoneticPr fontId="1" type="noConversion"/>
  </si>
  <si>
    <t>Taurine</t>
    <phoneticPr fontId="1" type="noConversion"/>
  </si>
  <si>
    <t>N-Acetylputrescine</t>
    <phoneticPr fontId="1" type="noConversion"/>
  </si>
  <si>
    <t>Galactose-1-phosphate</t>
    <phoneticPr fontId="1" type="noConversion"/>
  </si>
  <si>
    <t>Uridine</t>
    <phoneticPr fontId="1" type="noConversion"/>
  </si>
  <si>
    <t>Leucine/Isoleucine</t>
    <phoneticPr fontId="1" type="noConversion"/>
  </si>
  <si>
    <t>Deoxycytidine</t>
    <phoneticPr fontId="1" type="noConversion"/>
  </si>
  <si>
    <t>Dihydroxyacetone phosphate</t>
    <phoneticPr fontId="1" type="noConversion"/>
  </si>
  <si>
    <t>Ribose 5-phosphate</t>
    <phoneticPr fontId="1" type="noConversion"/>
  </si>
  <si>
    <t>Guanosine</t>
    <phoneticPr fontId="1" type="noConversion"/>
  </si>
  <si>
    <t>5-hydroxyindoleacetic acid (5-HIAA)</t>
    <phoneticPr fontId="1" type="noConversion"/>
  </si>
  <si>
    <t>Glutamine</t>
    <phoneticPr fontId="1" type="noConversion"/>
  </si>
  <si>
    <t>Glyceric acid</t>
    <phoneticPr fontId="1" type="noConversion"/>
  </si>
  <si>
    <t>8-Hydroxy-deoxyguanosine</t>
    <phoneticPr fontId="1" type="noConversion"/>
  </si>
  <si>
    <t>Serotonin</t>
    <phoneticPr fontId="1" type="noConversion"/>
  </si>
  <si>
    <t>Homocysteic acid</t>
    <phoneticPr fontId="1" type="noConversion"/>
  </si>
  <si>
    <t>Pyruvaldehyde</t>
    <phoneticPr fontId="1" type="noConversion"/>
  </si>
  <si>
    <t>Glucosamine 6-phosphate</t>
    <phoneticPr fontId="1" type="noConversion"/>
  </si>
  <si>
    <t>Guanidoacetic acid</t>
    <phoneticPr fontId="1" type="noConversion"/>
  </si>
  <si>
    <t>Pyridoxine</t>
    <phoneticPr fontId="1" type="noConversion"/>
  </si>
  <si>
    <t>Inosine</t>
    <phoneticPr fontId="1" type="noConversion"/>
  </si>
  <si>
    <t>Dopamine</t>
    <phoneticPr fontId="1" type="noConversion"/>
  </si>
  <si>
    <t>N-Acetyl-L-alanine</t>
    <phoneticPr fontId="1" type="noConversion"/>
  </si>
  <si>
    <t>5-Aminolevulinic acid</t>
    <phoneticPr fontId="1" type="noConversion"/>
  </si>
  <si>
    <t>Aminoadipic acid</t>
    <phoneticPr fontId="1" type="noConversion"/>
  </si>
  <si>
    <t>4-Hydroxyproline</t>
    <phoneticPr fontId="1" type="noConversion"/>
  </si>
  <si>
    <t>Lactic acid</t>
    <phoneticPr fontId="1" type="noConversion"/>
  </si>
  <si>
    <t>Xanthosine monophosphate</t>
    <phoneticPr fontId="1" type="noConversion"/>
  </si>
  <si>
    <t>Prephenate</t>
    <phoneticPr fontId="1" type="noConversion"/>
  </si>
  <si>
    <t>Glutamate/NMDA</t>
    <phoneticPr fontId="1" type="noConversion"/>
  </si>
  <si>
    <t>Lysine</t>
    <phoneticPr fontId="1" type="noConversion"/>
  </si>
  <si>
    <t>Citric acid</t>
    <phoneticPr fontId="1" type="noConversion"/>
  </si>
  <si>
    <t>Glucose</t>
    <phoneticPr fontId="1" type="noConversion"/>
  </si>
  <si>
    <t>Phenylalanine</t>
    <phoneticPr fontId="1" type="noConversion"/>
  </si>
  <si>
    <t>Thymidine</t>
    <phoneticPr fontId="1" type="noConversion"/>
  </si>
  <si>
    <t>Uridine 5'-diphosphate</t>
    <phoneticPr fontId="1" type="noConversion"/>
  </si>
  <si>
    <t>Purine</t>
    <phoneticPr fontId="1" type="noConversion"/>
  </si>
  <si>
    <t>Glycerol 3-phosphate</t>
    <phoneticPr fontId="1" type="noConversion"/>
  </si>
  <si>
    <t>Betaine aldehyde</t>
    <phoneticPr fontId="1" type="noConversion"/>
  </si>
  <si>
    <t>Riboflavin</t>
    <phoneticPr fontId="1" type="noConversion"/>
  </si>
  <si>
    <t>N-Acetylaspartylglutamic acid</t>
    <phoneticPr fontId="1" type="noConversion"/>
  </si>
  <si>
    <t>Aspartic acid</t>
    <phoneticPr fontId="1" type="noConversion"/>
  </si>
  <si>
    <t>N-Acetyl-aspartic acid</t>
    <phoneticPr fontId="1" type="noConversion"/>
  </si>
  <si>
    <t>In the 500 ng/mL mixed standard solution, 94 metabolites were detected.</t>
    <phoneticPr fontId="1" type="noConversion"/>
  </si>
  <si>
    <t>Hypoxanthine</t>
    <phoneticPr fontId="1" type="noConversion"/>
  </si>
  <si>
    <t>Octanoylcarnitine-C8</t>
    <phoneticPr fontId="1" type="noConversion"/>
  </si>
  <si>
    <t>Acetylcarnitine</t>
    <phoneticPr fontId="1" type="noConversion"/>
  </si>
  <si>
    <t>Methionine</t>
    <phoneticPr fontId="1" type="noConversion"/>
  </si>
  <si>
    <t>N-Acetylornithine</t>
    <phoneticPr fontId="1" type="noConversion"/>
  </si>
  <si>
    <t>Malic acid</t>
    <phoneticPr fontId="1" type="noConversion"/>
  </si>
  <si>
    <t>Hexanoylcarnitine-C6</t>
    <phoneticPr fontId="1" type="noConversion"/>
  </si>
  <si>
    <t xml:space="preserve">Plasma quality control </t>
    <phoneticPr fontId="1" type="noConversion"/>
  </si>
  <si>
    <t>Urea</t>
    <phoneticPr fontId="1" type="noConversion"/>
  </si>
  <si>
    <t>Aconitic acid</t>
    <phoneticPr fontId="1" type="noConversion"/>
  </si>
  <si>
    <t>Phenylpropiolic acid</t>
    <phoneticPr fontId="1" type="noConversion"/>
  </si>
  <si>
    <t>2-Aminooctanoic acid</t>
    <phoneticPr fontId="1" type="noConversion"/>
  </si>
  <si>
    <t>Uric acid</t>
    <phoneticPr fontId="1" type="noConversion"/>
  </si>
  <si>
    <t>Spermine</t>
    <phoneticPr fontId="1" type="noConversion"/>
  </si>
  <si>
    <t>Propionylcholine</t>
    <phoneticPr fontId="1" type="noConversion"/>
  </si>
  <si>
    <t>Isovalerylcarnitine-C5</t>
    <phoneticPr fontId="1" type="noConversion"/>
  </si>
  <si>
    <t>Succinic acid/Methyl-malonic acid</t>
    <phoneticPr fontId="1" type="noConversion"/>
  </si>
  <si>
    <t>N-Acetyl-glucosamine 1-phosphate</t>
    <phoneticPr fontId="1" type="noConversion"/>
  </si>
  <si>
    <t>Glyoxylic acid</t>
    <phoneticPr fontId="1" type="noConversion"/>
  </si>
  <si>
    <t>AICAR</t>
    <phoneticPr fontId="1" type="noConversion"/>
  </si>
  <si>
    <t>Phosphocreatine</t>
    <phoneticPr fontId="1" type="noConversion"/>
  </si>
  <si>
    <t>Asymmetric dimethylarginine</t>
    <phoneticPr fontId="1" type="noConversion"/>
  </si>
  <si>
    <t>Dodecanoylcarnitine-C12</t>
    <phoneticPr fontId="1" type="noConversion"/>
  </si>
  <si>
    <t>Deoxyribose 5-phosphate</t>
    <phoneticPr fontId="1" type="noConversion"/>
  </si>
  <si>
    <t>Quinolinic acid</t>
    <phoneticPr fontId="1" type="noConversion"/>
  </si>
  <si>
    <t>Imidazoleacetic acid</t>
    <phoneticPr fontId="1" type="noConversion"/>
  </si>
  <si>
    <t>2-Ketohexanoic acid</t>
    <phoneticPr fontId="1" type="noConversion"/>
  </si>
  <si>
    <t>Stearoylcarnitine-C18</t>
    <phoneticPr fontId="1" type="noConversion"/>
  </si>
  <si>
    <t>Putrescine</t>
    <phoneticPr fontId="1" type="noConversion"/>
  </si>
  <si>
    <t>Alpha-etoglutaric acid</t>
    <phoneticPr fontId="1" type="noConversion"/>
  </si>
  <si>
    <t>4-Hydroxybenzoic acid</t>
    <phoneticPr fontId="1" type="noConversion"/>
  </si>
  <si>
    <t>Uridine diphosphate-N-acetylglucosamine</t>
    <phoneticPr fontId="1" type="noConversion"/>
  </si>
  <si>
    <t>Palmitoylcarnitine-C16</t>
    <phoneticPr fontId="1" type="noConversion"/>
  </si>
  <si>
    <t>Fructose 1,6-bisphosphate</t>
    <phoneticPr fontId="1" type="noConversion"/>
  </si>
  <si>
    <t>7-Methylguanosine</t>
    <phoneticPr fontId="1" type="noConversion"/>
  </si>
  <si>
    <t>Butyrylcarnitine-C4</t>
    <phoneticPr fontId="1" type="noConversion"/>
  </si>
  <si>
    <t>Deoxyuridine</t>
    <phoneticPr fontId="1" type="noConversion"/>
  </si>
  <si>
    <t>Kynurenine</t>
    <phoneticPr fontId="1" type="noConversion"/>
  </si>
  <si>
    <t>Thiamine</t>
    <phoneticPr fontId="1" type="noConversion"/>
  </si>
  <si>
    <t>Carbamoyl phosphate</t>
    <phoneticPr fontId="1" type="noConversion"/>
  </si>
  <si>
    <t>Thymine</t>
    <phoneticPr fontId="1" type="noConversion"/>
  </si>
  <si>
    <t>Biotin</t>
    <phoneticPr fontId="1" type="noConversion"/>
  </si>
  <si>
    <t>Ortho-Hydroxyphenylacetic acid</t>
    <phoneticPr fontId="1" type="noConversion"/>
  </si>
  <si>
    <t>Glucaric acid</t>
    <phoneticPr fontId="1" type="noConversion"/>
  </si>
  <si>
    <t>From the plasma quality control sample, a total of 116 metabolites were detected.</t>
    <phoneticPr fontId="1" type="noConversion"/>
  </si>
  <si>
    <t>Glutathione-GSH</t>
    <phoneticPr fontId="1" type="noConversion"/>
  </si>
  <si>
    <t>293T cell</t>
    <phoneticPr fontId="1" type="noConversion"/>
  </si>
  <si>
    <t>2-Hydroxyglutaric acid</t>
    <phoneticPr fontId="1" type="noConversion"/>
  </si>
  <si>
    <t>Indoleacrylic acid</t>
    <phoneticPr fontId="1" type="noConversion"/>
  </si>
  <si>
    <t>Glycine</t>
    <phoneticPr fontId="1" type="noConversion"/>
  </si>
  <si>
    <t>4-Pyridoxic acid</t>
    <phoneticPr fontId="1" type="noConversion"/>
  </si>
  <si>
    <t>Uridine 5'-monophosphate</t>
    <phoneticPr fontId="1" type="noConversion"/>
  </si>
  <si>
    <t>5-Methoxytryptophan</t>
    <phoneticPr fontId="1" type="noConversion"/>
  </si>
  <si>
    <t>FAD</t>
    <phoneticPr fontId="1" type="noConversion"/>
  </si>
  <si>
    <t>Cytidine monophosphate</t>
    <phoneticPr fontId="1" type="noConversion"/>
  </si>
  <si>
    <t>Noradrenaline</t>
    <phoneticPr fontId="1" type="noConversion"/>
  </si>
  <si>
    <t>Flavone</t>
    <phoneticPr fontId="1" type="noConversion"/>
  </si>
  <si>
    <t>NAD</t>
    <phoneticPr fontId="1" type="noConversion"/>
  </si>
  <si>
    <t>Phosphoserine</t>
    <phoneticPr fontId="1" type="noConversion"/>
  </si>
  <si>
    <t>NADP</t>
    <phoneticPr fontId="1" type="noConversion"/>
  </si>
  <si>
    <t>Guanosine monophosphate</t>
    <phoneticPr fontId="1" type="noConversion"/>
  </si>
  <si>
    <t>Phosphoenolpyruvic acid</t>
    <phoneticPr fontId="1" type="noConversion"/>
  </si>
  <si>
    <t>2-Isopropylmalic acid</t>
    <phoneticPr fontId="1" type="noConversion"/>
  </si>
  <si>
    <t>Carnitine</t>
    <phoneticPr fontId="1" type="noConversion"/>
  </si>
  <si>
    <t>Allantoin</t>
    <phoneticPr fontId="1" type="noConversion"/>
  </si>
  <si>
    <t>Ascorbic acid</t>
    <phoneticPr fontId="1" type="noConversion"/>
  </si>
  <si>
    <t>GDP-fucose</t>
    <phoneticPr fontId="1" type="noConversion"/>
  </si>
  <si>
    <t>Cysteine</t>
    <phoneticPr fontId="1" type="noConversion"/>
  </si>
  <si>
    <t>Cadaverine</t>
    <phoneticPr fontId="1" type="noConversion"/>
  </si>
  <si>
    <t>Adrenaline</t>
    <phoneticPr fontId="1" type="noConversion"/>
  </si>
  <si>
    <t>L-Serine</t>
    <phoneticPr fontId="1" type="noConversion"/>
  </si>
  <si>
    <t>A total of 141 metabolites were detected in the 293T cell sample.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</si>
</sst>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9"/>
      <name val="等线"/>
      <family val="2"/>
      <charset val="134"/>
      <scheme val="minor"/>
    </font>
    <font>
      <b/>
      <sz val="11"/>
      <color theme="1"/>
      <name val="等线"/>
      <family val="3"/>
      <charset val="134"/>
      <scheme val="minor"/>
    </font>
    <font>
      <sz val="11"/>
      <color theme="1"/>
      <name val="等线"/>
      <family val="2"/>
      <charset val="134"/>
      <scheme val="minor"/>
    </font>
    <font>
      <b/>
      <sz val="11"/>
      <color rgb="FFFF0000"/>
      <name val="等线"/>
      <family val="3"/>
      <charset val="134"/>
      <scheme val="minor"/>
    </font>
    <font>
      <b/>
      <sz val="11"/>
      <color theme="8" tint="-0.249977111117893"/>
      <name val="等线"/>
      <family val="3"/>
      <charset val="134"/>
      <scheme val="minor"/>
    </font>
  </fonts>
  <fills count="7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4" fillId="0" borderId="0">
      <alignment vertical="center"/>
    </xf>
  </cellStyleXfs>
  <cellXfs count="37">
    <xf numFmtId="0" fontId="0" fillId="0" borderId="0" xfId="0"/>
    <xf numFmtId="0" fontId="0" fillId="0" borderId="0" xfId="0" applyAlignment="1">
      <alignment horizont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1" xfId="0" applyBorder="1"/>
    <xf numFmtId="0" fontId="3" fillId="2" borderId="1" xfId="0" applyFont="1" applyFill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4" fillId="0" borderId="1" xfId="1" applyFill="1" applyBorder="1" applyAlignment="1">
      <alignment horizontal="center" vertical="center"/>
    </xf>
    <xf numFmtId="0" fontId="4" fillId="0" borderId="0" xfId="1" applyFill="1" applyAlignment="1">
      <alignment horizontal="center" vertical="center"/>
    </xf>
    <xf numFmtId="0" fontId="0" fillId="0" borderId="3" xfId="0" applyBorder="1" applyAlignment="1">
      <alignment horizontal="center"/>
    </xf>
    <xf numFmtId="0" fontId="0" fillId="0" borderId="1" xfId="0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/>
    </xf>
    <xf numFmtId="0" fontId="3" fillId="0" borderId="0" xfId="0" applyFont="1" applyAlignment="1">
      <alignment horizontal="center" vertical="center"/>
    </xf>
    <xf numFmtId="0" fontId="0" fillId="0" borderId="4" xfId="0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5" borderId="2" xfId="0" applyFont="1" applyFill="1" applyBorder="1" applyAlignment="1">
      <alignment horizontal="center"/>
    </xf>
    <xf numFmtId="0" fontId="3" fillId="5" borderId="1" xfId="0" applyFont="1" applyFill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2" borderId="3" xfId="0" applyFont="1" applyFill="1" applyBorder="1" applyAlignment="1">
      <alignment horizontal="center"/>
    </xf>
    <xf numFmtId="0" fontId="3" fillId="4" borderId="2" xfId="0" applyFont="1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0" fillId="6" borderId="1" xfId="0" applyFill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10" fontId="0" fillId="0" borderId="1" xfId="0" applyNumberForma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</cellXfs>
  <cellStyles count="2">
    <cellStyle name="常规" xfId="0" builtinId="0"/>
    <cellStyle name="常规 2" xfId="1" xr:uid="{D6AC307F-3A0D-4581-9669-3EF3923A87AD}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D2453B-299E-4B0B-8D3F-3545FCEEAEFE}">
  <dimension ref="A1:I99"/>
  <sheetViews>
    <sheetView topLeftCell="B1" workbookViewId="0">
      <selection activeCell="E23" sqref="E23"/>
    </sheetView>
  </sheetViews>
  <sheetFormatPr defaultRowHeight="14.25" x14ac:dyDescent="0.2"/>
  <cols>
    <col min="1" max="1" width="72.5" style="33" customWidth="1"/>
    <col min="2" max="4" width="13.75" style="33" customWidth="1"/>
    <col min="5" max="5" width="17.375" style="33" customWidth="1"/>
    <col min="6" max="6" width="17.375" style="32" customWidth="1"/>
    <col min="7" max="7" width="23.375" style="32" customWidth="1"/>
    <col min="8" max="8" width="11.75" style="33" customWidth="1"/>
    <col min="9" max="9" width="33.375" style="33" customWidth="1"/>
    <col min="10" max="16384" width="9" style="32"/>
  </cols>
  <sheetData>
    <row r="1" spans="1:9" x14ac:dyDescent="0.2">
      <c r="A1" s="10" t="s">
        <v>102</v>
      </c>
      <c r="B1" s="10" t="s">
        <v>103</v>
      </c>
      <c r="C1" s="10" t="s">
        <v>104</v>
      </c>
      <c r="D1" s="10" t="s">
        <v>105</v>
      </c>
      <c r="E1" s="10" t="s">
        <v>106</v>
      </c>
    </row>
    <row r="2" spans="1:9" x14ac:dyDescent="0.2">
      <c r="A2" s="10" t="s">
        <v>107</v>
      </c>
      <c r="B2" s="10">
        <v>1.0062456060584954</v>
      </c>
      <c r="C2" s="10">
        <v>2.4915834167575608</v>
      </c>
      <c r="D2" s="10">
        <v>2.9215017328252317</v>
      </c>
      <c r="E2" s="10">
        <v>3.4778668929677328</v>
      </c>
    </row>
    <row r="3" spans="1:9" x14ac:dyDescent="0.2">
      <c r="A3" s="10" t="s">
        <v>108</v>
      </c>
      <c r="B3" s="10">
        <v>1.3310370840764085</v>
      </c>
      <c r="C3" s="10">
        <v>2.9212792941764802</v>
      </c>
      <c r="D3" s="10">
        <v>4.2148440519995418</v>
      </c>
      <c r="E3" s="10">
        <v>5.4288964046854638</v>
      </c>
    </row>
    <row r="4" spans="1:9" x14ac:dyDescent="0.2">
      <c r="A4" s="10" t="s">
        <v>109</v>
      </c>
      <c r="B4" s="10">
        <v>1.5575811993816433</v>
      </c>
      <c r="C4" s="10">
        <v>2.9588052861453074</v>
      </c>
      <c r="D4" s="10">
        <v>1.3319417764677848</v>
      </c>
      <c r="E4" s="10">
        <v>3.3005320595456493</v>
      </c>
    </row>
    <row r="5" spans="1:9" x14ac:dyDescent="0.2">
      <c r="A5" s="10" t="s">
        <v>110</v>
      </c>
      <c r="B5" s="10">
        <v>1.6165125984735544</v>
      </c>
      <c r="C5" s="10">
        <v>2.9207807200631049</v>
      </c>
      <c r="D5" s="10">
        <v>3.3387375658168295</v>
      </c>
      <c r="E5" s="10">
        <v>5.8827201675410015</v>
      </c>
    </row>
    <row r="6" spans="1:9" x14ac:dyDescent="0.2">
      <c r="A6" s="10" t="s">
        <v>111</v>
      </c>
      <c r="B6" s="10">
        <v>1.6810975392957117</v>
      </c>
      <c r="C6" s="10">
        <v>2.3205940891063332</v>
      </c>
      <c r="D6" s="10">
        <v>1.8950391404941123</v>
      </c>
      <c r="E6" s="10">
        <v>3.1066301200342017</v>
      </c>
    </row>
    <row r="7" spans="1:9" x14ac:dyDescent="0.2">
      <c r="A7" s="10" t="s">
        <v>112</v>
      </c>
      <c r="B7" s="10">
        <v>1.9380014653107278</v>
      </c>
      <c r="C7" s="10">
        <v>2.5441247198506209</v>
      </c>
      <c r="D7" s="10">
        <v>0.92732928058599684</v>
      </c>
      <c r="E7" s="10">
        <v>7.7230789750442952</v>
      </c>
    </row>
    <row r="8" spans="1:9" x14ac:dyDescent="0.2">
      <c r="A8" s="10" t="s">
        <v>113</v>
      </c>
      <c r="B8" s="10">
        <v>1.9768074232185042</v>
      </c>
      <c r="C8" s="10">
        <v>3.4966825781155211</v>
      </c>
      <c r="D8" s="10">
        <v>1.7105869840959738</v>
      </c>
      <c r="E8" s="10">
        <v>2.9533429652028986</v>
      </c>
    </row>
    <row r="9" spans="1:9" x14ac:dyDescent="0.2">
      <c r="A9" s="10" t="s">
        <v>114</v>
      </c>
      <c r="B9" s="10">
        <v>2.0553783546637083</v>
      </c>
      <c r="C9" s="10">
        <v>2.8164412311759057</v>
      </c>
      <c r="D9" s="10">
        <v>4.3844042975878548</v>
      </c>
      <c r="E9" s="10">
        <v>4.638175835831535</v>
      </c>
    </row>
    <row r="10" spans="1:9" x14ac:dyDescent="0.2">
      <c r="A10" s="10" t="s">
        <v>115</v>
      </c>
      <c r="B10" s="10">
        <v>2.0974296771843353</v>
      </c>
      <c r="C10" s="10">
        <v>2.6363156864889938</v>
      </c>
      <c r="D10" s="10">
        <v>0.71484856898761995</v>
      </c>
      <c r="E10" s="10">
        <v>4.2903879665498046</v>
      </c>
    </row>
    <row r="11" spans="1:9" x14ac:dyDescent="0.2">
      <c r="A11" s="10" t="s">
        <v>116</v>
      </c>
      <c r="B11" s="10">
        <v>2.1148897811445613</v>
      </c>
      <c r="C11" s="10">
        <v>2.636427719887052</v>
      </c>
      <c r="D11" s="10">
        <v>1.4732243934446696</v>
      </c>
      <c r="E11" s="10">
        <v>3.0180799033887578</v>
      </c>
    </row>
    <row r="12" spans="1:9" x14ac:dyDescent="0.2">
      <c r="A12" s="10" t="s">
        <v>117</v>
      </c>
      <c r="B12" s="10">
        <v>2.1667030487494312</v>
      </c>
      <c r="C12" s="10">
        <v>1.5007278856017594</v>
      </c>
      <c r="D12" s="10">
        <v>2.5864884642048085</v>
      </c>
      <c r="E12" s="10">
        <v>3.8262236338401756</v>
      </c>
    </row>
    <row r="13" spans="1:9" x14ac:dyDescent="0.2">
      <c r="A13" s="10" t="s">
        <v>118</v>
      </c>
      <c r="B13" s="10">
        <v>2.1976644295009069</v>
      </c>
      <c r="C13" s="10">
        <v>0.87328179133261474</v>
      </c>
      <c r="D13" s="10">
        <v>0.6145207996932498</v>
      </c>
      <c r="E13" s="10">
        <v>1.6096539234395186</v>
      </c>
    </row>
    <row r="14" spans="1:9" x14ac:dyDescent="0.2">
      <c r="A14" s="10" t="s">
        <v>119</v>
      </c>
      <c r="B14" s="10">
        <v>2.3120564399380381</v>
      </c>
      <c r="C14" s="10">
        <v>1.9777498175150712</v>
      </c>
      <c r="D14" s="10">
        <v>2.3075131737057948</v>
      </c>
      <c r="E14" s="10">
        <v>2.9383320844246312</v>
      </c>
    </row>
    <row r="15" spans="1:9" x14ac:dyDescent="0.2">
      <c r="A15" s="10" t="s">
        <v>120</v>
      </c>
      <c r="B15" s="10">
        <v>2.410854692628094</v>
      </c>
      <c r="C15" s="10">
        <v>2.1806143387599226</v>
      </c>
      <c r="D15" s="10">
        <v>2.4071104235847329</v>
      </c>
      <c r="E15" s="10">
        <v>3.2085090905418667</v>
      </c>
      <c r="G15" s="34" t="s">
        <v>121</v>
      </c>
      <c r="H15" s="34"/>
      <c r="I15" s="34"/>
    </row>
    <row r="16" spans="1:9" x14ac:dyDescent="0.2">
      <c r="A16" s="10" t="s">
        <v>122</v>
      </c>
      <c r="B16" s="10">
        <v>2.4618619636268968</v>
      </c>
      <c r="C16" s="10">
        <v>2.1613878844182159</v>
      </c>
      <c r="D16" s="10">
        <v>2.1291068870639958</v>
      </c>
      <c r="E16" s="10">
        <v>2.8775691430840764</v>
      </c>
      <c r="G16" s="34"/>
      <c r="H16" s="34"/>
      <c r="I16" s="10" t="s">
        <v>123</v>
      </c>
    </row>
    <row r="17" spans="1:9" x14ac:dyDescent="0.2">
      <c r="A17" s="10" t="s">
        <v>124</v>
      </c>
      <c r="B17" s="10">
        <v>2.5135832125319943</v>
      </c>
      <c r="C17" s="10">
        <v>4.7406291613760612</v>
      </c>
      <c r="D17" s="10">
        <v>9.9075928917655425</v>
      </c>
      <c r="E17" s="10">
        <v>32.883712649825746</v>
      </c>
      <c r="G17" s="34" t="s">
        <v>125</v>
      </c>
      <c r="H17" s="10" t="s">
        <v>126</v>
      </c>
      <c r="I17" s="35">
        <v>0.97870000000000001</v>
      </c>
    </row>
    <row r="18" spans="1:9" x14ac:dyDescent="0.2">
      <c r="A18" s="10" t="s">
        <v>127</v>
      </c>
      <c r="B18" s="10">
        <v>2.5145089637846003</v>
      </c>
      <c r="C18" s="10">
        <v>3.1007273702421552</v>
      </c>
      <c r="D18" s="10">
        <v>2.882587737937607</v>
      </c>
      <c r="E18" s="10">
        <v>2.8560714943130714</v>
      </c>
      <c r="G18" s="34"/>
      <c r="H18" s="10" t="s">
        <v>128</v>
      </c>
      <c r="I18" s="35">
        <v>0.95740000000000003</v>
      </c>
    </row>
    <row r="19" spans="1:9" x14ac:dyDescent="0.2">
      <c r="A19" s="10" t="s">
        <v>129</v>
      </c>
      <c r="B19" s="10">
        <v>2.5206340465189205</v>
      </c>
      <c r="C19" s="10">
        <v>3.212894562913351</v>
      </c>
      <c r="D19" s="10">
        <v>2.6746987781392875</v>
      </c>
      <c r="E19" s="10">
        <v>5.8844598596567783</v>
      </c>
      <c r="G19" s="34"/>
      <c r="H19" s="10" t="s">
        <v>130</v>
      </c>
      <c r="I19" s="35">
        <v>0.97870000000000001</v>
      </c>
    </row>
    <row r="20" spans="1:9" x14ac:dyDescent="0.2">
      <c r="A20" s="10" t="s">
        <v>131</v>
      </c>
      <c r="B20" s="10">
        <v>2.5652309045870778</v>
      </c>
      <c r="C20" s="10">
        <v>3.6110174761709835</v>
      </c>
      <c r="D20" s="10">
        <v>5.9462849682621028</v>
      </c>
      <c r="E20" s="10">
        <v>11.712774962885794</v>
      </c>
      <c r="G20" s="10" t="s">
        <v>132</v>
      </c>
      <c r="H20" s="10" t="s">
        <v>133</v>
      </c>
      <c r="I20" s="35">
        <v>0.90429999999999999</v>
      </c>
    </row>
    <row r="21" spans="1:9" x14ac:dyDescent="0.2">
      <c r="A21" s="10" t="s">
        <v>134</v>
      </c>
      <c r="B21" s="10">
        <v>2.5839125138759562</v>
      </c>
      <c r="C21" s="10">
        <v>3.1455596103710874</v>
      </c>
      <c r="D21" s="10">
        <v>3.7086967932980519</v>
      </c>
      <c r="E21" s="10">
        <v>3.8837415360025815</v>
      </c>
    </row>
    <row r="22" spans="1:9" x14ac:dyDescent="0.2">
      <c r="A22" s="10" t="s">
        <v>135</v>
      </c>
      <c r="B22" s="10">
        <v>2.647310127267382</v>
      </c>
      <c r="C22" s="10">
        <v>5.1321893687821882</v>
      </c>
      <c r="D22" s="10">
        <v>4.5084725404575208</v>
      </c>
      <c r="E22" s="10">
        <v>4.8321465854355203</v>
      </c>
    </row>
    <row r="23" spans="1:9" x14ac:dyDescent="0.2">
      <c r="A23" s="10" t="s">
        <v>136</v>
      </c>
      <c r="B23" s="10">
        <v>2.6548555423210289</v>
      </c>
      <c r="C23" s="10">
        <v>1.8033987525607502</v>
      </c>
      <c r="D23" s="10">
        <v>1.4372080297284846</v>
      </c>
      <c r="E23" s="10">
        <v>1.9703210299185419</v>
      </c>
    </row>
    <row r="24" spans="1:9" x14ac:dyDescent="0.2">
      <c r="A24" s="10" t="s">
        <v>137</v>
      </c>
      <c r="B24" s="10">
        <v>2.6680025182602076</v>
      </c>
      <c r="C24" s="10">
        <v>2.1898397702314432</v>
      </c>
      <c r="D24" s="10">
        <v>3.9300215469222537</v>
      </c>
      <c r="E24" s="10">
        <v>3.5028054041681544</v>
      </c>
    </row>
    <row r="25" spans="1:9" x14ac:dyDescent="0.2">
      <c r="A25" s="10" t="s">
        <v>138</v>
      </c>
      <c r="B25" s="10">
        <v>2.7152944712345159</v>
      </c>
      <c r="C25" s="10">
        <v>4.3528460209044963</v>
      </c>
      <c r="D25" s="10">
        <v>5.3487945001430779</v>
      </c>
      <c r="E25" s="10">
        <v>6.1556143258899052</v>
      </c>
    </row>
    <row r="26" spans="1:9" x14ac:dyDescent="0.2">
      <c r="A26" s="10" t="s">
        <v>139</v>
      </c>
      <c r="B26" s="10">
        <v>2.8358201869787649</v>
      </c>
      <c r="C26" s="10">
        <v>3.4051065478666667</v>
      </c>
      <c r="D26" s="10">
        <v>3.8216009015599481</v>
      </c>
      <c r="E26" s="10">
        <v>4.1686339312172551</v>
      </c>
    </row>
    <row r="27" spans="1:9" x14ac:dyDescent="0.2">
      <c r="A27" s="10" t="s">
        <v>140</v>
      </c>
      <c r="B27" s="10">
        <v>2.8780651173141383</v>
      </c>
      <c r="C27" s="10">
        <v>1.8720117592307339</v>
      </c>
      <c r="D27" s="10">
        <v>3.0761677123553168</v>
      </c>
      <c r="E27" s="10">
        <v>17.277405973883234</v>
      </c>
    </row>
    <row r="28" spans="1:9" x14ac:dyDescent="0.2">
      <c r="A28" s="10" t="s">
        <v>141</v>
      </c>
      <c r="B28" s="10">
        <v>2.9415265674128914</v>
      </c>
      <c r="C28" s="10">
        <v>3.5397441672655323</v>
      </c>
      <c r="D28" s="10">
        <v>0.94052059068193949</v>
      </c>
      <c r="E28" s="10">
        <v>3.52906413845214</v>
      </c>
    </row>
    <row r="29" spans="1:9" x14ac:dyDescent="0.2">
      <c r="A29" s="10" t="s">
        <v>142</v>
      </c>
      <c r="B29" s="10">
        <v>3.0499165808491577</v>
      </c>
      <c r="C29" s="10">
        <v>4.4808017076845976</v>
      </c>
      <c r="D29" s="10">
        <v>3.3949225755619685</v>
      </c>
      <c r="E29" s="10">
        <v>6.2142456198980422</v>
      </c>
    </row>
    <row r="30" spans="1:9" x14ac:dyDescent="0.2">
      <c r="A30" s="10" t="s">
        <v>143</v>
      </c>
      <c r="B30" s="10">
        <v>3.0510495506095689</v>
      </c>
      <c r="C30" s="10">
        <v>3.2638718402256495</v>
      </c>
      <c r="D30" s="10">
        <v>4.4260206297099511</v>
      </c>
      <c r="E30" s="10">
        <v>3.6061111991932404</v>
      </c>
    </row>
    <row r="31" spans="1:9" x14ac:dyDescent="0.2">
      <c r="A31" s="10" t="s">
        <v>144</v>
      </c>
      <c r="B31" s="10">
        <v>3.2155800908790741</v>
      </c>
      <c r="C31" s="10">
        <v>3.6243876631171186</v>
      </c>
      <c r="D31" s="10">
        <v>2.9646627829915824</v>
      </c>
      <c r="E31" s="10">
        <v>6.9577544357719994</v>
      </c>
    </row>
    <row r="32" spans="1:9" x14ac:dyDescent="0.2">
      <c r="A32" s="10" t="s">
        <v>145</v>
      </c>
      <c r="B32" s="10">
        <v>3.3251739913846516</v>
      </c>
      <c r="C32" s="10">
        <v>2.8500537755469417</v>
      </c>
      <c r="D32" s="10">
        <v>2.7750686575855927</v>
      </c>
      <c r="E32" s="10">
        <v>6.1078836259871965</v>
      </c>
    </row>
    <row r="33" spans="1:5" x14ac:dyDescent="0.2">
      <c r="A33" s="10" t="s">
        <v>146</v>
      </c>
      <c r="B33" s="10">
        <v>3.4057931361277771</v>
      </c>
      <c r="C33" s="10">
        <v>2.7839998350254449</v>
      </c>
      <c r="D33" s="10">
        <v>2.9242842748196187</v>
      </c>
      <c r="E33" s="10">
        <v>3.7487381171810634</v>
      </c>
    </row>
    <row r="34" spans="1:5" x14ac:dyDescent="0.2">
      <c r="A34" s="10" t="s">
        <v>147</v>
      </c>
      <c r="B34" s="10">
        <v>3.5300982537981427</v>
      </c>
      <c r="C34" s="10">
        <v>2.6761436655802222</v>
      </c>
      <c r="D34" s="10">
        <v>4.2927992710381773</v>
      </c>
      <c r="E34" s="10">
        <v>6.6542276418262531</v>
      </c>
    </row>
    <row r="35" spans="1:5" x14ac:dyDescent="0.2">
      <c r="A35" s="10" t="s">
        <v>148</v>
      </c>
      <c r="B35" s="10">
        <v>3.8943741563492105</v>
      </c>
      <c r="C35" s="10">
        <v>5.2166968680568315</v>
      </c>
      <c r="D35" s="10">
        <v>4.0405754270421435</v>
      </c>
      <c r="E35" s="10">
        <v>10.341914334773767</v>
      </c>
    </row>
    <row r="36" spans="1:5" x14ac:dyDescent="0.2">
      <c r="A36" s="10" t="s">
        <v>149</v>
      </c>
      <c r="B36" s="10">
        <v>3.9917434989219922</v>
      </c>
      <c r="C36" s="10">
        <v>3.2539889469482142</v>
      </c>
      <c r="D36" s="10">
        <v>5.701260622884746</v>
      </c>
      <c r="E36" s="10">
        <v>7.7773260945620839</v>
      </c>
    </row>
    <row r="37" spans="1:5" x14ac:dyDescent="0.2">
      <c r="A37" s="10" t="s">
        <v>150</v>
      </c>
      <c r="B37" s="10">
        <v>3.9959799347460008</v>
      </c>
      <c r="C37" s="10">
        <v>3.3124731481667653</v>
      </c>
      <c r="D37" s="10">
        <v>2.9553081042715834</v>
      </c>
      <c r="E37" s="10">
        <v>5.4676242827155592</v>
      </c>
    </row>
    <row r="38" spans="1:5" x14ac:dyDescent="0.2">
      <c r="A38" s="10" t="s">
        <v>151</v>
      </c>
      <c r="B38" s="10">
        <v>4.2809973473248499</v>
      </c>
      <c r="C38" s="10">
        <v>3.2601414956849357</v>
      </c>
      <c r="D38" s="10">
        <v>5.5225647732338308</v>
      </c>
      <c r="E38" s="10">
        <v>4.4844063944362214</v>
      </c>
    </row>
    <row r="39" spans="1:5" x14ac:dyDescent="0.2">
      <c r="A39" s="10" t="s">
        <v>152</v>
      </c>
      <c r="B39" s="10">
        <v>4.3013264505909703</v>
      </c>
      <c r="C39" s="10">
        <v>4.5345855852327599</v>
      </c>
      <c r="D39" s="10">
        <v>3.7884395476352259</v>
      </c>
      <c r="E39" s="10">
        <v>8.6184798828879536</v>
      </c>
    </row>
    <row r="40" spans="1:5" x14ac:dyDescent="0.2">
      <c r="A40" s="10" t="s">
        <v>153</v>
      </c>
      <c r="B40" s="10">
        <v>5.012027836679037</v>
      </c>
      <c r="C40" s="10">
        <v>5.6093012578639012</v>
      </c>
      <c r="D40" s="10">
        <v>9.1750439003026028</v>
      </c>
      <c r="E40" s="10">
        <v>8.1258116279629071</v>
      </c>
    </row>
    <row r="41" spans="1:5" x14ac:dyDescent="0.2">
      <c r="A41" s="10" t="s">
        <v>154</v>
      </c>
      <c r="B41" s="10">
        <v>5.0520123164399982</v>
      </c>
      <c r="C41" s="10">
        <v>3.5979432151062833</v>
      </c>
      <c r="D41" s="10">
        <v>5.0111523434189387</v>
      </c>
      <c r="E41" s="10">
        <v>6.1605423518218645</v>
      </c>
    </row>
    <row r="42" spans="1:5" x14ac:dyDescent="0.2">
      <c r="A42" s="10" t="s">
        <v>155</v>
      </c>
      <c r="B42" s="10">
        <v>5.170524515684126</v>
      </c>
      <c r="C42" s="10">
        <v>6.7273501429328846</v>
      </c>
      <c r="D42" s="10">
        <v>8.4115825451575592</v>
      </c>
      <c r="E42" s="10">
        <v>8.1611440556392409</v>
      </c>
    </row>
    <row r="43" spans="1:5" x14ac:dyDescent="0.2">
      <c r="A43" s="10" t="s">
        <v>156</v>
      </c>
      <c r="B43" s="10">
        <v>5.2522161334612623</v>
      </c>
      <c r="C43" s="10">
        <v>2.2113890511417384</v>
      </c>
      <c r="D43" s="10">
        <v>4.8223167559309807</v>
      </c>
      <c r="E43" s="10">
        <v>4.2399312779279601</v>
      </c>
    </row>
    <row r="44" spans="1:5" x14ac:dyDescent="0.2">
      <c r="A44" s="10" t="s">
        <v>157</v>
      </c>
      <c r="B44" s="10">
        <v>5.3554738497090257</v>
      </c>
      <c r="C44" s="10">
        <v>5.2513469234563619</v>
      </c>
      <c r="D44" s="10">
        <v>4.4132599069481353</v>
      </c>
      <c r="E44" s="10">
        <v>4.9146093535021622</v>
      </c>
    </row>
    <row r="45" spans="1:5" x14ac:dyDescent="0.2">
      <c r="A45" s="10" t="s">
        <v>158</v>
      </c>
      <c r="B45" s="10">
        <v>5.6355261830759016</v>
      </c>
      <c r="C45" s="10">
        <v>5.2189189469554425</v>
      </c>
      <c r="D45" s="10">
        <v>3.6097415323176953</v>
      </c>
      <c r="E45" s="10">
        <v>14.908835327893314</v>
      </c>
    </row>
    <row r="46" spans="1:5" x14ac:dyDescent="0.2">
      <c r="A46" s="10" t="s">
        <v>159</v>
      </c>
      <c r="B46" s="10">
        <v>5.702793406988774</v>
      </c>
      <c r="C46" s="10">
        <v>2.6643531649572982</v>
      </c>
      <c r="D46" s="10">
        <v>3.5909648433424062</v>
      </c>
      <c r="E46" s="10">
        <v>27.812189199763971</v>
      </c>
    </row>
    <row r="47" spans="1:5" x14ac:dyDescent="0.2">
      <c r="A47" s="10" t="s">
        <v>160</v>
      </c>
      <c r="B47" s="10">
        <v>5.8594400697703355</v>
      </c>
      <c r="C47" s="10">
        <v>8.3057158456167759</v>
      </c>
      <c r="D47" s="10">
        <v>7.1723624710781628</v>
      </c>
      <c r="E47" s="10">
        <v>8.6416259446715991</v>
      </c>
    </row>
    <row r="48" spans="1:5" x14ac:dyDescent="0.2">
      <c r="A48" s="10" t="s">
        <v>161</v>
      </c>
      <c r="B48" s="10">
        <v>6.0612406316775713</v>
      </c>
      <c r="C48" s="10">
        <v>7.6037979419798898</v>
      </c>
      <c r="D48" s="10">
        <v>5.7571151486709171</v>
      </c>
      <c r="E48" s="10">
        <v>7.7013539833916571</v>
      </c>
    </row>
    <row r="49" spans="1:5" x14ac:dyDescent="0.2">
      <c r="A49" s="10" t="s">
        <v>162</v>
      </c>
      <c r="B49" s="10">
        <v>6.2717557200464471</v>
      </c>
      <c r="C49" s="10">
        <v>6.1122707684675532</v>
      </c>
      <c r="D49" s="10">
        <v>6.1419477573512884</v>
      </c>
      <c r="E49" s="10">
        <v>11.945782047842304</v>
      </c>
    </row>
    <row r="50" spans="1:5" x14ac:dyDescent="0.2">
      <c r="A50" s="10" t="s">
        <v>163</v>
      </c>
      <c r="B50" s="10">
        <v>6.6826973811826242</v>
      </c>
      <c r="C50" s="10">
        <v>4.9825388850147556</v>
      </c>
      <c r="D50" s="10">
        <v>4.8688740200129326</v>
      </c>
      <c r="E50" s="10">
        <v>6.7479928610725821</v>
      </c>
    </row>
    <row r="51" spans="1:5" x14ac:dyDescent="0.2">
      <c r="A51" s="10" t="s">
        <v>164</v>
      </c>
      <c r="B51" s="10">
        <v>6.7218837957868791</v>
      </c>
      <c r="C51" s="10">
        <v>4.7064545673795681</v>
      </c>
      <c r="D51" s="10">
        <v>5.1541632248970872</v>
      </c>
      <c r="E51" s="10">
        <v>10.583068180288526</v>
      </c>
    </row>
    <row r="52" spans="1:5" x14ac:dyDescent="0.2">
      <c r="A52" s="10" t="s">
        <v>165</v>
      </c>
      <c r="B52" s="10">
        <v>6.8688911559990702</v>
      </c>
      <c r="C52" s="10">
        <v>7.0106586092822996</v>
      </c>
      <c r="D52" s="10">
        <v>5.7790753311883849</v>
      </c>
      <c r="E52" s="10">
        <v>7.2818380358252428</v>
      </c>
    </row>
    <row r="53" spans="1:5" x14ac:dyDescent="0.2">
      <c r="A53" s="10" t="s">
        <v>166</v>
      </c>
      <c r="B53" s="10">
        <v>6.9593976864208855</v>
      </c>
      <c r="C53" s="10">
        <v>3.6542384600666225</v>
      </c>
      <c r="D53" s="10">
        <v>3.4609634687811335</v>
      </c>
      <c r="E53" s="10">
        <v>7.1288964478293124</v>
      </c>
    </row>
    <row r="54" spans="1:5" x14ac:dyDescent="0.2">
      <c r="A54" s="10" t="s">
        <v>167</v>
      </c>
      <c r="B54" s="10">
        <v>6.9636939504550117</v>
      </c>
      <c r="C54" s="10">
        <v>1.9729412426278692</v>
      </c>
      <c r="D54" s="10">
        <v>3.9496236910264813</v>
      </c>
      <c r="E54" s="10">
        <v>9.6753422460345426</v>
      </c>
    </row>
    <row r="55" spans="1:5" x14ac:dyDescent="0.2">
      <c r="A55" s="10" t="s">
        <v>168</v>
      </c>
      <c r="B55" s="10">
        <v>6.9998187710484663</v>
      </c>
      <c r="C55" s="10">
        <v>4.2619799069152604</v>
      </c>
      <c r="D55" s="10">
        <v>4.6400559521252092</v>
      </c>
      <c r="E55" s="10">
        <v>10.678043851325777</v>
      </c>
    </row>
    <row r="56" spans="1:5" x14ac:dyDescent="0.2">
      <c r="A56" s="10" t="s">
        <v>169</v>
      </c>
      <c r="B56" s="10">
        <v>7.1348428544172355</v>
      </c>
      <c r="C56" s="10">
        <v>8.7983268335734568</v>
      </c>
      <c r="D56" s="10">
        <v>8.2348996396314149</v>
      </c>
      <c r="E56" s="10">
        <v>10.37197958291058</v>
      </c>
    </row>
    <row r="57" spans="1:5" x14ac:dyDescent="0.2">
      <c r="A57" s="10" t="s">
        <v>170</v>
      </c>
      <c r="B57" s="10">
        <v>7.2918899430591333</v>
      </c>
      <c r="C57" s="10">
        <v>5.5365483399293156</v>
      </c>
      <c r="D57" s="10">
        <v>8.7276505509698747</v>
      </c>
      <c r="E57" s="10">
        <v>9.3604236662874047</v>
      </c>
    </row>
    <row r="58" spans="1:5" x14ac:dyDescent="0.2">
      <c r="A58" s="10" t="s">
        <v>171</v>
      </c>
      <c r="B58" s="10">
        <v>7.5877168032495526</v>
      </c>
      <c r="C58" s="10">
        <v>9.3174895791837375</v>
      </c>
      <c r="D58" s="10">
        <v>11.045755751358818</v>
      </c>
      <c r="E58" s="10">
        <v>14.934191831113999</v>
      </c>
    </row>
    <row r="59" spans="1:5" x14ac:dyDescent="0.2">
      <c r="A59" s="10" t="s">
        <v>172</v>
      </c>
      <c r="B59" s="10">
        <v>7.7422276711455584</v>
      </c>
      <c r="C59" s="10">
        <v>6.3654593863410742</v>
      </c>
      <c r="D59" s="10">
        <v>6.0438047135125634</v>
      </c>
      <c r="E59" s="10">
        <v>13.676109992769932</v>
      </c>
    </row>
    <row r="60" spans="1:5" x14ac:dyDescent="0.2">
      <c r="A60" s="10" t="s">
        <v>173</v>
      </c>
      <c r="B60" s="10">
        <v>7.9233001621010821</v>
      </c>
      <c r="C60" s="10">
        <v>8.9821780013803547</v>
      </c>
      <c r="D60" s="10">
        <v>5.1875431120288251</v>
      </c>
      <c r="E60" s="10">
        <v>8.579427679102027</v>
      </c>
    </row>
    <row r="61" spans="1:5" x14ac:dyDescent="0.2">
      <c r="A61" s="10" t="s">
        <v>174</v>
      </c>
      <c r="B61" s="10">
        <v>8.0255913555053251</v>
      </c>
      <c r="C61" s="10">
        <v>3.9922670121408252</v>
      </c>
      <c r="D61" s="10">
        <v>3.8367202230209791</v>
      </c>
      <c r="E61" s="10">
        <v>6.9162778685560271</v>
      </c>
    </row>
    <row r="62" spans="1:5" x14ac:dyDescent="0.2">
      <c r="A62" s="10" t="s">
        <v>175</v>
      </c>
      <c r="B62" s="10">
        <v>8.8639732058197112</v>
      </c>
      <c r="C62" s="10">
        <v>3.8344840777055169</v>
      </c>
      <c r="D62" s="10">
        <v>6.7083168203464174</v>
      </c>
      <c r="E62" s="10">
        <v>7.2275944877826914</v>
      </c>
    </row>
    <row r="63" spans="1:5" x14ac:dyDescent="0.2">
      <c r="A63" s="10" t="s">
        <v>176</v>
      </c>
      <c r="B63" s="10">
        <v>8.9105367048366002</v>
      </c>
      <c r="C63" s="10">
        <v>8.0396300824036366</v>
      </c>
      <c r="D63" s="10">
        <v>11.741122855281672</v>
      </c>
      <c r="E63" s="10">
        <v>10.173860101131043</v>
      </c>
    </row>
    <row r="64" spans="1:5" x14ac:dyDescent="0.2">
      <c r="A64" s="10" t="s">
        <v>177</v>
      </c>
      <c r="B64" s="10">
        <v>8.9543993103918105</v>
      </c>
      <c r="C64" s="10">
        <v>2.0737136470839466</v>
      </c>
      <c r="D64" s="10">
        <v>14.238795769816932</v>
      </c>
      <c r="E64" s="10">
        <v>10.631323041913381</v>
      </c>
    </row>
    <row r="65" spans="1:5" x14ac:dyDescent="0.2">
      <c r="A65" s="10" t="s">
        <v>178</v>
      </c>
      <c r="B65" s="10">
        <v>9.0839083575974477</v>
      </c>
      <c r="C65" s="10">
        <v>7.9115402313496714</v>
      </c>
      <c r="D65" s="10">
        <v>4.1505924070214855</v>
      </c>
      <c r="E65" s="10">
        <v>8.9724024697789826</v>
      </c>
    </row>
    <row r="66" spans="1:5" x14ac:dyDescent="0.2">
      <c r="A66" s="10" t="s">
        <v>179</v>
      </c>
      <c r="B66" s="10">
        <v>9.2012302753023096</v>
      </c>
      <c r="C66" s="10">
        <v>5.2373379655232544</v>
      </c>
      <c r="D66" s="10">
        <v>10.098813372384672</v>
      </c>
      <c r="E66" s="10">
        <v>33.79833518997247</v>
      </c>
    </row>
    <row r="67" spans="1:5" x14ac:dyDescent="0.2">
      <c r="A67" s="10" t="s">
        <v>180</v>
      </c>
      <c r="B67" s="10">
        <v>9.6571500403988679</v>
      </c>
      <c r="C67" s="10">
        <v>6.8798960346836138</v>
      </c>
      <c r="D67" s="10">
        <v>5.5240375034913445</v>
      </c>
      <c r="E67" s="10">
        <v>10.754465280207562</v>
      </c>
    </row>
    <row r="68" spans="1:5" x14ac:dyDescent="0.2">
      <c r="A68" s="10" t="s">
        <v>181</v>
      </c>
      <c r="B68" s="10">
        <v>9.7572345356331329</v>
      </c>
      <c r="C68" s="10">
        <v>5.3814982067308748</v>
      </c>
      <c r="D68" s="10">
        <v>9.0695120260501891</v>
      </c>
      <c r="E68" s="10">
        <v>8.5010528443318663</v>
      </c>
    </row>
    <row r="69" spans="1:5" x14ac:dyDescent="0.2">
      <c r="A69" s="10" t="s">
        <v>182</v>
      </c>
      <c r="B69" s="10">
        <v>9.897342966352376</v>
      </c>
      <c r="C69" s="10">
        <v>13.039942669291326</v>
      </c>
      <c r="D69" s="10">
        <v>11.258813906436684</v>
      </c>
      <c r="E69" s="10">
        <v>11.461902925995448</v>
      </c>
    </row>
    <row r="70" spans="1:5" x14ac:dyDescent="0.2">
      <c r="A70" s="10" t="s">
        <v>183</v>
      </c>
      <c r="B70" s="10">
        <v>11.845843403944196</v>
      </c>
      <c r="C70" s="10">
        <v>19.838017022588382</v>
      </c>
      <c r="D70" s="10">
        <v>13.698715508429418</v>
      </c>
      <c r="E70" s="10">
        <v>28.947142745201653</v>
      </c>
    </row>
    <row r="71" spans="1:5" x14ac:dyDescent="0.2">
      <c r="A71" s="10" t="s">
        <v>184</v>
      </c>
      <c r="B71" s="10">
        <v>11.949567514959863</v>
      </c>
      <c r="C71" s="10">
        <v>5.1139483010017042</v>
      </c>
      <c r="D71" s="10">
        <v>11.436408971306115</v>
      </c>
      <c r="E71" s="10">
        <v>10.575707098990197</v>
      </c>
    </row>
    <row r="72" spans="1:5" x14ac:dyDescent="0.2">
      <c r="A72" s="10" t="s">
        <v>185</v>
      </c>
      <c r="B72" s="10">
        <v>13.102502713458716</v>
      </c>
      <c r="C72" s="10">
        <v>18.471032106879328</v>
      </c>
      <c r="D72" s="10">
        <v>7.1297977704599615</v>
      </c>
      <c r="E72" s="10">
        <v>13.891430465202587</v>
      </c>
    </row>
    <row r="73" spans="1:5" x14ac:dyDescent="0.2">
      <c r="A73" s="10" t="s">
        <v>186</v>
      </c>
      <c r="B73" s="10">
        <v>13.148346708801611</v>
      </c>
      <c r="C73" s="10">
        <v>12.223740979213643</v>
      </c>
      <c r="D73" s="10">
        <v>13.956758652660206</v>
      </c>
      <c r="E73" s="10">
        <v>12.862424681654142</v>
      </c>
    </row>
    <row r="74" spans="1:5" x14ac:dyDescent="0.2">
      <c r="A74" s="10" t="s">
        <v>187</v>
      </c>
      <c r="B74" s="10">
        <v>13.235453088232859</v>
      </c>
      <c r="C74" s="10">
        <v>8.2904963789391388</v>
      </c>
      <c r="D74" s="10">
        <v>7.7005037388350015</v>
      </c>
      <c r="E74" s="10">
        <v>11.464863475204536</v>
      </c>
    </row>
    <row r="75" spans="1:5" x14ac:dyDescent="0.2">
      <c r="A75" s="10" t="s">
        <v>188</v>
      </c>
      <c r="B75" s="10">
        <v>13.934817603978153</v>
      </c>
      <c r="C75" s="10">
        <v>9.1193198926322054</v>
      </c>
      <c r="D75" s="10">
        <v>16.267450787178721</v>
      </c>
      <c r="E75" s="10">
        <v>15.001853914153941</v>
      </c>
    </row>
    <row r="76" spans="1:5" x14ac:dyDescent="0.2">
      <c r="A76" s="10" t="s">
        <v>189</v>
      </c>
      <c r="B76" s="10">
        <v>14.801884426960596</v>
      </c>
      <c r="C76" s="10">
        <v>5.1824013071695738</v>
      </c>
      <c r="D76" s="10">
        <v>9.4535317421233227</v>
      </c>
      <c r="E76" s="10">
        <v>14.158702206934004</v>
      </c>
    </row>
    <row r="77" spans="1:5" x14ac:dyDescent="0.2">
      <c r="A77" s="10" t="s">
        <v>190</v>
      </c>
      <c r="B77" s="10">
        <v>14.887352649158746</v>
      </c>
      <c r="C77" s="10">
        <v>14.988342599413814</v>
      </c>
      <c r="D77" s="10">
        <v>10.980508267052141</v>
      </c>
      <c r="E77" s="10">
        <v>15.939148086088704</v>
      </c>
    </row>
    <row r="78" spans="1:5" x14ac:dyDescent="0.2">
      <c r="A78" s="10" t="s">
        <v>191</v>
      </c>
      <c r="B78" s="10">
        <v>15.035504050210349</v>
      </c>
      <c r="C78" s="10">
        <v>11.072359923203697</v>
      </c>
      <c r="D78" s="10">
        <v>18.70877998794187</v>
      </c>
      <c r="E78" s="10">
        <v>21.25327796477972</v>
      </c>
    </row>
    <row r="79" spans="1:5" x14ac:dyDescent="0.2">
      <c r="A79" s="10" t="s">
        <v>192</v>
      </c>
      <c r="B79" s="10">
        <v>15.098427781384775</v>
      </c>
      <c r="C79" s="10">
        <v>22.434052400683953</v>
      </c>
      <c r="D79" s="10">
        <v>16.987587482095648</v>
      </c>
      <c r="E79" s="10">
        <v>23.380234376097881</v>
      </c>
    </row>
    <row r="80" spans="1:5" x14ac:dyDescent="0.2">
      <c r="A80" s="10" t="s">
        <v>193</v>
      </c>
      <c r="B80" s="10">
        <v>15.582025914502504</v>
      </c>
      <c r="C80" s="10">
        <v>6.9791506208272152</v>
      </c>
      <c r="D80" s="10">
        <v>3.0550023074160384</v>
      </c>
      <c r="E80" s="10">
        <v>21.017142636723239</v>
      </c>
    </row>
    <row r="81" spans="1:5" x14ac:dyDescent="0.2">
      <c r="A81" s="10" t="s">
        <v>194</v>
      </c>
      <c r="B81" s="10">
        <v>16.68533434471113</v>
      </c>
      <c r="C81" s="10">
        <v>10.753259223283933</v>
      </c>
      <c r="D81" s="10">
        <v>13.236723532799241</v>
      </c>
      <c r="E81" s="10">
        <v>15.163214087208676</v>
      </c>
    </row>
    <row r="82" spans="1:5" x14ac:dyDescent="0.2">
      <c r="A82" s="10" t="s">
        <v>195</v>
      </c>
      <c r="B82" s="10">
        <v>16.949007078522936</v>
      </c>
      <c r="C82" s="10">
        <v>7.1709987475966948</v>
      </c>
      <c r="D82" s="10">
        <v>12.325322660304163</v>
      </c>
      <c r="E82" s="10">
        <v>13.690549680695657</v>
      </c>
    </row>
    <row r="83" spans="1:5" x14ac:dyDescent="0.2">
      <c r="A83" s="10" t="s">
        <v>196</v>
      </c>
      <c r="B83" s="10">
        <v>16.956294626543102</v>
      </c>
      <c r="C83" s="10">
        <v>3.1451551098840991</v>
      </c>
      <c r="D83" s="10">
        <v>2.2010957257128085</v>
      </c>
      <c r="E83" s="10">
        <v>9.9008418519953132</v>
      </c>
    </row>
    <row r="84" spans="1:5" x14ac:dyDescent="0.2">
      <c r="A84" s="10" t="s">
        <v>197</v>
      </c>
      <c r="B84" s="10">
        <v>16.972512284872479</v>
      </c>
      <c r="C84" s="10">
        <v>27.809481667829321</v>
      </c>
      <c r="D84" s="10">
        <v>12.027889728411143</v>
      </c>
      <c r="E84" s="10">
        <v>29.729026577033046</v>
      </c>
    </row>
    <row r="85" spans="1:5" x14ac:dyDescent="0.2">
      <c r="A85" s="10" t="s">
        <v>198</v>
      </c>
      <c r="B85" s="10">
        <v>17.390580295988382</v>
      </c>
      <c r="C85" s="10">
        <v>29.452357807348108</v>
      </c>
      <c r="D85" s="10">
        <v>18.089193154981103</v>
      </c>
      <c r="E85" s="10">
        <v>21.17036131541764</v>
      </c>
    </row>
    <row r="86" spans="1:5" x14ac:dyDescent="0.2">
      <c r="A86" s="10" t="s">
        <v>199</v>
      </c>
      <c r="B86" s="10">
        <v>17.752321300281864</v>
      </c>
      <c r="C86" s="10">
        <v>47.588255904753971</v>
      </c>
      <c r="D86" s="10">
        <v>21.070828559754691</v>
      </c>
      <c r="E86" s="10">
        <v>32.45845811150037</v>
      </c>
    </row>
    <row r="87" spans="1:5" x14ac:dyDescent="0.2">
      <c r="A87" s="10" t="s">
        <v>200</v>
      </c>
      <c r="B87" s="10">
        <v>17.990327778834814</v>
      </c>
      <c r="C87" s="10">
        <v>20.090585828955238</v>
      </c>
      <c r="D87" s="10">
        <v>13.985008418755138</v>
      </c>
      <c r="E87" s="10">
        <v>17.912889344418918</v>
      </c>
    </row>
    <row r="88" spans="1:5" x14ac:dyDescent="0.2">
      <c r="A88" s="10" t="s">
        <v>201</v>
      </c>
      <c r="B88" s="10">
        <v>18.356103758337433</v>
      </c>
      <c r="C88" s="10">
        <v>16.989263225501539</v>
      </c>
      <c r="D88" s="10">
        <v>12.805220331736505</v>
      </c>
      <c r="E88" s="10">
        <v>34.217683226791848</v>
      </c>
    </row>
    <row r="89" spans="1:5" x14ac:dyDescent="0.2">
      <c r="A89" s="10" t="s">
        <v>202</v>
      </c>
      <c r="B89" s="10">
        <v>18.818346030393336</v>
      </c>
      <c r="C89" s="10">
        <v>22.411206497482478</v>
      </c>
      <c r="D89" s="10">
        <v>22.283803560938239</v>
      </c>
      <c r="E89" s="10">
        <v>23.888291146397627</v>
      </c>
    </row>
    <row r="90" spans="1:5" x14ac:dyDescent="0.2">
      <c r="A90" s="10" t="s">
        <v>203</v>
      </c>
      <c r="B90" s="10">
        <v>19.893873023843078</v>
      </c>
      <c r="C90" s="10">
        <v>8.0650480354190357</v>
      </c>
      <c r="D90" s="10">
        <v>10.865498812378164</v>
      </c>
      <c r="E90" s="10">
        <v>14.942347153864844</v>
      </c>
    </row>
    <row r="91" spans="1:5" x14ac:dyDescent="0.2">
      <c r="A91" s="10" t="s">
        <v>204</v>
      </c>
      <c r="B91" s="10">
        <v>20.700022542082163</v>
      </c>
      <c r="C91" s="10">
        <v>15.700670631573216</v>
      </c>
      <c r="D91" s="10">
        <v>20.696494431224718</v>
      </c>
      <c r="E91" s="10">
        <v>21.068585315073818</v>
      </c>
    </row>
    <row r="92" spans="1:5" x14ac:dyDescent="0.2">
      <c r="A92" s="10" t="s">
        <v>205</v>
      </c>
      <c r="B92" s="10">
        <v>21.268611818829282</v>
      </c>
      <c r="C92" s="10">
        <v>12.707631192197757</v>
      </c>
      <c r="D92" s="10">
        <v>19.617095471904854</v>
      </c>
      <c r="E92" s="10">
        <v>26.241611262465952</v>
      </c>
    </row>
    <row r="93" spans="1:5" x14ac:dyDescent="0.2">
      <c r="A93" s="10" t="s">
        <v>206</v>
      </c>
      <c r="B93" s="10">
        <v>23.907918392165772</v>
      </c>
      <c r="C93" s="10">
        <v>15.090737230822404</v>
      </c>
      <c r="D93" s="10">
        <v>26.825928380472991</v>
      </c>
      <c r="E93" s="10">
        <v>24.329104857208709</v>
      </c>
    </row>
    <row r="94" spans="1:5" x14ac:dyDescent="0.2">
      <c r="A94" s="10" t="s">
        <v>207</v>
      </c>
      <c r="B94" s="10">
        <v>26.33991022509969</v>
      </c>
      <c r="C94" s="10">
        <v>35.206183946814498</v>
      </c>
      <c r="D94" s="10">
        <v>31.508644701178035</v>
      </c>
      <c r="E94" s="10">
        <v>30.254747959647165</v>
      </c>
    </row>
    <row r="95" spans="1:5" x14ac:dyDescent="0.2">
      <c r="A95" s="10" t="s">
        <v>208</v>
      </c>
      <c r="B95" s="10">
        <v>28.589626889011566</v>
      </c>
      <c r="C95" s="10">
        <v>11.957548367940571</v>
      </c>
      <c r="D95" s="10">
        <v>10.250118389894025</v>
      </c>
      <c r="E95" s="10">
        <v>24.461362053329918</v>
      </c>
    </row>
    <row r="98" spans="1:5" x14ac:dyDescent="0.2">
      <c r="A98" s="36" t="s">
        <v>121</v>
      </c>
      <c r="B98" s="35">
        <v>0.97870000000000001</v>
      </c>
      <c r="C98" s="35">
        <v>0.95740000000000003</v>
      </c>
      <c r="D98" s="35">
        <v>0.97870000000000001</v>
      </c>
      <c r="E98" s="35">
        <v>0.90429999999999999</v>
      </c>
    </row>
    <row r="99" spans="1:5" ht="40.9" customHeight="1" x14ac:dyDescent="0.2">
      <c r="A99" s="33" t="s">
        <v>209</v>
      </c>
    </row>
  </sheetData>
  <mergeCells count="3">
    <mergeCell ref="G15:I15"/>
    <mergeCell ref="G16:H16"/>
    <mergeCell ref="G17:G19"/>
  </mergeCells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ABF6C7-4486-4268-8020-98191B714991}">
  <dimension ref="A1:I120"/>
  <sheetViews>
    <sheetView workbookViewId="0">
      <selection activeCell="A27" sqref="A27"/>
    </sheetView>
  </sheetViews>
  <sheetFormatPr defaultRowHeight="14.25" x14ac:dyDescent="0.2"/>
  <cols>
    <col min="1" max="1" width="73.75" style="33" customWidth="1"/>
    <col min="2" max="5" width="14" style="33" customWidth="1"/>
    <col min="6" max="6" width="9" style="32"/>
    <col min="7" max="7" width="33.375" style="32" customWidth="1"/>
    <col min="8" max="8" width="23.5" style="32" customWidth="1"/>
    <col min="9" max="9" width="31.125" style="32" customWidth="1"/>
    <col min="10" max="10" width="23.5" style="32" customWidth="1"/>
    <col min="11" max="16384" width="9" style="32"/>
  </cols>
  <sheetData>
    <row r="1" spans="1:9" x14ac:dyDescent="0.2">
      <c r="A1" s="10" t="s">
        <v>102</v>
      </c>
      <c r="B1" s="10" t="s">
        <v>103</v>
      </c>
      <c r="C1" s="10" t="s">
        <v>104</v>
      </c>
      <c r="D1" s="10" t="s">
        <v>105</v>
      </c>
      <c r="E1" s="10" t="s">
        <v>106</v>
      </c>
    </row>
    <row r="2" spans="1:9" x14ac:dyDescent="0.2">
      <c r="A2" s="10" t="s">
        <v>210</v>
      </c>
      <c r="B2" s="10">
        <v>0.64079354031417546</v>
      </c>
      <c r="C2" s="10">
        <v>3.0099046123509123</v>
      </c>
      <c r="D2" s="10">
        <v>2.1210924724256297</v>
      </c>
      <c r="E2" s="10">
        <v>2.4082908276947737</v>
      </c>
    </row>
    <row r="3" spans="1:9" x14ac:dyDescent="0.2">
      <c r="A3" s="10" t="s">
        <v>211</v>
      </c>
      <c r="B3" s="10">
        <v>3.0828893392711643</v>
      </c>
      <c r="C3" s="10">
        <v>1.6390152981768595</v>
      </c>
      <c r="D3" s="10">
        <v>2.5285223881599115</v>
      </c>
      <c r="E3" s="10">
        <v>2.4625015305815441</v>
      </c>
    </row>
    <row r="4" spans="1:9" x14ac:dyDescent="0.2">
      <c r="A4" s="10" t="s">
        <v>197</v>
      </c>
      <c r="B4" s="10">
        <v>2.4084784385588125</v>
      </c>
      <c r="C4" s="10">
        <v>2.7900590431785015</v>
      </c>
      <c r="D4" s="10">
        <v>1.5210329477119267</v>
      </c>
      <c r="E4" s="10">
        <v>2.6333850146642024</v>
      </c>
    </row>
    <row r="5" spans="1:9" x14ac:dyDescent="0.2">
      <c r="A5" s="10" t="s">
        <v>158</v>
      </c>
      <c r="B5" s="10">
        <v>1.9573050105764243</v>
      </c>
      <c r="C5" s="10">
        <v>1.764647492454499</v>
      </c>
      <c r="D5" s="10">
        <v>1.8922051919295728</v>
      </c>
      <c r="E5" s="10">
        <v>2.6991300826593854</v>
      </c>
    </row>
    <row r="6" spans="1:9" x14ac:dyDescent="0.2">
      <c r="A6" s="10" t="s">
        <v>212</v>
      </c>
      <c r="B6" s="10">
        <v>1.7362964800820082</v>
      </c>
      <c r="C6" s="10">
        <v>1.7357898212157732</v>
      </c>
      <c r="D6" s="10">
        <v>2.2313354775362289</v>
      </c>
      <c r="E6" s="10">
        <v>2.7670001879422466</v>
      </c>
    </row>
    <row r="7" spans="1:9" x14ac:dyDescent="0.2">
      <c r="A7" s="10" t="s">
        <v>213</v>
      </c>
      <c r="B7" s="10">
        <v>2.99975751332394</v>
      </c>
      <c r="C7" s="10">
        <v>2.4743580493735533</v>
      </c>
      <c r="D7" s="10">
        <v>2.4233866019031027</v>
      </c>
      <c r="E7" s="10">
        <v>2.8007761814119361</v>
      </c>
    </row>
    <row r="8" spans="1:9" x14ac:dyDescent="0.2">
      <c r="A8" s="10" t="s">
        <v>214</v>
      </c>
      <c r="B8" s="10">
        <v>2.2877469476622494</v>
      </c>
      <c r="C8" s="10">
        <v>3.6624566028021492</v>
      </c>
      <c r="D8" s="10">
        <v>1.266596595589272</v>
      </c>
      <c r="E8" s="10">
        <v>3.1005991522477525</v>
      </c>
    </row>
    <row r="9" spans="1:9" x14ac:dyDescent="0.2">
      <c r="A9" s="10" t="s">
        <v>111</v>
      </c>
      <c r="B9" s="10">
        <v>2.1067143977115443</v>
      </c>
      <c r="C9" s="10">
        <v>2.3403836087738936</v>
      </c>
      <c r="D9" s="10">
        <v>2.1694017784974351</v>
      </c>
      <c r="E9" s="10">
        <v>3.2638803115522292</v>
      </c>
    </row>
    <row r="10" spans="1:9" x14ac:dyDescent="0.2">
      <c r="A10" s="10" t="s">
        <v>215</v>
      </c>
      <c r="B10" s="10">
        <v>3.7832734567810276</v>
      </c>
      <c r="C10" s="10">
        <v>2.4873687394734878</v>
      </c>
      <c r="D10" s="10">
        <v>2.1311091507040514</v>
      </c>
      <c r="E10" s="10">
        <v>3.3461690483248501</v>
      </c>
    </row>
    <row r="11" spans="1:9" x14ac:dyDescent="0.2">
      <c r="A11" s="10" t="s">
        <v>216</v>
      </c>
      <c r="B11" s="10">
        <v>3.0889721448351009</v>
      </c>
      <c r="C11" s="10">
        <v>2.3756123996570602</v>
      </c>
      <c r="D11" s="10">
        <v>2.7678649440592231</v>
      </c>
      <c r="E11" s="10">
        <v>3.4419343801834263</v>
      </c>
    </row>
    <row r="12" spans="1:9" x14ac:dyDescent="0.2">
      <c r="A12" s="10" t="s">
        <v>208</v>
      </c>
      <c r="B12" s="10">
        <v>3.3232466816155868</v>
      </c>
      <c r="C12" s="10">
        <v>2.8777919019641685</v>
      </c>
      <c r="D12" s="10">
        <v>3.2237174754828617</v>
      </c>
      <c r="E12" s="10">
        <v>3.4895716406701527</v>
      </c>
    </row>
    <row r="13" spans="1:9" x14ac:dyDescent="0.2">
      <c r="A13" s="10" t="s">
        <v>149</v>
      </c>
      <c r="B13" s="10">
        <v>1.8119740101777304</v>
      </c>
      <c r="C13" s="10">
        <v>2.4436899121608961</v>
      </c>
      <c r="D13" s="10">
        <v>1.6097302275390017</v>
      </c>
      <c r="E13" s="10">
        <v>3.5630554945588164</v>
      </c>
    </row>
    <row r="14" spans="1:9" x14ac:dyDescent="0.2">
      <c r="A14" s="10" t="s">
        <v>188</v>
      </c>
      <c r="B14" s="10">
        <v>4.0328734494302765</v>
      </c>
      <c r="C14" s="10">
        <v>3.269140440442027</v>
      </c>
      <c r="D14" s="10">
        <v>3.7035051229747142</v>
      </c>
      <c r="E14" s="10">
        <v>3.6338562597631725</v>
      </c>
    </row>
    <row r="15" spans="1:9" x14ac:dyDescent="0.2">
      <c r="A15" s="10" t="s">
        <v>109</v>
      </c>
      <c r="B15" s="10">
        <v>3.818937990266412</v>
      </c>
      <c r="C15" s="10">
        <v>2.5778620835882013</v>
      </c>
      <c r="D15" s="10">
        <v>2.9786102743051917</v>
      </c>
      <c r="E15" s="10">
        <v>3.7010692859763612</v>
      </c>
      <c r="G15" s="34" t="s">
        <v>121</v>
      </c>
      <c r="H15" s="34"/>
      <c r="I15" s="34"/>
    </row>
    <row r="16" spans="1:9" x14ac:dyDescent="0.2">
      <c r="A16" s="10" t="s">
        <v>137</v>
      </c>
      <c r="B16" s="10">
        <v>3.0349941888689118</v>
      </c>
      <c r="C16" s="10">
        <v>3.1940491099397423</v>
      </c>
      <c r="D16" s="10">
        <v>2.4578248485775154</v>
      </c>
      <c r="E16" s="10">
        <v>3.8853388851878834</v>
      </c>
      <c r="G16" s="34"/>
      <c r="H16" s="34"/>
      <c r="I16" s="10" t="s">
        <v>217</v>
      </c>
    </row>
    <row r="17" spans="1:9" x14ac:dyDescent="0.2">
      <c r="A17" s="10" t="s">
        <v>199</v>
      </c>
      <c r="B17" s="10">
        <v>3.03275623008689</v>
      </c>
      <c r="C17" s="10">
        <v>2.789029320562574</v>
      </c>
      <c r="D17" s="10">
        <v>3.1917468577716388</v>
      </c>
      <c r="E17" s="10">
        <v>3.8994029486424253</v>
      </c>
      <c r="G17" s="34" t="s">
        <v>125</v>
      </c>
      <c r="H17" s="10" t="s">
        <v>126</v>
      </c>
      <c r="I17" s="35">
        <v>0.94830000000000003</v>
      </c>
    </row>
    <row r="18" spans="1:9" x14ac:dyDescent="0.2">
      <c r="A18" s="10" t="s">
        <v>176</v>
      </c>
      <c r="B18" s="10">
        <v>3.1579533327553331</v>
      </c>
      <c r="C18" s="10">
        <v>3.4621330345506913</v>
      </c>
      <c r="D18" s="10">
        <v>5.4444952647458322</v>
      </c>
      <c r="E18" s="10">
        <v>4.017336451231432</v>
      </c>
      <c r="G18" s="34"/>
      <c r="H18" s="10" t="s">
        <v>128</v>
      </c>
      <c r="I18" s="35">
        <v>0.93969999999999998</v>
      </c>
    </row>
    <row r="19" spans="1:9" x14ac:dyDescent="0.2">
      <c r="A19" s="10" t="s">
        <v>218</v>
      </c>
      <c r="B19" s="10">
        <v>4.1294004683846461</v>
      </c>
      <c r="C19" s="10">
        <v>4.0038162793274816</v>
      </c>
      <c r="D19" s="10">
        <v>2.4369405153000847</v>
      </c>
      <c r="E19" s="10">
        <v>4.1534966507004025</v>
      </c>
      <c r="G19" s="34"/>
      <c r="H19" s="10" t="s">
        <v>130</v>
      </c>
      <c r="I19" s="35">
        <v>0.94830000000000003</v>
      </c>
    </row>
    <row r="20" spans="1:9" x14ac:dyDescent="0.2">
      <c r="A20" s="10" t="s">
        <v>202</v>
      </c>
      <c r="B20" s="10">
        <v>4.1060446918158382</v>
      </c>
      <c r="C20" s="10">
        <v>5.5931533914346865</v>
      </c>
      <c r="D20" s="10">
        <v>3.0103844177814474</v>
      </c>
      <c r="E20" s="10">
        <v>4.159087152308043</v>
      </c>
      <c r="G20" s="10" t="s">
        <v>132</v>
      </c>
      <c r="H20" s="10" t="s">
        <v>133</v>
      </c>
      <c r="I20" s="35">
        <v>0.91379999999999995</v>
      </c>
    </row>
    <row r="21" spans="1:9" x14ac:dyDescent="0.2">
      <c r="A21" s="10" t="s">
        <v>167</v>
      </c>
      <c r="B21" s="10">
        <v>1.6316948925122663</v>
      </c>
      <c r="C21" s="10">
        <v>4.8991607937121548</v>
      </c>
      <c r="D21" s="10">
        <v>3.0410485885990775</v>
      </c>
      <c r="E21" s="10">
        <v>4.3621207972439313</v>
      </c>
    </row>
    <row r="22" spans="1:9" x14ac:dyDescent="0.2">
      <c r="A22" s="10" t="s">
        <v>134</v>
      </c>
      <c r="B22" s="10">
        <v>3.5334737404058449</v>
      </c>
      <c r="C22" s="10">
        <v>1.7493292135195699</v>
      </c>
      <c r="D22" s="10">
        <v>4.9860412732924297</v>
      </c>
      <c r="E22" s="10">
        <v>4.4249572076691486</v>
      </c>
    </row>
    <row r="23" spans="1:9" x14ac:dyDescent="0.2">
      <c r="A23" s="10" t="s">
        <v>195</v>
      </c>
      <c r="B23" s="10">
        <v>4.4386357765907869</v>
      </c>
      <c r="C23" s="10">
        <v>4.5799785336400571</v>
      </c>
      <c r="D23" s="10">
        <v>5.0100607868425664</v>
      </c>
      <c r="E23" s="10">
        <v>4.5367671449354887</v>
      </c>
    </row>
    <row r="24" spans="1:9" x14ac:dyDescent="0.2">
      <c r="A24" s="10" t="s">
        <v>141</v>
      </c>
      <c r="B24" s="10">
        <v>2.7696265976429402</v>
      </c>
      <c r="C24" s="10">
        <v>5.6074335711131109</v>
      </c>
      <c r="D24" s="10">
        <v>3.8052982028060347</v>
      </c>
      <c r="E24" s="10">
        <v>4.5730268746059348</v>
      </c>
    </row>
    <row r="25" spans="1:9" x14ac:dyDescent="0.2">
      <c r="A25" s="10" t="s">
        <v>219</v>
      </c>
      <c r="B25" s="10">
        <v>3.4977702819261358</v>
      </c>
      <c r="C25" s="10">
        <v>4.4716807352450116</v>
      </c>
      <c r="D25" s="10">
        <v>3.9262480835168416</v>
      </c>
      <c r="E25" s="10">
        <v>4.5805628682989656</v>
      </c>
    </row>
    <row r="26" spans="1:9" x14ac:dyDescent="0.2">
      <c r="A26" s="10" t="s">
        <v>220</v>
      </c>
      <c r="B26" s="10">
        <v>3.4040260064575696</v>
      </c>
      <c r="C26" s="10">
        <v>5.3176597130931862</v>
      </c>
      <c r="D26" s="10">
        <v>5.4420080337950916</v>
      </c>
      <c r="E26" s="10">
        <v>4.753431270480676</v>
      </c>
    </row>
    <row r="27" spans="1:9" x14ac:dyDescent="0.2">
      <c r="A27" s="10" t="s">
        <v>129</v>
      </c>
      <c r="B27" s="10">
        <v>2.8041332092294797</v>
      </c>
      <c r="C27" s="10">
        <v>4.3529737908256463</v>
      </c>
      <c r="D27" s="10">
        <v>5.1835006826542536</v>
      </c>
      <c r="E27" s="10">
        <v>4.9581953188787775</v>
      </c>
    </row>
    <row r="28" spans="1:9" x14ac:dyDescent="0.2">
      <c r="A28" s="10" t="s">
        <v>135</v>
      </c>
      <c r="B28" s="10">
        <v>3.8952804017296829</v>
      </c>
      <c r="C28" s="10">
        <v>3.8773880660532547</v>
      </c>
      <c r="D28" s="10">
        <v>6.4798019607894215</v>
      </c>
      <c r="E28" s="10">
        <v>5.0287681034450396</v>
      </c>
    </row>
    <row r="29" spans="1:9" x14ac:dyDescent="0.2">
      <c r="A29" s="10" t="s">
        <v>118</v>
      </c>
      <c r="B29" s="10">
        <v>1.7266712366481765</v>
      </c>
      <c r="C29" s="10">
        <v>2.1449849272930068</v>
      </c>
      <c r="D29" s="10">
        <v>2.4056870083107977</v>
      </c>
      <c r="E29" s="10">
        <v>5.1625223521980557</v>
      </c>
    </row>
    <row r="30" spans="1:9" x14ac:dyDescent="0.2">
      <c r="A30" s="10" t="s">
        <v>152</v>
      </c>
      <c r="B30" s="10">
        <v>5.4944282614869593</v>
      </c>
      <c r="C30" s="10">
        <v>2.9160198554505028</v>
      </c>
      <c r="D30" s="10">
        <v>3.9682795752892366</v>
      </c>
      <c r="E30" s="10">
        <v>5.2791758232901582</v>
      </c>
    </row>
    <row r="31" spans="1:9" x14ac:dyDescent="0.2">
      <c r="A31" s="10" t="s">
        <v>116</v>
      </c>
      <c r="B31" s="10">
        <v>2.8752099664041233</v>
      </c>
      <c r="C31" s="10">
        <v>4.2925764537148403</v>
      </c>
      <c r="D31" s="10">
        <v>3.2995149779390047</v>
      </c>
      <c r="E31" s="10">
        <v>5.5829048918334312</v>
      </c>
    </row>
    <row r="32" spans="1:9" x14ac:dyDescent="0.2">
      <c r="A32" s="10" t="s">
        <v>221</v>
      </c>
      <c r="B32" s="10">
        <v>2.8445848440664645</v>
      </c>
      <c r="C32" s="10">
        <v>3.929201810925695</v>
      </c>
      <c r="D32" s="10">
        <v>6.7043194241676289</v>
      </c>
      <c r="E32" s="10">
        <v>5.6088780019000586</v>
      </c>
    </row>
    <row r="33" spans="1:5" x14ac:dyDescent="0.2">
      <c r="A33" s="10" t="s">
        <v>151</v>
      </c>
      <c r="B33" s="10">
        <v>1.5433121369810694</v>
      </c>
      <c r="C33" s="10">
        <v>4.0148367036036374</v>
      </c>
      <c r="D33" s="10">
        <v>3.2073476506228715</v>
      </c>
      <c r="E33" s="10">
        <v>5.8671263327423002</v>
      </c>
    </row>
    <row r="34" spans="1:5" x14ac:dyDescent="0.2">
      <c r="A34" s="10" t="s">
        <v>164</v>
      </c>
      <c r="B34" s="10">
        <v>1.5383597818296151</v>
      </c>
      <c r="C34" s="10">
        <v>4.334742128071702</v>
      </c>
      <c r="D34" s="10">
        <v>4.6432016181873728</v>
      </c>
      <c r="E34" s="10">
        <v>6.0149957627048334</v>
      </c>
    </row>
    <row r="35" spans="1:5" x14ac:dyDescent="0.2">
      <c r="A35" s="10" t="s">
        <v>222</v>
      </c>
      <c r="B35" s="10">
        <v>4.1645250205673818</v>
      </c>
      <c r="C35" s="10">
        <v>3.7092339240813121</v>
      </c>
      <c r="D35" s="10">
        <v>3.5156116142045732</v>
      </c>
      <c r="E35" s="10">
        <v>6.0473208860246412</v>
      </c>
    </row>
    <row r="36" spans="1:5" x14ac:dyDescent="0.2">
      <c r="A36" s="10" t="s">
        <v>138</v>
      </c>
      <c r="B36" s="10">
        <v>2.7469952807966007</v>
      </c>
      <c r="C36" s="10">
        <v>3.4992457433289372</v>
      </c>
      <c r="D36" s="10">
        <v>7.814224313501458</v>
      </c>
      <c r="E36" s="10">
        <v>6.5252562206822757</v>
      </c>
    </row>
    <row r="37" spans="1:5" x14ac:dyDescent="0.2">
      <c r="A37" s="10" t="s">
        <v>114</v>
      </c>
      <c r="B37" s="10">
        <v>3.2471547085475021</v>
      </c>
      <c r="C37" s="10">
        <v>4.6559165969036327</v>
      </c>
      <c r="D37" s="10">
        <v>3.6975625296261758</v>
      </c>
      <c r="E37" s="10">
        <v>6.5566731805843963</v>
      </c>
    </row>
    <row r="38" spans="1:5" x14ac:dyDescent="0.2">
      <c r="A38" s="10" t="s">
        <v>223</v>
      </c>
      <c r="B38" s="10">
        <v>6.6633027855132223</v>
      </c>
      <c r="C38" s="10">
        <v>7.9292521578518098</v>
      </c>
      <c r="D38" s="10">
        <v>4.6940797049671295</v>
      </c>
      <c r="E38" s="10">
        <v>6.620604766188869</v>
      </c>
    </row>
    <row r="39" spans="1:5" x14ac:dyDescent="0.2">
      <c r="A39" s="10" t="s">
        <v>224</v>
      </c>
      <c r="B39" s="10">
        <v>8.4756850668222796</v>
      </c>
      <c r="C39" s="10">
        <v>3.2074286629100106</v>
      </c>
      <c r="D39" s="10">
        <v>5.564579920487799</v>
      </c>
      <c r="E39" s="10">
        <v>6.6550501568874081</v>
      </c>
    </row>
    <row r="40" spans="1:5" x14ac:dyDescent="0.2">
      <c r="A40" s="10" t="s">
        <v>225</v>
      </c>
      <c r="B40" s="10">
        <v>4.3974168038060446</v>
      </c>
      <c r="C40" s="10">
        <v>3.6880059556574101</v>
      </c>
      <c r="D40" s="10">
        <v>3.1613348305639515</v>
      </c>
      <c r="E40" s="10">
        <v>6.7096407626315271</v>
      </c>
    </row>
    <row r="41" spans="1:5" x14ac:dyDescent="0.2">
      <c r="A41" s="10" t="s">
        <v>226</v>
      </c>
      <c r="B41" s="10">
        <v>6.1529043258428482</v>
      </c>
      <c r="C41" s="10">
        <v>2.9404110813609425</v>
      </c>
      <c r="D41" s="10">
        <v>5.0607859772003705</v>
      </c>
      <c r="E41" s="10">
        <v>7.0453207152904813</v>
      </c>
    </row>
    <row r="42" spans="1:5" x14ac:dyDescent="0.2">
      <c r="A42" s="10" t="s">
        <v>227</v>
      </c>
      <c r="B42" s="10">
        <v>3.9259210821467465</v>
      </c>
      <c r="C42" s="10">
        <v>5.1028232438084995</v>
      </c>
      <c r="D42" s="10">
        <v>5.6610879047770579</v>
      </c>
      <c r="E42" s="10">
        <v>7.3925571820805027</v>
      </c>
    </row>
    <row r="43" spans="1:5" x14ac:dyDescent="0.2">
      <c r="A43" s="10" t="s">
        <v>184</v>
      </c>
      <c r="B43" s="10">
        <v>4.8776089091139196</v>
      </c>
      <c r="C43" s="10">
        <v>4.6883115098845423</v>
      </c>
      <c r="D43" s="10">
        <v>2.619857907520696</v>
      </c>
      <c r="E43" s="10">
        <v>7.5684269321309223</v>
      </c>
    </row>
    <row r="44" spans="1:5" x14ac:dyDescent="0.2">
      <c r="A44" s="10" t="s">
        <v>146</v>
      </c>
      <c r="B44" s="10">
        <v>6.6444907389431176</v>
      </c>
      <c r="C44" s="10">
        <v>5.1899587768830777</v>
      </c>
      <c r="D44" s="10">
        <v>6.9190714164648979</v>
      </c>
      <c r="E44" s="10">
        <v>7.8248256447396329</v>
      </c>
    </row>
    <row r="45" spans="1:5" x14ac:dyDescent="0.2">
      <c r="A45" s="10" t="s">
        <v>228</v>
      </c>
      <c r="B45" s="10">
        <v>6.4715218385335422</v>
      </c>
      <c r="C45" s="10">
        <v>5.8316405446510782</v>
      </c>
      <c r="D45" s="10">
        <v>8.8990174906994746</v>
      </c>
      <c r="E45" s="10">
        <v>7.8386657935699215</v>
      </c>
    </row>
    <row r="46" spans="1:5" x14ac:dyDescent="0.2">
      <c r="A46" s="10" t="s">
        <v>150</v>
      </c>
      <c r="B46" s="10">
        <v>5.2211549732960414</v>
      </c>
      <c r="C46" s="10">
        <v>7.4398635955758952</v>
      </c>
      <c r="D46" s="10">
        <v>10.985497067212821</v>
      </c>
      <c r="E46" s="10">
        <v>7.8578560763495151</v>
      </c>
    </row>
    <row r="47" spans="1:5" x14ac:dyDescent="0.2">
      <c r="A47" s="10" t="s">
        <v>229</v>
      </c>
      <c r="B47" s="10">
        <v>5.1964139667647773</v>
      </c>
      <c r="C47" s="10">
        <v>4.6227595081437594</v>
      </c>
      <c r="D47" s="10">
        <v>7.3062963053321166</v>
      </c>
      <c r="E47" s="10">
        <v>7.8741145059146573</v>
      </c>
    </row>
    <row r="48" spans="1:5" x14ac:dyDescent="0.2">
      <c r="A48" s="10" t="s">
        <v>178</v>
      </c>
      <c r="B48" s="10">
        <v>6.0033566115632837</v>
      </c>
      <c r="C48" s="10">
        <v>8.7653344517294016</v>
      </c>
      <c r="D48" s="10">
        <v>7.3764243625192352</v>
      </c>
      <c r="E48" s="10">
        <v>8.0223519886963288</v>
      </c>
    </row>
    <row r="49" spans="1:5" x14ac:dyDescent="0.2">
      <c r="A49" s="10" t="s">
        <v>207</v>
      </c>
      <c r="B49" s="10">
        <v>1.9961537870044115</v>
      </c>
      <c r="C49" s="10">
        <v>3.3581201374282834</v>
      </c>
      <c r="D49" s="10">
        <v>4.2819115344991898</v>
      </c>
      <c r="E49" s="10">
        <v>8.2481643515728642</v>
      </c>
    </row>
    <row r="50" spans="1:5" x14ac:dyDescent="0.2">
      <c r="A50" s="10" t="s">
        <v>136</v>
      </c>
      <c r="B50" s="10">
        <v>6.2117620763994621</v>
      </c>
      <c r="C50" s="10">
        <v>8.826178234594046</v>
      </c>
      <c r="D50" s="10">
        <v>7.3754049216623958</v>
      </c>
      <c r="E50" s="10">
        <v>8.3042493627134277</v>
      </c>
    </row>
    <row r="51" spans="1:5" x14ac:dyDescent="0.2">
      <c r="A51" s="10" t="s">
        <v>192</v>
      </c>
      <c r="B51" s="10">
        <v>2.5946738647240131</v>
      </c>
      <c r="C51" s="10">
        <v>1.92109937173164</v>
      </c>
      <c r="D51" s="10">
        <v>1.8342750004872579</v>
      </c>
      <c r="E51" s="10">
        <v>8.5696128590781147</v>
      </c>
    </row>
    <row r="52" spans="1:5" x14ac:dyDescent="0.2">
      <c r="A52" s="10" t="s">
        <v>145</v>
      </c>
      <c r="B52" s="10">
        <v>4.3654633771150673</v>
      </c>
      <c r="C52" s="10">
        <v>4.7086285293075187</v>
      </c>
      <c r="D52" s="10">
        <v>5.923507978968936</v>
      </c>
      <c r="E52" s="10">
        <v>8.9163954889597772</v>
      </c>
    </row>
    <row r="53" spans="1:5" x14ac:dyDescent="0.2">
      <c r="A53" s="10" t="s">
        <v>230</v>
      </c>
      <c r="B53" s="10">
        <v>5.651350605175673</v>
      </c>
      <c r="C53" s="10">
        <v>5.7353603762681207</v>
      </c>
      <c r="D53" s="10">
        <v>10.865762742027997</v>
      </c>
      <c r="E53" s="10">
        <v>8.9460376995670305</v>
      </c>
    </row>
    <row r="54" spans="1:5" x14ac:dyDescent="0.2">
      <c r="A54" s="10" t="s">
        <v>163</v>
      </c>
      <c r="B54" s="10">
        <v>3.6741611868929671</v>
      </c>
      <c r="C54" s="10">
        <v>2.5605471164150391</v>
      </c>
      <c r="D54" s="10">
        <v>4.5712599027363074</v>
      </c>
      <c r="E54" s="10">
        <v>9.1328841655879707</v>
      </c>
    </row>
    <row r="55" spans="1:5" x14ac:dyDescent="0.2">
      <c r="A55" s="10" t="s">
        <v>198</v>
      </c>
      <c r="B55" s="10">
        <v>2.6707426378554744</v>
      </c>
      <c r="C55" s="10">
        <v>12.401429950644244</v>
      </c>
      <c r="D55" s="10">
        <v>5.7871887225539771</v>
      </c>
      <c r="E55" s="10">
        <v>9.1541056501511306</v>
      </c>
    </row>
    <row r="56" spans="1:5" x14ac:dyDescent="0.2">
      <c r="A56" s="10" t="s">
        <v>231</v>
      </c>
      <c r="B56" s="10">
        <v>7.3908887711100864</v>
      </c>
      <c r="C56" s="10">
        <v>7.6921467929761889</v>
      </c>
      <c r="D56" s="10">
        <v>9.2861418405103162</v>
      </c>
      <c r="E56" s="10">
        <v>9.4174583766192601</v>
      </c>
    </row>
    <row r="57" spans="1:5" x14ac:dyDescent="0.2">
      <c r="A57" s="10" t="s">
        <v>122</v>
      </c>
      <c r="B57" s="10">
        <v>5.4898073244105294</v>
      </c>
      <c r="C57" s="10">
        <v>10.569499781697974</v>
      </c>
      <c r="D57" s="10">
        <v>8.6907660330043495</v>
      </c>
      <c r="E57" s="10">
        <v>9.8428890532583218</v>
      </c>
    </row>
    <row r="58" spans="1:5" x14ac:dyDescent="0.2">
      <c r="A58" s="10" t="s">
        <v>131</v>
      </c>
      <c r="B58" s="10">
        <v>3.6940616725809692</v>
      </c>
      <c r="C58" s="10">
        <v>8.8553180427846705</v>
      </c>
      <c r="D58" s="10">
        <v>7.1211457075231133</v>
      </c>
      <c r="E58" s="10">
        <v>10.219750692571578</v>
      </c>
    </row>
    <row r="59" spans="1:5" x14ac:dyDescent="0.2">
      <c r="A59" s="10" t="s">
        <v>191</v>
      </c>
      <c r="B59" s="10">
        <v>11.963831964594345</v>
      </c>
      <c r="C59" s="10">
        <v>11.219828550019635</v>
      </c>
      <c r="D59" s="10">
        <v>8.109808272315485</v>
      </c>
      <c r="E59" s="10">
        <v>10.823633665386561</v>
      </c>
    </row>
    <row r="60" spans="1:5" x14ac:dyDescent="0.2">
      <c r="A60" s="10" t="s">
        <v>119</v>
      </c>
      <c r="B60" s="10">
        <v>11.888355055349912</v>
      </c>
      <c r="C60" s="10">
        <v>10.225352288325597</v>
      </c>
      <c r="D60" s="10">
        <v>5.4823395940719859</v>
      </c>
      <c r="E60" s="10">
        <v>11.124678733922968</v>
      </c>
    </row>
    <row r="61" spans="1:5" x14ac:dyDescent="0.2">
      <c r="A61" s="10" t="s">
        <v>148</v>
      </c>
      <c r="B61" s="10">
        <v>6.3561668361378914</v>
      </c>
      <c r="C61" s="10">
        <v>9.0155100081901676</v>
      </c>
      <c r="D61" s="10">
        <v>8.9846414661753862</v>
      </c>
      <c r="E61" s="10">
        <v>11.301846415911648</v>
      </c>
    </row>
    <row r="62" spans="1:5" x14ac:dyDescent="0.2">
      <c r="A62" s="10" t="s">
        <v>232</v>
      </c>
      <c r="B62" s="10">
        <v>6.5008140862166153</v>
      </c>
      <c r="C62" s="10">
        <v>11.653637219300167</v>
      </c>
      <c r="D62" s="10">
        <v>11.571283978081761</v>
      </c>
      <c r="E62" s="10">
        <v>11.549821003390678</v>
      </c>
    </row>
    <row r="63" spans="1:5" x14ac:dyDescent="0.2">
      <c r="A63" s="10" t="s">
        <v>233</v>
      </c>
      <c r="B63" s="10">
        <v>9.4467193342727001</v>
      </c>
      <c r="C63" s="10">
        <v>5.2092438094048195</v>
      </c>
      <c r="D63" s="10">
        <v>14.628596134867717</v>
      </c>
      <c r="E63" s="10">
        <v>11.610931677488852</v>
      </c>
    </row>
    <row r="64" spans="1:5" x14ac:dyDescent="0.2">
      <c r="A64" s="10" t="s">
        <v>171</v>
      </c>
      <c r="B64" s="10">
        <v>15.705460311053585</v>
      </c>
      <c r="C64" s="10">
        <v>9.2765207656964783</v>
      </c>
      <c r="D64" s="10">
        <v>7.5734464919512092</v>
      </c>
      <c r="E64" s="10">
        <v>11.70620552575498</v>
      </c>
    </row>
    <row r="65" spans="1:5" x14ac:dyDescent="0.2">
      <c r="A65" s="10" t="s">
        <v>196</v>
      </c>
      <c r="B65" s="10">
        <v>5.3642115425725772</v>
      </c>
      <c r="C65" s="10">
        <v>12.043760188444542</v>
      </c>
      <c r="D65" s="10">
        <v>16.420892696508187</v>
      </c>
      <c r="E65" s="10">
        <v>11.824892789650436</v>
      </c>
    </row>
    <row r="66" spans="1:5" x14ac:dyDescent="0.2">
      <c r="A66" s="10" t="s">
        <v>155</v>
      </c>
      <c r="B66" s="10">
        <v>11.653292186444359</v>
      </c>
      <c r="C66" s="10">
        <v>10.420575468497006</v>
      </c>
      <c r="D66" s="10">
        <v>10.974565921582744</v>
      </c>
      <c r="E66" s="10">
        <v>11.859892664667008</v>
      </c>
    </row>
    <row r="67" spans="1:5" x14ac:dyDescent="0.2">
      <c r="A67" s="10" t="s">
        <v>182</v>
      </c>
      <c r="B67" s="10">
        <v>2.6692646551084351</v>
      </c>
      <c r="C67" s="10">
        <v>16.099819800082855</v>
      </c>
      <c r="D67" s="10">
        <v>2.4225088851468337</v>
      </c>
      <c r="E67" s="10">
        <v>11.900413543308202</v>
      </c>
    </row>
    <row r="68" spans="1:5" x14ac:dyDescent="0.2">
      <c r="A68" s="10" t="s">
        <v>204</v>
      </c>
      <c r="B68" s="10">
        <v>10.479436643454921</v>
      </c>
      <c r="C68" s="10">
        <v>7.0475729377882921</v>
      </c>
      <c r="D68" s="10">
        <v>6.5237137156513523</v>
      </c>
      <c r="E68" s="10">
        <v>12.084277880077945</v>
      </c>
    </row>
    <row r="69" spans="1:5" x14ac:dyDescent="0.2">
      <c r="A69" s="10" t="s">
        <v>234</v>
      </c>
      <c r="B69" s="10">
        <v>10.650124203043863</v>
      </c>
      <c r="C69" s="10">
        <v>8.5535751006740455</v>
      </c>
      <c r="D69" s="10">
        <v>13.137697788645323</v>
      </c>
      <c r="E69" s="10">
        <v>12.207796542398325</v>
      </c>
    </row>
    <row r="70" spans="1:5" x14ac:dyDescent="0.2">
      <c r="A70" s="10" t="s">
        <v>235</v>
      </c>
      <c r="B70" s="10">
        <v>9.016963682890287</v>
      </c>
      <c r="C70" s="10">
        <v>7.3367325620190815</v>
      </c>
      <c r="D70" s="10">
        <v>10.682903210930823</v>
      </c>
      <c r="E70" s="10">
        <v>12.409067746921291</v>
      </c>
    </row>
    <row r="71" spans="1:5" x14ac:dyDescent="0.2">
      <c r="A71" s="10" t="s">
        <v>124</v>
      </c>
      <c r="B71" s="10">
        <v>12.102103150107014</v>
      </c>
      <c r="C71" s="10">
        <v>4.8315774060974697</v>
      </c>
      <c r="D71" s="10">
        <v>16.231160904135606</v>
      </c>
      <c r="E71" s="10">
        <v>12.505722748622238</v>
      </c>
    </row>
    <row r="72" spans="1:5" x14ac:dyDescent="0.2">
      <c r="A72" s="10" t="s">
        <v>170</v>
      </c>
      <c r="B72" s="10">
        <v>6.0308742269368523</v>
      </c>
      <c r="C72" s="10">
        <v>11.120658444486743</v>
      </c>
      <c r="D72" s="10">
        <v>11.2336399261171</v>
      </c>
      <c r="E72" s="10">
        <v>12.580681905911693</v>
      </c>
    </row>
    <row r="73" spans="1:5" x14ac:dyDescent="0.2">
      <c r="A73" s="10" t="s">
        <v>110</v>
      </c>
      <c r="B73" s="10">
        <v>5.5537088245053221</v>
      </c>
      <c r="C73" s="10">
        <v>8.0622148311835371</v>
      </c>
      <c r="D73" s="10">
        <v>20.870819559262507</v>
      </c>
      <c r="E73" s="10">
        <v>12.98916600930605</v>
      </c>
    </row>
    <row r="74" spans="1:5" x14ac:dyDescent="0.2">
      <c r="A74" s="10" t="s">
        <v>236</v>
      </c>
      <c r="B74" s="10">
        <v>3.1770363528053194</v>
      </c>
      <c r="C74" s="10">
        <v>3.0726463861418742</v>
      </c>
      <c r="D74" s="10">
        <v>18.946160594686638</v>
      </c>
      <c r="E74" s="10">
        <v>13.162376121826988</v>
      </c>
    </row>
    <row r="75" spans="1:5" x14ac:dyDescent="0.2">
      <c r="A75" s="10" t="s">
        <v>144</v>
      </c>
      <c r="B75" s="10">
        <v>19.878434398394397</v>
      </c>
      <c r="C75" s="10">
        <v>6.9605200907937492</v>
      </c>
      <c r="D75" s="10">
        <v>3.5698733351984111</v>
      </c>
      <c r="E75" s="10">
        <v>13.210772855904951</v>
      </c>
    </row>
    <row r="76" spans="1:5" x14ac:dyDescent="0.2">
      <c r="A76" s="10" t="s">
        <v>153</v>
      </c>
      <c r="B76" s="10">
        <v>13.445205368956817</v>
      </c>
      <c r="C76" s="10">
        <v>12.373886976486439</v>
      </c>
      <c r="D76" s="10">
        <v>12.286395475292219</v>
      </c>
      <c r="E76" s="10">
        <v>13.863067373371447</v>
      </c>
    </row>
    <row r="77" spans="1:5" x14ac:dyDescent="0.2">
      <c r="A77" s="10" t="s">
        <v>237</v>
      </c>
      <c r="B77" s="10">
        <v>6.8986482719661302</v>
      </c>
      <c r="C77" s="10">
        <v>13.812644095349855</v>
      </c>
      <c r="D77" s="10">
        <v>6.650508882239957</v>
      </c>
      <c r="E77" s="10">
        <v>14.067882278076778</v>
      </c>
    </row>
    <row r="78" spans="1:5" x14ac:dyDescent="0.2">
      <c r="A78" s="10" t="s">
        <v>147</v>
      </c>
      <c r="B78" s="10">
        <v>11.594867869494657</v>
      </c>
      <c r="C78" s="10">
        <v>12.340482850039844</v>
      </c>
      <c r="D78" s="10">
        <v>10.457083900637464</v>
      </c>
      <c r="E78" s="10">
        <v>14.120973136614953</v>
      </c>
    </row>
    <row r="79" spans="1:5" x14ac:dyDescent="0.2">
      <c r="A79" s="10" t="s">
        <v>189</v>
      </c>
      <c r="B79" s="10">
        <v>14.484662217440714</v>
      </c>
      <c r="C79" s="10">
        <v>10.365354109462858</v>
      </c>
      <c r="D79" s="10">
        <v>7.9405359225241847</v>
      </c>
      <c r="E79" s="10">
        <v>14.303317749788945</v>
      </c>
    </row>
    <row r="80" spans="1:5" x14ac:dyDescent="0.2">
      <c r="A80" s="10" t="s">
        <v>238</v>
      </c>
      <c r="B80" s="10">
        <v>10.38620574730755</v>
      </c>
      <c r="C80" s="10">
        <v>5.9609525186144792</v>
      </c>
      <c r="D80" s="10">
        <v>8.0955400327323428</v>
      </c>
      <c r="E80" s="10">
        <v>14.398938625525211</v>
      </c>
    </row>
    <row r="81" spans="1:5" x14ac:dyDescent="0.2">
      <c r="A81" s="10" t="s">
        <v>239</v>
      </c>
      <c r="B81" s="10">
        <v>13.710654723601515</v>
      </c>
      <c r="C81" s="10">
        <v>15.489607813937376</v>
      </c>
      <c r="D81" s="10">
        <v>13.486737429843032</v>
      </c>
      <c r="E81" s="10">
        <v>14.443525953886006</v>
      </c>
    </row>
    <row r="82" spans="1:5" x14ac:dyDescent="0.2">
      <c r="A82" s="10" t="s">
        <v>186</v>
      </c>
      <c r="B82" s="10">
        <v>17.712060013159558</v>
      </c>
      <c r="C82" s="10">
        <v>10.08622630116937</v>
      </c>
      <c r="D82" s="10">
        <v>11.315087425299364</v>
      </c>
      <c r="E82" s="10">
        <v>14.533150493995315</v>
      </c>
    </row>
    <row r="83" spans="1:5" x14ac:dyDescent="0.2">
      <c r="A83" s="10" t="s">
        <v>112</v>
      </c>
      <c r="B83" s="10">
        <v>15.246297527571635</v>
      </c>
      <c r="C83" s="10">
        <v>7.0540944972826303</v>
      </c>
      <c r="D83" s="10">
        <v>18.048188670417126</v>
      </c>
      <c r="E83" s="10">
        <v>14.770273536792924</v>
      </c>
    </row>
    <row r="84" spans="1:5" x14ac:dyDescent="0.2">
      <c r="A84" s="10" t="s">
        <v>240</v>
      </c>
      <c r="B84" s="10">
        <v>7.8592501865391258</v>
      </c>
      <c r="C84" s="10">
        <v>7.4617749199438643</v>
      </c>
      <c r="D84" s="10">
        <v>9.8487750298377073</v>
      </c>
      <c r="E84" s="10">
        <v>15.152944686326016</v>
      </c>
    </row>
    <row r="85" spans="1:5" x14ac:dyDescent="0.2">
      <c r="A85" s="10" t="s">
        <v>181</v>
      </c>
      <c r="B85" s="10">
        <v>4.5250808157988462</v>
      </c>
      <c r="C85" s="10">
        <v>1.8421015050138021</v>
      </c>
      <c r="D85" s="10">
        <v>5.3767579620969386</v>
      </c>
      <c r="E85" s="10">
        <v>15.240858563010033</v>
      </c>
    </row>
    <row r="86" spans="1:5" x14ac:dyDescent="0.2">
      <c r="A86" s="10" t="s">
        <v>241</v>
      </c>
      <c r="B86" s="10">
        <v>10.409587752191669</v>
      </c>
      <c r="C86" s="10">
        <v>15.872017075249238</v>
      </c>
      <c r="D86" s="10">
        <v>17.509658705706379</v>
      </c>
      <c r="E86" s="10">
        <v>15.873299887185169</v>
      </c>
    </row>
    <row r="87" spans="1:5" x14ac:dyDescent="0.2">
      <c r="A87" s="10" t="s">
        <v>179</v>
      </c>
      <c r="B87" s="10">
        <v>12.127764851236076</v>
      </c>
      <c r="C87" s="10">
        <v>13.107912470183386</v>
      </c>
      <c r="D87" s="10">
        <v>22.795987261895696</v>
      </c>
      <c r="E87" s="10">
        <v>16.128758402817741</v>
      </c>
    </row>
    <row r="88" spans="1:5" x14ac:dyDescent="0.2">
      <c r="A88" s="10" t="s">
        <v>113</v>
      </c>
      <c r="B88" s="10">
        <v>19.603484007775677</v>
      </c>
      <c r="C88" s="10">
        <v>13.157313186805556</v>
      </c>
      <c r="D88" s="10">
        <v>15.290463535357876</v>
      </c>
      <c r="E88" s="10">
        <v>16.622048786102269</v>
      </c>
    </row>
    <row r="89" spans="1:5" x14ac:dyDescent="0.2">
      <c r="A89" s="10" t="s">
        <v>180</v>
      </c>
      <c r="B89" s="10">
        <v>14.78926985733883</v>
      </c>
      <c r="C89" s="10">
        <v>20.698752258160436</v>
      </c>
      <c r="D89" s="10">
        <v>15.27361925128505</v>
      </c>
      <c r="E89" s="10">
        <v>17.050942881296198</v>
      </c>
    </row>
    <row r="90" spans="1:5" x14ac:dyDescent="0.2">
      <c r="A90" s="10" t="s">
        <v>242</v>
      </c>
      <c r="B90" s="10">
        <v>7.1413406650571982</v>
      </c>
      <c r="C90" s="10">
        <v>8.549592382455554</v>
      </c>
      <c r="D90" s="10">
        <v>6.4031271946001871</v>
      </c>
      <c r="E90" s="10">
        <v>17.632386430457359</v>
      </c>
    </row>
    <row r="91" spans="1:5" x14ac:dyDescent="0.2">
      <c r="A91" s="10" t="s">
        <v>243</v>
      </c>
      <c r="B91" s="10">
        <v>15.722404742105528</v>
      </c>
      <c r="C91" s="10">
        <v>13.197032327630753</v>
      </c>
      <c r="D91" s="10">
        <v>25.846967056047387</v>
      </c>
      <c r="E91" s="10">
        <v>18.115569028659255</v>
      </c>
    </row>
    <row r="92" spans="1:5" x14ac:dyDescent="0.2">
      <c r="A92" s="10" t="s">
        <v>107</v>
      </c>
      <c r="B92" s="10">
        <v>16.263070738959705</v>
      </c>
      <c r="C92" s="10">
        <v>25.163766040559626</v>
      </c>
      <c r="D92" s="10">
        <v>13.793465987102518</v>
      </c>
      <c r="E92" s="10">
        <v>18.935529595656366</v>
      </c>
    </row>
    <row r="93" spans="1:5" x14ac:dyDescent="0.2">
      <c r="A93" s="10" t="s">
        <v>162</v>
      </c>
      <c r="B93" s="10">
        <v>4.5199369904832487</v>
      </c>
      <c r="C93" s="10">
        <v>4.0573599075794808</v>
      </c>
      <c r="D93" s="10">
        <v>30.037644665126244</v>
      </c>
      <c r="E93" s="10">
        <v>19.055794573234387</v>
      </c>
    </row>
    <row r="94" spans="1:5" x14ac:dyDescent="0.2">
      <c r="A94" s="10" t="s">
        <v>177</v>
      </c>
      <c r="B94" s="10">
        <v>8.8884496250888354</v>
      </c>
      <c r="C94" s="10">
        <v>19.017710996365906</v>
      </c>
      <c r="D94" s="10">
        <v>21.542492679046759</v>
      </c>
      <c r="E94" s="10">
        <v>19.165891893536184</v>
      </c>
    </row>
    <row r="95" spans="1:5" x14ac:dyDescent="0.2">
      <c r="A95" s="10" t="s">
        <v>244</v>
      </c>
      <c r="B95" s="10">
        <v>11.548565437919788</v>
      </c>
      <c r="C95" s="10">
        <v>27.592479957303023</v>
      </c>
      <c r="D95" s="10">
        <v>15.709110109472963</v>
      </c>
      <c r="E95" s="10">
        <v>19.319931026286842</v>
      </c>
    </row>
    <row r="96" spans="1:5" x14ac:dyDescent="0.2">
      <c r="A96" s="10" t="s">
        <v>108</v>
      </c>
      <c r="B96" s="10">
        <v>23.589796953839492</v>
      </c>
      <c r="C96" s="10">
        <v>11.792901909598456</v>
      </c>
      <c r="D96" s="10">
        <v>17.485893388113766</v>
      </c>
      <c r="E96" s="10">
        <v>19.400290408918206</v>
      </c>
    </row>
    <row r="97" spans="1:5" x14ac:dyDescent="0.2">
      <c r="A97" s="10" t="s">
        <v>175</v>
      </c>
      <c r="B97" s="10">
        <v>20.603299960844915</v>
      </c>
      <c r="C97" s="10">
        <v>8.9796560552900218</v>
      </c>
      <c r="D97" s="10">
        <v>21.172465938226349</v>
      </c>
      <c r="E97" s="10">
        <v>19.68410390933769</v>
      </c>
    </row>
    <row r="98" spans="1:5" x14ac:dyDescent="0.2">
      <c r="A98" s="10" t="s">
        <v>140</v>
      </c>
      <c r="B98" s="10">
        <v>5.1222325086465164</v>
      </c>
      <c r="C98" s="10">
        <v>2.5336455407949474</v>
      </c>
      <c r="D98" s="10">
        <v>2.9159426285464649</v>
      </c>
      <c r="E98" s="10">
        <v>20.066960343234481</v>
      </c>
    </row>
    <row r="99" spans="1:5" x14ac:dyDescent="0.2">
      <c r="A99" s="10" t="s">
        <v>127</v>
      </c>
      <c r="B99" s="10">
        <v>9.1959478675209461</v>
      </c>
      <c r="C99" s="10">
        <v>8.0561598331024413</v>
      </c>
      <c r="D99" s="10">
        <v>25.617879240705051</v>
      </c>
      <c r="E99" s="10">
        <v>21.084007699733309</v>
      </c>
    </row>
    <row r="100" spans="1:5" x14ac:dyDescent="0.2">
      <c r="A100" s="10" t="s">
        <v>245</v>
      </c>
      <c r="B100" s="10">
        <v>25.833794421392813</v>
      </c>
      <c r="C100" s="10">
        <v>20.321488112327032</v>
      </c>
      <c r="D100" s="10">
        <v>19.303348323019222</v>
      </c>
      <c r="E100" s="10">
        <v>21.309025566953043</v>
      </c>
    </row>
    <row r="101" spans="1:5" x14ac:dyDescent="0.2">
      <c r="A101" s="10" t="s">
        <v>206</v>
      </c>
      <c r="B101" s="10">
        <v>8.5880899791873553</v>
      </c>
      <c r="C101" s="10">
        <v>27.968185034274434</v>
      </c>
      <c r="D101" s="10">
        <v>21.514205777561092</v>
      </c>
      <c r="E101" s="10">
        <v>21.70701681086458</v>
      </c>
    </row>
    <row r="102" spans="1:5" x14ac:dyDescent="0.2">
      <c r="A102" s="10" t="s">
        <v>190</v>
      </c>
      <c r="B102" s="10">
        <v>24.062780163617006</v>
      </c>
      <c r="C102" s="10">
        <v>24.629297968059056</v>
      </c>
      <c r="D102" s="10">
        <v>16.925342338934531</v>
      </c>
      <c r="E102" s="10">
        <v>22.241053367886995</v>
      </c>
    </row>
    <row r="103" spans="1:5" x14ac:dyDescent="0.2">
      <c r="A103" s="10" t="s">
        <v>246</v>
      </c>
      <c r="B103" s="10">
        <v>16.311868373003939</v>
      </c>
      <c r="C103" s="10">
        <v>16.792155849449458</v>
      </c>
      <c r="D103" s="10">
        <v>17.366169406078793</v>
      </c>
      <c r="E103" s="10">
        <v>22.531111901982474</v>
      </c>
    </row>
    <row r="104" spans="1:5" x14ac:dyDescent="0.2">
      <c r="A104" s="10" t="s">
        <v>247</v>
      </c>
      <c r="B104" s="10">
        <v>44.050946099632696</v>
      </c>
      <c r="C104" s="10">
        <v>1.4076392440783252</v>
      </c>
      <c r="D104" s="10">
        <v>2.9097131758462749</v>
      </c>
      <c r="E104" s="10">
        <v>22.977240463714637</v>
      </c>
    </row>
    <row r="105" spans="1:5" x14ac:dyDescent="0.2">
      <c r="A105" s="10" t="s">
        <v>248</v>
      </c>
      <c r="B105" s="10">
        <v>27.022080666413601</v>
      </c>
      <c r="C105" s="10">
        <v>15.619118338418279</v>
      </c>
      <c r="D105" s="10">
        <v>11.480937561876448</v>
      </c>
      <c r="E105" s="10">
        <v>23.030961193839854</v>
      </c>
    </row>
    <row r="106" spans="1:5" x14ac:dyDescent="0.2">
      <c r="A106" s="10" t="s">
        <v>249</v>
      </c>
      <c r="B106" s="10">
        <v>17.109827003957005</v>
      </c>
      <c r="C106" s="10">
        <v>33.895889940447027</v>
      </c>
      <c r="D106" s="10">
        <v>14.113973564711735</v>
      </c>
      <c r="E106" s="10">
        <v>23.335242407594539</v>
      </c>
    </row>
    <row r="107" spans="1:5" x14ac:dyDescent="0.2">
      <c r="A107" s="10" t="s">
        <v>161</v>
      </c>
      <c r="B107" s="10">
        <v>20.754384926776698</v>
      </c>
      <c r="C107" s="10">
        <v>18.84412084616925</v>
      </c>
      <c r="D107" s="10">
        <v>9.4994723099777207</v>
      </c>
      <c r="E107" s="10">
        <v>24.53486320387006</v>
      </c>
    </row>
    <row r="108" spans="1:5" x14ac:dyDescent="0.2">
      <c r="A108" s="10" t="s">
        <v>115</v>
      </c>
      <c r="B108" s="10">
        <v>30.24536783240017</v>
      </c>
      <c r="C108" s="10">
        <v>21.173126635732416</v>
      </c>
      <c r="D108" s="10">
        <v>19.566403352286532</v>
      </c>
      <c r="E108" s="10">
        <v>25.094194097109668</v>
      </c>
    </row>
    <row r="109" spans="1:5" x14ac:dyDescent="0.2">
      <c r="A109" s="10" t="s">
        <v>157</v>
      </c>
      <c r="B109" s="10">
        <v>23.488833051163631</v>
      </c>
      <c r="C109" s="10">
        <v>14.450517619068556</v>
      </c>
      <c r="D109" s="10">
        <v>35.175343388480591</v>
      </c>
      <c r="E109" s="10">
        <v>25.962564495004724</v>
      </c>
    </row>
    <row r="110" spans="1:5" x14ac:dyDescent="0.2">
      <c r="A110" s="10" t="s">
        <v>250</v>
      </c>
      <c r="B110" s="10">
        <v>10.724060765453428</v>
      </c>
      <c r="C110" s="10">
        <v>10.874213657371094</v>
      </c>
      <c r="D110" s="10">
        <v>11.163284118540224</v>
      </c>
      <c r="E110" s="10">
        <v>26.011815869987835</v>
      </c>
    </row>
    <row r="111" spans="1:5" x14ac:dyDescent="0.2">
      <c r="A111" s="10" t="s">
        <v>194</v>
      </c>
      <c r="B111" s="10">
        <v>6.4150686307284266</v>
      </c>
      <c r="C111" s="10">
        <v>4.8596631179578651</v>
      </c>
      <c r="D111" s="10">
        <v>7.0267998388493336</v>
      </c>
      <c r="E111" s="10">
        <v>26.181062704556929</v>
      </c>
    </row>
    <row r="112" spans="1:5" x14ac:dyDescent="0.2">
      <c r="A112" s="10" t="s">
        <v>251</v>
      </c>
      <c r="B112" s="10">
        <v>15.347091225135481</v>
      </c>
      <c r="C112" s="10">
        <v>26.897180457694247</v>
      </c>
      <c r="D112" s="10">
        <v>17.848014334854071</v>
      </c>
      <c r="E112" s="10">
        <v>27.535864131266436</v>
      </c>
    </row>
    <row r="113" spans="1:5" x14ac:dyDescent="0.2">
      <c r="A113" s="10" t="s">
        <v>120</v>
      </c>
      <c r="B113" s="10">
        <v>4.4171213023991402</v>
      </c>
      <c r="C113" s="10">
        <v>4.6094665559827419</v>
      </c>
      <c r="D113" s="10">
        <v>2.4211751985014809</v>
      </c>
      <c r="E113" s="10">
        <v>29.784589909343918</v>
      </c>
    </row>
    <row r="114" spans="1:5" x14ac:dyDescent="0.2">
      <c r="A114" s="10" t="s">
        <v>185</v>
      </c>
      <c r="B114" s="10">
        <v>4.6332114989851716</v>
      </c>
      <c r="C114" s="10">
        <v>35.480309845212425</v>
      </c>
      <c r="D114" s="10">
        <v>5.2797087538061227</v>
      </c>
      <c r="E114" s="10">
        <v>30.084695978751785</v>
      </c>
    </row>
    <row r="115" spans="1:5" x14ac:dyDescent="0.2">
      <c r="A115" s="10" t="s">
        <v>252</v>
      </c>
      <c r="B115" s="10">
        <v>8.4036657257922904</v>
      </c>
      <c r="C115" s="10">
        <v>4.2754908550280648</v>
      </c>
      <c r="D115" s="10">
        <v>16.916375087723321</v>
      </c>
      <c r="E115" s="10">
        <v>32.601838263987304</v>
      </c>
    </row>
    <row r="116" spans="1:5" x14ac:dyDescent="0.2">
      <c r="A116" s="10" t="s">
        <v>200</v>
      </c>
      <c r="B116" s="10">
        <v>28.005220385477671</v>
      </c>
      <c r="C116" s="10">
        <v>27.380662937570605</v>
      </c>
      <c r="D116" s="10">
        <v>26.985902621804779</v>
      </c>
      <c r="E116" s="10">
        <v>37.654947487401962</v>
      </c>
    </row>
    <row r="117" spans="1:5" x14ac:dyDescent="0.2">
      <c r="A117" s="10" t="s">
        <v>253</v>
      </c>
      <c r="B117" s="10">
        <v>33.838653577999303</v>
      </c>
      <c r="C117" s="10">
        <v>24.5321987179566</v>
      </c>
      <c r="D117" s="10">
        <v>40.651306971639656</v>
      </c>
      <c r="E117" s="10">
        <v>41.491405259361464</v>
      </c>
    </row>
    <row r="119" spans="1:5" x14ac:dyDescent="0.2">
      <c r="A119" s="36" t="s">
        <v>121</v>
      </c>
      <c r="B119" s="35">
        <v>0.94830000000000003</v>
      </c>
      <c r="C119" s="35">
        <v>0.93969999999999998</v>
      </c>
      <c r="D119" s="35">
        <v>0.94830000000000003</v>
      </c>
      <c r="E119" s="35">
        <v>0.91379999999999995</v>
      </c>
    </row>
    <row r="120" spans="1:5" ht="50.45" customHeight="1" x14ac:dyDescent="0.2">
      <c r="A120" s="33" t="s">
        <v>254</v>
      </c>
    </row>
  </sheetData>
  <mergeCells count="3">
    <mergeCell ref="G15:I15"/>
    <mergeCell ref="G16:H16"/>
    <mergeCell ref="G17:G19"/>
  </mergeCells>
  <phoneticPr fontId="1" type="noConversion"/>
  <conditionalFormatting sqref="A1:A117 A121:A1048576 A119">
    <cfRule type="duplicateValues" dxfId="1" priority="1"/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1FAC7F-E8C3-4383-8A4D-03A5A66D6A09}">
  <dimension ref="A1:I145"/>
  <sheetViews>
    <sheetView tabSelected="1" workbookViewId="0">
      <selection activeCell="B25" sqref="B25"/>
    </sheetView>
  </sheetViews>
  <sheetFormatPr defaultRowHeight="14.25" x14ac:dyDescent="0.2"/>
  <cols>
    <col min="1" max="1" width="62.875" style="33" customWidth="1"/>
    <col min="2" max="2" width="14.125" style="32" customWidth="1"/>
    <col min="3" max="3" width="10.875" style="32" customWidth="1"/>
    <col min="4" max="4" width="12.25" style="32" customWidth="1"/>
    <col min="5" max="5" width="16.25" style="32" customWidth="1"/>
    <col min="6" max="6" width="13.625" style="32" customWidth="1"/>
    <col min="7" max="9" width="29.375" style="32" customWidth="1"/>
    <col min="10" max="16384" width="9" style="32"/>
  </cols>
  <sheetData>
    <row r="1" spans="1:9" x14ac:dyDescent="0.2">
      <c r="A1" s="10" t="s">
        <v>102</v>
      </c>
      <c r="B1" s="10" t="s">
        <v>103</v>
      </c>
      <c r="C1" s="10" t="s">
        <v>104</v>
      </c>
      <c r="D1" s="10" t="s">
        <v>105</v>
      </c>
      <c r="E1" s="10" t="s">
        <v>106</v>
      </c>
    </row>
    <row r="2" spans="1:9" x14ac:dyDescent="0.2">
      <c r="A2" s="10" t="s">
        <v>149</v>
      </c>
      <c r="B2" s="10">
        <v>1.113124590472744</v>
      </c>
      <c r="C2" s="10">
        <v>1.8580588863200846</v>
      </c>
      <c r="D2" s="10">
        <v>1.887649213513894</v>
      </c>
      <c r="E2" s="10">
        <v>1.8654421803859653</v>
      </c>
    </row>
    <row r="3" spans="1:9" x14ac:dyDescent="0.2">
      <c r="A3" s="10" t="s">
        <v>212</v>
      </c>
      <c r="B3" s="10">
        <v>1.3185400646764311</v>
      </c>
      <c r="C3" s="10">
        <v>1.2719293470853934</v>
      </c>
      <c r="D3" s="10">
        <v>0.80706266923777303</v>
      </c>
      <c r="E3" s="10">
        <v>1.8863845212474188</v>
      </c>
    </row>
    <row r="4" spans="1:9" x14ac:dyDescent="0.2">
      <c r="A4" s="10" t="s">
        <v>255</v>
      </c>
      <c r="B4" s="10">
        <v>1.9400017083341516</v>
      </c>
      <c r="C4" s="10">
        <v>1.2092914282242173</v>
      </c>
      <c r="D4" s="10">
        <v>0.58913621610377398</v>
      </c>
      <c r="E4" s="10">
        <v>2.0706484641562164</v>
      </c>
    </row>
    <row r="5" spans="1:9" x14ac:dyDescent="0.2">
      <c r="A5" s="10" t="s">
        <v>129</v>
      </c>
      <c r="B5" s="10">
        <v>2.1450307111061271</v>
      </c>
      <c r="C5" s="10">
        <v>3.354331676955121</v>
      </c>
      <c r="D5" s="10">
        <v>1.908839242137949</v>
      </c>
      <c r="E5" s="10">
        <v>2.4281232857664916</v>
      </c>
    </row>
    <row r="6" spans="1:9" x14ac:dyDescent="0.2">
      <c r="A6" s="10" t="s">
        <v>134</v>
      </c>
      <c r="B6" s="10">
        <v>1.4317893662725243</v>
      </c>
      <c r="C6" s="10">
        <v>1.0586289217433429</v>
      </c>
      <c r="D6" s="10">
        <v>1.9585486945835844</v>
      </c>
      <c r="E6" s="10">
        <v>2.5656102144246433</v>
      </c>
    </row>
    <row r="7" spans="1:9" x14ac:dyDescent="0.2">
      <c r="A7" s="10" t="s">
        <v>189</v>
      </c>
      <c r="B7" s="10">
        <v>2.9946208572932496</v>
      </c>
      <c r="C7" s="10">
        <v>2.0810902038470953</v>
      </c>
      <c r="D7" s="10">
        <v>0.9769247775097063</v>
      </c>
      <c r="E7" s="10">
        <v>2.6294147727509105</v>
      </c>
    </row>
    <row r="8" spans="1:9" x14ac:dyDescent="0.2">
      <c r="A8" s="10" t="s">
        <v>197</v>
      </c>
      <c r="B8" s="10">
        <v>1.4318651056718046</v>
      </c>
      <c r="C8" s="10">
        <v>1.3900673262068848</v>
      </c>
      <c r="D8" s="10">
        <v>1.7478032701132709</v>
      </c>
      <c r="E8" s="10">
        <v>2.6860092408816874</v>
      </c>
    </row>
    <row r="9" spans="1:9" x14ac:dyDescent="0.2">
      <c r="A9" s="10" t="s">
        <v>215</v>
      </c>
      <c r="B9" s="10">
        <v>3.0775045682011286</v>
      </c>
      <c r="C9" s="10">
        <v>2.1386066834138235</v>
      </c>
      <c r="D9" s="10">
        <v>1.2453984986286399</v>
      </c>
      <c r="E9" s="10">
        <v>3.117715376539044</v>
      </c>
    </row>
    <row r="10" spans="1:9" x14ac:dyDescent="0.2">
      <c r="A10" s="10" t="s">
        <v>116</v>
      </c>
      <c r="B10" s="10">
        <v>1.0930917875486481</v>
      </c>
      <c r="C10" s="10">
        <v>1.8505198281090152</v>
      </c>
      <c r="D10" s="10">
        <v>1.0326916556204535</v>
      </c>
      <c r="E10" s="10">
        <v>3.4445667260463475</v>
      </c>
    </row>
    <row r="11" spans="1:9" x14ac:dyDescent="0.2">
      <c r="A11" s="10" t="s">
        <v>111</v>
      </c>
      <c r="B11" s="10">
        <v>1.6521441499596092</v>
      </c>
      <c r="C11" s="10">
        <v>2.6783658980338485</v>
      </c>
      <c r="D11" s="10">
        <v>2.291279981548294</v>
      </c>
      <c r="E11" s="10">
        <v>3.4519481701121442</v>
      </c>
    </row>
    <row r="12" spans="1:9" x14ac:dyDescent="0.2">
      <c r="A12" s="10" t="s">
        <v>122</v>
      </c>
      <c r="B12" s="10">
        <v>3.4894308901659552</v>
      </c>
      <c r="C12" s="10">
        <v>1.3993094841303881</v>
      </c>
      <c r="D12" s="10">
        <v>0.90451243133759696</v>
      </c>
      <c r="E12" s="10">
        <v>3.9531682332940723</v>
      </c>
    </row>
    <row r="13" spans="1:9" x14ac:dyDescent="0.2">
      <c r="A13" s="10" t="s">
        <v>222</v>
      </c>
      <c r="B13" s="10">
        <v>3.0850879940285059</v>
      </c>
      <c r="C13" s="10">
        <v>5.9039892322029113</v>
      </c>
      <c r="D13" s="10">
        <v>2.9353516152692563</v>
      </c>
      <c r="E13" s="10">
        <v>4.0247828168054287</v>
      </c>
    </row>
    <row r="14" spans="1:9" x14ac:dyDescent="0.2">
      <c r="A14" s="10" t="s">
        <v>147</v>
      </c>
      <c r="B14" s="10">
        <v>5.7113367463648412</v>
      </c>
      <c r="C14" s="10">
        <v>2.5746394512631618</v>
      </c>
      <c r="D14" s="10">
        <v>2.0985225570560377</v>
      </c>
      <c r="E14" s="10">
        <v>4.0280569957414647</v>
      </c>
    </row>
    <row r="15" spans="1:9" x14ac:dyDescent="0.2">
      <c r="A15" s="10" t="s">
        <v>220</v>
      </c>
      <c r="B15" s="10">
        <v>3.8691460983259205</v>
      </c>
      <c r="C15" s="10">
        <v>3.7439558137881099</v>
      </c>
      <c r="D15" s="10">
        <v>2.5473985439274527</v>
      </c>
      <c r="E15" s="10">
        <v>4.1585740381297729</v>
      </c>
      <c r="G15" s="34" t="s">
        <v>121</v>
      </c>
      <c r="H15" s="34"/>
      <c r="I15" s="34"/>
    </row>
    <row r="16" spans="1:9" x14ac:dyDescent="0.2">
      <c r="A16" s="10" t="s">
        <v>109</v>
      </c>
      <c r="B16" s="10">
        <v>2.2446800898965802</v>
      </c>
      <c r="C16" s="10">
        <v>2.4029936690280742</v>
      </c>
      <c r="D16" s="10">
        <v>1.949950291893062</v>
      </c>
      <c r="E16" s="10">
        <v>4.159086517670505</v>
      </c>
      <c r="G16" s="34"/>
      <c r="H16" s="34"/>
      <c r="I16" s="10" t="s">
        <v>256</v>
      </c>
    </row>
    <row r="17" spans="1:9" x14ac:dyDescent="0.2">
      <c r="A17" s="10" t="s">
        <v>131</v>
      </c>
      <c r="B17" s="10">
        <v>3.9469148645584573</v>
      </c>
      <c r="C17" s="10">
        <v>2.1783216926665552</v>
      </c>
      <c r="D17" s="10">
        <v>2.3320548635351006</v>
      </c>
      <c r="E17" s="10">
        <v>4.2330780771049934</v>
      </c>
      <c r="G17" s="34" t="s">
        <v>125</v>
      </c>
      <c r="H17" s="10" t="s">
        <v>126</v>
      </c>
      <c r="I17" s="35">
        <v>0.94330000000000003</v>
      </c>
    </row>
    <row r="18" spans="1:9" x14ac:dyDescent="0.2">
      <c r="A18" s="10" t="s">
        <v>216</v>
      </c>
      <c r="B18" s="10">
        <v>4.6798599517256845</v>
      </c>
      <c r="C18" s="10">
        <v>4.8213447488525896</v>
      </c>
      <c r="D18" s="10">
        <v>3.4102695685250719</v>
      </c>
      <c r="E18" s="10">
        <v>4.2950110611339429</v>
      </c>
      <c r="G18" s="34"/>
      <c r="H18" s="10" t="s">
        <v>128</v>
      </c>
      <c r="I18" s="35">
        <v>0.95040000000000002</v>
      </c>
    </row>
    <row r="19" spans="1:9" x14ac:dyDescent="0.2">
      <c r="A19" s="10" t="s">
        <v>152</v>
      </c>
      <c r="B19" s="10">
        <v>5.2303076853102555</v>
      </c>
      <c r="C19" s="10">
        <v>3.1998324192370973</v>
      </c>
      <c r="D19" s="10">
        <v>4.3898182371820313</v>
      </c>
      <c r="E19" s="10">
        <v>4.3558099726013939</v>
      </c>
      <c r="G19" s="34"/>
      <c r="H19" s="10" t="s">
        <v>130</v>
      </c>
      <c r="I19" s="35">
        <v>0.96450000000000002</v>
      </c>
    </row>
    <row r="20" spans="1:9" x14ac:dyDescent="0.2">
      <c r="A20" s="10" t="s">
        <v>219</v>
      </c>
      <c r="B20" s="10">
        <v>3.7660029565058588</v>
      </c>
      <c r="C20" s="10">
        <v>3.8953045500655974</v>
      </c>
      <c r="D20" s="10">
        <v>5.3822342786404107</v>
      </c>
      <c r="E20" s="10">
        <v>4.3795199620677971</v>
      </c>
      <c r="G20" s="10" t="s">
        <v>132</v>
      </c>
      <c r="H20" s="10" t="s">
        <v>133</v>
      </c>
      <c r="I20" s="35">
        <v>0.91490000000000005</v>
      </c>
    </row>
    <row r="21" spans="1:9" x14ac:dyDescent="0.2">
      <c r="A21" s="10" t="s">
        <v>163</v>
      </c>
      <c r="B21" s="10">
        <v>3.4432096999702759</v>
      </c>
      <c r="C21" s="10">
        <v>4.1725372819972728</v>
      </c>
      <c r="D21" s="10">
        <v>2.4861786395885561</v>
      </c>
      <c r="E21" s="10">
        <v>4.6412716016762783</v>
      </c>
    </row>
    <row r="22" spans="1:9" x14ac:dyDescent="0.2">
      <c r="A22" s="10" t="s">
        <v>195</v>
      </c>
      <c r="B22" s="10">
        <v>2.0257682871596985</v>
      </c>
      <c r="C22" s="10">
        <v>2.9321012236706778</v>
      </c>
      <c r="D22" s="10">
        <v>1.5827869068068803</v>
      </c>
      <c r="E22" s="10">
        <v>4.6723517416152154</v>
      </c>
    </row>
    <row r="23" spans="1:9" x14ac:dyDescent="0.2">
      <c r="A23" s="10" t="s">
        <v>221</v>
      </c>
      <c r="B23" s="10">
        <v>1.6296586493794309</v>
      </c>
      <c r="C23" s="10">
        <v>1.8730674255148474</v>
      </c>
      <c r="D23" s="10">
        <v>2.2985628209121725</v>
      </c>
      <c r="E23" s="10">
        <v>4.6761851931932927</v>
      </c>
    </row>
    <row r="24" spans="1:9" x14ac:dyDescent="0.2">
      <c r="A24" s="10" t="s">
        <v>208</v>
      </c>
      <c r="B24" s="10">
        <v>3.7053473810293549</v>
      </c>
      <c r="C24" s="10">
        <v>2.1879211684776236</v>
      </c>
      <c r="D24" s="10">
        <v>3.8531358731073309</v>
      </c>
      <c r="E24" s="10">
        <v>4.6950513967199434</v>
      </c>
    </row>
    <row r="25" spans="1:9" x14ac:dyDescent="0.2">
      <c r="A25" s="10" t="s">
        <v>245</v>
      </c>
      <c r="B25" s="10">
        <v>2.2903535146984852</v>
      </c>
      <c r="C25" s="10">
        <v>2.0317176694460475</v>
      </c>
      <c r="D25" s="10">
        <v>3.7421086464477247</v>
      </c>
      <c r="E25" s="10">
        <v>4.8560465848563119</v>
      </c>
    </row>
    <row r="26" spans="1:9" x14ac:dyDescent="0.2">
      <c r="A26" s="10" t="s">
        <v>202</v>
      </c>
      <c r="B26" s="10">
        <v>2.1440069258633088</v>
      </c>
      <c r="C26" s="10">
        <v>2.5374482230688065</v>
      </c>
      <c r="D26" s="10">
        <v>1.3752538963685803</v>
      </c>
      <c r="E26" s="10">
        <v>4.9275314222929678</v>
      </c>
    </row>
    <row r="27" spans="1:9" x14ac:dyDescent="0.2">
      <c r="A27" s="10" t="s">
        <v>238</v>
      </c>
      <c r="B27" s="10">
        <v>5.3573501548585298</v>
      </c>
      <c r="C27" s="10">
        <v>4.4026367757734404</v>
      </c>
      <c r="D27" s="10">
        <v>5.4910667317428583</v>
      </c>
      <c r="E27" s="10">
        <v>4.9451837542780979</v>
      </c>
    </row>
    <row r="28" spans="1:9" x14ac:dyDescent="0.2">
      <c r="A28" s="10" t="s">
        <v>224</v>
      </c>
      <c r="B28" s="10">
        <v>4.5993881132770289</v>
      </c>
      <c r="C28" s="10">
        <v>2.6932785777898931</v>
      </c>
      <c r="D28" s="10">
        <v>1.8544581574161305</v>
      </c>
      <c r="E28" s="10">
        <v>5.029708765265763</v>
      </c>
    </row>
    <row r="29" spans="1:9" x14ac:dyDescent="0.2">
      <c r="A29" s="10" t="s">
        <v>118</v>
      </c>
      <c r="B29" s="10">
        <v>2.6221755647391212</v>
      </c>
      <c r="C29" s="10">
        <v>1.1431263679385484</v>
      </c>
      <c r="D29" s="10">
        <v>3.1045198629114084</v>
      </c>
      <c r="E29" s="10">
        <v>5.1289750360550714</v>
      </c>
    </row>
    <row r="30" spans="1:9" x14ac:dyDescent="0.2">
      <c r="A30" s="10" t="s">
        <v>159</v>
      </c>
      <c r="B30" s="10">
        <v>2.8140769773987935</v>
      </c>
      <c r="C30" s="10">
        <v>3.0180929854882446</v>
      </c>
      <c r="D30" s="10">
        <v>1.8118362344128363</v>
      </c>
      <c r="E30" s="10">
        <v>5.1325037142375285</v>
      </c>
    </row>
    <row r="31" spans="1:9" x14ac:dyDescent="0.2">
      <c r="A31" s="10" t="s">
        <v>236</v>
      </c>
      <c r="B31" s="10">
        <v>3.0647093037475717</v>
      </c>
      <c r="C31" s="10">
        <v>3.3325134845661144</v>
      </c>
      <c r="D31" s="10">
        <v>3.6656020644701748</v>
      </c>
      <c r="E31" s="10">
        <v>5.242602372855381</v>
      </c>
    </row>
    <row r="32" spans="1:9" x14ac:dyDescent="0.2">
      <c r="A32" s="10" t="s">
        <v>151</v>
      </c>
      <c r="B32" s="10">
        <v>4.0490982186358311</v>
      </c>
      <c r="C32" s="10">
        <v>5.3648335841315227</v>
      </c>
      <c r="D32" s="10">
        <v>2.9936058539636434</v>
      </c>
      <c r="E32" s="10">
        <v>5.2515096866815609</v>
      </c>
    </row>
    <row r="33" spans="1:5" x14ac:dyDescent="0.2">
      <c r="A33" s="10" t="s">
        <v>145</v>
      </c>
      <c r="B33" s="10">
        <v>2.801688281109314</v>
      </c>
      <c r="C33" s="10">
        <v>3.6288698254551783</v>
      </c>
      <c r="D33" s="10">
        <v>7.1317480945492022</v>
      </c>
      <c r="E33" s="10">
        <v>5.2592746713756222</v>
      </c>
    </row>
    <row r="34" spans="1:5" x14ac:dyDescent="0.2">
      <c r="A34" s="10" t="s">
        <v>110</v>
      </c>
      <c r="B34" s="10">
        <v>4.9520682699054843</v>
      </c>
      <c r="C34" s="10">
        <v>6.1617955075418482</v>
      </c>
      <c r="D34" s="10">
        <v>4.7406291071424578</v>
      </c>
      <c r="E34" s="10">
        <v>5.44424558238918</v>
      </c>
    </row>
    <row r="35" spans="1:5" x14ac:dyDescent="0.2">
      <c r="A35" s="10" t="s">
        <v>114</v>
      </c>
      <c r="B35" s="10">
        <v>1.8906452216039233</v>
      </c>
      <c r="C35" s="10">
        <v>4.1802021089256556</v>
      </c>
      <c r="D35" s="10">
        <v>3.1788058416586629</v>
      </c>
      <c r="E35" s="10">
        <v>5.5383767757021705</v>
      </c>
    </row>
    <row r="36" spans="1:5" x14ac:dyDescent="0.2">
      <c r="A36" s="10" t="s">
        <v>257</v>
      </c>
      <c r="B36" s="10">
        <v>2.8640216896243453</v>
      </c>
      <c r="C36" s="10">
        <v>1.8684109689680828</v>
      </c>
      <c r="D36" s="10">
        <v>3.4905923333461484</v>
      </c>
      <c r="E36" s="10">
        <v>5.6155378645560843</v>
      </c>
    </row>
    <row r="37" spans="1:5" x14ac:dyDescent="0.2">
      <c r="A37" s="10" t="s">
        <v>258</v>
      </c>
      <c r="B37" s="10">
        <v>2.8666598415533877</v>
      </c>
      <c r="C37" s="10">
        <v>2.8942526652558049</v>
      </c>
      <c r="D37" s="10">
        <v>3.5866337329679512</v>
      </c>
      <c r="E37" s="10">
        <v>5.650551817810241</v>
      </c>
    </row>
    <row r="38" spans="1:5" x14ac:dyDescent="0.2">
      <c r="A38" s="10" t="s">
        <v>226</v>
      </c>
      <c r="B38" s="10">
        <v>3.8482273416869819</v>
      </c>
      <c r="C38" s="10">
        <v>5.0892283946913253</v>
      </c>
      <c r="D38" s="10">
        <v>3.9668378723103532</v>
      </c>
      <c r="E38" s="10">
        <v>5.6719657923774252</v>
      </c>
    </row>
    <row r="39" spans="1:5" x14ac:dyDescent="0.2">
      <c r="A39" s="10" t="s">
        <v>190</v>
      </c>
      <c r="B39" s="10">
        <v>5.1410679956160443</v>
      </c>
      <c r="C39" s="10">
        <v>8.2135891095821894</v>
      </c>
      <c r="D39" s="10">
        <v>2.1450466598446245</v>
      </c>
      <c r="E39" s="10">
        <v>5.728642893246727</v>
      </c>
    </row>
    <row r="40" spans="1:5" x14ac:dyDescent="0.2">
      <c r="A40" s="10" t="s">
        <v>214</v>
      </c>
      <c r="B40" s="10">
        <v>7.364707035141417</v>
      </c>
      <c r="C40" s="10">
        <v>4.8845156379053742</v>
      </c>
      <c r="D40" s="10">
        <v>4.80983520182067</v>
      </c>
      <c r="E40" s="10">
        <v>5.7374289662346198</v>
      </c>
    </row>
    <row r="41" spans="1:5" x14ac:dyDescent="0.2">
      <c r="A41" s="10" t="s">
        <v>184</v>
      </c>
      <c r="B41" s="10">
        <v>3.681266149764495</v>
      </c>
      <c r="C41" s="10">
        <v>3.5936854584311568</v>
      </c>
      <c r="D41" s="10">
        <v>4.272402648691406</v>
      </c>
      <c r="E41" s="10">
        <v>5.7437824839649414</v>
      </c>
    </row>
    <row r="42" spans="1:5" x14ac:dyDescent="0.2">
      <c r="A42" s="10" t="s">
        <v>192</v>
      </c>
      <c r="B42" s="10">
        <v>2.9960097483303376</v>
      </c>
      <c r="C42" s="10">
        <v>2.704878635211768</v>
      </c>
      <c r="D42" s="10">
        <v>2.7095299660300336</v>
      </c>
      <c r="E42" s="10">
        <v>6.0369915845348627</v>
      </c>
    </row>
    <row r="43" spans="1:5" x14ac:dyDescent="0.2">
      <c r="A43" s="10" t="s">
        <v>259</v>
      </c>
      <c r="B43" s="10">
        <v>4.2611575621329241</v>
      </c>
      <c r="C43" s="10">
        <v>4.1902904182043734</v>
      </c>
      <c r="D43" s="10">
        <v>7.3830027205496656</v>
      </c>
      <c r="E43" s="10">
        <v>6.0619111102089587</v>
      </c>
    </row>
    <row r="44" spans="1:5" x14ac:dyDescent="0.2">
      <c r="A44" s="10" t="s">
        <v>218</v>
      </c>
      <c r="B44" s="10">
        <v>4.9477227853093018</v>
      </c>
      <c r="C44" s="10">
        <v>8.4500548335103574</v>
      </c>
      <c r="D44" s="10">
        <v>5.3451516866897499</v>
      </c>
      <c r="E44" s="10">
        <v>6.3420612891528432</v>
      </c>
    </row>
    <row r="45" spans="1:5" x14ac:dyDescent="0.2">
      <c r="A45" s="10" t="s">
        <v>211</v>
      </c>
      <c r="B45" s="10">
        <v>6.4699764438803653</v>
      </c>
      <c r="C45" s="10">
        <v>5.95969197649843</v>
      </c>
      <c r="D45" s="10">
        <v>6.8834011180402266</v>
      </c>
      <c r="E45" s="10">
        <v>6.4270447726519242</v>
      </c>
    </row>
    <row r="46" spans="1:5" x14ac:dyDescent="0.2">
      <c r="A46" s="10" t="s">
        <v>228</v>
      </c>
      <c r="B46" s="10">
        <v>5.713919135489042</v>
      </c>
      <c r="C46" s="10">
        <v>2.5109461420375236</v>
      </c>
      <c r="D46" s="10">
        <v>4.2933803001665556</v>
      </c>
      <c r="E46" s="10">
        <v>6.4779936479987352</v>
      </c>
    </row>
    <row r="47" spans="1:5" x14ac:dyDescent="0.2">
      <c r="A47" s="10" t="s">
        <v>120</v>
      </c>
      <c r="B47" s="10">
        <v>4.1191951205870767</v>
      </c>
      <c r="C47" s="10">
        <v>2.3284022667403299</v>
      </c>
      <c r="D47" s="10">
        <v>3.309382413485181</v>
      </c>
      <c r="E47" s="10">
        <v>6.4850591892744962</v>
      </c>
    </row>
    <row r="48" spans="1:5" x14ac:dyDescent="0.2">
      <c r="A48" s="10" t="s">
        <v>241</v>
      </c>
      <c r="B48" s="10">
        <v>5.2558985580542128</v>
      </c>
      <c r="C48" s="10">
        <v>5.008029102066696</v>
      </c>
      <c r="D48" s="10">
        <v>2.4441270388687828</v>
      </c>
      <c r="E48" s="10">
        <v>6.5871870154985244</v>
      </c>
    </row>
    <row r="49" spans="1:5" x14ac:dyDescent="0.2">
      <c r="A49" s="10" t="s">
        <v>260</v>
      </c>
      <c r="B49" s="10">
        <v>7.5922985416445528</v>
      </c>
      <c r="C49" s="10">
        <v>7.3487994020893472</v>
      </c>
      <c r="D49" s="10">
        <v>3.5979962827995102</v>
      </c>
      <c r="E49" s="10">
        <v>6.6469127935977337</v>
      </c>
    </row>
    <row r="50" spans="1:5" x14ac:dyDescent="0.2">
      <c r="A50" s="10" t="s">
        <v>148</v>
      </c>
      <c r="B50" s="10">
        <v>5.249322227253832</v>
      </c>
      <c r="C50" s="10">
        <v>3.0415712817961031</v>
      </c>
      <c r="D50" s="10">
        <v>4.5337517462992052</v>
      </c>
      <c r="E50" s="10">
        <v>6.6834577014203091</v>
      </c>
    </row>
    <row r="51" spans="1:5" x14ac:dyDescent="0.2">
      <c r="A51" s="10" t="s">
        <v>177</v>
      </c>
      <c r="B51" s="10">
        <v>4.8921731132340929</v>
      </c>
      <c r="C51" s="10">
        <v>4.7054738755126237</v>
      </c>
      <c r="D51" s="10">
        <v>9.8338739642092587</v>
      </c>
      <c r="E51" s="10">
        <v>6.6917537905096456</v>
      </c>
    </row>
    <row r="52" spans="1:5" x14ac:dyDescent="0.2">
      <c r="A52" s="10" t="s">
        <v>146</v>
      </c>
      <c r="B52" s="10">
        <v>2.2549284122884634</v>
      </c>
      <c r="C52" s="10">
        <v>2.1527762468258769</v>
      </c>
      <c r="D52" s="10">
        <v>2.3189639535906879</v>
      </c>
      <c r="E52" s="10">
        <v>6.9044944953464329</v>
      </c>
    </row>
    <row r="53" spans="1:5" x14ac:dyDescent="0.2">
      <c r="A53" s="10" t="s">
        <v>196</v>
      </c>
      <c r="B53" s="10">
        <v>3.7949633786920045</v>
      </c>
      <c r="C53" s="10">
        <v>5.4891212413539066</v>
      </c>
      <c r="D53" s="10">
        <v>4.2709881013483981</v>
      </c>
      <c r="E53" s="10">
        <v>7.2204532235490726</v>
      </c>
    </row>
    <row r="54" spans="1:5" x14ac:dyDescent="0.2">
      <c r="A54" s="10" t="s">
        <v>188</v>
      </c>
      <c r="B54" s="10">
        <v>9.5824480242347896</v>
      </c>
      <c r="C54" s="10">
        <v>5.2710606144274177</v>
      </c>
      <c r="D54" s="10">
        <v>4.7821015395417676</v>
      </c>
      <c r="E54" s="10">
        <v>7.3390182486687952</v>
      </c>
    </row>
    <row r="55" spans="1:5" x14ac:dyDescent="0.2">
      <c r="A55" s="10" t="s">
        <v>239</v>
      </c>
      <c r="B55" s="10">
        <v>6.4466040955523027</v>
      </c>
      <c r="C55" s="10">
        <v>7.7041204375639172</v>
      </c>
      <c r="D55" s="10">
        <v>3.920508746346743</v>
      </c>
      <c r="E55" s="10">
        <v>7.4917426779989595</v>
      </c>
    </row>
    <row r="56" spans="1:5" x14ac:dyDescent="0.2">
      <c r="A56" s="10" t="s">
        <v>261</v>
      </c>
      <c r="B56" s="10">
        <v>7.6104368701787868</v>
      </c>
      <c r="C56" s="10">
        <v>6.2556813807556813</v>
      </c>
      <c r="D56" s="10">
        <v>5.6008129265427389</v>
      </c>
      <c r="E56" s="10">
        <v>7.7351471693838354</v>
      </c>
    </row>
    <row r="57" spans="1:5" x14ac:dyDescent="0.2">
      <c r="A57" s="10" t="s">
        <v>167</v>
      </c>
      <c r="B57" s="10">
        <v>6.1544403977690596</v>
      </c>
      <c r="C57" s="10">
        <v>8.2750211921499339</v>
      </c>
      <c r="D57" s="10">
        <v>4.8954611736740743</v>
      </c>
      <c r="E57" s="10">
        <v>7.8042631584054885</v>
      </c>
    </row>
    <row r="58" spans="1:5" x14ac:dyDescent="0.2">
      <c r="A58" s="10" t="s">
        <v>262</v>
      </c>
      <c r="B58" s="10">
        <v>3.9695578229935089</v>
      </c>
      <c r="C58" s="10">
        <v>7.0380468623273877</v>
      </c>
      <c r="D58" s="10">
        <v>9.0551915079328822</v>
      </c>
      <c r="E58" s="10">
        <v>7.8841348496150001</v>
      </c>
    </row>
    <row r="59" spans="1:5" x14ac:dyDescent="0.2">
      <c r="A59" s="10" t="s">
        <v>263</v>
      </c>
      <c r="B59" s="10">
        <v>7.8008981336467844</v>
      </c>
      <c r="C59" s="10">
        <v>8.1636843691434446</v>
      </c>
      <c r="D59" s="10">
        <v>5.7788630596972776</v>
      </c>
      <c r="E59" s="10">
        <v>8.0461391847896788</v>
      </c>
    </row>
    <row r="60" spans="1:5" x14ac:dyDescent="0.2">
      <c r="A60" s="10" t="s">
        <v>248</v>
      </c>
      <c r="B60" s="10">
        <v>3.6152013568645884</v>
      </c>
      <c r="C60" s="10">
        <v>3.4014579442323618</v>
      </c>
      <c r="D60" s="10">
        <v>3.8729885516452631</v>
      </c>
      <c r="E60" s="10">
        <v>8.068584452561085</v>
      </c>
    </row>
    <row r="61" spans="1:5" x14ac:dyDescent="0.2">
      <c r="A61" s="10" t="s">
        <v>107</v>
      </c>
      <c r="B61" s="10">
        <v>6.8365838003234316</v>
      </c>
      <c r="C61" s="10">
        <v>6.9676293319686149</v>
      </c>
      <c r="D61" s="10">
        <v>7.5317057119879749</v>
      </c>
      <c r="E61" s="10">
        <v>8.1742493479798117</v>
      </c>
    </row>
    <row r="62" spans="1:5" x14ac:dyDescent="0.2">
      <c r="A62" s="10" t="s">
        <v>264</v>
      </c>
      <c r="B62" s="10">
        <v>6.3391200040190707</v>
      </c>
      <c r="C62" s="10">
        <v>4.8608486564997104</v>
      </c>
      <c r="D62" s="10">
        <v>3.9442041899120817</v>
      </c>
      <c r="E62" s="10">
        <v>8.225890888016508</v>
      </c>
    </row>
    <row r="63" spans="1:5" x14ac:dyDescent="0.2">
      <c r="A63" s="10" t="s">
        <v>213</v>
      </c>
      <c r="B63" s="10">
        <v>6.0403253508986756</v>
      </c>
      <c r="C63" s="10">
        <v>2.4690688473362776</v>
      </c>
      <c r="D63" s="10">
        <v>6.3137464911498427</v>
      </c>
      <c r="E63" s="10">
        <v>8.2851648890294065</v>
      </c>
    </row>
    <row r="64" spans="1:5" x14ac:dyDescent="0.2">
      <c r="A64" s="10" t="s">
        <v>265</v>
      </c>
      <c r="B64" s="10">
        <v>3.4512878906698541</v>
      </c>
      <c r="C64" s="10">
        <v>3.3174922851835298</v>
      </c>
      <c r="D64" s="10">
        <v>6.168330585768107</v>
      </c>
      <c r="E64" s="10">
        <v>8.2881557763757279</v>
      </c>
    </row>
    <row r="65" spans="1:5" x14ac:dyDescent="0.2">
      <c r="A65" s="10" t="s">
        <v>193</v>
      </c>
      <c r="B65" s="10">
        <v>11.189775214859925</v>
      </c>
      <c r="C65" s="10">
        <v>4.3709123959963154</v>
      </c>
      <c r="D65" s="10">
        <v>4.9017013289974063</v>
      </c>
      <c r="E65" s="10">
        <v>8.3186349658736098</v>
      </c>
    </row>
    <row r="66" spans="1:5" x14ac:dyDescent="0.2">
      <c r="A66" s="10" t="s">
        <v>144</v>
      </c>
      <c r="B66" s="10">
        <v>9.4418405019818135</v>
      </c>
      <c r="C66" s="10">
        <v>7.290476309684597</v>
      </c>
      <c r="D66" s="10">
        <v>6.5001019941954992</v>
      </c>
      <c r="E66" s="10">
        <v>8.41692030901865</v>
      </c>
    </row>
    <row r="67" spans="1:5" x14ac:dyDescent="0.2">
      <c r="A67" s="10" t="s">
        <v>266</v>
      </c>
      <c r="B67" s="10">
        <v>5.0490369084292439</v>
      </c>
      <c r="C67" s="10">
        <v>7.1289179706614538</v>
      </c>
      <c r="D67" s="10">
        <v>7.0386371523053048</v>
      </c>
      <c r="E67" s="10">
        <v>8.51073783592825</v>
      </c>
    </row>
    <row r="68" spans="1:5" x14ac:dyDescent="0.2">
      <c r="A68" s="10" t="s">
        <v>267</v>
      </c>
      <c r="B68" s="10">
        <v>8.7149495140207982</v>
      </c>
      <c r="C68" s="10">
        <v>7.7247874710854578</v>
      </c>
      <c r="D68" s="10">
        <v>6.2818084657604798</v>
      </c>
      <c r="E68" s="10">
        <v>9.9926728450916027</v>
      </c>
    </row>
    <row r="69" spans="1:5" x14ac:dyDescent="0.2">
      <c r="A69" s="10" t="s">
        <v>115</v>
      </c>
      <c r="B69" s="10">
        <v>16.379833758773323</v>
      </c>
      <c r="C69" s="10">
        <v>7.0111899034470824</v>
      </c>
      <c r="D69" s="10">
        <v>4.6141282608364245</v>
      </c>
      <c r="E69" s="10">
        <v>10.013341998301554</v>
      </c>
    </row>
    <row r="70" spans="1:5" x14ac:dyDescent="0.2">
      <c r="A70" s="10" t="s">
        <v>180</v>
      </c>
      <c r="B70" s="10">
        <v>7.4714039064981819</v>
      </c>
      <c r="C70" s="10">
        <v>9.0064707726170372</v>
      </c>
      <c r="D70" s="10">
        <v>7.0611562190128101</v>
      </c>
      <c r="E70" s="10">
        <v>10.042523762934229</v>
      </c>
    </row>
    <row r="71" spans="1:5" x14ac:dyDescent="0.2">
      <c r="A71" s="10" t="s">
        <v>268</v>
      </c>
      <c r="B71" s="10">
        <v>5.8413814380243254</v>
      </c>
      <c r="C71" s="10">
        <v>5.5819616721696841</v>
      </c>
      <c r="D71" s="10">
        <v>6.9813338292189</v>
      </c>
      <c r="E71" s="10">
        <v>10.236936394262113</v>
      </c>
    </row>
    <row r="72" spans="1:5" x14ac:dyDescent="0.2">
      <c r="A72" s="10" t="s">
        <v>231</v>
      </c>
      <c r="B72" s="10">
        <v>8.1039526574747676</v>
      </c>
      <c r="C72" s="10">
        <v>5.5474973815446775</v>
      </c>
      <c r="D72" s="10">
        <v>8.2400501283764314</v>
      </c>
      <c r="E72" s="10">
        <v>10.630833502993434</v>
      </c>
    </row>
    <row r="73" spans="1:5" x14ac:dyDescent="0.2">
      <c r="A73" s="10" t="s">
        <v>227</v>
      </c>
      <c r="B73" s="10">
        <v>4.8787043794094904</v>
      </c>
      <c r="C73" s="10">
        <v>14.277140454792422</v>
      </c>
      <c r="D73" s="10">
        <v>8.4961775551554162</v>
      </c>
      <c r="E73" s="10">
        <v>10.712474976002088</v>
      </c>
    </row>
    <row r="74" spans="1:5" x14ac:dyDescent="0.2">
      <c r="A74" s="10" t="s">
        <v>269</v>
      </c>
      <c r="B74" s="10">
        <v>8.0582680075835018</v>
      </c>
      <c r="C74" s="10">
        <v>5.6558692415041927</v>
      </c>
      <c r="D74" s="10">
        <v>6.9961720627709294</v>
      </c>
      <c r="E74" s="10">
        <v>10.850612757661859</v>
      </c>
    </row>
    <row r="75" spans="1:5" x14ac:dyDescent="0.2">
      <c r="A75" s="10" t="s">
        <v>233</v>
      </c>
      <c r="B75" s="10">
        <v>16.467530395743832</v>
      </c>
      <c r="C75" s="10">
        <v>4.7233846193827214</v>
      </c>
      <c r="D75" s="10">
        <v>4.9723888746519851</v>
      </c>
      <c r="E75" s="10">
        <v>10.976187381667691</v>
      </c>
    </row>
    <row r="76" spans="1:5" x14ac:dyDescent="0.2">
      <c r="A76" s="10" t="s">
        <v>270</v>
      </c>
      <c r="B76" s="10">
        <v>5.146631970482086</v>
      </c>
      <c r="C76" s="10">
        <v>5.8061264627521858</v>
      </c>
      <c r="D76" s="10">
        <v>4.506707814538462</v>
      </c>
      <c r="E76" s="10">
        <v>11.028943752288113</v>
      </c>
    </row>
    <row r="77" spans="1:5" x14ac:dyDescent="0.2">
      <c r="A77" s="10" t="s">
        <v>124</v>
      </c>
      <c r="B77" s="10">
        <v>11.767159289094325</v>
      </c>
      <c r="C77" s="10">
        <v>9.0004718532489818</v>
      </c>
      <c r="D77" s="10">
        <v>13.843711904110972</v>
      </c>
      <c r="E77" s="10">
        <v>11.160916631436708</v>
      </c>
    </row>
    <row r="78" spans="1:5" x14ac:dyDescent="0.2">
      <c r="A78" s="10" t="s">
        <v>179</v>
      </c>
      <c r="B78" s="10">
        <v>8.8820635166648447</v>
      </c>
      <c r="C78" s="10">
        <v>8.9893493548759285</v>
      </c>
      <c r="D78" s="10">
        <v>11.790420494677148</v>
      </c>
      <c r="E78" s="10">
        <v>11.289493477276254</v>
      </c>
    </row>
    <row r="79" spans="1:5" x14ac:dyDescent="0.2">
      <c r="A79" s="10" t="s">
        <v>173</v>
      </c>
      <c r="B79" s="10">
        <v>8.5654990918101781</v>
      </c>
      <c r="C79" s="10">
        <v>7.1072358068878527</v>
      </c>
      <c r="D79" s="10">
        <v>15.900066588344398</v>
      </c>
      <c r="E79" s="10">
        <v>11.335417053196464</v>
      </c>
    </row>
    <row r="80" spans="1:5" x14ac:dyDescent="0.2">
      <c r="A80" s="10" t="s">
        <v>161</v>
      </c>
      <c r="B80" s="10">
        <v>11.158948007961516</v>
      </c>
      <c r="C80" s="10">
        <v>15.434979607274421</v>
      </c>
      <c r="D80" s="10">
        <v>7.1975130327945056</v>
      </c>
      <c r="E80" s="10">
        <v>11.354005192835537</v>
      </c>
    </row>
    <row r="81" spans="1:5" x14ac:dyDescent="0.2">
      <c r="A81" s="10" t="s">
        <v>176</v>
      </c>
      <c r="B81" s="10">
        <v>12.623089430205242</v>
      </c>
      <c r="C81" s="10">
        <v>15.043822697022962</v>
      </c>
      <c r="D81" s="10">
        <v>6.0802613054163839</v>
      </c>
      <c r="E81" s="10">
        <v>11.383424455619917</v>
      </c>
    </row>
    <row r="82" spans="1:5" x14ac:dyDescent="0.2">
      <c r="A82" s="10" t="s">
        <v>119</v>
      </c>
      <c r="B82" s="10">
        <v>5.4405309871454222</v>
      </c>
      <c r="C82" s="10">
        <v>9.3040582765999833</v>
      </c>
      <c r="D82" s="10">
        <v>17.908124937478238</v>
      </c>
      <c r="E82" s="10">
        <v>11.682972280201483</v>
      </c>
    </row>
    <row r="83" spans="1:5" x14ac:dyDescent="0.2">
      <c r="A83" s="10" t="s">
        <v>155</v>
      </c>
      <c r="B83" s="10">
        <v>6.0339105460297588</v>
      </c>
      <c r="C83" s="10">
        <v>14.502540506549893</v>
      </c>
      <c r="D83" s="10">
        <v>11.02026285719761</v>
      </c>
      <c r="E83" s="10">
        <v>11.84701610830162</v>
      </c>
    </row>
    <row r="84" spans="1:5" x14ac:dyDescent="0.2">
      <c r="A84" s="10" t="s">
        <v>108</v>
      </c>
      <c r="B84" s="10">
        <v>4.8370681022278577</v>
      </c>
      <c r="C84" s="10">
        <v>13.098264960118694</v>
      </c>
      <c r="D84" s="10">
        <v>4.3760920949982287</v>
      </c>
      <c r="E84" s="10">
        <v>12.180537628009358</v>
      </c>
    </row>
    <row r="85" spans="1:5" x14ac:dyDescent="0.2">
      <c r="A85" s="10" t="s">
        <v>225</v>
      </c>
      <c r="B85" s="10">
        <v>15.107424515224983</v>
      </c>
      <c r="C85" s="10">
        <v>11.955722541792937</v>
      </c>
      <c r="D85" s="10">
        <v>2.4994033910008753</v>
      </c>
      <c r="E85" s="10">
        <v>12.203210981525817</v>
      </c>
    </row>
    <row r="86" spans="1:5" x14ac:dyDescent="0.2">
      <c r="A86" s="10" t="s">
        <v>271</v>
      </c>
      <c r="B86" s="10">
        <v>6.0287340129452298</v>
      </c>
      <c r="C86" s="10">
        <v>11.999346157866546</v>
      </c>
      <c r="D86" s="10">
        <v>16.996906990500989</v>
      </c>
      <c r="E86" s="10">
        <v>12.333940786533349</v>
      </c>
    </row>
    <row r="87" spans="1:5" x14ac:dyDescent="0.2">
      <c r="A87" s="10" t="s">
        <v>181</v>
      </c>
      <c r="B87" s="10">
        <v>8.696477245935629</v>
      </c>
      <c r="C87" s="10">
        <v>9.1269672035389338</v>
      </c>
      <c r="D87" s="10">
        <v>13.656354764051907</v>
      </c>
      <c r="E87" s="10">
        <v>12.465118400187913</v>
      </c>
    </row>
    <row r="88" spans="1:5" x14ac:dyDescent="0.2">
      <c r="A88" s="10" t="s">
        <v>272</v>
      </c>
      <c r="B88" s="10">
        <v>6.8150254168836781</v>
      </c>
      <c r="C88" s="10">
        <v>8.0849340841344866</v>
      </c>
      <c r="D88" s="10">
        <v>17.867520319958004</v>
      </c>
      <c r="E88" s="10">
        <v>12.589056311369426</v>
      </c>
    </row>
    <row r="89" spans="1:5" x14ac:dyDescent="0.2">
      <c r="A89" s="10" t="s">
        <v>235</v>
      </c>
      <c r="B89" s="10">
        <v>11.106033019392829</v>
      </c>
      <c r="C89" s="10">
        <v>9.5809653701398609</v>
      </c>
      <c r="D89" s="10">
        <v>10.196537420654133</v>
      </c>
      <c r="E89" s="10">
        <v>12.969451338545692</v>
      </c>
    </row>
    <row r="90" spans="1:5" x14ac:dyDescent="0.2">
      <c r="A90" s="10" t="s">
        <v>141</v>
      </c>
      <c r="B90" s="10">
        <v>13.793814395683954</v>
      </c>
      <c r="C90" s="10">
        <v>15.002096753614335</v>
      </c>
      <c r="D90" s="10">
        <v>7.328212757826158</v>
      </c>
      <c r="E90" s="10">
        <v>13.025984276287714</v>
      </c>
    </row>
    <row r="91" spans="1:5" x14ac:dyDescent="0.2">
      <c r="A91" s="10" t="s">
        <v>273</v>
      </c>
      <c r="B91" s="10">
        <v>12.088685949693494</v>
      </c>
      <c r="C91" s="10">
        <v>12.695907528461925</v>
      </c>
      <c r="D91" s="10">
        <v>9.8802577660221171</v>
      </c>
      <c r="E91" s="10">
        <v>13.296264195287549</v>
      </c>
    </row>
    <row r="92" spans="1:5" x14ac:dyDescent="0.2">
      <c r="A92" s="10" t="s">
        <v>142</v>
      </c>
      <c r="B92" s="10">
        <v>16.722029916732627</v>
      </c>
      <c r="C92" s="10">
        <v>13.118920837337223</v>
      </c>
      <c r="D92" s="10">
        <v>10.543981834297371</v>
      </c>
      <c r="E92" s="10">
        <v>13.498847287664633</v>
      </c>
    </row>
    <row r="93" spans="1:5" x14ac:dyDescent="0.2">
      <c r="A93" s="10" t="s">
        <v>230</v>
      </c>
      <c r="B93" s="10">
        <v>18.673285318314946</v>
      </c>
      <c r="C93" s="10">
        <v>14.581376685273501</v>
      </c>
      <c r="D93" s="10">
        <v>6.4771766560427766</v>
      </c>
      <c r="E93" s="10">
        <v>13.53637178010016</v>
      </c>
    </row>
    <row r="94" spans="1:5" x14ac:dyDescent="0.2">
      <c r="A94" s="10" t="s">
        <v>113</v>
      </c>
      <c r="B94" s="10">
        <v>13.611411199886058</v>
      </c>
      <c r="C94" s="10">
        <v>12.322313906977454</v>
      </c>
      <c r="D94" s="10">
        <v>15.893059346068631</v>
      </c>
      <c r="E94" s="10">
        <v>13.590046819258655</v>
      </c>
    </row>
    <row r="95" spans="1:5" x14ac:dyDescent="0.2">
      <c r="A95" s="10" t="s">
        <v>204</v>
      </c>
      <c r="B95" s="10">
        <v>13.281031112669728</v>
      </c>
      <c r="C95" s="10">
        <v>12.24381094700589</v>
      </c>
      <c r="D95" s="10">
        <v>16.859751311669694</v>
      </c>
      <c r="E95" s="10">
        <v>13.629959627658838</v>
      </c>
    </row>
    <row r="96" spans="1:5" x14ac:dyDescent="0.2">
      <c r="A96" s="10" t="s">
        <v>249</v>
      </c>
      <c r="B96" s="10">
        <v>14.687399108503966</v>
      </c>
      <c r="C96" s="10">
        <v>11.90093440787288</v>
      </c>
      <c r="D96" s="10">
        <v>16.390999676467938</v>
      </c>
      <c r="E96" s="10">
        <v>13.932543806275566</v>
      </c>
    </row>
    <row r="97" spans="1:5" x14ac:dyDescent="0.2">
      <c r="A97" s="10" t="s">
        <v>250</v>
      </c>
      <c r="B97" s="10">
        <v>8.6108745045921928</v>
      </c>
      <c r="C97" s="10">
        <v>16.934589109523863</v>
      </c>
      <c r="D97" s="10">
        <v>7.7695644004529081</v>
      </c>
      <c r="E97" s="10">
        <v>14.152255659473795</v>
      </c>
    </row>
    <row r="98" spans="1:5" x14ac:dyDescent="0.2">
      <c r="A98" s="10" t="s">
        <v>127</v>
      </c>
      <c r="B98" s="10">
        <v>17.441802916636075</v>
      </c>
      <c r="C98" s="10">
        <v>13.455918452955585</v>
      </c>
      <c r="D98" s="10">
        <v>6.7357968642466028</v>
      </c>
      <c r="E98" s="10">
        <v>14.273232238593922</v>
      </c>
    </row>
    <row r="99" spans="1:5" x14ac:dyDescent="0.2">
      <c r="A99" s="10" t="s">
        <v>135</v>
      </c>
      <c r="B99" s="10">
        <v>17.192032257331082</v>
      </c>
      <c r="C99" s="10">
        <v>7.5410323306267113</v>
      </c>
      <c r="D99" s="10">
        <v>5.1882429571347259</v>
      </c>
      <c r="E99" s="10">
        <v>14.558855378819601</v>
      </c>
    </row>
    <row r="100" spans="1:5" x14ac:dyDescent="0.2">
      <c r="A100" s="10" t="s">
        <v>171</v>
      </c>
      <c r="B100" s="10">
        <v>20.079681992747719</v>
      </c>
      <c r="C100" s="10">
        <v>7.6521738902720795</v>
      </c>
      <c r="D100" s="10">
        <v>10.566953737950241</v>
      </c>
      <c r="E100" s="10">
        <v>15.573092991826398</v>
      </c>
    </row>
    <row r="101" spans="1:5" x14ac:dyDescent="0.2">
      <c r="A101" s="10" t="s">
        <v>194</v>
      </c>
      <c r="B101" s="10">
        <v>12.421602895329183</v>
      </c>
      <c r="C101" s="10">
        <v>9.3447544133457328</v>
      </c>
      <c r="D101" s="10">
        <v>8.1635867690426025</v>
      </c>
      <c r="E101" s="10">
        <v>15.59646747988886</v>
      </c>
    </row>
    <row r="102" spans="1:5" x14ac:dyDescent="0.2">
      <c r="A102" s="10" t="s">
        <v>170</v>
      </c>
      <c r="B102" s="10">
        <v>9.416340129370985</v>
      </c>
      <c r="C102" s="10">
        <v>25.204249735285366</v>
      </c>
      <c r="D102" s="10">
        <v>4.9082585329310016</v>
      </c>
      <c r="E102" s="10">
        <v>15.979704583246695</v>
      </c>
    </row>
    <row r="103" spans="1:5" x14ac:dyDescent="0.2">
      <c r="A103" s="10" t="s">
        <v>229</v>
      </c>
      <c r="B103" s="10">
        <v>11.267587044748197</v>
      </c>
      <c r="C103" s="10">
        <v>19.670565777649454</v>
      </c>
      <c r="D103" s="10">
        <v>8.8188332113196228</v>
      </c>
      <c r="E103" s="10">
        <v>16.128842939571857</v>
      </c>
    </row>
    <row r="104" spans="1:5" x14ac:dyDescent="0.2">
      <c r="A104" s="10" t="s">
        <v>274</v>
      </c>
      <c r="B104" s="10">
        <v>5.5397214725287434</v>
      </c>
      <c r="C104" s="10">
        <v>14.17666522413063</v>
      </c>
      <c r="D104" s="10">
        <v>22.05502058392468</v>
      </c>
      <c r="E104" s="10">
        <v>16.339325582607255</v>
      </c>
    </row>
    <row r="105" spans="1:5" x14ac:dyDescent="0.2">
      <c r="A105" s="10" t="s">
        <v>207</v>
      </c>
      <c r="B105" s="10">
        <v>6.5562414708116385</v>
      </c>
      <c r="C105" s="10">
        <v>4.9210075674462415</v>
      </c>
      <c r="D105" s="10">
        <v>4.1299295885551528</v>
      </c>
      <c r="E105" s="10">
        <v>16.763813775842955</v>
      </c>
    </row>
    <row r="106" spans="1:5" x14ac:dyDescent="0.2">
      <c r="A106" s="10" t="s">
        <v>178</v>
      </c>
      <c r="B106" s="10">
        <v>17.74864998128902</v>
      </c>
      <c r="C106" s="10">
        <v>18.073707682648504</v>
      </c>
      <c r="D106" s="10">
        <v>13.065596260598081</v>
      </c>
      <c r="E106" s="10">
        <v>16.845733444506177</v>
      </c>
    </row>
    <row r="107" spans="1:5" x14ac:dyDescent="0.2">
      <c r="A107" s="10" t="s">
        <v>182</v>
      </c>
      <c r="B107" s="10">
        <v>11.661251342368031</v>
      </c>
      <c r="C107" s="10">
        <v>17.808868779541285</v>
      </c>
      <c r="D107" s="10">
        <v>17.022176010143795</v>
      </c>
      <c r="E107" s="10">
        <v>16.961989735601566</v>
      </c>
    </row>
    <row r="108" spans="1:5" x14ac:dyDescent="0.2">
      <c r="A108" s="10" t="s">
        <v>157</v>
      </c>
      <c r="B108" s="10">
        <v>7.9671037175581478</v>
      </c>
      <c r="C108" s="10">
        <v>12.008359686995282</v>
      </c>
      <c r="D108" s="10">
        <v>7.9563413650847732</v>
      </c>
      <c r="E108" s="10">
        <v>17.00138684562706</v>
      </c>
    </row>
    <row r="109" spans="1:5" x14ac:dyDescent="0.2">
      <c r="A109" s="10" t="s">
        <v>244</v>
      </c>
      <c r="B109" s="10">
        <v>21.61393598929703</v>
      </c>
      <c r="C109" s="10">
        <v>17.515688412986012</v>
      </c>
      <c r="D109" s="10">
        <v>12.77552486119952</v>
      </c>
      <c r="E109" s="10">
        <v>17.1919027653943</v>
      </c>
    </row>
    <row r="110" spans="1:5" x14ac:dyDescent="0.2">
      <c r="A110" s="10" t="s">
        <v>137</v>
      </c>
      <c r="B110" s="10">
        <v>8.5315610022674306</v>
      </c>
      <c r="C110" s="10">
        <v>7.674571910161637</v>
      </c>
      <c r="D110" s="10">
        <v>29.292870742220934</v>
      </c>
      <c r="E110" s="10">
        <v>17.509777716545003</v>
      </c>
    </row>
    <row r="111" spans="1:5" x14ac:dyDescent="0.2">
      <c r="A111" s="10" t="s">
        <v>138</v>
      </c>
      <c r="B111" s="10">
        <v>19.260354846363786</v>
      </c>
      <c r="C111" s="10">
        <v>14.496730114778082</v>
      </c>
      <c r="D111" s="10">
        <v>6.737930640496713</v>
      </c>
      <c r="E111" s="10">
        <v>17.918904459318536</v>
      </c>
    </row>
    <row r="112" spans="1:5" x14ac:dyDescent="0.2">
      <c r="A112" s="10" t="s">
        <v>175</v>
      </c>
      <c r="B112" s="10">
        <v>7.0599311385516019</v>
      </c>
      <c r="C112" s="10">
        <v>10.243282120779325</v>
      </c>
      <c r="D112" s="10">
        <v>7.5902114379595238</v>
      </c>
      <c r="E112" s="10">
        <v>18.395803170342969</v>
      </c>
    </row>
    <row r="113" spans="1:5" x14ac:dyDescent="0.2">
      <c r="A113" s="10" t="s">
        <v>186</v>
      </c>
      <c r="B113" s="10">
        <v>5.3981288713510978</v>
      </c>
      <c r="C113" s="10">
        <v>7.5732588479773639</v>
      </c>
      <c r="D113" s="10">
        <v>7.8360269679004446</v>
      </c>
      <c r="E113" s="10">
        <v>18.52512163266859</v>
      </c>
    </row>
    <row r="114" spans="1:5" x14ac:dyDescent="0.2">
      <c r="A114" s="10" t="s">
        <v>275</v>
      </c>
      <c r="B114" s="10">
        <v>17.039974125308973</v>
      </c>
      <c r="C114" s="10">
        <v>12.306825896369384</v>
      </c>
      <c r="D114" s="10">
        <v>23.860564562961091</v>
      </c>
      <c r="E114" s="10">
        <v>18.52715212909165</v>
      </c>
    </row>
    <row r="115" spans="1:5" x14ac:dyDescent="0.2">
      <c r="A115" s="10" t="s">
        <v>140</v>
      </c>
      <c r="B115" s="10">
        <v>2.9618281859870441</v>
      </c>
      <c r="C115" s="10">
        <v>7.4068716253960849</v>
      </c>
      <c r="D115" s="10">
        <v>2.0705107347713843</v>
      </c>
      <c r="E115" s="10">
        <v>18.536892489980143</v>
      </c>
    </row>
    <row r="116" spans="1:5" x14ac:dyDescent="0.2">
      <c r="A116" s="10" t="s">
        <v>136</v>
      </c>
      <c r="B116" s="10">
        <v>21.973059759709589</v>
      </c>
      <c r="C116" s="10">
        <v>24.007619401690778</v>
      </c>
      <c r="D116" s="10">
        <v>10.56647249384635</v>
      </c>
      <c r="E116" s="10">
        <v>18.981188867227139</v>
      </c>
    </row>
    <row r="117" spans="1:5" x14ac:dyDescent="0.2">
      <c r="A117" s="10" t="s">
        <v>251</v>
      </c>
      <c r="B117" s="10">
        <v>15.958766476759548</v>
      </c>
      <c r="C117" s="10">
        <v>11.626490393904227</v>
      </c>
      <c r="D117" s="10">
        <v>28.132547591837227</v>
      </c>
      <c r="E117" s="10">
        <v>19.269301061655401</v>
      </c>
    </row>
    <row r="118" spans="1:5" x14ac:dyDescent="0.2">
      <c r="A118" s="10" t="s">
        <v>198</v>
      </c>
      <c r="B118" s="10">
        <v>12.54408602020389</v>
      </c>
      <c r="C118" s="10">
        <v>23.976449335871745</v>
      </c>
      <c r="D118" s="10">
        <v>11.195571287821917</v>
      </c>
      <c r="E118" s="10">
        <v>19.296875811153214</v>
      </c>
    </row>
    <row r="119" spans="1:5" x14ac:dyDescent="0.2">
      <c r="A119" s="10" t="s">
        <v>112</v>
      </c>
      <c r="B119" s="10">
        <v>10.864116602043165</v>
      </c>
      <c r="C119" s="10">
        <v>20.040085257423037</v>
      </c>
      <c r="D119" s="10">
        <v>18.501977539679302</v>
      </c>
      <c r="E119" s="10">
        <v>19.573502160001162</v>
      </c>
    </row>
    <row r="120" spans="1:5" x14ac:dyDescent="0.2">
      <c r="A120" s="10" t="s">
        <v>276</v>
      </c>
      <c r="B120" s="10">
        <v>2.7533483161057437</v>
      </c>
      <c r="C120" s="10">
        <v>13.494138272465994</v>
      </c>
      <c r="D120" s="10">
        <v>6.6397545750045497</v>
      </c>
      <c r="E120" s="10">
        <v>19.673417725454833</v>
      </c>
    </row>
    <row r="121" spans="1:5" x14ac:dyDescent="0.2">
      <c r="A121" s="10" t="s">
        <v>201</v>
      </c>
      <c r="B121" s="10">
        <v>15.950782302591335</v>
      </c>
      <c r="C121" s="10">
        <v>18.976751202176935</v>
      </c>
      <c r="D121" s="10">
        <v>9.8368159154310675</v>
      </c>
      <c r="E121" s="10">
        <v>19.878390170320067</v>
      </c>
    </row>
    <row r="122" spans="1:5" x14ac:dyDescent="0.2">
      <c r="A122" s="10" t="s">
        <v>277</v>
      </c>
      <c r="B122" s="10">
        <v>22.101094920218049</v>
      </c>
      <c r="C122" s="10">
        <v>14.332079469588162</v>
      </c>
      <c r="D122" s="10">
        <v>18.97264450072479</v>
      </c>
      <c r="E122" s="10">
        <v>20.931344127413787</v>
      </c>
    </row>
    <row r="123" spans="1:5" x14ac:dyDescent="0.2">
      <c r="A123" s="10" t="s">
        <v>200</v>
      </c>
      <c r="B123" s="10">
        <v>27.682041767421929</v>
      </c>
      <c r="C123" s="10">
        <v>10.327898142401247</v>
      </c>
      <c r="D123" s="10">
        <v>19.937298679738376</v>
      </c>
      <c r="E123" s="10">
        <v>21.026276325938642</v>
      </c>
    </row>
    <row r="124" spans="1:5" x14ac:dyDescent="0.2">
      <c r="A124" s="10" t="s">
        <v>210</v>
      </c>
      <c r="B124" s="10">
        <v>7.5439687482804274</v>
      </c>
      <c r="C124" s="10">
        <v>2.485642588216316</v>
      </c>
      <c r="D124" s="10">
        <v>2.6692531095250858</v>
      </c>
      <c r="E124" s="10">
        <v>21.220760114343026</v>
      </c>
    </row>
    <row r="125" spans="1:5" x14ac:dyDescent="0.2">
      <c r="A125" s="10" t="s">
        <v>232</v>
      </c>
      <c r="B125" s="10">
        <v>17.978589546945045</v>
      </c>
      <c r="C125" s="10">
        <v>22.825459085283015</v>
      </c>
      <c r="D125" s="10">
        <v>22.988192555969338</v>
      </c>
      <c r="E125" s="10">
        <v>21.479019227240197</v>
      </c>
    </row>
    <row r="126" spans="1:5" x14ac:dyDescent="0.2">
      <c r="A126" s="10" t="s">
        <v>166</v>
      </c>
      <c r="B126" s="10">
        <v>20.683201955935434</v>
      </c>
      <c r="C126" s="10">
        <v>27.450906522733799</v>
      </c>
      <c r="D126" s="10">
        <v>19.839160818390148</v>
      </c>
      <c r="E126" s="10">
        <v>21.864728618728719</v>
      </c>
    </row>
    <row r="127" spans="1:5" x14ac:dyDescent="0.2">
      <c r="A127" s="10" t="s">
        <v>278</v>
      </c>
      <c r="B127" s="10">
        <v>30.313396161831445</v>
      </c>
      <c r="C127" s="10">
        <v>23.135701326065341</v>
      </c>
      <c r="D127" s="10">
        <v>10.963799475863505</v>
      </c>
      <c r="E127" s="10">
        <v>22.462319592553293</v>
      </c>
    </row>
    <row r="128" spans="1:5" x14ac:dyDescent="0.2">
      <c r="A128" s="10" t="s">
        <v>153</v>
      </c>
      <c r="B128" s="10">
        <v>8.7197513155058104</v>
      </c>
      <c r="C128" s="10">
        <v>10.335215862281958</v>
      </c>
      <c r="D128" s="10">
        <v>18.115983034869789</v>
      </c>
      <c r="E128" s="10">
        <v>22.829387372839939</v>
      </c>
    </row>
    <row r="129" spans="1:5" x14ac:dyDescent="0.2">
      <c r="A129" s="10" t="s">
        <v>247</v>
      </c>
      <c r="B129" s="10">
        <v>37.744511440299426</v>
      </c>
      <c r="C129" s="10">
        <v>2.8492045087277256</v>
      </c>
      <c r="D129" s="10">
        <v>4.8986971026362163</v>
      </c>
      <c r="E129" s="10">
        <v>23.515080626258491</v>
      </c>
    </row>
    <row r="130" spans="1:5" x14ac:dyDescent="0.2">
      <c r="A130" s="10" t="s">
        <v>199</v>
      </c>
      <c r="B130" s="10">
        <v>3.6254137054360633</v>
      </c>
      <c r="C130" s="10">
        <v>43.511178572564532</v>
      </c>
      <c r="D130" s="10">
        <v>2.6942139486724344</v>
      </c>
      <c r="E130" s="10">
        <v>23.595119436944572</v>
      </c>
    </row>
    <row r="131" spans="1:5" x14ac:dyDescent="0.2">
      <c r="A131" s="10" t="s">
        <v>243</v>
      </c>
      <c r="B131" s="10">
        <v>22.48703006524379</v>
      </c>
      <c r="C131" s="10">
        <v>28.470021155973907</v>
      </c>
      <c r="D131" s="10">
        <v>26.884472799600495</v>
      </c>
      <c r="E131" s="10">
        <v>25.687179029733809</v>
      </c>
    </row>
    <row r="132" spans="1:5" x14ac:dyDescent="0.2">
      <c r="A132" s="10" t="s">
        <v>279</v>
      </c>
      <c r="B132" s="10">
        <v>29.456914587309242</v>
      </c>
      <c r="C132" s="10">
        <v>9.9789576026397508</v>
      </c>
      <c r="D132" s="10">
        <v>23.720951237241422</v>
      </c>
      <c r="E132" s="10">
        <v>26.466516083183826</v>
      </c>
    </row>
    <row r="133" spans="1:5" x14ac:dyDescent="0.2">
      <c r="A133" s="10" t="s">
        <v>191</v>
      </c>
      <c r="B133" s="10">
        <v>42.172128054810919</v>
      </c>
      <c r="C133" s="10">
        <v>7.0354292513215064</v>
      </c>
      <c r="D133" s="10">
        <v>7.2684957165146962</v>
      </c>
      <c r="E133" s="10">
        <v>26.517115384203251</v>
      </c>
    </row>
    <row r="134" spans="1:5" x14ac:dyDescent="0.2">
      <c r="A134" s="10" t="s">
        <v>185</v>
      </c>
      <c r="B134" s="10">
        <v>20.810539479206444</v>
      </c>
      <c r="C134" s="10">
        <v>3.7439857521222315</v>
      </c>
      <c r="D134" s="10">
        <v>6.3933204515119746</v>
      </c>
      <c r="E134" s="10">
        <v>29.105859574354003</v>
      </c>
    </row>
    <row r="135" spans="1:5" x14ac:dyDescent="0.2">
      <c r="A135" s="10" t="s">
        <v>252</v>
      </c>
      <c r="B135" s="10">
        <v>3.2159085178462368</v>
      </c>
      <c r="C135" s="10">
        <v>4.4337571741101307</v>
      </c>
      <c r="D135" s="10">
        <v>21.642088571483512</v>
      </c>
      <c r="E135" s="10">
        <v>30.228131103422427</v>
      </c>
    </row>
    <row r="136" spans="1:5" x14ac:dyDescent="0.2">
      <c r="A136" s="10" t="s">
        <v>183</v>
      </c>
      <c r="B136" s="10">
        <v>39.252837208974569</v>
      </c>
      <c r="C136" s="10">
        <v>30.611848480590396</v>
      </c>
      <c r="D136" s="10">
        <v>20.936303670696123</v>
      </c>
      <c r="E136" s="10">
        <v>31.630614120855526</v>
      </c>
    </row>
    <row r="137" spans="1:5" x14ac:dyDescent="0.2">
      <c r="A137" s="10" t="s">
        <v>205</v>
      </c>
      <c r="B137" s="10">
        <v>18.973190595676503</v>
      </c>
      <c r="C137" s="10">
        <v>3.5402265118317495</v>
      </c>
      <c r="D137" s="10">
        <v>11.81109273674628</v>
      </c>
      <c r="E137" s="10">
        <v>33.043719537218792</v>
      </c>
    </row>
    <row r="138" spans="1:5" x14ac:dyDescent="0.2">
      <c r="A138" s="10" t="s">
        <v>162</v>
      </c>
      <c r="B138" s="10">
        <v>4.8830965060067903</v>
      </c>
      <c r="C138" s="10">
        <v>3.3786091058588834</v>
      </c>
      <c r="D138" s="10">
        <v>3.3426074383547131</v>
      </c>
      <c r="E138" s="10">
        <v>37.431565151334866</v>
      </c>
    </row>
    <row r="139" spans="1:5" x14ac:dyDescent="0.2">
      <c r="A139" s="10" t="s">
        <v>158</v>
      </c>
      <c r="B139" s="10">
        <v>3.4009962767645527</v>
      </c>
      <c r="C139" s="10">
        <v>13.959420691081675</v>
      </c>
      <c r="D139" s="10">
        <v>2.2477662206310494</v>
      </c>
      <c r="E139" s="10">
        <v>38.86588916577805</v>
      </c>
    </row>
    <row r="140" spans="1:5" x14ac:dyDescent="0.2">
      <c r="A140" s="10" t="s">
        <v>150</v>
      </c>
      <c r="B140" s="10">
        <v>17.129320561748266</v>
      </c>
      <c r="C140" s="10">
        <v>10.739118895352702</v>
      </c>
      <c r="D140" s="10">
        <v>9.6366469024729078</v>
      </c>
      <c r="E140" s="10">
        <v>40.288261431344907</v>
      </c>
    </row>
    <row r="141" spans="1:5" x14ac:dyDescent="0.2">
      <c r="A141" s="10" t="s">
        <v>246</v>
      </c>
      <c r="B141" s="10">
        <v>33.745197173134649</v>
      </c>
      <c r="C141" s="10">
        <v>50.086200613130138</v>
      </c>
      <c r="D141" s="10">
        <v>33.681852782154053</v>
      </c>
      <c r="E141" s="10">
        <v>40.529565446726977</v>
      </c>
    </row>
    <row r="142" spans="1:5" x14ac:dyDescent="0.2">
      <c r="A142" s="10" t="s">
        <v>280</v>
      </c>
      <c r="B142" s="10">
        <v>43.237675687012995</v>
      </c>
      <c r="C142" s="10">
        <v>38.856251791725448</v>
      </c>
      <c r="D142" s="10">
        <v>40.583939909942643</v>
      </c>
      <c r="E142" s="10">
        <v>42.703315375745525</v>
      </c>
    </row>
    <row r="144" spans="1:5" x14ac:dyDescent="0.2">
      <c r="A144" s="36" t="s">
        <v>121</v>
      </c>
      <c r="B144" s="35">
        <v>0.94330000000000003</v>
      </c>
      <c r="C144" s="35">
        <v>0.95040000000000002</v>
      </c>
      <c r="D144" s="35">
        <v>0.96450000000000002</v>
      </c>
      <c r="E144" s="35">
        <v>0.91490000000000005</v>
      </c>
    </row>
    <row r="145" spans="1:1" ht="48.6" customHeight="1" x14ac:dyDescent="0.2">
      <c r="A145" s="33" t="s">
        <v>281</v>
      </c>
    </row>
  </sheetData>
  <mergeCells count="3">
    <mergeCell ref="G15:I15"/>
    <mergeCell ref="G16:H16"/>
    <mergeCell ref="G17:G19"/>
  </mergeCells>
  <phoneticPr fontId="1" type="noConversion"/>
  <conditionalFormatting sqref="A144">
    <cfRule type="duplicateValues" dxfId="0" priority="1"/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O48"/>
  <sheetViews>
    <sheetView topLeftCell="A7" zoomScaleNormal="100" workbookViewId="0">
      <selection activeCell="D53" sqref="D53"/>
    </sheetView>
  </sheetViews>
  <sheetFormatPr defaultRowHeight="14.25" x14ac:dyDescent="0.2"/>
  <cols>
    <col min="1" max="1" width="30.625" style="1" customWidth="1"/>
    <col min="2" max="2" width="25.75" customWidth="1"/>
    <col min="3" max="3" width="12.25" style="1" customWidth="1"/>
    <col min="4" max="4" width="13.375" style="1" customWidth="1"/>
    <col min="5" max="6" width="11.875" style="1" customWidth="1"/>
    <col min="7" max="7" width="13.625" style="1" customWidth="1"/>
    <col min="8" max="9" width="11.875" style="1" customWidth="1"/>
    <col min="10" max="10" width="13.375" style="1" customWidth="1"/>
    <col min="11" max="11" width="10.75" style="1" customWidth="1"/>
    <col min="25" max="25" width="10.125" customWidth="1"/>
    <col min="39" max="39" width="10.75" customWidth="1"/>
    <col min="40" max="67" width="11.125" style="1" customWidth="1"/>
  </cols>
  <sheetData>
    <row r="1" spans="1:67" x14ac:dyDescent="0.2">
      <c r="A1" s="2" t="s">
        <v>0</v>
      </c>
      <c r="B1" s="3" t="s">
        <v>1</v>
      </c>
    </row>
    <row r="2" spans="1:67" x14ac:dyDescent="0.2">
      <c r="A2" s="2" t="s">
        <v>94</v>
      </c>
      <c r="B2" s="2" t="s">
        <v>2</v>
      </c>
    </row>
    <row r="3" spans="1:67" x14ac:dyDescent="0.2">
      <c r="A3" s="2" t="s">
        <v>95</v>
      </c>
      <c r="B3" s="2" t="s">
        <v>2</v>
      </c>
    </row>
    <row r="4" spans="1:67" x14ac:dyDescent="0.2">
      <c r="A4" s="2" t="s">
        <v>96</v>
      </c>
      <c r="B4" s="2" t="s">
        <v>3</v>
      </c>
    </row>
    <row r="5" spans="1:67" x14ac:dyDescent="0.2">
      <c r="A5" s="2" t="s">
        <v>97</v>
      </c>
      <c r="B5" s="2" t="s">
        <v>4</v>
      </c>
    </row>
    <row r="6" spans="1:67" x14ac:dyDescent="0.2">
      <c r="A6" s="2" t="s">
        <v>98</v>
      </c>
      <c r="B6" s="2" t="s">
        <v>5</v>
      </c>
    </row>
    <row r="7" spans="1:67" x14ac:dyDescent="0.2">
      <c r="A7" s="2" t="s">
        <v>99</v>
      </c>
      <c r="B7" s="2" t="s">
        <v>6</v>
      </c>
    </row>
    <row r="8" spans="1:67" x14ac:dyDescent="0.2">
      <c r="A8" s="2" t="s">
        <v>100</v>
      </c>
      <c r="B8" s="2" t="s">
        <v>56</v>
      </c>
    </row>
    <row r="9" spans="1:67" x14ac:dyDescent="0.2">
      <c r="A9" s="2"/>
      <c r="B9" s="2"/>
    </row>
    <row r="10" spans="1:67" x14ac:dyDescent="0.2">
      <c r="A10" s="4"/>
      <c r="B10" s="6"/>
      <c r="C10" s="19" t="s">
        <v>84</v>
      </c>
      <c r="D10" s="19"/>
      <c r="E10" s="19"/>
      <c r="F10" s="19"/>
      <c r="G10" s="19"/>
      <c r="H10" s="19"/>
      <c r="I10" s="19"/>
      <c r="J10" s="25"/>
      <c r="K10" s="18"/>
      <c r="L10" s="26" t="s">
        <v>81</v>
      </c>
      <c r="M10" s="20"/>
      <c r="N10" s="20"/>
      <c r="O10" s="20"/>
      <c r="P10" s="20"/>
      <c r="Q10" s="20"/>
      <c r="R10" s="20"/>
      <c r="S10" s="20"/>
      <c r="T10" s="20"/>
      <c r="U10" s="20"/>
      <c r="V10" s="20"/>
      <c r="W10" s="20"/>
      <c r="X10" s="20"/>
      <c r="Y10" s="20"/>
      <c r="Z10" s="21" t="s">
        <v>83</v>
      </c>
      <c r="AA10" s="21"/>
      <c r="AB10" s="21"/>
      <c r="AC10" s="21"/>
      <c r="AD10" s="21"/>
      <c r="AE10" s="21"/>
      <c r="AF10" s="21"/>
      <c r="AG10" s="21"/>
      <c r="AH10" s="21"/>
      <c r="AI10" s="21"/>
      <c r="AJ10" s="21"/>
      <c r="AK10" s="21"/>
      <c r="AL10" s="21"/>
      <c r="AM10" s="21"/>
      <c r="AN10" s="22" t="s">
        <v>50</v>
      </c>
      <c r="AO10" s="23"/>
      <c r="AP10" s="23"/>
      <c r="AQ10" s="23"/>
      <c r="AR10" s="23"/>
      <c r="AS10" s="23"/>
      <c r="AT10" s="23"/>
      <c r="AU10" s="23"/>
      <c r="AV10" s="23"/>
      <c r="AW10" s="23"/>
      <c r="AX10" s="23"/>
      <c r="AY10" s="23"/>
      <c r="AZ10" s="23"/>
      <c r="BA10" s="23"/>
      <c r="BB10" s="19" t="s">
        <v>51</v>
      </c>
      <c r="BC10" s="19"/>
      <c r="BD10" s="19"/>
      <c r="BE10" s="19"/>
      <c r="BF10" s="19"/>
      <c r="BG10" s="19"/>
      <c r="BH10" s="19"/>
      <c r="BI10" s="19"/>
      <c r="BJ10" s="19"/>
      <c r="BK10" s="19"/>
      <c r="BL10" s="19"/>
      <c r="BM10" s="19"/>
      <c r="BN10" s="19"/>
      <c r="BO10" s="19"/>
    </row>
    <row r="11" spans="1:67" x14ac:dyDescent="0.2">
      <c r="A11" s="8" t="s">
        <v>0</v>
      </c>
      <c r="B11" s="8" t="s">
        <v>8</v>
      </c>
      <c r="C11" s="4" t="s">
        <v>9</v>
      </c>
      <c r="D11" s="4" t="s">
        <v>10</v>
      </c>
      <c r="E11" s="4" t="s">
        <v>11</v>
      </c>
      <c r="F11" s="4" t="s">
        <v>12</v>
      </c>
      <c r="G11" s="4" t="s">
        <v>13</v>
      </c>
      <c r="H11" s="4" t="s">
        <v>14</v>
      </c>
      <c r="I11" s="4" t="s">
        <v>15</v>
      </c>
      <c r="J11" s="4" t="s">
        <v>16</v>
      </c>
      <c r="K11" s="16" t="s">
        <v>52</v>
      </c>
      <c r="L11" s="4" t="s">
        <v>18</v>
      </c>
      <c r="M11" s="4" t="s">
        <v>19</v>
      </c>
      <c r="N11" s="4" t="s">
        <v>20</v>
      </c>
      <c r="O11" s="4" t="s">
        <v>21</v>
      </c>
      <c r="P11" s="4" t="s">
        <v>22</v>
      </c>
      <c r="Q11" s="4" t="s">
        <v>23</v>
      </c>
      <c r="R11" s="4" t="s">
        <v>24</v>
      </c>
      <c r="S11" s="4" t="s">
        <v>25</v>
      </c>
      <c r="T11" s="4" t="s">
        <v>26</v>
      </c>
      <c r="U11" s="4" t="s">
        <v>27</v>
      </c>
      <c r="V11" s="4" t="s">
        <v>28</v>
      </c>
      <c r="W11" s="4" t="s">
        <v>29</v>
      </c>
      <c r="X11" s="4" t="s">
        <v>30</v>
      </c>
      <c r="Y11" s="4" t="s">
        <v>31</v>
      </c>
      <c r="Z11" s="4" t="s">
        <v>33</v>
      </c>
      <c r="AA11" s="4" t="s">
        <v>34</v>
      </c>
      <c r="AB11" s="4" t="s">
        <v>35</v>
      </c>
      <c r="AC11" s="4" t="s">
        <v>36</v>
      </c>
      <c r="AD11" s="4" t="s">
        <v>37</v>
      </c>
      <c r="AE11" s="4" t="s">
        <v>38</v>
      </c>
      <c r="AF11" s="4" t="s">
        <v>39</v>
      </c>
      <c r="AG11" s="4" t="s">
        <v>40</v>
      </c>
      <c r="AH11" s="4" t="s">
        <v>41</v>
      </c>
      <c r="AI11" s="4" t="s">
        <v>42</v>
      </c>
      <c r="AJ11" s="4" t="s">
        <v>43</v>
      </c>
      <c r="AK11" s="4" t="s">
        <v>44</v>
      </c>
      <c r="AL11" s="4" t="s">
        <v>45</v>
      </c>
      <c r="AM11" s="4" t="s">
        <v>46</v>
      </c>
      <c r="AN11" s="5" t="s">
        <v>17</v>
      </c>
      <c r="AO11" s="4" t="s">
        <v>19</v>
      </c>
      <c r="AP11" s="4" t="s">
        <v>20</v>
      </c>
      <c r="AQ11" s="4" t="s">
        <v>21</v>
      </c>
      <c r="AR11" s="4" t="s">
        <v>22</v>
      </c>
      <c r="AS11" s="4" t="s">
        <v>23</v>
      </c>
      <c r="AT11" s="4" t="s">
        <v>24</v>
      </c>
      <c r="AU11" s="4" t="s">
        <v>25</v>
      </c>
      <c r="AV11" s="4" t="s">
        <v>26</v>
      </c>
      <c r="AW11" s="4" t="s">
        <v>27</v>
      </c>
      <c r="AX11" s="4" t="s">
        <v>28</v>
      </c>
      <c r="AY11" s="4" t="s">
        <v>29</v>
      </c>
      <c r="AZ11" s="4" t="s">
        <v>30</v>
      </c>
      <c r="BA11" s="4" t="s">
        <v>31</v>
      </c>
      <c r="BB11" s="4" t="s">
        <v>32</v>
      </c>
      <c r="BC11" s="4" t="s">
        <v>34</v>
      </c>
      <c r="BD11" s="4" t="s">
        <v>35</v>
      </c>
      <c r="BE11" s="4" t="s">
        <v>36</v>
      </c>
      <c r="BF11" s="4" t="s">
        <v>37</v>
      </c>
      <c r="BG11" s="4" t="s">
        <v>38</v>
      </c>
      <c r="BH11" s="4" t="s">
        <v>39</v>
      </c>
      <c r="BI11" s="4" t="s">
        <v>40</v>
      </c>
      <c r="BJ11" s="4" t="s">
        <v>41</v>
      </c>
      <c r="BK11" s="4" t="s">
        <v>42</v>
      </c>
      <c r="BL11" s="4" t="s">
        <v>43</v>
      </c>
      <c r="BM11" s="4" t="s">
        <v>44</v>
      </c>
      <c r="BN11" s="4" t="s">
        <v>45</v>
      </c>
      <c r="BO11" s="4" t="s">
        <v>46</v>
      </c>
    </row>
    <row r="12" spans="1:67" x14ac:dyDescent="0.2">
      <c r="A12" s="17" t="s">
        <v>94</v>
      </c>
      <c r="B12" s="24" t="s">
        <v>7</v>
      </c>
      <c r="C12" s="4">
        <v>2961618.4420304401</v>
      </c>
      <c r="D12" s="4">
        <v>3122627.9369999999</v>
      </c>
      <c r="E12" s="4">
        <v>3007615.7725</v>
      </c>
      <c r="F12" s="4">
        <v>2871804.3654999998</v>
      </c>
      <c r="G12" s="4">
        <v>3207027.2140000002</v>
      </c>
      <c r="H12" s="4">
        <v>3135381.2124999999</v>
      </c>
      <c r="I12" s="4">
        <v>3065448.4095000001</v>
      </c>
      <c r="J12" s="4">
        <v>3265391.7522403402</v>
      </c>
      <c r="K12" s="4">
        <f>AVERAGE(C12:J12)</f>
        <v>3079614.3881588476</v>
      </c>
      <c r="L12" s="6">
        <v>74110.321500000005</v>
      </c>
      <c r="M12" s="6">
        <v>61066.161</v>
      </c>
      <c r="N12" s="6">
        <v>74713.210000000006</v>
      </c>
      <c r="O12" s="6">
        <v>64093.544999999998</v>
      </c>
      <c r="P12" s="6">
        <v>67403.533016485206</v>
      </c>
      <c r="Q12" s="6">
        <v>71516.578500000003</v>
      </c>
      <c r="R12" s="6">
        <v>75683.447499999995</v>
      </c>
      <c r="S12" s="6">
        <v>75644.396999999997</v>
      </c>
      <c r="T12" s="6">
        <v>71898.2255</v>
      </c>
      <c r="U12" s="6">
        <v>65931.724053445898</v>
      </c>
      <c r="V12" s="6">
        <v>67106.877500000002</v>
      </c>
      <c r="W12" s="6">
        <v>78751.119363401405</v>
      </c>
      <c r="X12" s="6">
        <v>72338.109500000006</v>
      </c>
      <c r="Y12" s="6">
        <v>64857.957029276498</v>
      </c>
      <c r="Z12" s="6">
        <v>73808.923500000004</v>
      </c>
      <c r="AA12" s="6">
        <v>78784.776499999905</v>
      </c>
      <c r="AB12" s="6">
        <v>69254.467499999999</v>
      </c>
      <c r="AC12" s="6">
        <v>77569.067499999903</v>
      </c>
      <c r="AD12" s="6">
        <v>72131.027499999997</v>
      </c>
      <c r="AE12" s="6">
        <v>68900.627000000095</v>
      </c>
      <c r="AF12" s="6">
        <v>70439.644608232906</v>
      </c>
      <c r="AG12" s="6">
        <v>71268.1495</v>
      </c>
      <c r="AH12" s="6">
        <v>66671.886499999993</v>
      </c>
      <c r="AI12" s="6">
        <v>68095.064851953095</v>
      </c>
      <c r="AJ12" s="6">
        <v>67808.416500000007</v>
      </c>
      <c r="AK12" s="6">
        <v>73345.482000000004</v>
      </c>
      <c r="AL12" s="6">
        <v>68933.583658396994</v>
      </c>
      <c r="AM12" s="6">
        <v>77512.1535</v>
      </c>
      <c r="AN12" s="5">
        <f>L12/$K12</f>
        <v>2.4064805575969198E-2</v>
      </c>
      <c r="AO12" s="4">
        <f>M12/$K12</f>
        <v>1.9829158233186622E-2</v>
      </c>
      <c r="AP12" s="4">
        <f t="shared" ref="AP12:BO12" si="0">N12/$K12</f>
        <v>2.4260573105280049E-2</v>
      </c>
      <c r="AQ12" s="4">
        <f t="shared" si="0"/>
        <v>2.0812198191578923E-2</v>
      </c>
      <c r="AR12" s="4">
        <f t="shared" si="0"/>
        <v>2.1887004189762381E-2</v>
      </c>
      <c r="AS12" s="4">
        <f t="shared" si="0"/>
        <v>2.3222575779286544E-2</v>
      </c>
      <c r="AT12" s="4">
        <f t="shared" si="0"/>
        <v>2.4575624724642055E-2</v>
      </c>
      <c r="AU12" s="4">
        <f t="shared" si="0"/>
        <v>2.4562944403316717E-2</v>
      </c>
      <c r="AV12" s="4">
        <f t="shared" si="0"/>
        <v>2.3346502658400835E-2</v>
      </c>
      <c r="AW12" s="4">
        <f t="shared" si="0"/>
        <v>2.1409084301902904E-2</v>
      </c>
      <c r="AX12" s="4">
        <f t="shared" si="0"/>
        <v>2.1790675403396839E-2</v>
      </c>
      <c r="AY12" s="4">
        <f t="shared" si="0"/>
        <v>2.5571746796027566E-2</v>
      </c>
      <c r="AZ12" s="4">
        <f t="shared" si="0"/>
        <v>2.3489340021965368E-2</v>
      </c>
      <c r="BA12" s="4">
        <f t="shared" si="0"/>
        <v>2.1060414991778218E-2</v>
      </c>
      <c r="BB12" s="4">
        <f t="shared" si="0"/>
        <v>2.3966936829427788E-2</v>
      </c>
      <c r="BC12" s="4">
        <f t="shared" si="0"/>
        <v>2.5582675806077627E-2</v>
      </c>
      <c r="BD12" s="4">
        <f t="shared" si="0"/>
        <v>2.2488032192044632E-2</v>
      </c>
      <c r="BE12" s="4">
        <f t="shared" si="0"/>
        <v>2.5187915668355706E-2</v>
      </c>
      <c r="BF12" s="4">
        <f t="shared" si="0"/>
        <v>2.342209718766889E-2</v>
      </c>
      <c r="BG12" s="4">
        <f t="shared" si="0"/>
        <v>2.2373134527791463E-2</v>
      </c>
      <c r="BH12" s="4">
        <f t="shared" si="0"/>
        <v>2.287287813665053E-2</v>
      </c>
      <c r="BI12" s="4">
        <f t="shared" si="0"/>
        <v>2.3141906913419694E-2</v>
      </c>
      <c r="BJ12" s="4">
        <f t="shared" si="0"/>
        <v>2.1649426875115976E-2</v>
      </c>
      <c r="BK12" s="4">
        <f t="shared" si="0"/>
        <v>2.2111555626502914E-2</v>
      </c>
      <c r="BL12" s="4">
        <f t="shared" si="0"/>
        <v>2.2018476326362203E-2</v>
      </c>
      <c r="BM12" s="4">
        <f t="shared" si="0"/>
        <v>2.3816449969195564E-2</v>
      </c>
      <c r="BN12" s="4">
        <f t="shared" si="0"/>
        <v>2.238383608137675E-2</v>
      </c>
      <c r="BO12" s="4">
        <f t="shared" si="0"/>
        <v>2.5169434783145289E-2</v>
      </c>
    </row>
    <row r="13" spans="1:67" x14ac:dyDescent="0.2">
      <c r="A13" s="17" t="s">
        <v>95</v>
      </c>
      <c r="B13" s="24"/>
      <c r="C13" s="4">
        <v>639057.34074627794</v>
      </c>
      <c r="D13" s="4">
        <v>656087.473999999</v>
      </c>
      <c r="E13" s="4">
        <v>677746.22449999896</v>
      </c>
      <c r="F13" s="4">
        <v>676690.94049999898</v>
      </c>
      <c r="G13" s="4">
        <v>673762.19200000097</v>
      </c>
      <c r="H13" s="4">
        <v>662253.38800000097</v>
      </c>
      <c r="I13" s="4">
        <v>668290.20900000201</v>
      </c>
      <c r="J13" s="4">
        <v>669713.326</v>
      </c>
      <c r="K13" s="4">
        <f t="shared" ref="K13:K17" si="1">AVERAGE(C13:J13)</f>
        <v>665450.13684328494</v>
      </c>
      <c r="L13" s="6">
        <v>393113.1495</v>
      </c>
      <c r="M13" s="6">
        <v>378422.592</v>
      </c>
      <c r="N13" s="6">
        <v>384704.79749999999</v>
      </c>
      <c r="O13" s="6">
        <v>404402.78950000001</v>
      </c>
      <c r="P13" s="6">
        <v>385759.09250000003</v>
      </c>
      <c r="Q13" s="6">
        <v>408967.67692422698</v>
      </c>
      <c r="R13" s="6">
        <v>409198.52105013002</v>
      </c>
      <c r="S13" s="6">
        <v>382418.00242007599</v>
      </c>
      <c r="T13" s="6">
        <v>381299.48482818302</v>
      </c>
      <c r="U13" s="6">
        <v>377983.53511401801</v>
      </c>
      <c r="V13" s="6">
        <v>382033.75300000003</v>
      </c>
      <c r="W13" s="6">
        <v>396055.12240808201</v>
      </c>
      <c r="X13" s="6">
        <v>380033.86999999901</v>
      </c>
      <c r="Y13" s="6">
        <v>397049.12598851603</v>
      </c>
      <c r="Z13" s="6">
        <v>407597.2855</v>
      </c>
      <c r="AA13" s="6">
        <v>409534.45899999997</v>
      </c>
      <c r="AB13" s="6">
        <v>386231.24599999998</v>
      </c>
      <c r="AC13" s="6">
        <v>420028.03671200702</v>
      </c>
      <c r="AD13" s="6">
        <v>400698.061500001</v>
      </c>
      <c r="AE13" s="6">
        <v>371653.34743098001</v>
      </c>
      <c r="AF13" s="6">
        <v>403879.18800000002</v>
      </c>
      <c r="AG13" s="6">
        <v>386954.69300000003</v>
      </c>
      <c r="AH13" s="6">
        <v>401284.701</v>
      </c>
      <c r="AI13" s="6">
        <v>396502.51913915202</v>
      </c>
      <c r="AJ13" s="6">
        <v>411232.24120973598</v>
      </c>
      <c r="AK13" s="6">
        <v>404786.94099999999</v>
      </c>
      <c r="AL13" s="6">
        <v>415366.13900000002</v>
      </c>
      <c r="AM13" s="6">
        <v>406609.00549999898</v>
      </c>
      <c r="AN13" s="5">
        <f t="shared" ref="AN13:AN18" si="2">L13/$K13</f>
        <v>0.59074771757478661</v>
      </c>
      <c r="AO13" s="4">
        <f t="shared" ref="AO13:AO18" si="3">M13/$K13</f>
        <v>0.56867159693607428</v>
      </c>
      <c r="AP13" s="4">
        <f t="shared" ref="AP13:AP18" si="4">N13/$K13</f>
        <v>0.578112132225166</v>
      </c>
      <c r="AQ13" s="4">
        <f t="shared" ref="AQ13:AQ18" si="5">O13/$K13</f>
        <v>0.60771313598097254</v>
      </c>
      <c r="AR13" s="4">
        <f t="shared" ref="AR13:AR18" si="6">P13/$K13</f>
        <v>0.57969646580874801</v>
      </c>
      <c r="AS13" s="4">
        <f t="shared" ref="AS13:AS18" si="7">Q13/$K13</f>
        <v>0.61457298493356505</v>
      </c>
      <c r="AT13" s="4">
        <f t="shared" ref="AT13:AT18" si="8">R13/$K13</f>
        <v>0.61491988414226928</v>
      </c>
      <c r="AU13" s="4">
        <f t="shared" ref="AU13:AU18" si="9">S13/$K13</f>
        <v>0.57467566876485043</v>
      </c>
      <c r="AV13" s="4">
        <f t="shared" ref="AV13:AV18" si="10">T13/$K13</f>
        <v>0.57299482518249134</v>
      </c>
      <c r="AW13" s="4">
        <f t="shared" ref="AW13:AW18" si="11">U13/$K13</f>
        <v>0.56801180762704395</v>
      </c>
      <c r="AX13" s="4">
        <f t="shared" ref="AX13:AX18" si="12">V13/$K13</f>
        <v>0.57409824094749551</v>
      </c>
      <c r="AY13" s="4">
        <f t="shared" ref="AY13:AY18" si="13">W13/$K13</f>
        <v>0.59516874440339007</v>
      </c>
      <c r="AZ13" s="4">
        <f t="shared" ref="AZ13:AZ18" si="14">X13/$K13</f>
        <v>0.57109293237623582</v>
      </c>
      <c r="BA13" s="4">
        <f t="shared" ref="BA13:BA18" si="15">Y13/$K13</f>
        <v>0.59666247552673057</v>
      </c>
      <c r="BB13" s="4">
        <f t="shared" ref="BB13:BB18" si="16">Z13/$K13</f>
        <v>0.61251363991527752</v>
      </c>
      <c r="BC13" s="4">
        <f t="shared" ref="BC13:BC18" si="17">AA13/$K13</f>
        <v>0.61542471227479256</v>
      </c>
      <c r="BD13" s="4">
        <f t="shared" ref="BD13:BD18" si="18">AB13/$K13</f>
        <v>0.58040599079620947</v>
      </c>
      <c r="BE13" s="4">
        <f t="shared" ref="BE13:BE18" si="19">AC13/$K13</f>
        <v>0.63119385429012931</v>
      </c>
      <c r="BF13" s="4">
        <f t="shared" ref="BF13:BF18" si="20">AD13/$K13</f>
        <v>0.60214588489049525</v>
      </c>
      <c r="BG13" s="4">
        <f t="shared" ref="BG13:BG18" si="21">AE13/$K13</f>
        <v>0.55849916748684247</v>
      </c>
      <c r="BH13" s="4">
        <f t="shared" ref="BH13:BH18" si="22">AF13/$K13</f>
        <v>0.60692629791300878</v>
      </c>
      <c r="BI13" s="4">
        <f t="shared" ref="BI13:BI18" si="23">AG13/$K13</f>
        <v>0.58149314512971351</v>
      </c>
      <c r="BJ13" s="4">
        <f t="shared" ref="BJ13:BJ18" si="24">AH13/$K13</f>
        <v>0.603027452821012</v>
      </c>
      <c r="BK13" s="4">
        <f t="shared" ref="BK13:BK18" si="25">AI13/$K13</f>
        <v>0.5958410663495427</v>
      </c>
      <c r="BL13" s="4">
        <f t="shared" ref="BL13:BL18" si="26">AJ13/$K13</f>
        <v>0.61797604124106165</v>
      </c>
      <c r="BM13" s="4">
        <f t="shared" ref="BM13:BM18" si="27">AK13/$K13</f>
        <v>0.60829041664969752</v>
      </c>
      <c r="BN13" s="4">
        <f t="shared" ref="BN13:BN18" si="28">AL13/$K13</f>
        <v>0.62418822388463902</v>
      </c>
      <c r="BO13" s="4">
        <f t="shared" ref="BO13:BO18" si="29">AM13/$K13</f>
        <v>0.61102850985776613</v>
      </c>
    </row>
    <row r="14" spans="1:67" x14ac:dyDescent="0.2">
      <c r="A14" s="17" t="s">
        <v>96</v>
      </c>
      <c r="B14" s="24"/>
      <c r="C14" s="4">
        <v>2390978.7779074102</v>
      </c>
      <c r="D14" s="4">
        <v>2547826.7004999998</v>
      </c>
      <c r="E14" s="4">
        <v>2602334.4730000002</v>
      </c>
      <c r="F14" s="4">
        <v>2577919.642</v>
      </c>
      <c r="G14" s="4">
        <v>2514465.3760000002</v>
      </c>
      <c r="H14" s="4">
        <v>2468312.8469148302</v>
      </c>
      <c r="I14" s="4">
        <v>2569148.7782479902</v>
      </c>
      <c r="J14" s="4">
        <v>2725650.6855000001</v>
      </c>
      <c r="K14" s="4">
        <f t="shared" si="1"/>
        <v>2549579.6600087788</v>
      </c>
      <c r="L14" s="6">
        <v>359363.4755</v>
      </c>
      <c r="M14" s="6">
        <v>355239.07949999999</v>
      </c>
      <c r="N14" s="6">
        <v>323500.269478595</v>
      </c>
      <c r="O14" s="6">
        <v>346080.46469507797</v>
      </c>
      <c r="P14" s="6">
        <v>352819.645581736</v>
      </c>
      <c r="Q14" s="6">
        <v>348883.168036171</v>
      </c>
      <c r="R14" s="6">
        <v>325862.37803011597</v>
      </c>
      <c r="S14" s="6">
        <v>342023.62949999998</v>
      </c>
      <c r="T14" s="6">
        <v>337650.53545920498</v>
      </c>
      <c r="U14" s="6">
        <v>345404.14895340399</v>
      </c>
      <c r="V14" s="6">
        <v>395292.928141482</v>
      </c>
      <c r="W14" s="6">
        <v>340470.170079984</v>
      </c>
      <c r="X14" s="6">
        <v>344882.472220305</v>
      </c>
      <c r="Y14" s="6">
        <v>394157.558773069</v>
      </c>
      <c r="Z14" s="6">
        <v>324085.34251687501</v>
      </c>
      <c r="AA14" s="6">
        <v>324662.51449999999</v>
      </c>
      <c r="AB14" s="6">
        <v>332550.878454344</v>
      </c>
      <c r="AC14" s="6">
        <v>362718.89932602202</v>
      </c>
      <c r="AD14" s="6">
        <v>333750.19548580702</v>
      </c>
      <c r="AE14" s="6">
        <v>356938.32255777798</v>
      </c>
      <c r="AF14" s="6">
        <v>327717.04247857502</v>
      </c>
      <c r="AG14" s="6">
        <v>337749.31099999999</v>
      </c>
      <c r="AH14" s="6">
        <v>327459.33659755398</v>
      </c>
      <c r="AI14" s="6">
        <v>348254.47100000002</v>
      </c>
      <c r="AJ14" s="6">
        <v>345243.70477692899</v>
      </c>
      <c r="AK14" s="6">
        <v>332153.955572429</v>
      </c>
      <c r="AL14" s="6">
        <v>344496.30972855201</v>
      </c>
      <c r="AM14" s="6">
        <v>333459.44650000002</v>
      </c>
      <c r="AN14" s="5">
        <f t="shared" si="2"/>
        <v>0.14095008723860097</v>
      </c>
      <c r="AO14" s="4">
        <f t="shared" si="3"/>
        <v>0.13933241038594449</v>
      </c>
      <c r="AP14" s="4">
        <f t="shared" si="4"/>
        <v>0.12688376619598585</v>
      </c>
      <c r="AQ14" s="4">
        <f t="shared" si="5"/>
        <v>0.13574020460058359</v>
      </c>
      <c r="AR14" s="4">
        <f t="shared" si="6"/>
        <v>0.13838345634610261</v>
      </c>
      <c r="AS14" s="4">
        <f t="shared" si="7"/>
        <v>0.13683948515457239</v>
      </c>
      <c r="AT14" s="4">
        <f t="shared" si="8"/>
        <v>0.12781023599356528</v>
      </c>
      <c r="AU14" s="4">
        <f t="shared" si="9"/>
        <v>0.13414902654927138</v>
      </c>
      <c r="AV14" s="4">
        <f t="shared" si="10"/>
        <v>0.13243380497397064</v>
      </c>
      <c r="AW14" s="4">
        <f t="shared" si="11"/>
        <v>0.13547493901493343</v>
      </c>
      <c r="AX14" s="4">
        <f t="shared" si="12"/>
        <v>0.15504239163098787</v>
      </c>
      <c r="AY14" s="4">
        <f t="shared" si="13"/>
        <v>0.1335397263401496</v>
      </c>
      <c r="AZ14" s="4">
        <f t="shared" si="14"/>
        <v>0.13527032617569498</v>
      </c>
      <c r="BA14" s="4">
        <f t="shared" si="15"/>
        <v>0.15459707533582687</v>
      </c>
      <c r="BB14" s="4">
        <f t="shared" si="16"/>
        <v>0.12711324443016583</v>
      </c>
      <c r="BC14" s="4">
        <f t="shared" si="17"/>
        <v>0.12733962370051308</v>
      </c>
      <c r="BD14" s="4">
        <f t="shared" si="18"/>
        <v>0.13043360977126675</v>
      </c>
      <c r="BE14" s="4">
        <f t="shared" si="19"/>
        <v>0.14226615665924047</v>
      </c>
      <c r="BF14" s="4">
        <f t="shared" si="20"/>
        <v>0.13090400771578867</v>
      </c>
      <c r="BG14" s="4">
        <f t="shared" si="21"/>
        <v>0.13999889007451094</v>
      </c>
      <c r="BH14" s="4">
        <f t="shared" si="22"/>
        <v>0.12853767529563936</v>
      </c>
      <c r="BI14" s="4">
        <f t="shared" si="23"/>
        <v>0.13247254686634777</v>
      </c>
      <c r="BJ14" s="4">
        <f t="shared" si="24"/>
        <v>0.12843659750424369</v>
      </c>
      <c r="BK14" s="4">
        <f t="shared" si="25"/>
        <v>0.13659289664979557</v>
      </c>
      <c r="BL14" s="4">
        <f t="shared" si="26"/>
        <v>0.13541200935676598</v>
      </c>
      <c r="BM14" s="4">
        <f t="shared" si="27"/>
        <v>0.13027792807669533</v>
      </c>
      <c r="BN14" s="4">
        <f t="shared" si="28"/>
        <v>0.13511886493766812</v>
      </c>
      <c r="BO14" s="4">
        <f t="shared" si="29"/>
        <v>0.13078996970773285</v>
      </c>
    </row>
    <row r="15" spans="1:67" x14ac:dyDescent="0.2">
      <c r="A15" s="17" t="s">
        <v>97</v>
      </c>
      <c r="B15" s="24"/>
      <c r="C15" s="4">
        <v>2522327.7530821199</v>
      </c>
      <c r="D15" s="4">
        <v>2554753.7391999899</v>
      </c>
      <c r="E15" s="4">
        <v>2451731.1421832801</v>
      </c>
      <c r="F15" s="4">
        <v>2441846.9440166</v>
      </c>
      <c r="G15" s="4">
        <v>2433192.4783469201</v>
      </c>
      <c r="H15" s="4">
        <v>2438418.1459553801</v>
      </c>
      <c r="I15" s="4">
        <v>2436071.89317533</v>
      </c>
      <c r="J15" s="4">
        <v>2408342.6144545502</v>
      </c>
      <c r="K15" s="4">
        <f t="shared" si="1"/>
        <v>2460835.5888017709</v>
      </c>
      <c r="L15" s="6">
        <v>1530924.0061871801</v>
      </c>
      <c r="M15" s="6">
        <v>1494419.098331</v>
      </c>
      <c r="N15" s="6">
        <v>1546680.67243948</v>
      </c>
      <c r="O15" s="6">
        <v>1381679.26962805</v>
      </c>
      <c r="P15" s="6">
        <v>1452571.52518266</v>
      </c>
      <c r="Q15" s="6">
        <v>1431308.2405894899</v>
      </c>
      <c r="R15" s="6">
        <v>1312232.96901547</v>
      </c>
      <c r="S15" s="6">
        <v>1475002.97481199</v>
      </c>
      <c r="T15" s="6">
        <v>1546760.6350146499</v>
      </c>
      <c r="U15" s="6">
        <v>1598813.4785287001</v>
      </c>
      <c r="V15" s="6">
        <v>1593761.55878887</v>
      </c>
      <c r="W15" s="6">
        <v>1594770.3773807299</v>
      </c>
      <c r="X15" s="6">
        <v>1603384.30394398</v>
      </c>
      <c r="Y15" s="6">
        <v>1524852.4332034499</v>
      </c>
      <c r="Z15" s="6">
        <v>1494909.23726811</v>
      </c>
      <c r="AA15" s="6">
        <v>1632445.4174764699</v>
      </c>
      <c r="AB15" s="6">
        <v>1538223.0543</v>
      </c>
      <c r="AC15" s="6">
        <v>1496454.5856188</v>
      </c>
      <c r="AD15" s="6">
        <v>1505582.81269708</v>
      </c>
      <c r="AE15" s="6">
        <v>1475744.6951508999</v>
      </c>
      <c r="AF15" s="6">
        <v>1513795.55908954</v>
      </c>
      <c r="AG15" s="6">
        <v>1503454.56713907</v>
      </c>
      <c r="AH15" s="6">
        <v>1531663.6395876601</v>
      </c>
      <c r="AI15" s="6">
        <v>1533213.2378656601</v>
      </c>
      <c r="AJ15" s="6">
        <v>1467873.02251056</v>
      </c>
      <c r="AK15" s="6">
        <v>1470415.15481577</v>
      </c>
      <c r="AL15" s="6">
        <v>1441357.16050435</v>
      </c>
      <c r="AM15" s="6">
        <v>1553555.33014816</v>
      </c>
      <c r="AN15" s="5">
        <f t="shared" si="2"/>
        <v>0.62211551765334183</v>
      </c>
      <c r="AO15" s="4">
        <f t="shared" si="3"/>
        <v>0.60728116300474255</v>
      </c>
      <c r="AP15" s="4">
        <f t="shared" si="4"/>
        <v>0.62851849163665141</v>
      </c>
      <c r="AQ15" s="4">
        <f t="shared" si="5"/>
        <v>0.56146752587433801</v>
      </c>
      <c r="AR15" s="4">
        <f t="shared" si="6"/>
        <v>0.59027573064722516</v>
      </c>
      <c r="AS15" s="4">
        <f t="shared" si="7"/>
        <v>0.58163505400473425</v>
      </c>
      <c r="AT15" s="4">
        <f t="shared" si="8"/>
        <v>0.53324690807743969</v>
      </c>
      <c r="AU15" s="4">
        <f t="shared" si="9"/>
        <v>0.59939110988320754</v>
      </c>
      <c r="AV15" s="4">
        <f t="shared" si="10"/>
        <v>0.6285509857112388</v>
      </c>
      <c r="AW15" s="4">
        <f t="shared" si="11"/>
        <v>0.64970349331919153</v>
      </c>
      <c r="AX15" s="4">
        <f t="shared" si="12"/>
        <v>0.64765056472744842</v>
      </c>
      <c r="AY15" s="4">
        <f t="shared" si="13"/>
        <v>0.64806051433824352</v>
      </c>
      <c r="AZ15" s="4">
        <f t="shared" si="14"/>
        <v>0.65156092151800327</v>
      </c>
      <c r="BA15" s="4">
        <f t="shared" si="15"/>
        <v>0.61964823661621804</v>
      </c>
      <c r="BB15" s="4">
        <f t="shared" si="16"/>
        <v>0.60748033882101427</v>
      </c>
      <c r="BC15" s="4">
        <f t="shared" si="17"/>
        <v>0.66337037098497897</v>
      </c>
      <c r="BD15" s="4">
        <f t="shared" si="18"/>
        <v>0.62508160289123216</v>
      </c>
      <c r="BE15" s="4">
        <f t="shared" si="19"/>
        <v>0.60810831590234482</v>
      </c>
      <c r="BF15" s="4">
        <f t="shared" si="20"/>
        <v>0.61181771734298496</v>
      </c>
      <c r="BG15" s="4">
        <f t="shared" si="21"/>
        <v>0.59969251983610528</v>
      </c>
      <c r="BH15" s="4">
        <f t="shared" si="22"/>
        <v>0.61515509852758454</v>
      </c>
      <c r="BI15" s="4">
        <f t="shared" si="23"/>
        <v>0.61095287063494208</v>
      </c>
      <c r="BJ15" s="4">
        <f t="shared" si="24"/>
        <v>0.6224160795453455</v>
      </c>
      <c r="BK15" s="4">
        <f t="shared" si="25"/>
        <v>0.62304578365278429</v>
      </c>
      <c r="BL15" s="4">
        <f t="shared" si="26"/>
        <v>0.59649373943965767</v>
      </c>
      <c r="BM15" s="4">
        <f t="shared" si="27"/>
        <v>0.59752677566392964</v>
      </c>
      <c r="BN15" s="4">
        <f t="shared" si="28"/>
        <v>0.58571859374245117</v>
      </c>
      <c r="BO15" s="4">
        <f t="shared" si="29"/>
        <v>0.63131211902889317</v>
      </c>
    </row>
    <row r="16" spans="1:67" x14ac:dyDescent="0.2">
      <c r="A16" s="17" t="s">
        <v>98</v>
      </c>
      <c r="B16" s="24"/>
      <c r="C16" s="4">
        <v>1106802.3700000001</v>
      </c>
      <c r="D16" s="4">
        <v>1142487.6440000001</v>
      </c>
      <c r="E16" s="4">
        <v>1155827.4605</v>
      </c>
      <c r="F16" s="4">
        <v>1161553.8613569699</v>
      </c>
      <c r="G16" s="4">
        <v>1155868.736</v>
      </c>
      <c r="H16" s="4">
        <v>1166912.2390000001</v>
      </c>
      <c r="I16" s="4">
        <v>1185878.7095000001</v>
      </c>
      <c r="J16" s="4">
        <v>1177858.5035000001</v>
      </c>
      <c r="K16" s="4">
        <f t="shared" si="1"/>
        <v>1156648.6904821212</v>
      </c>
      <c r="L16" s="6">
        <v>722825.68693227204</v>
      </c>
      <c r="M16" s="6">
        <v>693494.86036182905</v>
      </c>
      <c r="N16" s="6">
        <v>734536.79133324896</v>
      </c>
      <c r="O16" s="6">
        <v>724203.87325908395</v>
      </c>
      <c r="P16" s="6">
        <v>687436.277999999</v>
      </c>
      <c r="Q16" s="6">
        <v>733539.505672261</v>
      </c>
      <c r="R16" s="6">
        <v>728414.03125672799</v>
      </c>
      <c r="S16" s="6">
        <v>710527.69630167203</v>
      </c>
      <c r="T16" s="6">
        <v>742380.01046798599</v>
      </c>
      <c r="U16" s="6">
        <v>699989.56564605399</v>
      </c>
      <c r="V16" s="6">
        <v>720711.76899999799</v>
      </c>
      <c r="W16" s="6">
        <v>753442.52973310906</v>
      </c>
      <c r="X16" s="6">
        <v>737227.84861032502</v>
      </c>
      <c r="Y16" s="6">
        <v>707836.65568966605</v>
      </c>
      <c r="Z16" s="6">
        <v>745031.84668179101</v>
      </c>
      <c r="AA16" s="6">
        <v>759697.61326179304</v>
      </c>
      <c r="AB16" s="6">
        <v>718042.98149999895</v>
      </c>
      <c r="AC16" s="6">
        <v>728634.38728340296</v>
      </c>
      <c r="AD16" s="6">
        <v>722158.74949999899</v>
      </c>
      <c r="AE16" s="6">
        <v>720082.88100000005</v>
      </c>
      <c r="AF16" s="6">
        <v>719101.80942955101</v>
      </c>
      <c r="AG16" s="6">
        <v>707831.99163856101</v>
      </c>
      <c r="AH16" s="6">
        <v>738278.30640903104</v>
      </c>
      <c r="AI16" s="6">
        <v>749824.85733268503</v>
      </c>
      <c r="AJ16" s="6">
        <v>740406.76410372299</v>
      </c>
      <c r="AK16" s="6">
        <v>743030.40222662</v>
      </c>
      <c r="AL16" s="6">
        <v>738222.87376632902</v>
      </c>
      <c r="AM16" s="6">
        <v>753693.50154504005</v>
      </c>
      <c r="AN16" s="5">
        <f t="shared" si="2"/>
        <v>0.6249310554538211</v>
      </c>
      <c r="AO16" s="4">
        <f t="shared" si="3"/>
        <v>0.59957259803126772</v>
      </c>
      <c r="AP16" s="4">
        <f t="shared" si="4"/>
        <v>0.63505608693256288</v>
      </c>
      <c r="AQ16" s="4">
        <f t="shared" si="5"/>
        <v>0.62612258952821442</v>
      </c>
      <c r="AR16" s="4">
        <f t="shared" si="6"/>
        <v>0.59433454916501716</v>
      </c>
      <c r="AS16" s="4">
        <f t="shared" si="7"/>
        <v>0.63419386690915003</v>
      </c>
      <c r="AT16" s="4">
        <f t="shared" si="8"/>
        <v>0.62976255214805643</v>
      </c>
      <c r="AU16" s="4">
        <f t="shared" si="9"/>
        <v>0.61429862165451954</v>
      </c>
      <c r="AV16" s="4">
        <f t="shared" si="10"/>
        <v>0.64183707341469665</v>
      </c>
      <c r="AW16" s="4">
        <f t="shared" si="11"/>
        <v>0.60518770427542712</v>
      </c>
      <c r="AX16" s="4">
        <f t="shared" si="12"/>
        <v>0.62310343229592613</v>
      </c>
      <c r="AY16" s="4">
        <f t="shared" si="13"/>
        <v>0.65140135974999869</v>
      </c>
      <c r="AZ16" s="4">
        <f t="shared" si="14"/>
        <v>0.63738268557847877</v>
      </c>
      <c r="BA16" s="4">
        <f t="shared" si="15"/>
        <v>0.61197203741666917</v>
      </c>
      <c r="BB16" s="4">
        <f t="shared" si="16"/>
        <v>0.64412976283338241</v>
      </c>
      <c r="BC16" s="4">
        <f t="shared" si="17"/>
        <v>0.65680929699157953</v>
      </c>
      <c r="BD16" s="4">
        <f t="shared" si="18"/>
        <v>0.62079608735881597</v>
      </c>
      <c r="BE16" s="4">
        <f t="shared" si="19"/>
        <v>0.62995306464202994</v>
      </c>
      <c r="BF16" s="4">
        <f t="shared" si="20"/>
        <v>0.62435444352509872</v>
      </c>
      <c r="BG16" s="4">
        <f t="shared" si="21"/>
        <v>0.62255971664123078</v>
      </c>
      <c r="BH16" s="4">
        <f t="shared" si="22"/>
        <v>0.62171151478139031</v>
      </c>
      <c r="BI16" s="4">
        <f t="shared" si="23"/>
        <v>0.61196800503316029</v>
      </c>
      <c r="BJ16" s="4">
        <f t="shared" si="24"/>
        <v>0.63829087646422478</v>
      </c>
      <c r="BK16" s="4">
        <f t="shared" si="25"/>
        <v>0.64827364047776559</v>
      </c>
      <c r="BL16" s="4">
        <f t="shared" si="26"/>
        <v>0.640131070217269</v>
      </c>
      <c r="BM16" s="4">
        <f t="shared" si="27"/>
        <v>0.64239938050412326</v>
      </c>
      <c r="BN16" s="4">
        <f t="shared" si="28"/>
        <v>0.63824295124444275</v>
      </c>
      <c r="BO16" s="4">
        <f t="shared" si="29"/>
        <v>0.65161834163395027</v>
      </c>
    </row>
    <row r="17" spans="1:67" x14ac:dyDescent="0.2">
      <c r="A17" s="17" t="s">
        <v>99</v>
      </c>
      <c r="B17" s="24"/>
      <c r="C17" s="4">
        <v>2616555.98991339</v>
      </c>
      <c r="D17" s="4">
        <v>2392169.9896587501</v>
      </c>
      <c r="E17" s="4">
        <v>2288228.03377228</v>
      </c>
      <c r="F17" s="4">
        <v>2573713.7986670001</v>
      </c>
      <c r="G17" s="4">
        <v>2545047.7828330998</v>
      </c>
      <c r="H17" s="4">
        <v>2500565.45652579</v>
      </c>
      <c r="I17" s="4">
        <v>2506821.1660901401</v>
      </c>
      <c r="J17" s="4">
        <v>2571964.0552384099</v>
      </c>
      <c r="K17" s="4">
        <f t="shared" si="1"/>
        <v>2499383.2840873576</v>
      </c>
      <c r="L17" s="6">
        <v>89282.969271577793</v>
      </c>
      <c r="M17" s="6">
        <v>103560.487789324</v>
      </c>
      <c r="N17" s="6">
        <v>84991.492572371906</v>
      </c>
      <c r="O17" s="6">
        <v>126129.541157748</v>
      </c>
      <c r="P17" s="6">
        <v>103381.628</v>
      </c>
      <c r="Q17" s="6">
        <v>102637.33269537101</v>
      </c>
      <c r="R17" s="6">
        <v>77699.7265704358</v>
      </c>
      <c r="S17" s="6">
        <v>102930.811372239</v>
      </c>
      <c r="T17" s="6">
        <v>91228.098503679706</v>
      </c>
      <c r="U17" s="6">
        <v>112381.371438243</v>
      </c>
      <c r="V17" s="6">
        <v>120814.53896699099</v>
      </c>
      <c r="W17" s="6">
        <v>82800.944842921803</v>
      </c>
      <c r="X17" s="6">
        <v>101245.39942091399</v>
      </c>
      <c r="Y17" s="6">
        <v>104624.87315105301</v>
      </c>
      <c r="Z17" s="6">
        <v>93581.867787266907</v>
      </c>
      <c r="AA17" s="6">
        <v>88252.498928322297</v>
      </c>
      <c r="AB17" s="6">
        <v>103044.634653418</v>
      </c>
      <c r="AC17" s="6">
        <v>98085.268964907998</v>
      </c>
      <c r="AD17" s="6">
        <v>97233.706358217503</v>
      </c>
      <c r="AE17" s="6">
        <v>105006.30464692799</v>
      </c>
      <c r="AF17" s="6">
        <v>86740.350729397702</v>
      </c>
      <c r="AG17" s="6">
        <v>100876.23465494601</v>
      </c>
      <c r="AH17" s="6">
        <v>100754.76235294</v>
      </c>
      <c r="AI17" s="6">
        <v>102624.046728284</v>
      </c>
      <c r="AJ17" s="6">
        <v>92599.614744105405</v>
      </c>
      <c r="AK17" s="6">
        <v>92597.318913381794</v>
      </c>
      <c r="AL17" s="6">
        <v>99542.866658642</v>
      </c>
      <c r="AM17" s="6">
        <v>88711.224764740895</v>
      </c>
      <c r="AN17" s="5">
        <f t="shared" si="2"/>
        <v>3.5721999838923948E-2</v>
      </c>
      <c r="AO17" s="4">
        <f t="shared" si="3"/>
        <v>4.1434416421304833E-2</v>
      </c>
      <c r="AP17" s="4">
        <f t="shared" si="4"/>
        <v>3.4004985595239068E-2</v>
      </c>
      <c r="AQ17" s="4">
        <f t="shared" si="5"/>
        <v>5.0464265309273615E-2</v>
      </c>
      <c r="AR17" s="4">
        <f t="shared" si="6"/>
        <v>4.1362854852311892E-2</v>
      </c>
      <c r="AS17" s="4">
        <f t="shared" si="7"/>
        <v>4.1065063269337149E-2</v>
      </c>
      <c r="AT17" s="4">
        <f t="shared" si="8"/>
        <v>3.1087559505227156E-2</v>
      </c>
      <c r="AU17" s="4">
        <f t="shared" si="9"/>
        <v>4.1182483706105076E-2</v>
      </c>
      <c r="AV17" s="4">
        <f t="shared" si="10"/>
        <v>3.6500243513868012E-2</v>
      </c>
      <c r="AW17" s="4">
        <f t="shared" si="11"/>
        <v>4.4963640492329982E-2</v>
      </c>
      <c r="AX17" s="4">
        <f t="shared" si="12"/>
        <v>4.8337739848134602E-2</v>
      </c>
      <c r="AY17" s="4">
        <f t="shared" si="13"/>
        <v>3.3128550298821544E-2</v>
      </c>
      <c r="AZ17" s="4">
        <f t="shared" si="14"/>
        <v>4.0508152577280063E-2</v>
      </c>
      <c r="BA17" s="4">
        <f t="shared" si="15"/>
        <v>4.1860275619654094E-2</v>
      </c>
      <c r="BB17" s="4">
        <f t="shared" si="16"/>
        <v>3.7441983541727196E-2</v>
      </c>
      <c r="BC17" s="4">
        <f t="shared" si="17"/>
        <v>3.5309709995338882E-2</v>
      </c>
      <c r="BD17" s="4">
        <f t="shared" si="18"/>
        <v>4.1228024252808609E-2</v>
      </c>
      <c r="BE17" s="4">
        <f t="shared" si="19"/>
        <v>3.9243788493497724E-2</v>
      </c>
      <c r="BF17" s="4">
        <f t="shared" si="20"/>
        <v>3.8903079402534332E-2</v>
      </c>
      <c r="BG17" s="4">
        <f t="shared" si="21"/>
        <v>4.2012885864870758E-2</v>
      </c>
      <c r="BH17" s="4">
        <f t="shared" si="22"/>
        <v>3.4704701468414714E-2</v>
      </c>
      <c r="BI17" s="4">
        <f t="shared" si="23"/>
        <v>4.0360450234738873E-2</v>
      </c>
      <c r="BJ17" s="4">
        <f t="shared" si="24"/>
        <v>4.0311849324754651E-2</v>
      </c>
      <c r="BK17" s="4">
        <f t="shared" si="25"/>
        <v>4.1059747571192094E-2</v>
      </c>
      <c r="BL17" s="4">
        <f t="shared" si="26"/>
        <v>3.7048985377173903E-2</v>
      </c>
      <c r="BM17" s="4">
        <f t="shared" si="27"/>
        <v>3.7048066818288511E-2</v>
      </c>
      <c r="BN17" s="4">
        <f t="shared" si="28"/>
        <v>3.9826971434271149E-2</v>
      </c>
      <c r="BO17" s="4">
        <f t="shared" si="29"/>
        <v>3.5493245605638886E-2</v>
      </c>
    </row>
    <row r="18" spans="1:67" x14ac:dyDescent="0.2">
      <c r="A18" s="17" t="s">
        <v>100</v>
      </c>
      <c r="B18" s="24"/>
      <c r="C18" s="4">
        <v>676005.874000001</v>
      </c>
      <c r="D18" s="4">
        <v>675173.04900000105</v>
      </c>
      <c r="E18" s="4">
        <v>651614.15724018705</v>
      </c>
      <c r="F18" s="4">
        <v>640595.58249999897</v>
      </c>
      <c r="G18" s="4">
        <v>651809.147</v>
      </c>
      <c r="H18" s="4">
        <v>646153.49911042699</v>
      </c>
      <c r="I18" s="4">
        <v>651007.70299999998</v>
      </c>
      <c r="J18" s="4">
        <v>641540.227341722</v>
      </c>
      <c r="K18" s="4">
        <f>AVERAGE(C18:J18)</f>
        <v>654237.4048990421</v>
      </c>
      <c r="L18" s="6">
        <v>308294.96112520498</v>
      </c>
      <c r="M18" s="6">
        <v>305094.29050284001</v>
      </c>
      <c r="N18" s="6">
        <v>314258.84145937703</v>
      </c>
      <c r="O18" s="6">
        <v>263250.05660262197</v>
      </c>
      <c r="P18" s="6">
        <v>284969.58416556398</v>
      </c>
      <c r="Q18" s="6">
        <v>271756.03584798501</v>
      </c>
      <c r="R18" s="6">
        <v>317721.99195559003</v>
      </c>
      <c r="S18" s="6">
        <v>299033.78917827102</v>
      </c>
      <c r="T18" s="6">
        <v>304297.35559740802</v>
      </c>
      <c r="U18" s="6">
        <v>280739.67626448901</v>
      </c>
      <c r="V18" s="6">
        <v>285820.9758435</v>
      </c>
      <c r="W18" s="6">
        <v>310763.21583442099</v>
      </c>
      <c r="X18" s="6">
        <v>316486.56876889197</v>
      </c>
      <c r="Y18" s="6">
        <v>329047.90455698699</v>
      </c>
      <c r="Z18" s="6">
        <v>327583.52132558398</v>
      </c>
      <c r="AA18" s="6">
        <v>320584.57306682097</v>
      </c>
      <c r="AB18" s="6">
        <v>319670.35134619602</v>
      </c>
      <c r="AC18" s="6">
        <v>309365.64485214901</v>
      </c>
      <c r="AD18" s="6">
        <v>320254.26570681902</v>
      </c>
      <c r="AE18" s="6">
        <v>300439.38332951401</v>
      </c>
      <c r="AF18" s="6">
        <v>312146.08806242899</v>
      </c>
      <c r="AG18" s="6">
        <v>307730.23227614898</v>
      </c>
      <c r="AH18" s="6">
        <v>295890.91875319398</v>
      </c>
      <c r="AI18" s="6">
        <v>312015.76540174999</v>
      </c>
      <c r="AJ18" s="6">
        <v>301208.67168946599</v>
      </c>
      <c r="AK18" s="6">
        <v>306541.16670041601</v>
      </c>
      <c r="AL18" s="6">
        <v>294139.50148748298</v>
      </c>
      <c r="AM18" s="6">
        <v>317057.71307284402</v>
      </c>
      <c r="AN18" s="5">
        <f t="shared" si="2"/>
        <v>0.47122796528697281</v>
      </c>
      <c r="AO18" s="4">
        <f t="shared" si="3"/>
        <v>0.46633574940570738</v>
      </c>
      <c r="AP18" s="4">
        <f t="shared" si="4"/>
        <v>0.48034373930037144</v>
      </c>
      <c r="AQ18" s="4">
        <f t="shared" si="5"/>
        <v>0.40237695770886883</v>
      </c>
      <c r="AR18" s="4">
        <f t="shared" si="6"/>
        <v>0.43557519339564321</v>
      </c>
      <c r="AS18" s="4">
        <f t="shared" si="7"/>
        <v>0.41537832262880281</v>
      </c>
      <c r="AT18" s="4">
        <f t="shared" si="8"/>
        <v>0.48563715491721071</v>
      </c>
      <c r="AU18" s="4">
        <f t="shared" si="9"/>
        <v>0.45707229048515818</v>
      </c>
      <c r="AV18" s="4">
        <f t="shared" si="10"/>
        <v>0.46511763668475259</v>
      </c>
      <c r="AW18" s="4">
        <f t="shared" si="11"/>
        <v>0.42910979128105803</v>
      </c>
      <c r="AX18" s="4">
        <f t="shared" si="12"/>
        <v>0.43687654313743518</v>
      </c>
      <c r="AY18" s="4">
        <f t="shared" si="13"/>
        <v>0.4750006855422399</v>
      </c>
      <c r="AZ18" s="4">
        <f t="shared" si="14"/>
        <v>0.48374881411393811</v>
      </c>
      <c r="BA18" s="4">
        <f t="shared" si="15"/>
        <v>0.50294877989705222</v>
      </c>
      <c r="BB18" s="4">
        <f t="shared" si="16"/>
        <v>0.50071047432106797</v>
      </c>
      <c r="BC18" s="4">
        <f t="shared" si="17"/>
        <v>0.49001260194881646</v>
      </c>
      <c r="BD18" s="4">
        <f t="shared" si="18"/>
        <v>0.48861521666668628</v>
      </c>
      <c r="BE18" s="4">
        <f t="shared" si="19"/>
        <v>0.47286450229773763</v>
      </c>
      <c r="BF18" s="4">
        <f t="shared" si="20"/>
        <v>0.48950772809487819</v>
      </c>
      <c r="BG18" s="4">
        <f t="shared" si="21"/>
        <v>0.45922073712045852</v>
      </c>
      <c r="BH18" s="4">
        <f t="shared" si="22"/>
        <v>0.47711440178293912</v>
      </c>
      <c r="BI18" s="4">
        <f t="shared" si="23"/>
        <v>0.47036477885827394</v>
      </c>
      <c r="BJ18" s="4">
        <f t="shared" si="24"/>
        <v>0.45226842203993833</v>
      </c>
      <c r="BK18" s="4">
        <f t="shared" si="25"/>
        <v>0.47691520396926607</v>
      </c>
      <c r="BL18" s="4">
        <f t="shared" si="26"/>
        <v>0.46039659217581219</v>
      </c>
      <c r="BM18" s="4">
        <f t="shared" si="27"/>
        <v>0.46854729553061791</v>
      </c>
      <c r="BN18" s="4">
        <f t="shared" si="28"/>
        <v>0.4495913857644272</v>
      </c>
      <c r="BO18" s="4">
        <f t="shared" si="29"/>
        <v>0.4846218065470751</v>
      </c>
    </row>
    <row r="19" spans="1:67" x14ac:dyDescent="0.2">
      <c r="A19" s="4"/>
      <c r="B19" s="6"/>
      <c r="C19" s="4"/>
      <c r="D19" s="4"/>
      <c r="E19" s="4"/>
      <c r="F19" s="4"/>
      <c r="G19" s="4"/>
      <c r="H19" s="4"/>
      <c r="I19" s="4"/>
      <c r="J19" s="4"/>
      <c r="K19" s="4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  <c r="AA19" s="6"/>
      <c r="AB19" s="6"/>
      <c r="AC19" s="6"/>
      <c r="AD19" s="6"/>
      <c r="AE19" s="6"/>
      <c r="AF19" s="6"/>
      <c r="AG19" s="6"/>
      <c r="AH19" s="6"/>
      <c r="AI19" s="6"/>
      <c r="AJ19" s="6"/>
      <c r="AK19" s="6"/>
      <c r="AL19" s="6"/>
      <c r="AM19" s="6"/>
    </row>
    <row r="20" spans="1:67" x14ac:dyDescent="0.2">
      <c r="A20" s="8" t="s">
        <v>0</v>
      </c>
      <c r="B20" s="8" t="s">
        <v>8</v>
      </c>
      <c r="C20" s="19" t="s">
        <v>85</v>
      </c>
      <c r="D20" s="19"/>
      <c r="E20" s="19"/>
      <c r="F20" s="19"/>
      <c r="G20" s="19"/>
      <c r="H20" s="19"/>
      <c r="I20" s="19"/>
      <c r="J20" s="19"/>
      <c r="K20" s="9"/>
      <c r="L20" s="20" t="s">
        <v>82</v>
      </c>
      <c r="M20" s="20"/>
      <c r="N20" s="20"/>
      <c r="O20" s="20"/>
      <c r="P20" s="20"/>
      <c r="Q20" s="20"/>
      <c r="R20" s="20"/>
      <c r="S20" s="20"/>
      <c r="T20" s="20"/>
      <c r="U20" s="20"/>
      <c r="V20" s="20"/>
      <c r="W20" s="20"/>
      <c r="X20" s="20"/>
      <c r="Y20" s="20"/>
      <c r="Z20" s="21" t="s">
        <v>83</v>
      </c>
      <c r="AA20" s="21"/>
      <c r="AB20" s="21"/>
      <c r="AC20" s="21"/>
      <c r="AD20" s="21"/>
      <c r="AE20" s="21"/>
      <c r="AF20" s="21"/>
      <c r="AG20" s="21"/>
      <c r="AH20" s="21"/>
      <c r="AI20" s="21"/>
      <c r="AJ20" s="21"/>
      <c r="AK20" s="21"/>
      <c r="AL20" s="21"/>
      <c r="AM20" s="21"/>
      <c r="AN20" s="22" t="s">
        <v>50</v>
      </c>
      <c r="AO20" s="23"/>
      <c r="AP20" s="23"/>
      <c r="AQ20" s="23"/>
      <c r="AR20" s="23"/>
      <c r="AS20" s="23"/>
      <c r="AT20" s="23"/>
      <c r="AU20" s="23"/>
      <c r="AV20" s="23"/>
      <c r="AW20" s="23"/>
      <c r="AX20" s="23"/>
      <c r="AY20" s="23"/>
      <c r="AZ20" s="23"/>
      <c r="BA20" s="23"/>
      <c r="BB20" s="19" t="s">
        <v>51</v>
      </c>
      <c r="BC20" s="19"/>
      <c r="BD20" s="19"/>
      <c r="BE20" s="19"/>
      <c r="BF20" s="19"/>
      <c r="BG20" s="19"/>
      <c r="BH20" s="19"/>
      <c r="BI20" s="19"/>
      <c r="BJ20" s="19"/>
      <c r="BK20" s="19"/>
      <c r="BL20" s="19"/>
      <c r="BM20" s="19"/>
      <c r="BN20" s="19"/>
      <c r="BO20" s="19"/>
    </row>
    <row r="21" spans="1:67" x14ac:dyDescent="0.2">
      <c r="A21" s="8"/>
      <c r="B21" s="8"/>
      <c r="C21" s="4" t="s">
        <v>9</v>
      </c>
      <c r="D21" s="4" t="s">
        <v>10</v>
      </c>
      <c r="E21" s="4" t="s">
        <v>11</v>
      </c>
      <c r="F21" s="4" t="s">
        <v>12</v>
      </c>
      <c r="G21" s="4" t="s">
        <v>13</v>
      </c>
      <c r="H21" s="4" t="s">
        <v>14</v>
      </c>
      <c r="I21" s="4" t="s">
        <v>15</v>
      </c>
      <c r="J21" s="4" t="s">
        <v>16</v>
      </c>
      <c r="K21" s="7" t="s">
        <v>52</v>
      </c>
      <c r="L21" s="4" t="s">
        <v>18</v>
      </c>
      <c r="M21" s="4" t="s">
        <v>19</v>
      </c>
      <c r="N21" s="4" t="s">
        <v>20</v>
      </c>
      <c r="O21" s="4" t="s">
        <v>21</v>
      </c>
      <c r="P21" s="4" t="s">
        <v>22</v>
      </c>
      <c r="Q21" s="4" t="s">
        <v>23</v>
      </c>
      <c r="R21" s="4" t="s">
        <v>24</v>
      </c>
      <c r="S21" s="4" t="s">
        <v>25</v>
      </c>
      <c r="T21" s="4" t="s">
        <v>26</v>
      </c>
      <c r="U21" s="4" t="s">
        <v>27</v>
      </c>
      <c r="V21" s="4" t="s">
        <v>28</v>
      </c>
      <c r="W21" s="4" t="s">
        <v>29</v>
      </c>
      <c r="X21" s="4" t="s">
        <v>30</v>
      </c>
      <c r="Y21" s="4" t="s">
        <v>31</v>
      </c>
      <c r="Z21" s="4" t="s">
        <v>33</v>
      </c>
      <c r="AA21" s="4" t="s">
        <v>34</v>
      </c>
      <c r="AB21" s="4" t="s">
        <v>35</v>
      </c>
      <c r="AC21" s="4" t="s">
        <v>36</v>
      </c>
      <c r="AD21" s="4" t="s">
        <v>37</v>
      </c>
      <c r="AE21" s="4" t="s">
        <v>38</v>
      </c>
      <c r="AF21" s="4" t="s">
        <v>39</v>
      </c>
      <c r="AG21" s="4" t="s">
        <v>40</v>
      </c>
      <c r="AH21" s="4" t="s">
        <v>41</v>
      </c>
      <c r="AI21" s="4" t="s">
        <v>42</v>
      </c>
      <c r="AJ21" s="4" t="s">
        <v>43</v>
      </c>
      <c r="AK21" s="4" t="s">
        <v>44</v>
      </c>
      <c r="AL21" s="4" t="s">
        <v>45</v>
      </c>
      <c r="AM21" s="4" t="s">
        <v>46</v>
      </c>
      <c r="AN21" s="5" t="s">
        <v>17</v>
      </c>
      <c r="AO21" s="4" t="s">
        <v>19</v>
      </c>
      <c r="AP21" s="4" t="s">
        <v>20</v>
      </c>
      <c r="AQ21" s="4" t="s">
        <v>21</v>
      </c>
      <c r="AR21" s="4" t="s">
        <v>22</v>
      </c>
      <c r="AS21" s="4" t="s">
        <v>23</v>
      </c>
      <c r="AT21" s="4" t="s">
        <v>24</v>
      </c>
      <c r="AU21" s="4" t="s">
        <v>25</v>
      </c>
      <c r="AV21" s="4" t="s">
        <v>26</v>
      </c>
      <c r="AW21" s="4" t="s">
        <v>27</v>
      </c>
      <c r="AX21" s="4" t="s">
        <v>28</v>
      </c>
      <c r="AY21" s="4" t="s">
        <v>29</v>
      </c>
      <c r="AZ21" s="4" t="s">
        <v>30</v>
      </c>
      <c r="BA21" s="4" t="s">
        <v>31</v>
      </c>
      <c r="BB21" s="4" t="s">
        <v>32</v>
      </c>
      <c r="BC21" s="4" t="s">
        <v>34</v>
      </c>
      <c r="BD21" s="4" t="s">
        <v>35</v>
      </c>
      <c r="BE21" s="4" t="s">
        <v>36</v>
      </c>
      <c r="BF21" s="4" t="s">
        <v>37</v>
      </c>
      <c r="BG21" s="4" t="s">
        <v>38</v>
      </c>
      <c r="BH21" s="4" t="s">
        <v>39</v>
      </c>
      <c r="BI21" s="4" t="s">
        <v>40</v>
      </c>
      <c r="BJ21" s="4" t="s">
        <v>41</v>
      </c>
      <c r="BK21" s="4" t="s">
        <v>42</v>
      </c>
      <c r="BL21" s="4" t="s">
        <v>43</v>
      </c>
      <c r="BM21" s="4" t="s">
        <v>44</v>
      </c>
      <c r="BN21" s="4" t="s">
        <v>45</v>
      </c>
      <c r="BO21" s="4" t="s">
        <v>46</v>
      </c>
    </row>
    <row r="22" spans="1:67" x14ac:dyDescent="0.2">
      <c r="A22" s="17" t="s">
        <v>94</v>
      </c>
      <c r="B22" s="24" t="s">
        <v>47</v>
      </c>
      <c r="C22" s="4">
        <v>8964234.4873782396</v>
      </c>
      <c r="D22" s="4">
        <v>8687954.7355074193</v>
      </c>
      <c r="E22" s="4">
        <v>9272118.7853691094</v>
      </c>
      <c r="F22" s="4">
        <v>8637507.8699999992</v>
      </c>
      <c r="G22" s="4">
        <v>7191302.62637184</v>
      </c>
      <c r="H22" s="4">
        <v>8737658.2190000005</v>
      </c>
      <c r="I22" s="4">
        <v>7859654.14949999</v>
      </c>
      <c r="J22" s="4">
        <v>9002999.87900001</v>
      </c>
      <c r="K22" s="4">
        <f>AVERAGE(C22:J22)</f>
        <v>8544178.8440158274</v>
      </c>
      <c r="L22" s="6">
        <v>166405.39693645001</v>
      </c>
      <c r="M22" s="6">
        <v>155830.47150000001</v>
      </c>
      <c r="N22" s="6">
        <v>177192.89449999999</v>
      </c>
      <c r="O22" s="6">
        <v>150574.79550000001</v>
      </c>
      <c r="P22" s="6">
        <v>164537.283930654</v>
      </c>
      <c r="Q22" s="6">
        <v>156201.46599999999</v>
      </c>
      <c r="R22" s="6">
        <v>178097.78950000001</v>
      </c>
      <c r="S22" s="6">
        <v>161671.74549999999</v>
      </c>
      <c r="T22" s="6">
        <v>174914.304</v>
      </c>
      <c r="U22" s="6">
        <v>153058.6955</v>
      </c>
      <c r="V22" s="6">
        <v>164691.75099999999</v>
      </c>
      <c r="W22" s="6">
        <v>177107.66699999999</v>
      </c>
      <c r="X22" s="6">
        <v>165481.97382314401</v>
      </c>
      <c r="Y22" s="6">
        <v>157008.87450000001</v>
      </c>
      <c r="Z22" s="6">
        <v>186732.39220716001</v>
      </c>
      <c r="AA22" s="6">
        <v>175897.14350000001</v>
      </c>
      <c r="AB22" s="6">
        <v>162737.56299999999</v>
      </c>
      <c r="AC22" s="6">
        <v>174367.08798545599</v>
      </c>
      <c r="AD22" s="6">
        <v>178570.61799999999</v>
      </c>
      <c r="AE22" s="6">
        <v>160422.30900000001</v>
      </c>
      <c r="AF22" s="6">
        <v>177383.80359731999</v>
      </c>
      <c r="AG22" s="6">
        <v>166576.533</v>
      </c>
      <c r="AH22" s="6">
        <v>168474.63387402901</v>
      </c>
      <c r="AI22" s="6">
        <v>157977.68799999999</v>
      </c>
      <c r="AJ22" s="6">
        <v>151425.008</v>
      </c>
      <c r="AK22" s="6">
        <v>166087.52849999999</v>
      </c>
      <c r="AL22" s="6">
        <v>169224.374889192</v>
      </c>
      <c r="AM22" s="6">
        <v>178248.6905</v>
      </c>
      <c r="AN22" s="5">
        <f>L22/$K22</f>
        <v>1.947587942321655E-2</v>
      </c>
      <c r="AO22" s="4">
        <f>M22/$K22</f>
        <v>1.8238203383247362E-2</v>
      </c>
      <c r="AP22" s="4">
        <f t="shared" ref="AP22:AP28" si="30">N22/$K22</f>
        <v>2.0738434638935765E-2</v>
      </c>
      <c r="AQ22" s="4">
        <f t="shared" ref="AQ22:AQ28" si="31">O22/$K22</f>
        <v>1.7623085640986972E-2</v>
      </c>
      <c r="AR22" s="4">
        <f t="shared" ref="AR22:AR28" si="32">P22/$K22</f>
        <v>1.9257237814713186E-2</v>
      </c>
      <c r="AS22" s="4">
        <f t="shared" ref="AS22:AS28" si="33">Q22/$K22</f>
        <v>1.8281624115277079E-2</v>
      </c>
      <c r="AT22" s="4">
        <f t="shared" ref="AT22:AT28" si="34">R22/$K22</f>
        <v>2.0844342417380011E-2</v>
      </c>
      <c r="AU22" s="4">
        <f t="shared" ref="AU22:AU28" si="35">S22/$K22</f>
        <v>1.8921858782629728E-2</v>
      </c>
      <c r="AV22" s="4">
        <f t="shared" ref="AV22:AV28" si="36">T22/$K22</f>
        <v>2.0471751258168771E-2</v>
      </c>
      <c r="AW22" s="4">
        <f>U22/$K22</f>
        <v>1.7913798188716433E-2</v>
      </c>
      <c r="AX22" s="4">
        <f t="shared" ref="AX22:AX28" si="37">V22/$K22</f>
        <v>1.9275316447214447E-2</v>
      </c>
      <c r="AY22" s="4">
        <f t="shared" ref="AY22:AY28" si="38">W22/$K22</f>
        <v>2.0728459718986649E-2</v>
      </c>
      <c r="AZ22" s="4">
        <f t="shared" ref="AZ22:AZ28" si="39">X22/$K22</f>
        <v>1.9367803137576443E-2</v>
      </c>
      <c r="BA22" s="4">
        <f t="shared" ref="BA22:BA28" si="40">Y22/$K22</f>
        <v>1.8376122195752714E-2</v>
      </c>
      <c r="BB22" s="4">
        <f t="shared" ref="BB22:BB28" si="41">Z22/$K22</f>
        <v>2.1854925513168963E-2</v>
      </c>
      <c r="BC22" s="4">
        <f t="shared" ref="BC22:BC28" si="42">AA22/$K22</f>
        <v>2.0586781563355836E-2</v>
      </c>
      <c r="BD22" s="4">
        <f t="shared" ref="BD22:BD28" si="43">AB22/$K22</f>
        <v>1.904660072910086E-2</v>
      </c>
      <c r="BE22" s="4">
        <f t="shared" ref="BE22:BE28" si="44">AC22/$K22</f>
        <v>2.0407705780594611E-2</v>
      </c>
      <c r="BF22" s="4">
        <f t="shared" ref="BF22:BF28" si="45">AD22/$K22</f>
        <v>2.0899681673338017E-2</v>
      </c>
      <c r="BG22" s="4">
        <f t="shared" ref="BG22:BG28" si="46">AE22/$K22</f>
        <v>1.8775626298173358E-2</v>
      </c>
      <c r="BH22" s="4">
        <f t="shared" ref="BH22:BH28" si="47">AF22/$K22</f>
        <v>2.076077840078875E-2</v>
      </c>
      <c r="BI22" s="4">
        <f t="shared" ref="BI22:BI28" si="48">AG22/$K22</f>
        <v>1.9495908973940414E-2</v>
      </c>
      <c r="BJ22" s="4">
        <f t="shared" ref="BJ22:BJ28" si="49">AH22/$K22</f>
        <v>1.9718060325015937E-2</v>
      </c>
      <c r="BK22" s="4">
        <f t="shared" ref="BK22:BK28" si="50">AI22/$K22</f>
        <v>1.8489510915451451E-2</v>
      </c>
      <c r="BL22" s="4">
        <f t="shared" ref="BL22:BL28" si="51">AJ22/$K22</f>
        <v>1.7722593448059092E-2</v>
      </c>
      <c r="BM22" s="4">
        <f t="shared" ref="BM22:BM28" si="52">AK22/$K22</f>
        <v>1.9438676499184515E-2</v>
      </c>
      <c r="BN22" s="4">
        <f t="shared" ref="BN22:BN28" si="53">AL22/$K22</f>
        <v>1.9805809075229431E-2</v>
      </c>
      <c r="BO22" s="4">
        <f t="shared" ref="BO22:BO28" si="54">AM22/$K22</f>
        <v>2.0862003681587474E-2</v>
      </c>
    </row>
    <row r="23" spans="1:67" x14ac:dyDescent="0.2">
      <c r="A23" s="17" t="s">
        <v>95</v>
      </c>
      <c r="B23" s="24"/>
      <c r="C23" s="4">
        <v>6323362.7124999901</v>
      </c>
      <c r="D23" s="4">
        <v>6137563.7544999998</v>
      </c>
      <c r="E23" s="4">
        <v>6127558.7859999901</v>
      </c>
      <c r="F23" s="4">
        <v>6241709.0615000101</v>
      </c>
      <c r="G23" s="4">
        <v>6203690.3959999997</v>
      </c>
      <c r="H23" s="4">
        <v>6199160.6505000005</v>
      </c>
      <c r="I23" s="4">
        <v>6123376.7189999996</v>
      </c>
      <c r="J23" s="4">
        <v>6031028.1714999899</v>
      </c>
      <c r="K23" s="4">
        <f t="shared" ref="K23:K27" si="55">AVERAGE(C23:J23)</f>
        <v>6173431.2814374967</v>
      </c>
      <c r="L23" s="6">
        <v>3454484.6335</v>
      </c>
      <c r="M23" s="6">
        <v>3475563.1595000098</v>
      </c>
      <c r="N23" s="6">
        <v>3379243.4695000001</v>
      </c>
      <c r="O23" s="6">
        <v>3499648.0275000101</v>
      </c>
      <c r="P23" s="6">
        <v>3341019.2895</v>
      </c>
      <c r="Q23" s="6">
        <v>3585401.9555000002</v>
      </c>
      <c r="R23" s="6">
        <v>3597734.01849999</v>
      </c>
      <c r="S23" s="6">
        <v>3451330.4844999998</v>
      </c>
      <c r="T23" s="6">
        <v>3687664.2802617499</v>
      </c>
      <c r="U23" s="6">
        <v>3208339.997</v>
      </c>
      <c r="V23" s="6">
        <v>3282630.8059999999</v>
      </c>
      <c r="W23" s="6">
        <v>3543623.0958188199</v>
      </c>
      <c r="X23" s="6">
        <v>3325672.0814999901</v>
      </c>
      <c r="Y23" s="6">
        <v>3495036.9951255401</v>
      </c>
      <c r="Z23" s="6">
        <v>3597867.4785000002</v>
      </c>
      <c r="AA23" s="6">
        <v>3551937.5145</v>
      </c>
      <c r="AB23" s="6">
        <v>3443483.7609999902</v>
      </c>
      <c r="AC23" s="6">
        <v>3645681.5526357</v>
      </c>
      <c r="AD23" s="6">
        <v>3655284.4309999999</v>
      </c>
      <c r="AE23" s="6">
        <v>3254226.9375</v>
      </c>
      <c r="AF23" s="6">
        <v>3642035.24</v>
      </c>
      <c r="AG23" s="6">
        <v>3349577.1675</v>
      </c>
      <c r="AH23" s="6">
        <v>3541866.2598772398</v>
      </c>
      <c r="AI23" s="6">
        <v>3564122.2582860598</v>
      </c>
      <c r="AJ23" s="6">
        <v>3416291.1919999998</v>
      </c>
      <c r="AK23" s="6">
        <v>3518524.9015000002</v>
      </c>
      <c r="AL23" s="6">
        <v>3501492.0945000001</v>
      </c>
      <c r="AM23" s="6">
        <v>3624517.2507164399</v>
      </c>
      <c r="AN23" s="5">
        <f t="shared" ref="AN23:AN28" si="56">L23/$K23</f>
        <v>0.55957286572332521</v>
      </c>
      <c r="AO23" s="4">
        <f t="shared" ref="AO23:AO28" si="57">M23/$K23</f>
        <v>0.56298725960560425</v>
      </c>
      <c r="AP23" s="4">
        <f t="shared" si="30"/>
        <v>0.54738496557997418</v>
      </c>
      <c r="AQ23" s="4">
        <f t="shared" si="31"/>
        <v>0.56688863420621238</v>
      </c>
      <c r="AR23" s="4">
        <f t="shared" si="32"/>
        <v>0.54119324200560903</v>
      </c>
      <c r="AS23" s="4">
        <f t="shared" si="33"/>
        <v>0.58077943886420513</v>
      </c>
      <c r="AT23" s="4">
        <f t="shared" si="34"/>
        <v>0.58277704156484111</v>
      </c>
      <c r="AU23" s="4">
        <f t="shared" si="35"/>
        <v>0.55906194256629838</v>
      </c>
      <c r="AV23" s="4">
        <f t="shared" si="36"/>
        <v>0.59734434743769749</v>
      </c>
      <c r="AW23" s="4">
        <f t="shared" ref="AW23:AW28" si="58">U23/$K23</f>
        <v>0.51970125700547709</v>
      </c>
      <c r="AX23" s="4">
        <f t="shared" si="37"/>
        <v>0.53173521439694915</v>
      </c>
      <c r="AY23" s="4">
        <f t="shared" si="38"/>
        <v>0.57401191238232752</v>
      </c>
      <c r="AZ23" s="4">
        <f t="shared" si="39"/>
        <v>0.53870723263734144</v>
      </c>
      <c r="BA23" s="4">
        <f t="shared" si="40"/>
        <v>0.56614171856655271</v>
      </c>
      <c r="BB23" s="4">
        <f t="shared" si="41"/>
        <v>0.58279866001233416</v>
      </c>
      <c r="BC23" s="4">
        <f t="shared" si="42"/>
        <v>0.57535871909356118</v>
      </c>
      <c r="BD23" s="4">
        <f t="shared" si="43"/>
        <v>0.55779089521154723</v>
      </c>
      <c r="BE23" s="4">
        <f t="shared" si="44"/>
        <v>0.59054379751462871</v>
      </c>
      <c r="BF23" s="4">
        <f t="shared" si="45"/>
        <v>0.59209931468595844</v>
      </c>
      <c r="BG23" s="4">
        <f t="shared" si="46"/>
        <v>0.52713422878536464</v>
      </c>
      <c r="BH23" s="4">
        <f t="shared" si="47"/>
        <v>0.58995315149145788</v>
      </c>
      <c r="BI23" s="4">
        <f t="shared" si="48"/>
        <v>0.54257948534579681</v>
      </c>
      <c r="BJ23" s="4">
        <f t="shared" si="49"/>
        <v>0.5737273322418045</v>
      </c>
      <c r="BK23" s="4">
        <f t="shared" si="50"/>
        <v>0.5773324583692695</v>
      </c>
      <c r="BL23" s="4">
        <f t="shared" si="51"/>
        <v>0.55338612130861997</v>
      </c>
      <c r="BM23" s="4">
        <f t="shared" si="52"/>
        <v>0.56994639465407704</v>
      </c>
      <c r="BN23" s="4">
        <f t="shared" si="53"/>
        <v>0.56718734442358132</v>
      </c>
      <c r="BO23" s="4">
        <f t="shared" si="54"/>
        <v>0.58711550926545075</v>
      </c>
    </row>
    <row r="24" spans="1:67" x14ac:dyDescent="0.2">
      <c r="A24" s="17" t="s">
        <v>96</v>
      </c>
      <c r="B24" s="24"/>
      <c r="C24" s="4">
        <v>11089448.142000001</v>
      </c>
      <c r="D24" s="4">
        <v>11043225.937000001</v>
      </c>
      <c r="E24" s="4">
        <v>10794695.616</v>
      </c>
      <c r="F24" s="4">
        <v>11097479.191</v>
      </c>
      <c r="G24" s="4">
        <v>10637572.728499999</v>
      </c>
      <c r="H24" s="4">
        <v>10841710.914999999</v>
      </c>
      <c r="I24" s="4">
        <v>10715525.531500001</v>
      </c>
      <c r="J24" s="4">
        <v>10752511.772500001</v>
      </c>
      <c r="K24" s="4">
        <f t="shared" si="55"/>
        <v>10871521.2291875</v>
      </c>
      <c r="L24" s="6">
        <v>1051664.0279999999</v>
      </c>
      <c r="M24" s="6">
        <v>1117775.7555</v>
      </c>
      <c r="N24" s="6">
        <v>1186358.09407425</v>
      </c>
      <c r="O24" s="6">
        <v>1161082.601</v>
      </c>
      <c r="P24" s="6">
        <v>1008285.62611425</v>
      </c>
      <c r="Q24" s="6">
        <v>1190706.1675122499</v>
      </c>
      <c r="R24" s="6">
        <v>1080422.9987255901</v>
      </c>
      <c r="S24" s="6">
        <v>1052437.6274999999</v>
      </c>
      <c r="T24" s="6">
        <v>1179578.9440510101</v>
      </c>
      <c r="U24" s="6">
        <v>1188935.1152848101</v>
      </c>
      <c r="V24" s="6">
        <v>1161734.3964043199</v>
      </c>
      <c r="W24" s="6">
        <v>1226762.1008105101</v>
      </c>
      <c r="X24" s="6">
        <v>1231917.99533912</v>
      </c>
      <c r="Y24" s="6">
        <v>1043362.3805</v>
      </c>
      <c r="Z24" s="6">
        <v>1253246.78734292</v>
      </c>
      <c r="AA24" s="6">
        <v>1288884.41773725</v>
      </c>
      <c r="AB24" s="6">
        <v>1154579.9484999999</v>
      </c>
      <c r="AC24" s="6">
        <v>1335933.2814617699</v>
      </c>
      <c r="AD24" s="6">
        <v>1111562.2995</v>
      </c>
      <c r="AE24" s="6">
        <v>1277254.36214607</v>
      </c>
      <c r="AF24" s="6">
        <v>1295052.5167731401</v>
      </c>
      <c r="AG24" s="6">
        <v>1200240.71100885</v>
      </c>
      <c r="AH24" s="6">
        <v>1265824.51800122</v>
      </c>
      <c r="AI24" s="6">
        <v>1282514.06451719</v>
      </c>
      <c r="AJ24" s="6">
        <v>1226466.0430000001</v>
      </c>
      <c r="AK24" s="6">
        <v>1154234.9546506801</v>
      </c>
      <c r="AL24" s="6">
        <v>1361421.2873498001</v>
      </c>
      <c r="AM24" s="6">
        <v>1309092.41165405</v>
      </c>
      <c r="AN24" s="5">
        <f t="shared" si="56"/>
        <v>9.6735682691445904E-2</v>
      </c>
      <c r="AO24" s="4">
        <f t="shared" si="57"/>
        <v>0.10281686729351479</v>
      </c>
      <c r="AP24" s="4">
        <f t="shared" si="30"/>
        <v>0.10912530721911806</v>
      </c>
      <c r="AQ24" s="4">
        <f t="shared" si="31"/>
        <v>0.10680038023407101</v>
      </c>
      <c r="AR24" s="4">
        <f t="shared" si="32"/>
        <v>9.2745587747852451E-2</v>
      </c>
      <c r="AS24" s="4">
        <f t="shared" si="33"/>
        <v>0.10952525800303654</v>
      </c>
      <c r="AT24" s="4">
        <f t="shared" si="34"/>
        <v>9.9381031959437857E-2</v>
      </c>
      <c r="AU24" s="4">
        <f t="shared" si="35"/>
        <v>9.6806841040281491E-2</v>
      </c>
      <c r="AV24" s="4">
        <f t="shared" si="36"/>
        <v>0.10850173763025138</v>
      </c>
      <c r="AW24" s="4">
        <f t="shared" si="58"/>
        <v>0.10936235051381737</v>
      </c>
      <c r="AX24" s="4">
        <f t="shared" si="37"/>
        <v>0.1068603346222913</v>
      </c>
      <c r="AY24" s="4">
        <f t="shared" si="38"/>
        <v>0.11284180704324431</v>
      </c>
      <c r="AZ24" s="4">
        <f t="shared" si="39"/>
        <v>0.1133160639958746</v>
      </c>
      <c r="BA24" s="4">
        <f t="shared" si="40"/>
        <v>9.5972068536169089E-2</v>
      </c>
      <c r="BB24" s="4">
        <f t="shared" si="41"/>
        <v>0.11527795981101932</v>
      </c>
      <c r="BC24" s="4">
        <f t="shared" si="42"/>
        <v>0.11855603190811013</v>
      </c>
      <c r="BD24" s="4">
        <f t="shared" si="43"/>
        <v>0.10620224384056041</v>
      </c>
      <c r="BE24" s="4">
        <f t="shared" si="44"/>
        <v>0.12288374858479792</v>
      </c>
      <c r="BF24" s="4">
        <f t="shared" si="45"/>
        <v>0.10224533219101982</v>
      </c>
      <c r="BG24" s="4">
        <f t="shared" si="46"/>
        <v>0.11748625930260245</v>
      </c>
      <c r="BH24" s="4">
        <f t="shared" si="47"/>
        <v>0.11912339492068745</v>
      </c>
      <c r="BI24" s="4">
        <f t="shared" si="48"/>
        <v>0.11040227818223668</v>
      </c>
      <c r="BJ24" s="4">
        <f t="shared" si="49"/>
        <v>0.1164349028361161</v>
      </c>
      <c r="BK24" s="4">
        <f t="shared" si="50"/>
        <v>0.11797006485844307</v>
      </c>
      <c r="BL24" s="4">
        <f t="shared" si="51"/>
        <v>0.11281457462523503</v>
      </c>
      <c r="BM24" s="4">
        <f t="shared" si="52"/>
        <v>0.10617051011700444</v>
      </c>
      <c r="BN24" s="4">
        <f t="shared" si="53"/>
        <v>0.12522822323105082</v>
      </c>
      <c r="BO24" s="4">
        <f t="shared" si="54"/>
        <v>0.12041483285149111</v>
      </c>
    </row>
    <row r="25" spans="1:67" x14ac:dyDescent="0.2">
      <c r="A25" s="17" t="s">
        <v>97</v>
      </c>
      <c r="B25" s="24"/>
      <c r="C25" s="4">
        <v>12547355.2954573</v>
      </c>
      <c r="D25" s="4">
        <v>12548157.6538759</v>
      </c>
      <c r="E25" s="4">
        <v>12241610.114535199</v>
      </c>
      <c r="F25" s="4">
        <v>12403199.2951796</v>
      </c>
      <c r="G25" s="4">
        <v>12131227.970099</v>
      </c>
      <c r="H25" s="4">
        <v>12261303.386085499</v>
      </c>
      <c r="I25" s="4">
        <v>12396458.8914333</v>
      </c>
      <c r="J25" s="4">
        <v>12331474.4037832</v>
      </c>
      <c r="K25" s="4">
        <f t="shared" si="55"/>
        <v>12357598.376306124</v>
      </c>
      <c r="L25" s="6">
        <v>8121732.8041425599</v>
      </c>
      <c r="M25" s="6">
        <v>8208671.8598179398</v>
      </c>
      <c r="N25" s="6">
        <v>8874089.8682789803</v>
      </c>
      <c r="O25" s="6">
        <v>7770444.2666801596</v>
      </c>
      <c r="P25" s="6">
        <v>8657131.1778044496</v>
      </c>
      <c r="Q25" s="6">
        <v>8152439.6987740798</v>
      </c>
      <c r="R25" s="6">
        <v>6941770.7782510901</v>
      </c>
      <c r="S25" s="6">
        <v>8360528.48079143</v>
      </c>
      <c r="T25" s="6">
        <v>8700475.6505472008</v>
      </c>
      <c r="U25" s="6">
        <v>8930472.4524262697</v>
      </c>
      <c r="V25" s="6">
        <v>8703037.3048980609</v>
      </c>
      <c r="W25" s="6">
        <v>9000383.8026514295</v>
      </c>
      <c r="X25" s="6">
        <v>8849103.6071291901</v>
      </c>
      <c r="Y25" s="6">
        <v>8103851.5624192897</v>
      </c>
      <c r="Z25" s="6">
        <v>8018933.4674997199</v>
      </c>
      <c r="AA25" s="6">
        <v>8886966.87094987</v>
      </c>
      <c r="AB25" s="6">
        <v>8451186.6594837308</v>
      </c>
      <c r="AC25" s="6">
        <v>8039608.1708763</v>
      </c>
      <c r="AD25" s="6">
        <v>7887234.0747382296</v>
      </c>
      <c r="AE25" s="6">
        <v>8218027.7797783501</v>
      </c>
      <c r="AF25" s="6">
        <v>8357697.2002683096</v>
      </c>
      <c r="AG25" s="6">
        <v>8552551.5796806999</v>
      </c>
      <c r="AH25" s="6">
        <v>8613084.0165144596</v>
      </c>
      <c r="AI25" s="6">
        <v>8464947.7851348091</v>
      </c>
      <c r="AJ25" s="6">
        <v>8239811.4317032099</v>
      </c>
      <c r="AK25" s="6">
        <v>8293360.5559629695</v>
      </c>
      <c r="AL25" s="6">
        <v>8309821.2148667602</v>
      </c>
      <c r="AM25" s="6">
        <v>8554744.6901238393</v>
      </c>
      <c r="AN25" s="5">
        <f t="shared" si="56"/>
        <v>0.65722582631547466</v>
      </c>
      <c r="AO25" s="4">
        <f t="shared" si="57"/>
        <v>0.66426109749260498</v>
      </c>
      <c r="AP25" s="4">
        <f t="shared" si="30"/>
        <v>0.71810796872098881</v>
      </c>
      <c r="AQ25" s="4">
        <f t="shared" si="31"/>
        <v>0.62879890008230421</v>
      </c>
      <c r="AR25" s="4">
        <f t="shared" si="32"/>
        <v>0.70055126523639288</v>
      </c>
      <c r="AS25" s="4">
        <f t="shared" si="33"/>
        <v>0.6597106857271865</v>
      </c>
      <c r="AT25" s="4">
        <f t="shared" si="34"/>
        <v>0.56174108972184378</v>
      </c>
      <c r="AU25" s="4">
        <f t="shared" si="35"/>
        <v>0.67654961961067717</v>
      </c>
      <c r="AV25" s="4">
        <f t="shared" si="36"/>
        <v>0.70405878113251219</v>
      </c>
      <c r="AW25" s="4">
        <f t="shared" si="58"/>
        <v>0.72267055300560146</v>
      </c>
      <c r="AX25" s="4">
        <f t="shared" si="37"/>
        <v>0.70426607499923721</v>
      </c>
      <c r="AY25" s="4">
        <f t="shared" si="38"/>
        <v>0.72832791037361599</v>
      </c>
      <c r="AZ25" s="4">
        <f t="shared" si="39"/>
        <v>0.71608603368240575</v>
      </c>
      <c r="BA25" s="4">
        <f t="shared" si="40"/>
        <v>0.65577884275291165</v>
      </c>
      <c r="BB25" s="4">
        <f t="shared" si="41"/>
        <v>0.64890711150435543</v>
      </c>
      <c r="BC25" s="4">
        <f t="shared" si="42"/>
        <v>0.71914999988908213</v>
      </c>
      <c r="BD25" s="4">
        <f t="shared" si="43"/>
        <v>0.68388584918633033</v>
      </c>
      <c r="BE25" s="4">
        <f t="shared" si="44"/>
        <v>0.65058014721461299</v>
      </c>
      <c r="BF25" s="4">
        <f t="shared" si="45"/>
        <v>0.6382497500372597</v>
      </c>
      <c r="BG25" s="4">
        <f t="shared" si="46"/>
        <v>0.66501819605459978</v>
      </c>
      <c r="BH25" s="4">
        <f t="shared" si="47"/>
        <v>0.67632050708922242</v>
      </c>
      <c r="BI25" s="4">
        <f t="shared" si="48"/>
        <v>0.69208848833272962</v>
      </c>
      <c r="BJ25" s="4">
        <f t="shared" si="49"/>
        <v>0.69698688646725893</v>
      </c>
      <c r="BK25" s="4">
        <f t="shared" si="50"/>
        <v>0.68499942524148549</v>
      </c>
      <c r="BL25" s="4">
        <f t="shared" si="51"/>
        <v>0.66678096995787106</v>
      </c>
      <c r="BM25" s="4">
        <f t="shared" si="52"/>
        <v>0.67111426536278018</v>
      </c>
      <c r="BN25" s="4">
        <f t="shared" si="53"/>
        <v>0.67244629270357414</v>
      </c>
      <c r="BO25" s="4">
        <f t="shared" si="54"/>
        <v>0.6922659589363499</v>
      </c>
    </row>
    <row r="26" spans="1:67" x14ac:dyDescent="0.2">
      <c r="A26" s="17" t="s">
        <v>98</v>
      </c>
      <c r="B26" s="24"/>
      <c r="C26" s="4">
        <v>9914295.7904999908</v>
      </c>
      <c r="D26" s="4">
        <v>9854807.4179359209</v>
      </c>
      <c r="E26" s="4">
        <v>9890709.2099999897</v>
      </c>
      <c r="F26" s="4">
        <v>9914269.4230000097</v>
      </c>
      <c r="G26" s="4">
        <v>9829455.6220000107</v>
      </c>
      <c r="H26" s="4">
        <v>9633755.7799999993</v>
      </c>
      <c r="I26" s="4">
        <v>9608398.8024999909</v>
      </c>
      <c r="J26" s="4">
        <v>9675292.1050000004</v>
      </c>
      <c r="K26" s="4">
        <f t="shared" si="55"/>
        <v>9790123.0188669898</v>
      </c>
      <c r="L26" s="6">
        <v>6019788.3936294904</v>
      </c>
      <c r="M26" s="6">
        <v>6085601.5880000005</v>
      </c>
      <c r="N26" s="6">
        <v>6051170.8930000002</v>
      </c>
      <c r="O26" s="6">
        <v>6522627.5685000103</v>
      </c>
      <c r="P26" s="6">
        <v>5749459.0051267603</v>
      </c>
      <c r="Q26" s="6">
        <v>6356187.7061677901</v>
      </c>
      <c r="R26" s="6">
        <v>6247003.8223509602</v>
      </c>
      <c r="S26" s="6">
        <v>6352220.2215</v>
      </c>
      <c r="T26" s="6">
        <v>6478967.1320571201</v>
      </c>
      <c r="U26" s="6">
        <v>5826452.6436205497</v>
      </c>
      <c r="V26" s="6">
        <v>6236208.1859999998</v>
      </c>
      <c r="W26" s="6">
        <v>6382465.5574421799</v>
      </c>
      <c r="X26" s="6">
        <v>6157410.9695703397</v>
      </c>
      <c r="Y26" s="6">
        <v>6405616.7490327898</v>
      </c>
      <c r="Z26" s="6">
        <v>6241332.9744386896</v>
      </c>
      <c r="AA26" s="6">
        <v>6238763.1498552803</v>
      </c>
      <c r="AB26" s="6">
        <v>6207931.9280000096</v>
      </c>
      <c r="AC26" s="6">
        <v>6402831.7965026703</v>
      </c>
      <c r="AD26" s="6">
        <v>6085872.7247301498</v>
      </c>
      <c r="AE26" s="6">
        <v>6066597.9980000099</v>
      </c>
      <c r="AF26" s="6">
        <v>6488507.7134391302</v>
      </c>
      <c r="AG26" s="6">
        <v>6066578.78080237</v>
      </c>
      <c r="AH26" s="6">
        <v>6468322.8646956999</v>
      </c>
      <c r="AI26" s="6">
        <v>6492413.3005505297</v>
      </c>
      <c r="AJ26" s="6">
        <v>6238544.6239999998</v>
      </c>
      <c r="AK26" s="6">
        <v>6593751.0081548104</v>
      </c>
      <c r="AL26" s="6">
        <v>6605724.71264398</v>
      </c>
      <c r="AM26" s="6">
        <v>6575220.41300001</v>
      </c>
      <c r="AN26" s="5">
        <f t="shared" si="56"/>
        <v>0.61488383568096983</v>
      </c>
      <c r="AO26" s="4">
        <f t="shared" si="57"/>
        <v>0.6216062429728576</v>
      </c>
      <c r="AP26" s="4">
        <f t="shared" si="30"/>
        <v>0.61808936224177313</v>
      </c>
      <c r="AQ26" s="4">
        <f t="shared" si="31"/>
        <v>0.66624572090973311</v>
      </c>
      <c r="AR26" s="4">
        <f t="shared" si="32"/>
        <v>0.58727137483836689</v>
      </c>
      <c r="AS26" s="4">
        <f t="shared" si="33"/>
        <v>0.64924492714938231</v>
      </c>
      <c r="AT26" s="4">
        <f t="shared" si="34"/>
        <v>0.63809247445737671</v>
      </c>
      <c r="AU26" s="4">
        <f t="shared" si="35"/>
        <v>0.64883967333794978</v>
      </c>
      <c r="AV26" s="4">
        <f t="shared" si="36"/>
        <v>0.66178607966122682</v>
      </c>
      <c r="AW26" s="4">
        <f t="shared" si="58"/>
        <v>0.59513579475887368</v>
      </c>
      <c r="AX26" s="4">
        <f t="shared" si="37"/>
        <v>0.63698976754244252</v>
      </c>
      <c r="AY26" s="4">
        <f t="shared" si="38"/>
        <v>0.65192904574766231</v>
      </c>
      <c r="AZ26" s="4">
        <f t="shared" si="39"/>
        <v>0.6289411233856933</v>
      </c>
      <c r="BA26" s="4">
        <f t="shared" si="40"/>
        <v>0.6542937955619389</v>
      </c>
      <c r="BB26" s="4">
        <f t="shared" si="41"/>
        <v>0.637513232715333</v>
      </c>
      <c r="BC26" s="4">
        <f t="shared" si="42"/>
        <v>0.63725074116354585</v>
      </c>
      <c r="BD26" s="4">
        <f t="shared" si="43"/>
        <v>0.63410152416230348</v>
      </c>
      <c r="BE26" s="4">
        <f t="shared" si="44"/>
        <v>0.65400933003226647</v>
      </c>
      <c r="BF26" s="4">
        <f t="shared" si="45"/>
        <v>0.62163393789861365</v>
      </c>
      <c r="BG26" s="4">
        <f t="shared" si="46"/>
        <v>0.61966514479019252</v>
      </c>
      <c r="BH26" s="4">
        <f t="shared" si="47"/>
        <v>0.66276059053955017</v>
      </c>
      <c r="BI26" s="4">
        <f t="shared" si="48"/>
        <v>0.61966318187332181</v>
      </c>
      <c r="BJ26" s="4">
        <f t="shared" si="49"/>
        <v>0.66069883414440267</v>
      </c>
      <c r="BK26" s="4">
        <f t="shared" si="50"/>
        <v>0.66315952190168659</v>
      </c>
      <c r="BL26" s="4">
        <f t="shared" si="51"/>
        <v>0.63722842011049485</v>
      </c>
      <c r="BM26" s="4">
        <f t="shared" si="52"/>
        <v>0.67351053663449312</v>
      </c>
      <c r="BN26" s="4">
        <f t="shared" si="53"/>
        <v>0.67473357586148697</v>
      </c>
      <c r="BO26" s="4">
        <f t="shared" si="54"/>
        <v>0.67161775192493545</v>
      </c>
    </row>
    <row r="27" spans="1:67" x14ac:dyDescent="0.2">
      <c r="A27" s="17" t="s">
        <v>99</v>
      </c>
      <c r="B27" s="24"/>
      <c r="C27" s="4">
        <v>9952076.5610000007</v>
      </c>
      <c r="D27" s="4">
        <v>10123915.513499999</v>
      </c>
      <c r="E27" s="4">
        <v>9880575.5965</v>
      </c>
      <c r="F27" s="4">
        <v>9341503.2920000106</v>
      </c>
      <c r="G27" s="4">
        <v>9753245.2039999999</v>
      </c>
      <c r="H27" s="4">
        <v>8971219.2364999894</v>
      </c>
      <c r="I27" s="4">
        <v>7185156.5690000001</v>
      </c>
      <c r="J27" s="4">
        <v>10023132.846000001</v>
      </c>
      <c r="K27" s="4">
        <f t="shared" si="55"/>
        <v>9403853.1023124997</v>
      </c>
      <c r="L27" s="6">
        <v>461437.88449999999</v>
      </c>
      <c r="M27" s="6">
        <v>490142.52132932498</v>
      </c>
      <c r="N27" s="6">
        <v>410781.40348298399</v>
      </c>
      <c r="O27" s="6">
        <v>491285.91745102202</v>
      </c>
      <c r="P27" s="6">
        <v>488186.26877220202</v>
      </c>
      <c r="Q27" s="6">
        <v>513798.73102971399</v>
      </c>
      <c r="R27" s="6">
        <v>455463.44488678803</v>
      </c>
      <c r="S27" s="6">
        <v>469918.61588472401</v>
      </c>
      <c r="T27" s="6">
        <v>451233.39555002801</v>
      </c>
      <c r="U27" s="6">
        <v>471811.17190786498</v>
      </c>
      <c r="V27" s="6">
        <v>461220.63321113598</v>
      </c>
      <c r="W27" s="6">
        <v>438873.799</v>
      </c>
      <c r="X27" s="6">
        <v>454338.07223005302</v>
      </c>
      <c r="Y27" s="6">
        <v>445079.04236772802</v>
      </c>
      <c r="Z27" s="6">
        <v>463394.37650000001</v>
      </c>
      <c r="AA27" s="6">
        <v>432949.52799999999</v>
      </c>
      <c r="AB27" s="6">
        <v>462326.22679523699</v>
      </c>
      <c r="AC27" s="6">
        <v>452632.23146673001</v>
      </c>
      <c r="AD27" s="6">
        <v>461480.96351325401</v>
      </c>
      <c r="AE27" s="6">
        <v>488260.66020268999</v>
      </c>
      <c r="AF27" s="6">
        <v>440006.826</v>
      </c>
      <c r="AG27" s="6">
        <v>454213.36560625699</v>
      </c>
      <c r="AH27" s="6">
        <v>443227.64334775897</v>
      </c>
      <c r="AI27" s="6">
        <v>485413.96906068001</v>
      </c>
      <c r="AJ27" s="6">
        <v>491326.38620542601</v>
      </c>
      <c r="AK27" s="6">
        <v>468347.52466481703</v>
      </c>
      <c r="AL27" s="6">
        <v>468871.87920400902</v>
      </c>
      <c r="AM27" s="6">
        <v>472940.64849999902</v>
      </c>
      <c r="AN27" s="5">
        <f t="shared" si="56"/>
        <v>4.9069023035518057E-2</v>
      </c>
      <c r="AO27" s="4">
        <f t="shared" si="57"/>
        <v>5.2121456598337772E-2</v>
      </c>
      <c r="AP27" s="4">
        <f t="shared" si="30"/>
        <v>4.3682243758355693E-2</v>
      </c>
      <c r="AQ27" s="4">
        <f t="shared" si="31"/>
        <v>5.2243044644137412E-2</v>
      </c>
      <c r="AR27" s="4">
        <f t="shared" si="32"/>
        <v>5.1913429895257747E-2</v>
      </c>
      <c r="AS27" s="4">
        <f t="shared" si="33"/>
        <v>5.4637043501175687E-2</v>
      </c>
      <c r="AT27" s="4">
        <f t="shared" si="34"/>
        <v>4.843370477307702E-2</v>
      </c>
      <c r="AU27" s="4">
        <f t="shared" si="35"/>
        <v>4.9970858835424216E-2</v>
      </c>
      <c r="AV27" s="4">
        <f t="shared" si="36"/>
        <v>4.7983883908082878E-2</v>
      </c>
      <c r="AW27" s="4">
        <f t="shared" si="58"/>
        <v>5.0172112087952754E-2</v>
      </c>
      <c r="AX27" s="4">
        <f t="shared" si="37"/>
        <v>4.9045920666042443E-2</v>
      </c>
      <c r="AY27" s="4">
        <f t="shared" si="38"/>
        <v>4.666957195365766E-2</v>
      </c>
      <c r="AZ27" s="4">
        <f t="shared" si="39"/>
        <v>4.8314033331542244E-2</v>
      </c>
      <c r="BA27" s="4">
        <f t="shared" si="40"/>
        <v>4.7329433746501073E-2</v>
      </c>
      <c r="BB27" s="4">
        <f t="shared" si="41"/>
        <v>4.9277075200807506E-2</v>
      </c>
      <c r="BC27" s="4">
        <f t="shared" si="42"/>
        <v>4.6039588590929124E-2</v>
      </c>
      <c r="BD27" s="4">
        <f t="shared" si="43"/>
        <v>4.916348881306392E-2</v>
      </c>
      <c r="BE27" s="4">
        <f t="shared" si="44"/>
        <v>4.8132635265795816E-2</v>
      </c>
      <c r="BF27" s="4">
        <f t="shared" si="45"/>
        <v>4.907360403149761E-2</v>
      </c>
      <c r="BG27" s="4">
        <f t="shared" si="46"/>
        <v>5.1921340634576894E-2</v>
      </c>
      <c r="BH27" s="4">
        <f t="shared" si="47"/>
        <v>4.6790057353384013E-2</v>
      </c>
      <c r="BI27" s="4">
        <f t="shared" si="48"/>
        <v>4.8300772105272623E-2</v>
      </c>
      <c r="BJ27" s="4">
        <f t="shared" si="49"/>
        <v>4.7132557104572904E-2</v>
      </c>
      <c r="BK27" s="4">
        <f t="shared" si="50"/>
        <v>5.1618625235788931E-2</v>
      </c>
      <c r="BL27" s="4">
        <f t="shared" si="51"/>
        <v>5.2247348066783821E-2</v>
      </c>
      <c r="BM27" s="4">
        <f t="shared" si="52"/>
        <v>4.9803789953890898E-2</v>
      </c>
      <c r="BN27" s="4">
        <f t="shared" si="53"/>
        <v>4.9859549495590148E-2</v>
      </c>
      <c r="BO27" s="4">
        <f t="shared" si="54"/>
        <v>5.0292219939473352E-2</v>
      </c>
    </row>
    <row r="28" spans="1:67" x14ac:dyDescent="0.2">
      <c r="A28" s="17" t="s">
        <v>100</v>
      </c>
      <c r="B28" s="24"/>
      <c r="C28" s="4">
        <v>2825371.0649999999</v>
      </c>
      <c r="D28" s="4">
        <v>2802643.74210905</v>
      </c>
      <c r="E28" s="4">
        <v>2824005.5678513702</v>
      </c>
      <c r="F28" s="4">
        <v>2786208.9339999999</v>
      </c>
      <c r="G28" s="4">
        <v>2786697.26092574</v>
      </c>
      <c r="H28" s="4">
        <v>2755730.9694249402</v>
      </c>
      <c r="I28" s="4">
        <v>2777382.62167755</v>
      </c>
      <c r="J28" s="4">
        <v>2778703.9069920401</v>
      </c>
      <c r="K28" s="4">
        <f>AVERAGE(C28:J28)</f>
        <v>2792093.0084975865</v>
      </c>
      <c r="L28" s="6">
        <v>1155367.6647296899</v>
      </c>
      <c r="M28" s="6">
        <v>1212570.6110223001</v>
      </c>
      <c r="N28" s="6">
        <v>1245662.7555588901</v>
      </c>
      <c r="O28" s="6">
        <v>1096699.1761980299</v>
      </c>
      <c r="P28" s="6">
        <v>1207401.8433765599</v>
      </c>
      <c r="Q28" s="6">
        <v>1129731.53266258</v>
      </c>
      <c r="R28" s="6">
        <v>1309138.30419174</v>
      </c>
      <c r="S28" s="6">
        <v>1171642.97779325</v>
      </c>
      <c r="T28" s="6">
        <v>1313796.30140795</v>
      </c>
      <c r="U28" s="6">
        <v>1152127.5643948501</v>
      </c>
      <c r="V28" s="6">
        <v>1171585.8163979901</v>
      </c>
      <c r="W28" s="6">
        <v>1313702.40801145</v>
      </c>
      <c r="X28" s="6">
        <v>1201340.78177851</v>
      </c>
      <c r="Y28" s="6">
        <v>1361805.3203803699</v>
      </c>
      <c r="Z28" s="6">
        <v>1217742.54430717</v>
      </c>
      <c r="AA28" s="6">
        <v>1260725.9184483199</v>
      </c>
      <c r="AB28" s="6">
        <v>1302221.6513014899</v>
      </c>
      <c r="AC28" s="6">
        <v>1314901.72149025</v>
      </c>
      <c r="AD28" s="6">
        <v>1446539.7774118399</v>
      </c>
      <c r="AE28" s="6">
        <v>1287028.94720712</v>
      </c>
      <c r="AF28" s="6">
        <v>1353133.16723894</v>
      </c>
      <c r="AG28" s="6">
        <v>1365456.63139676</v>
      </c>
      <c r="AH28" s="6">
        <v>1368615.07718059</v>
      </c>
      <c r="AI28" s="6">
        <v>1286093.4850822301</v>
      </c>
      <c r="AJ28" s="6">
        <v>1247522.68372115</v>
      </c>
      <c r="AK28" s="6">
        <v>1375282.2209343</v>
      </c>
      <c r="AL28" s="6">
        <v>1301465.1031829601</v>
      </c>
      <c r="AM28" s="6">
        <v>1284277.9952656</v>
      </c>
      <c r="AN28" s="5">
        <f t="shared" si="56"/>
        <v>0.41379984879206744</v>
      </c>
      <c r="AO28" s="4">
        <f t="shared" si="57"/>
        <v>0.43428732758253608</v>
      </c>
      <c r="AP28" s="4">
        <f t="shared" si="30"/>
        <v>0.44613942005792134</v>
      </c>
      <c r="AQ28" s="4">
        <f t="shared" si="31"/>
        <v>0.39278747980826006</v>
      </c>
      <c r="AR28" s="4">
        <f t="shared" si="32"/>
        <v>0.43243611144109334</v>
      </c>
      <c r="AS28" s="4">
        <f t="shared" si="33"/>
        <v>0.40461815893106073</v>
      </c>
      <c r="AT28" s="4">
        <f t="shared" si="34"/>
        <v>0.46887345808590447</v>
      </c>
      <c r="AU28" s="4">
        <f t="shared" si="35"/>
        <v>0.41962892146766489</v>
      </c>
      <c r="AV28" s="4">
        <f t="shared" si="36"/>
        <v>0.47054173962310025</v>
      </c>
      <c r="AW28" s="4">
        <f t="shared" si="58"/>
        <v>0.4126393930604787</v>
      </c>
      <c r="AX28" s="4">
        <f t="shared" si="37"/>
        <v>0.41960844887055376</v>
      </c>
      <c r="AY28" s="4">
        <f t="shared" si="38"/>
        <v>0.47050811130333647</v>
      </c>
      <c r="AZ28" s="4">
        <f t="shared" si="39"/>
        <v>0.43026531642115545</v>
      </c>
      <c r="BA28" s="4">
        <f t="shared" si="40"/>
        <v>0.48773637419519617</v>
      </c>
      <c r="BB28" s="4">
        <f t="shared" si="41"/>
        <v>0.43613967751111277</v>
      </c>
      <c r="BC28" s="4">
        <f t="shared" si="42"/>
        <v>0.45153435598719943</v>
      </c>
      <c r="BD28" s="4">
        <f t="shared" si="43"/>
        <v>0.46639622940147324</v>
      </c>
      <c r="BE28" s="4">
        <f t="shared" si="44"/>
        <v>0.47093765053256342</v>
      </c>
      <c r="BF28" s="4">
        <f t="shared" si="45"/>
        <v>0.51808438078866759</v>
      </c>
      <c r="BG28" s="4">
        <f t="shared" si="46"/>
        <v>0.46095489773804665</v>
      </c>
      <c r="BH28" s="4">
        <f t="shared" si="47"/>
        <v>0.48463040562071225</v>
      </c>
      <c r="BI28" s="4">
        <f t="shared" si="48"/>
        <v>0.48904410678335763</v>
      </c>
      <c r="BJ28" s="4">
        <f t="shared" si="49"/>
        <v>0.49017531758980909</v>
      </c>
      <c r="BK28" s="4">
        <f t="shared" si="50"/>
        <v>0.4606198579947276</v>
      </c>
      <c r="BL28" s="4">
        <f t="shared" si="51"/>
        <v>0.44680556124899173</v>
      </c>
      <c r="BM28" s="4">
        <f t="shared" si="52"/>
        <v>0.49256318351455403</v>
      </c>
      <c r="BN28" s="4">
        <f t="shared" si="53"/>
        <v>0.46612526847136548</v>
      </c>
      <c r="BO28" s="4">
        <f t="shared" si="54"/>
        <v>0.45996963258636742</v>
      </c>
    </row>
    <row r="29" spans="1:67" x14ac:dyDescent="0.2">
      <c r="A29" s="4"/>
      <c r="B29" s="6"/>
      <c r="C29" s="4"/>
      <c r="D29" s="4"/>
      <c r="E29" s="4"/>
      <c r="F29" s="4"/>
      <c r="G29" s="4"/>
      <c r="H29" s="4"/>
      <c r="I29" s="4"/>
      <c r="J29" s="4"/>
      <c r="K29" s="4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  <c r="AA29" s="6"/>
      <c r="AB29" s="6"/>
      <c r="AC29" s="6"/>
      <c r="AD29" s="6"/>
      <c r="AE29" s="6"/>
      <c r="AF29" s="6"/>
      <c r="AG29" s="6"/>
      <c r="AH29" s="6"/>
      <c r="AI29" s="6"/>
      <c r="AJ29" s="6"/>
      <c r="AK29" s="6"/>
      <c r="AL29" s="6"/>
      <c r="AM29" s="6"/>
    </row>
    <row r="30" spans="1:67" x14ac:dyDescent="0.2">
      <c r="A30" s="8" t="s">
        <v>0</v>
      </c>
      <c r="B30" s="8" t="s">
        <v>8</v>
      </c>
      <c r="C30" s="19" t="s">
        <v>85</v>
      </c>
      <c r="D30" s="19"/>
      <c r="E30" s="19"/>
      <c r="F30" s="19"/>
      <c r="G30" s="19"/>
      <c r="H30" s="19"/>
      <c r="I30" s="19"/>
      <c r="J30" s="19"/>
      <c r="K30" s="9"/>
      <c r="L30" s="20" t="s">
        <v>82</v>
      </c>
      <c r="M30" s="20"/>
      <c r="N30" s="20"/>
      <c r="O30" s="20"/>
      <c r="P30" s="20"/>
      <c r="Q30" s="20"/>
      <c r="R30" s="20"/>
      <c r="S30" s="20"/>
      <c r="T30" s="20"/>
      <c r="U30" s="20"/>
      <c r="V30" s="20"/>
      <c r="W30" s="20"/>
      <c r="X30" s="20"/>
      <c r="Y30" s="20"/>
      <c r="Z30" s="21" t="s">
        <v>83</v>
      </c>
      <c r="AA30" s="21"/>
      <c r="AB30" s="21"/>
      <c r="AC30" s="21"/>
      <c r="AD30" s="21"/>
      <c r="AE30" s="21"/>
      <c r="AF30" s="21"/>
      <c r="AG30" s="21"/>
      <c r="AH30" s="21"/>
      <c r="AI30" s="21"/>
      <c r="AJ30" s="21"/>
      <c r="AK30" s="21"/>
      <c r="AL30" s="21"/>
      <c r="AM30" s="21"/>
      <c r="AN30" s="22" t="s">
        <v>50</v>
      </c>
      <c r="AO30" s="23"/>
      <c r="AP30" s="23"/>
      <c r="AQ30" s="23"/>
      <c r="AR30" s="23"/>
      <c r="AS30" s="23"/>
      <c r="AT30" s="23"/>
      <c r="AU30" s="23"/>
      <c r="AV30" s="23"/>
      <c r="AW30" s="23"/>
      <c r="AX30" s="23"/>
      <c r="AY30" s="23"/>
      <c r="AZ30" s="23"/>
      <c r="BA30" s="23"/>
      <c r="BB30" s="19" t="s">
        <v>51</v>
      </c>
      <c r="BC30" s="19"/>
      <c r="BD30" s="19"/>
      <c r="BE30" s="19"/>
      <c r="BF30" s="19"/>
      <c r="BG30" s="19"/>
      <c r="BH30" s="19"/>
      <c r="BI30" s="19"/>
      <c r="BJ30" s="19"/>
      <c r="BK30" s="19"/>
      <c r="BL30" s="19"/>
      <c r="BM30" s="19"/>
      <c r="BN30" s="19"/>
      <c r="BO30" s="19"/>
    </row>
    <row r="31" spans="1:67" x14ac:dyDescent="0.2">
      <c r="A31" s="8"/>
      <c r="B31" s="8"/>
      <c r="C31" s="4" t="s">
        <v>9</v>
      </c>
      <c r="D31" s="4" t="s">
        <v>10</v>
      </c>
      <c r="E31" s="4" t="s">
        <v>11</v>
      </c>
      <c r="F31" s="4" t="s">
        <v>12</v>
      </c>
      <c r="G31" s="4" t="s">
        <v>13</v>
      </c>
      <c r="H31" s="4" t="s">
        <v>14</v>
      </c>
      <c r="I31" s="4" t="s">
        <v>15</v>
      </c>
      <c r="J31" s="4" t="s">
        <v>16</v>
      </c>
      <c r="K31" s="7" t="s">
        <v>52</v>
      </c>
      <c r="L31" s="4" t="s">
        <v>18</v>
      </c>
      <c r="M31" s="4" t="s">
        <v>19</v>
      </c>
      <c r="N31" s="4" t="s">
        <v>20</v>
      </c>
      <c r="O31" s="4" t="s">
        <v>21</v>
      </c>
      <c r="P31" s="4" t="s">
        <v>22</v>
      </c>
      <c r="Q31" s="4" t="s">
        <v>23</v>
      </c>
      <c r="R31" s="4" t="s">
        <v>24</v>
      </c>
      <c r="S31" s="4" t="s">
        <v>25</v>
      </c>
      <c r="T31" s="4" t="s">
        <v>26</v>
      </c>
      <c r="U31" s="4" t="s">
        <v>27</v>
      </c>
      <c r="V31" s="4" t="s">
        <v>28</v>
      </c>
      <c r="W31" s="4" t="s">
        <v>29</v>
      </c>
      <c r="X31" s="4" t="s">
        <v>30</v>
      </c>
      <c r="Y31" s="4" t="s">
        <v>31</v>
      </c>
      <c r="Z31" s="4" t="s">
        <v>33</v>
      </c>
      <c r="AA31" s="4" t="s">
        <v>34</v>
      </c>
      <c r="AB31" s="4" t="s">
        <v>35</v>
      </c>
      <c r="AC31" s="4" t="s">
        <v>36</v>
      </c>
      <c r="AD31" s="4" t="s">
        <v>37</v>
      </c>
      <c r="AE31" s="4" t="s">
        <v>38</v>
      </c>
      <c r="AF31" s="4" t="s">
        <v>39</v>
      </c>
      <c r="AG31" s="4" t="s">
        <v>40</v>
      </c>
      <c r="AH31" s="4" t="s">
        <v>41</v>
      </c>
      <c r="AI31" s="4" t="s">
        <v>42</v>
      </c>
      <c r="AJ31" s="4" t="s">
        <v>43</v>
      </c>
      <c r="AK31" s="4" t="s">
        <v>44</v>
      </c>
      <c r="AL31" s="4" t="s">
        <v>45</v>
      </c>
      <c r="AM31" s="4" t="s">
        <v>46</v>
      </c>
      <c r="AN31" s="5" t="s">
        <v>17</v>
      </c>
      <c r="AO31" s="4" t="s">
        <v>19</v>
      </c>
      <c r="AP31" s="4" t="s">
        <v>20</v>
      </c>
      <c r="AQ31" s="4" t="s">
        <v>21</v>
      </c>
      <c r="AR31" s="4" t="s">
        <v>22</v>
      </c>
      <c r="AS31" s="4" t="s">
        <v>23</v>
      </c>
      <c r="AT31" s="4" t="s">
        <v>24</v>
      </c>
      <c r="AU31" s="4" t="s">
        <v>25</v>
      </c>
      <c r="AV31" s="4" t="s">
        <v>26</v>
      </c>
      <c r="AW31" s="4" t="s">
        <v>27</v>
      </c>
      <c r="AX31" s="4" t="s">
        <v>28</v>
      </c>
      <c r="AY31" s="4" t="s">
        <v>29</v>
      </c>
      <c r="AZ31" s="4" t="s">
        <v>30</v>
      </c>
      <c r="BA31" s="4" t="s">
        <v>31</v>
      </c>
      <c r="BB31" s="4" t="s">
        <v>32</v>
      </c>
      <c r="BC31" s="4" t="s">
        <v>34</v>
      </c>
      <c r="BD31" s="4" t="s">
        <v>35</v>
      </c>
      <c r="BE31" s="4" t="s">
        <v>36</v>
      </c>
      <c r="BF31" s="4" t="s">
        <v>37</v>
      </c>
      <c r="BG31" s="4" t="s">
        <v>38</v>
      </c>
      <c r="BH31" s="4" t="s">
        <v>39</v>
      </c>
      <c r="BI31" s="4" t="s">
        <v>40</v>
      </c>
      <c r="BJ31" s="4" t="s">
        <v>41</v>
      </c>
      <c r="BK31" s="4" t="s">
        <v>42</v>
      </c>
      <c r="BL31" s="4" t="s">
        <v>43</v>
      </c>
      <c r="BM31" s="4" t="s">
        <v>44</v>
      </c>
      <c r="BN31" s="4" t="s">
        <v>45</v>
      </c>
      <c r="BO31" s="4" t="s">
        <v>46</v>
      </c>
    </row>
    <row r="32" spans="1:67" x14ac:dyDescent="0.2">
      <c r="A32" s="17" t="s">
        <v>94</v>
      </c>
      <c r="B32" s="24" t="s">
        <v>48</v>
      </c>
      <c r="C32" s="4">
        <v>17782935.815441899</v>
      </c>
      <c r="D32" s="4">
        <v>18593506.7795</v>
      </c>
      <c r="E32" s="4">
        <v>18235695.136500001</v>
      </c>
      <c r="F32" s="4">
        <v>19421874.968711302</v>
      </c>
      <c r="G32" s="4">
        <v>17754158.533</v>
      </c>
      <c r="H32" s="4">
        <v>18424836.598925602</v>
      </c>
      <c r="I32" s="4">
        <v>17365591.482500002</v>
      </c>
      <c r="J32" s="4">
        <v>19435313.360012699</v>
      </c>
      <c r="K32" s="4">
        <f>AVERAGE(C32:J32)</f>
        <v>18376739.084323939</v>
      </c>
      <c r="L32" s="6">
        <v>347411.25949999999</v>
      </c>
      <c r="M32" s="6">
        <v>313412.93709710002</v>
      </c>
      <c r="N32" s="6">
        <v>355221.72200000001</v>
      </c>
      <c r="O32" s="6">
        <v>278559.60544256301</v>
      </c>
      <c r="P32" s="6">
        <v>329665.30349999998</v>
      </c>
      <c r="Q32" s="6">
        <v>321996.15942800499</v>
      </c>
      <c r="R32" s="6">
        <v>350008.78200000001</v>
      </c>
      <c r="S32" s="6">
        <v>325694.897</v>
      </c>
      <c r="T32" s="6">
        <v>344045.9425</v>
      </c>
      <c r="U32" s="6">
        <v>295604.277</v>
      </c>
      <c r="V32" s="6">
        <v>317351.89843590802</v>
      </c>
      <c r="W32" s="6">
        <v>344323.11593877198</v>
      </c>
      <c r="X32" s="6">
        <v>353555.44549999997</v>
      </c>
      <c r="Y32" s="6">
        <v>335418.745</v>
      </c>
      <c r="Z32" s="10">
        <v>364867.91037748603</v>
      </c>
      <c r="AA32" s="10">
        <v>336052.00847987499</v>
      </c>
      <c r="AB32" s="10">
        <v>334539.23749999999</v>
      </c>
      <c r="AC32" s="10">
        <v>348570.90779800602</v>
      </c>
      <c r="AD32" s="10">
        <v>326792.64706808899</v>
      </c>
      <c r="AE32" s="10">
        <v>315441.97649999999</v>
      </c>
      <c r="AF32" s="10">
        <v>367593.30499999999</v>
      </c>
      <c r="AG32" s="10">
        <v>335204.06949999998</v>
      </c>
      <c r="AH32" s="10">
        <v>312635.082043748</v>
      </c>
      <c r="AI32" s="10">
        <v>317899.49021101301</v>
      </c>
      <c r="AJ32" s="10">
        <v>305185.815602349</v>
      </c>
      <c r="AK32" s="10">
        <v>332926.40950000001</v>
      </c>
      <c r="AL32" s="10">
        <v>312143.87778244697</v>
      </c>
      <c r="AM32" s="10">
        <v>348022.78</v>
      </c>
      <c r="AN32" s="5">
        <f>L32/$K32</f>
        <v>1.8904945970330236E-2</v>
      </c>
      <c r="AO32" s="4">
        <f>M32/$K32</f>
        <v>1.7054872230539163E-2</v>
      </c>
      <c r="AP32" s="4">
        <f t="shared" ref="AP32:AP38" si="59">N32/$K32</f>
        <v>1.9329964928490373E-2</v>
      </c>
      <c r="AQ32" s="4">
        <f t="shared" ref="AQ32:AQ38" si="60">O32/$K32</f>
        <v>1.5158271778488981E-2</v>
      </c>
      <c r="AR32" s="4">
        <f t="shared" ref="AR32:AR38" si="61">P32/$K32</f>
        <v>1.7939271052785262E-2</v>
      </c>
      <c r="AS32" s="4">
        <f t="shared" ref="AS32:AS38" si="62">Q32/$K32</f>
        <v>1.7521942165608699E-2</v>
      </c>
      <c r="AT32" s="4">
        <f t="shared" ref="AT32:AT38" si="63">R32/$K32</f>
        <v>1.9046294361254271E-2</v>
      </c>
      <c r="AU32" s="4">
        <f t="shared" ref="AU32:AU38" si="64">S32/$K32</f>
        <v>1.7723214956990394E-2</v>
      </c>
      <c r="AV32" s="4">
        <f t="shared" ref="AV32:AV38" si="65">T32/$K32</f>
        <v>1.8721816799014378E-2</v>
      </c>
      <c r="AW32" s="4">
        <f>U32/$K32</f>
        <v>1.6085785168063998E-2</v>
      </c>
      <c r="AX32" s="4">
        <f t="shared" ref="AX32:AX38" si="66">V32/$K32</f>
        <v>1.726921718699382E-2</v>
      </c>
      <c r="AY32" s="4">
        <f t="shared" ref="AY32:AY38" si="67">W32/$K32</f>
        <v>1.8736899640289979E-2</v>
      </c>
      <c r="AZ32" s="4">
        <f t="shared" ref="AZ32:AZ38" si="68">X32/$K32</f>
        <v>1.9239291795876686E-2</v>
      </c>
      <c r="BA32" s="4">
        <f t="shared" ref="BA32:BA38" si="69">Y32/$K32</f>
        <v>1.8252353883944784E-2</v>
      </c>
      <c r="BB32" s="4">
        <f t="shared" ref="BB32:BB38" si="70">Z32/$K32</f>
        <v>1.9854877881393673E-2</v>
      </c>
      <c r="BC32" s="4">
        <f t="shared" ref="BC32:BC38" si="71">AA32/$K32</f>
        <v>1.8286813941138239E-2</v>
      </c>
      <c r="BD32" s="4">
        <f t="shared" ref="BD32:BD38" si="72">AB32/$K32</f>
        <v>1.8204494059850626E-2</v>
      </c>
      <c r="BE32" s="4">
        <f t="shared" ref="BE32:BE38" si="73">AC32/$K32</f>
        <v>1.8968050109355383E-2</v>
      </c>
      <c r="BF32" s="4">
        <f t="shared" ref="BF32:BF38" si="74">AD32/$K32</f>
        <v>1.7782950803652407E-2</v>
      </c>
      <c r="BG32" s="4">
        <f t="shared" ref="BG32:BG38" si="75">AE32/$K32</f>
        <v>1.71652856936454E-2</v>
      </c>
      <c r="BH32" s="4">
        <f t="shared" ref="BH32:BH38" si="76">AF32/$K32</f>
        <v>2.0003184640825157E-2</v>
      </c>
      <c r="BI32" s="4">
        <f t="shared" ref="BI32:BI38" si="77">AG32/$K32</f>
        <v>1.824067196916029E-2</v>
      </c>
      <c r="BJ32" s="4">
        <f t="shared" ref="BJ32:BJ38" si="78">AH32/$K32</f>
        <v>1.7012543988853695E-2</v>
      </c>
      <c r="BK32" s="4">
        <f t="shared" ref="BK32:BK38" si="79">AI32/$K32</f>
        <v>1.7299015279712678E-2</v>
      </c>
      <c r="BL32" s="4">
        <f t="shared" ref="BL32:BL38" si="80">AJ32/$K32</f>
        <v>1.6607180098817651E-2</v>
      </c>
      <c r="BM32" s="4">
        <f t="shared" ref="BM32:BM38" si="81">AK32/$K32</f>
        <v>1.8116729413870766E-2</v>
      </c>
      <c r="BN32" s="4">
        <f t="shared" ref="BN32:BN38" si="82">AL32/$K32</f>
        <v>1.6985814313961591E-2</v>
      </c>
      <c r="BO32" s="4">
        <f t="shared" ref="BO32:BO38" si="83">AM32/$K32</f>
        <v>1.8938222848082813E-2</v>
      </c>
    </row>
    <row r="33" spans="1:67" x14ac:dyDescent="0.2">
      <c r="A33" s="17" t="s">
        <v>95</v>
      </c>
      <c r="B33" s="24"/>
      <c r="C33" s="4">
        <v>31819726.482000001</v>
      </c>
      <c r="D33" s="4">
        <v>32418961.888999902</v>
      </c>
      <c r="E33" s="4">
        <v>31407219.84</v>
      </c>
      <c r="F33" s="4">
        <v>30833038.073500101</v>
      </c>
      <c r="G33" s="4">
        <v>30566670.1895</v>
      </c>
      <c r="H33" s="4">
        <v>31096294.402499899</v>
      </c>
      <c r="I33" s="4">
        <v>31314200.546999998</v>
      </c>
      <c r="J33" s="4">
        <v>31101655.291499998</v>
      </c>
      <c r="K33" s="4">
        <f t="shared" ref="K33:K37" si="84">AVERAGE(C33:J33)</f>
        <v>31319720.839374986</v>
      </c>
      <c r="L33" s="6">
        <v>17147349.285</v>
      </c>
      <c r="M33" s="6">
        <v>17418188.526000001</v>
      </c>
      <c r="N33" s="6">
        <v>17167283.669</v>
      </c>
      <c r="O33" s="6">
        <v>18133035.304000001</v>
      </c>
      <c r="P33" s="6">
        <v>17357129.931499999</v>
      </c>
      <c r="Q33" s="6">
        <v>17395374.902494401</v>
      </c>
      <c r="R33" s="6">
        <v>17817253.981734399</v>
      </c>
      <c r="S33" s="6">
        <v>17225694.765000001</v>
      </c>
      <c r="T33" s="6">
        <v>18377792.453353301</v>
      </c>
      <c r="U33" s="6">
        <v>16136966.9035</v>
      </c>
      <c r="V33" s="6">
        <v>16533703.6435</v>
      </c>
      <c r="W33" s="6">
        <v>18259905.5810371</v>
      </c>
      <c r="X33" s="6">
        <v>15870259.907500001</v>
      </c>
      <c r="Y33" s="6">
        <v>18294185.616999999</v>
      </c>
      <c r="Z33" s="10">
        <v>18038501.107999999</v>
      </c>
      <c r="AA33" s="10">
        <v>17830784.657000002</v>
      </c>
      <c r="AB33" s="10">
        <v>16963250.725499999</v>
      </c>
      <c r="AC33" s="10">
        <v>17732595.066500001</v>
      </c>
      <c r="AD33" s="10">
        <v>16757627.192</v>
      </c>
      <c r="AE33" s="10">
        <v>15595047.4940628</v>
      </c>
      <c r="AF33" s="10">
        <v>17763586.3321128</v>
      </c>
      <c r="AG33" s="10">
        <v>16055282.976</v>
      </c>
      <c r="AH33" s="10">
        <v>17156539.559500001</v>
      </c>
      <c r="AI33" s="10">
        <v>17267016.350499999</v>
      </c>
      <c r="AJ33" s="10">
        <v>16577057.5049999</v>
      </c>
      <c r="AK33" s="10">
        <v>17275345.506000001</v>
      </c>
      <c r="AL33" s="10">
        <v>17160239.697500002</v>
      </c>
      <c r="AM33" s="10">
        <v>17535683.8906621</v>
      </c>
      <c r="AN33" s="5">
        <f t="shared" ref="AN33:AN38" si="85">L33/$K33</f>
        <v>0.54749368210978577</v>
      </c>
      <c r="AO33" s="4">
        <f t="shared" ref="AO33:AO38" si="86">M33/$K33</f>
        <v>0.5561412445318461</v>
      </c>
      <c r="AP33" s="4">
        <f t="shared" si="59"/>
        <v>0.54813016236777512</v>
      </c>
      <c r="AQ33" s="4">
        <f t="shared" si="60"/>
        <v>0.5789654191682081</v>
      </c>
      <c r="AR33" s="4">
        <f t="shared" si="61"/>
        <v>0.55419171902958686</v>
      </c>
      <c r="AS33" s="4">
        <f t="shared" si="62"/>
        <v>0.55541283371290551</v>
      </c>
      <c r="AT33" s="4">
        <f t="shared" si="63"/>
        <v>0.56888291160420057</v>
      </c>
      <c r="AU33" s="4">
        <f t="shared" si="64"/>
        <v>0.54999515651314324</v>
      </c>
      <c r="AV33" s="4">
        <f t="shared" si="65"/>
        <v>0.5867802126208238</v>
      </c>
      <c r="AW33" s="4">
        <f t="shared" ref="AW33:AW38" si="87">U33/$K33</f>
        <v>0.51523342070190781</v>
      </c>
      <c r="AX33" s="4">
        <f t="shared" si="66"/>
        <v>0.52790073475731358</v>
      </c>
      <c r="AY33" s="4">
        <f t="shared" si="67"/>
        <v>0.5830162304026939</v>
      </c>
      <c r="AZ33" s="4">
        <f t="shared" si="68"/>
        <v>0.50671779575851117</v>
      </c>
      <c r="BA33" s="4">
        <f t="shared" si="69"/>
        <v>0.58411074960798015</v>
      </c>
      <c r="BB33" s="4">
        <f t="shared" si="70"/>
        <v>0.57594705905941834</v>
      </c>
      <c r="BC33" s="4">
        <f t="shared" si="71"/>
        <v>0.56931492935221928</v>
      </c>
      <c r="BD33" s="4">
        <f t="shared" si="72"/>
        <v>0.54161564250514938</v>
      </c>
      <c r="BE33" s="4">
        <f t="shared" si="73"/>
        <v>0.56617985701222073</v>
      </c>
      <c r="BF33" s="4">
        <f t="shared" si="74"/>
        <v>0.53505033706853478</v>
      </c>
      <c r="BG33" s="4">
        <f t="shared" si="75"/>
        <v>0.49793060334231298</v>
      </c>
      <c r="BH33" s="4">
        <f t="shared" si="76"/>
        <v>0.56716936984254707</v>
      </c>
      <c r="BI33" s="4">
        <f t="shared" si="77"/>
        <v>0.51262535379355567</v>
      </c>
      <c r="BJ33" s="4">
        <f t="shared" si="78"/>
        <v>0.54778711622266096</v>
      </c>
      <c r="BK33" s="4">
        <f t="shared" si="79"/>
        <v>0.55131450369736368</v>
      </c>
      <c r="BL33" s="4">
        <f t="shared" si="80"/>
        <v>0.52928497000392516</v>
      </c>
      <c r="BM33" s="4">
        <f t="shared" si="81"/>
        <v>0.55158044334423084</v>
      </c>
      <c r="BN33" s="4">
        <f t="shared" si="82"/>
        <v>0.54790525705855719</v>
      </c>
      <c r="BO33" s="4">
        <f t="shared" si="83"/>
        <v>0.55989272639417442</v>
      </c>
    </row>
    <row r="34" spans="1:67" x14ac:dyDescent="0.2">
      <c r="A34" s="17" t="s">
        <v>96</v>
      </c>
      <c r="B34" s="24"/>
      <c r="C34" s="4">
        <v>31800387.706142999</v>
      </c>
      <c r="D34" s="4">
        <v>32305989.033872701</v>
      </c>
      <c r="E34" s="4">
        <v>31493814.488000002</v>
      </c>
      <c r="F34" s="4">
        <v>31796896.135499999</v>
      </c>
      <c r="G34" s="4">
        <v>31204419.749361601</v>
      </c>
      <c r="H34" s="4">
        <v>30753565.521499999</v>
      </c>
      <c r="I34" s="4">
        <v>30609138.333500002</v>
      </c>
      <c r="J34" s="4">
        <v>30776101.695500001</v>
      </c>
      <c r="K34" s="4">
        <f t="shared" si="84"/>
        <v>31342539.082922161</v>
      </c>
      <c r="L34" s="6">
        <v>3768527.5031687301</v>
      </c>
      <c r="M34" s="6">
        <v>3886335.8888919898</v>
      </c>
      <c r="N34" s="6">
        <v>4073955.6502278601</v>
      </c>
      <c r="O34" s="6">
        <v>4045410.5077209799</v>
      </c>
      <c r="P34" s="6">
        <v>3915593.8773250799</v>
      </c>
      <c r="Q34" s="6">
        <v>4095781.19229824</v>
      </c>
      <c r="R34" s="6">
        <v>3828064.2052568002</v>
      </c>
      <c r="S34" s="6">
        <v>3943431.8702648799</v>
      </c>
      <c r="T34" s="6">
        <v>4013952.0635698098</v>
      </c>
      <c r="U34" s="6">
        <v>4057058.1099258498</v>
      </c>
      <c r="V34" s="6">
        <v>4135637.1136560701</v>
      </c>
      <c r="W34" s="6">
        <v>4419799.5329941399</v>
      </c>
      <c r="X34" s="6">
        <v>4228604.0700350003</v>
      </c>
      <c r="Y34" s="6">
        <v>4090727.6505</v>
      </c>
      <c r="Z34" s="10">
        <v>4047128.7214264399</v>
      </c>
      <c r="AA34" s="10">
        <v>4346996.2734547704</v>
      </c>
      <c r="AB34" s="10">
        <v>3803827.3146067099</v>
      </c>
      <c r="AC34" s="10">
        <v>4291242.2220482398</v>
      </c>
      <c r="AD34" s="10">
        <v>3851527.1010963898</v>
      </c>
      <c r="AE34" s="10">
        <v>4078952.2683107299</v>
      </c>
      <c r="AF34" s="10">
        <v>4297233.9523648098</v>
      </c>
      <c r="AG34" s="10">
        <v>3918985.36967924</v>
      </c>
      <c r="AH34" s="10">
        <v>3939873.52451429</v>
      </c>
      <c r="AI34" s="10">
        <v>3951600.87227923</v>
      </c>
      <c r="AJ34" s="10">
        <v>3985120.0387695399</v>
      </c>
      <c r="AK34" s="10">
        <v>4207684.8598843301</v>
      </c>
      <c r="AL34" s="10">
        <v>3981442.62689457</v>
      </c>
      <c r="AM34" s="10">
        <v>3924436.4047118602</v>
      </c>
      <c r="AN34" s="5">
        <f t="shared" si="85"/>
        <v>0.12023682871379478</v>
      </c>
      <c r="AO34" s="4">
        <f t="shared" si="86"/>
        <v>0.12399556649223631</v>
      </c>
      <c r="AP34" s="4">
        <f t="shared" si="59"/>
        <v>0.12998167249467246</v>
      </c>
      <c r="AQ34" s="4">
        <f t="shared" si="60"/>
        <v>0.12907092488640245</v>
      </c>
      <c r="AR34" s="4">
        <f t="shared" si="61"/>
        <v>0.12492905782028994</v>
      </c>
      <c r="AS34" s="4">
        <f t="shared" si="62"/>
        <v>0.1306780277584447</v>
      </c>
      <c r="AT34" s="4">
        <f t="shared" si="63"/>
        <v>0.12213637813863733</v>
      </c>
      <c r="AU34" s="4">
        <f t="shared" si="64"/>
        <v>0.12581724345407505</v>
      </c>
      <c r="AV34" s="4">
        <f t="shared" si="65"/>
        <v>0.12806722687495734</v>
      </c>
      <c r="AW34" s="4">
        <f t="shared" si="87"/>
        <v>0.12944254768869218</v>
      </c>
      <c r="AX34" s="4">
        <f t="shared" si="66"/>
        <v>0.13194965164483069</v>
      </c>
      <c r="AY34" s="4">
        <f t="shared" si="67"/>
        <v>0.14101600132971959</v>
      </c>
      <c r="AZ34" s="4">
        <f t="shared" si="68"/>
        <v>0.13491581070849076</v>
      </c>
      <c r="BA34" s="4">
        <f t="shared" si="69"/>
        <v>0.13051679188074922</v>
      </c>
      <c r="BB34" s="4">
        <f t="shared" si="70"/>
        <v>0.12912574538773181</v>
      </c>
      <c r="BC34" s="4">
        <f t="shared" si="71"/>
        <v>0.13869317549398383</v>
      </c>
      <c r="BD34" s="4">
        <f t="shared" si="72"/>
        <v>0.12136308754510987</v>
      </c>
      <c r="BE34" s="4">
        <f t="shared" si="73"/>
        <v>0.13691431350520164</v>
      </c>
      <c r="BF34" s="4">
        <f t="shared" si="74"/>
        <v>0.12288497402544517</v>
      </c>
      <c r="BG34" s="4">
        <f t="shared" si="75"/>
        <v>0.13014109219164247</v>
      </c>
      <c r="BH34" s="4">
        <f t="shared" si="76"/>
        <v>0.13710548277520615</v>
      </c>
      <c r="BI34" s="4">
        <f t="shared" si="77"/>
        <v>0.12503726514660729</v>
      </c>
      <c r="BJ34" s="4">
        <f t="shared" si="78"/>
        <v>0.12570371258342111</v>
      </c>
      <c r="BK34" s="4">
        <f t="shared" si="79"/>
        <v>0.1260778797092533</v>
      </c>
      <c r="BL34" s="4">
        <f t="shared" si="80"/>
        <v>0.12714732613800717</v>
      </c>
      <c r="BM34" s="4">
        <f t="shared" si="81"/>
        <v>0.13424837243569082</v>
      </c>
      <c r="BN34" s="4">
        <f t="shared" si="82"/>
        <v>0.1270299964007692</v>
      </c>
      <c r="BO34" s="4">
        <f t="shared" si="83"/>
        <v>0.12521118325254627</v>
      </c>
    </row>
    <row r="35" spans="1:67" x14ac:dyDescent="0.2">
      <c r="A35" s="17" t="s">
        <v>97</v>
      </c>
      <c r="B35" s="24"/>
      <c r="C35" s="4">
        <v>49290881.858856797</v>
      </c>
      <c r="D35" s="4">
        <v>48387121.780229203</v>
      </c>
      <c r="E35" s="4">
        <v>48129787.604585603</v>
      </c>
      <c r="F35" s="4">
        <v>47925408.753641799</v>
      </c>
      <c r="G35" s="4">
        <v>48757433.927486002</v>
      </c>
      <c r="H35" s="4">
        <v>48389123.964118503</v>
      </c>
      <c r="I35" s="4">
        <v>47800670.182293102</v>
      </c>
      <c r="J35" s="4">
        <v>47199630.8036111</v>
      </c>
      <c r="K35" s="4">
        <f t="shared" si="84"/>
        <v>48235007.35935276</v>
      </c>
      <c r="L35" s="6">
        <v>35520023.475938603</v>
      </c>
      <c r="M35" s="6">
        <v>36850797.737392999</v>
      </c>
      <c r="N35" s="6">
        <v>37782539.671307102</v>
      </c>
      <c r="O35" s="6">
        <v>33425297.221890699</v>
      </c>
      <c r="P35" s="6">
        <v>36566658.980894201</v>
      </c>
      <c r="Q35" s="6">
        <v>35633632.343370199</v>
      </c>
      <c r="R35" s="6">
        <v>31418455.677161898</v>
      </c>
      <c r="S35" s="6">
        <v>36043563.738325603</v>
      </c>
      <c r="T35" s="6">
        <v>35952132.0139587</v>
      </c>
      <c r="U35" s="6">
        <v>35870818.147974603</v>
      </c>
      <c r="V35" s="6">
        <v>36585515.4614162</v>
      </c>
      <c r="W35" s="6">
        <v>37956520.037784398</v>
      </c>
      <c r="X35" s="6">
        <v>35478112.770453699</v>
      </c>
      <c r="Y35" s="6">
        <v>34147744.977815501</v>
      </c>
      <c r="Z35" s="10">
        <v>35654470.906230003</v>
      </c>
      <c r="AA35" s="10">
        <v>36559654.961114503</v>
      </c>
      <c r="AB35" s="10">
        <v>34975742.801241897</v>
      </c>
      <c r="AC35" s="10">
        <v>35886996.463928796</v>
      </c>
      <c r="AD35" s="10">
        <v>35928724.658843599</v>
      </c>
      <c r="AE35" s="10">
        <v>34156349.476350702</v>
      </c>
      <c r="AF35" s="10">
        <v>36121491.234918296</v>
      </c>
      <c r="AG35" s="10">
        <v>35124210.982254602</v>
      </c>
      <c r="AH35" s="10">
        <v>35758683.075877398</v>
      </c>
      <c r="AI35" s="10">
        <v>35106915.917572998</v>
      </c>
      <c r="AJ35" s="10">
        <v>34878773.346498303</v>
      </c>
      <c r="AK35" s="10">
        <v>35617588.226959899</v>
      </c>
      <c r="AL35" s="10">
        <v>35935163.311288796</v>
      </c>
      <c r="AM35" s="10">
        <v>35721241.023878798</v>
      </c>
      <c r="AN35" s="5">
        <f t="shared" si="85"/>
        <v>0.73639510845956735</v>
      </c>
      <c r="AO35" s="4">
        <f t="shared" si="86"/>
        <v>0.76398449497173415</v>
      </c>
      <c r="AP35" s="4">
        <f t="shared" si="59"/>
        <v>0.78330121087834925</v>
      </c>
      <c r="AQ35" s="4">
        <f t="shared" si="60"/>
        <v>0.69296759867518787</v>
      </c>
      <c r="AR35" s="4">
        <f t="shared" si="61"/>
        <v>0.75809377841431869</v>
      </c>
      <c r="AS35" s="4">
        <f t="shared" si="62"/>
        <v>0.7387504282501336</v>
      </c>
      <c r="AT35" s="4">
        <f t="shared" si="63"/>
        <v>0.65136209979389303</v>
      </c>
      <c r="AU35" s="4">
        <f t="shared" si="64"/>
        <v>0.74724905647468021</v>
      </c>
      <c r="AV35" s="4">
        <f t="shared" si="65"/>
        <v>0.74535350945660395</v>
      </c>
      <c r="AW35" s="4">
        <f t="shared" si="87"/>
        <v>0.74366772416422688</v>
      </c>
      <c r="AX35" s="4">
        <f t="shared" si="66"/>
        <v>0.75848470777360155</v>
      </c>
      <c r="AY35" s="4">
        <f t="shared" si="67"/>
        <v>0.78690814235824169</v>
      </c>
      <c r="AZ35" s="4">
        <f t="shared" si="68"/>
        <v>0.73552622281448665</v>
      </c>
      <c r="BA35" s="4">
        <f t="shared" si="69"/>
        <v>0.70794526314494821</v>
      </c>
      <c r="BB35" s="4">
        <f t="shared" si="70"/>
        <v>0.73918244980461489</v>
      </c>
      <c r="BC35" s="4">
        <f t="shared" si="71"/>
        <v>0.75794857226295398</v>
      </c>
      <c r="BD35" s="4">
        <f t="shared" si="72"/>
        <v>0.7251111737305479</v>
      </c>
      <c r="BE35" s="4">
        <f t="shared" si="73"/>
        <v>0.74400313026945797</v>
      </c>
      <c r="BF35" s="4">
        <f t="shared" si="74"/>
        <v>0.74486823213632258</v>
      </c>
      <c r="BG35" s="4">
        <f t="shared" si="75"/>
        <v>0.70812365015069889</v>
      </c>
      <c r="BH35" s="4">
        <f t="shared" si="76"/>
        <v>0.7488646361305954</v>
      </c>
      <c r="BI35" s="4">
        <f t="shared" si="77"/>
        <v>0.72818919090397993</v>
      </c>
      <c r="BJ35" s="4">
        <f t="shared" si="78"/>
        <v>0.74134295884882451</v>
      </c>
      <c r="BK35" s="4">
        <f t="shared" si="79"/>
        <v>0.72783063255334557</v>
      </c>
      <c r="BL35" s="4">
        <f t="shared" si="80"/>
        <v>0.72310081942457327</v>
      </c>
      <c r="BM35" s="4">
        <f t="shared" si="81"/>
        <v>0.7384178043471088</v>
      </c>
      <c r="BN35" s="4">
        <f t="shared" si="82"/>
        <v>0.74500171718789987</v>
      </c>
      <c r="BO35" s="4">
        <f t="shared" si="83"/>
        <v>0.74056671657068707</v>
      </c>
    </row>
    <row r="36" spans="1:67" x14ac:dyDescent="0.2">
      <c r="A36" s="17" t="s">
        <v>98</v>
      </c>
      <c r="B36" s="24"/>
      <c r="C36" s="4">
        <v>48793275.032499902</v>
      </c>
      <c r="D36" s="4">
        <v>48693836.810999997</v>
      </c>
      <c r="E36" s="4">
        <v>47540489.368500002</v>
      </c>
      <c r="F36" s="4">
        <v>47067550.089499898</v>
      </c>
      <c r="G36" s="4">
        <v>47587440.572499998</v>
      </c>
      <c r="H36" s="4">
        <v>47616114.875499897</v>
      </c>
      <c r="I36" s="4">
        <v>47562136.706500001</v>
      </c>
      <c r="J36" s="4">
        <v>46989657.779999897</v>
      </c>
      <c r="K36" s="4">
        <f t="shared" si="84"/>
        <v>47731312.654499948</v>
      </c>
      <c r="L36" s="6">
        <v>30370405.9705</v>
      </c>
      <c r="M36" s="6">
        <v>29921039.682500001</v>
      </c>
      <c r="N36" s="6">
        <v>29156780.158500001</v>
      </c>
      <c r="O36" s="6">
        <v>32517981.866</v>
      </c>
      <c r="P36" s="6">
        <v>28791779.822999999</v>
      </c>
      <c r="Q36" s="6">
        <v>32835906.544500101</v>
      </c>
      <c r="R36" s="6">
        <v>32837883.6505</v>
      </c>
      <c r="S36" s="6">
        <v>30532160.8067923</v>
      </c>
      <c r="T36" s="6">
        <v>31157672.1340001</v>
      </c>
      <c r="U36" s="6">
        <v>28165455.9715425</v>
      </c>
      <c r="V36" s="6">
        <v>30690680.656500001</v>
      </c>
      <c r="W36" s="6">
        <v>30983674.478</v>
      </c>
      <c r="X36" s="6">
        <v>30426279.519499999</v>
      </c>
      <c r="Y36" s="6">
        <v>32115669.015999999</v>
      </c>
      <c r="Z36" s="10">
        <v>30909230.524500001</v>
      </c>
      <c r="AA36" s="10">
        <v>31488505.711500101</v>
      </c>
      <c r="AB36" s="10">
        <v>29284846.0165</v>
      </c>
      <c r="AC36" s="10">
        <v>29636251.231081001</v>
      </c>
      <c r="AD36" s="10">
        <v>28642598.213498</v>
      </c>
      <c r="AE36" s="10">
        <v>29320893.188000001</v>
      </c>
      <c r="AF36" s="10">
        <v>31764404.839499999</v>
      </c>
      <c r="AG36" s="10">
        <v>29093860.213500001</v>
      </c>
      <c r="AH36" s="10">
        <v>30617056.672769599</v>
      </c>
      <c r="AI36" s="10">
        <v>30951721.969999999</v>
      </c>
      <c r="AJ36" s="10">
        <v>29018782.647963502</v>
      </c>
      <c r="AK36" s="10">
        <v>30644312.703000098</v>
      </c>
      <c r="AL36" s="10">
        <v>29842039.142000001</v>
      </c>
      <c r="AM36" s="10">
        <v>30463421.041999999</v>
      </c>
      <c r="AN36" s="5">
        <f t="shared" si="85"/>
        <v>0.63627845708611119</v>
      </c>
      <c r="AO36" s="4">
        <f t="shared" si="86"/>
        <v>0.62686396033315761</v>
      </c>
      <c r="AP36" s="4">
        <f t="shared" si="59"/>
        <v>0.6108522589678077</v>
      </c>
      <c r="AQ36" s="4">
        <f t="shared" si="60"/>
        <v>0.68127147688938139</v>
      </c>
      <c r="AR36" s="4">
        <f t="shared" si="61"/>
        <v>0.60320528017755248</v>
      </c>
      <c r="AS36" s="4">
        <f t="shared" si="62"/>
        <v>0.68793219206395406</v>
      </c>
      <c r="AT36" s="4">
        <f t="shared" si="63"/>
        <v>0.68797361363587295</v>
      </c>
      <c r="AU36" s="4">
        <f t="shared" si="64"/>
        <v>0.63966731918305686</v>
      </c>
      <c r="AV36" s="4">
        <f t="shared" si="65"/>
        <v>0.65277216152702344</v>
      </c>
      <c r="AW36" s="4">
        <f t="shared" si="87"/>
        <v>0.5900834149568932</v>
      </c>
      <c r="AX36" s="4">
        <f t="shared" si="66"/>
        <v>0.64298840634558974</v>
      </c>
      <c r="AY36" s="4">
        <f t="shared" si="67"/>
        <v>0.64912680491888719</v>
      </c>
      <c r="AZ36" s="4">
        <f t="shared" si="68"/>
        <v>0.63744904188448948</v>
      </c>
      <c r="BA36" s="4">
        <f t="shared" si="69"/>
        <v>0.67284277825056293</v>
      </c>
      <c r="BB36" s="4">
        <f t="shared" si="70"/>
        <v>0.64756715886350091</v>
      </c>
      <c r="BC36" s="4">
        <f t="shared" si="71"/>
        <v>0.6597033259786429</v>
      </c>
      <c r="BD36" s="4">
        <f t="shared" si="72"/>
        <v>0.61353531650127624</v>
      </c>
      <c r="BE36" s="4">
        <f t="shared" si="73"/>
        <v>0.62089746924835509</v>
      </c>
      <c r="BF36" s="4">
        <f t="shared" si="74"/>
        <v>0.60007983482091964</v>
      </c>
      <c r="BG36" s="4">
        <f t="shared" si="75"/>
        <v>0.61429052664521111</v>
      </c>
      <c r="BH36" s="4">
        <f t="shared" si="76"/>
        <v>0.66548358033697108</v>
      </c>
      <c r="BI36" s="4">
        <f t="shared" si="77"/>
        <v>0.60953404789208387</v>
      </c>
      <c r="BJ36" s="4">
        <f t="shared" si="78"/>
        <v>0.64144593915506165</v>
      </c>
      <c r="BK36" s="4">
        <f t="shared" si="79"/>
        <v>0.64845738046305279</v>
      </c>
      <c r="BL36" s="4">
        <f t="shared" si="80"/>
        <v>0.6079611272795723</v>
      </c>
      <c r="BM36" s="4">
        <f t="shared" si="81"/>
        <v>0.64201696954820819</v>
      </c>
      <c r="BN36" s="4">
        <f t="shared" si="82"/>
        <v>0.62520885101169732</v>
      </c>
      <c r="BO36" s="4">
        <f t="shared" si="83"/>
        <v>0.63822717934676387</v>
      </c>
    </row>
    <row r="37" spans="1:67" x14ac:dyDescent="0.2">
      <c r="A37" s="17" t="s">
        <v>99</v>
      </c>
      <c r="B37" s="24"/>
      <c r="C37" s="4">
        <v>15223692.648</v>
      </c>
      <c r="D37" s="4">
        <v>14286641.672499999</v>
      </c>
      <c r="E37" s="4">
        <v>15146788.239499999</v>
      </c>
      <c r="F37" s="4">
        <v>14358958.431500001</v>
      </c>
      <c r="G37" s="4">
        <v>14264924.777000001</v>
      </c>
      <c r="H37" s="4">
        <v>14466636.611500001</v>
      </c>
      <c r="I37" s="4">
        <v>14233422.4625</v>
      </c>
      <c r="J37" s="4">
        <v>14652134.6295</v>
      </c>
      <c r="K37" s="4">
        <f t="shared" si="84"/>
        <v>14579149.934</v>
      </c>
      <c r="L37" s="6">
        <v>842540.399782722</v>
      </c>
      <c r="M37" s="6">
        <v>885421.10014168802</v>
      </c>
      <c r="N37" s="6">
        <v>755490.22309894999</v>
      </c>
      <c r="O37" s="6">
        <v>963175.79493480199</v>
      </c>
      <c r="P37" s="6">
        <v>892806.88300000096</v>
      </c>
      <c r="Q37" s="6">
        <v>947468.55211837101</v>
      </c>
      <c r="R37" s="6">
        <v>743032.086514225</v>
      </c>
      <c r="S37" s="6">
        <v>919579.60856304597</v>
      </c>
      <c r="T37" s="6">
        <v>853661.63953684003</v>
      </c>
      <c r="U37" s="6">
        <v>957112.29209375801</v>
      </c>
      <c r="V37" s="6">
        <v>992009.92660338501</v>
      </c>
      <c r="W37" s="6">
        <v>742434.28134505299</v>
      </c>
      <c r="X37" s="6">
        <v>866653.53628249699</v>
      </c>
      <c r="Y37" s="6">
        <v>912626.24673370295</v>
      </c>
      <c r="Z37" s="11">
        <v>832612.13353895606</v>
      </c>
      <c r="AA37" s="11">
        <v>784253.65468343999</v>
      </c>
      <c r="AB37" s="11">
        <v>968003.75950000004</v>
      </c>
      <c r="AC37" s="11">
        <v>871380.28349999897</v>
      </c>
      <c r="AD37" s="11">
        <v>900126.06496047205</v>
      </c>
      <c r="AE37" s="11">
        <v>949178.20743667195</v>
      </c>
      <c r="AF37" s="11">
        <v>824007.86511372298</v>
      </c>
      <c r="AG37" s="11">
        <v>880771.20504683105</v>
      </c>
      <c r="AH37" s="11">
        <v>900252.59088918404</v>
      </c>
      <c r="AI37" s="11">
        <v>938281.645056337</v>
      </c>
      <c r="AJ37" s="11">
        <v>972954.84449999896</v>
      </c>
      <c r="AK37" s="11">
        <v>864114.62376486103</v>
      </c>
      <c r="AL37" s="11">
        <v>963134.44444376696</v>
      </c>
      <c r="AM37" s="11">
        <v>836083.06164773996</v>
      </c>
      <c r="AN37" s="5">
        <f t="shared" si="85"/>
        <v>5.7790776800904942E-2</v>
      </c>
      <c r="AO37" s="4">
        <f t="shared" si="86"/>
        <v>6.0732011410130272E-2</v>
      </c>
      <c r="AP37" s="4">
        <f t="shared" si="59"/>
        <v>5.1819909015207603E-2</v>
      </c>
      <c r="AQ37" s="4">
        <f t="shared" si="60"/>
        <v>6.6065291823947978E-2</v>
      </c>
      <c r="AR37" s="4">
        <f t="shared" si="61"/>
        <v>6.1238610415679184E-2</v>
      </c>
      <c r="AS37" s="4">
        <f t="shared" si="62"/>
        <v>6.4987914686903792E-2</v>
      </c>
      <c r="AT37" s="4">
        <f t="shared" si="63"/>
        <v>5.0965391663981841E-2</v>
      </c>
      <c r="AU37" s="4">
        <f t="shared" si="64"/>
        <v>6.3074981238686392E-2</v>
      </c>
      <c r="AV37" s="4">
        <f t="shared" si="65"/>
        <v>5.8553594921609095E-2</v>
      </c>
      <c r="AW37" s="4">
        <f t="shared" si="87"/>
        <v>6.5649389465546187E-2</v>
      </c>
      <c r="AX37" s="4">
        <f t="shared" si="66"/>
        <v>6.8043056769031579E-2</v>
      </c>
      <c r="AY37" s="4">
        <f t="shared" si="67"/>
        <v>5.0924387547014921E-2</v>
      </c>
      <c r="AZ37" s="4">
        <f t="shared" si="68"/>
        <v>5.9444723471934149E-2</v>
      </c>
      <c r="BA37" s="4">
        <f t="shared" si="69"/>
        <v>6.2598042469223084E-2</v>
      </c>
      <c r="BB37" s="4">
        <f t="shared" si="70"/>
        <v>5.7109786051189673E-2</v>
      </c>
      <c r="BC37" s="4">
        <f t="shared" si="71"/>
        <v>5.3792824563418745E-2</v>
      </c>
      <c r="BD37" s="4">
        <f t="shared" si="72"/>
        <v>6.6396447247073082E-2</v>
      </c>
      <c r="BE37" s="4">
        <f t="shared" si="73"/>
        <v>5.9768936285362916E-2</v>
      </c>
      <c r="BF37" s="4">
        <f t="shared" si="74"/>
        <v>6.1740641192069109E-2</v>
      </c>
      <c r="BG37" s="4">
        <f t="shared" si="75"/>
        <v>6.5105181833893883E-2</v>
      </c>
      <c r="BH37" s="4">
        <f t="shared" si="76"/>
        <v>5.6519609774507922E-2</v>
      </c>
      <c r="BI37" s="4">
        <f t="shared" si="77"/>
        <v>6.0413069968694583E-2</v>
      </c>
      <c r="BJ37" s="4">
        <f t="shared" si="78"/>
        <v>6.1749319745296474E-2</v>
      </c>
      <c r="BK37" s="4">
        <f t="shared" si="79"/>
        <v>6.4357774582465374E-2</v>
      </c>
      <c r="BL37" s="4">
        <f t="shared" si="80"/>
        <v>6.6736047636836035E-2</v>
      </c>
      <c r="BM37" s="4">
        <f t="shared" si="81"/>
        <v>5.9270576657536211E-2</v>
      </c>
      <c r="BN37" s="4">
        <f t="shared" si="82"/>
        <v>6.6062455548086749E-2</v>
      </c>
      <c r="BO37" s="4">
        <f t="shared" si="83"/>
        <v>5.7347860844610195E-2</v>
      </c>
    </row>
    <row r="38" spans="1:67" x14ac:dyDescent="0.2">
      <c r="A38" s="17" t="s">
        <v>100</v>
      </c>
      <c r="B38" s="24"/>
      <c r="C38" s="4">
        <v>10673897.8375</v>
      </c>
      <c r="D38" s="4">
        <v>10781346.256999999</v>
      </c>
      <c r="E38" s="4">
        <v>10637459.781500001</v>
      </c>
      <c r="F38" s="4">
        <v>10584474.559875</v>
      </c>
      <c r="G38" s="4">
        <v>10647514.9051707</v>
      </c>
      <c r="H38" s="4">
        <v>10516191.8045485</v>
      </c>
      <c r="I38" s="4">
        <v>10616344.2853688</v>
      </c>
      <c r="J38" s="4">
        <v>10471722.657</v>
      </c>
      <c r="K38" s="4">
        <f>AVERAGE(C38:J38)</f>
        <v>10616119.010995377</v>
      </c>
      <c r="L38" s="6">
        <v>5188445.4831899703</v>
      </c>
      <c r="M38" s="6">
        <v>4788047.9991661301</v>
      </c>
      <c r="N38" s="6">
        <v>5957754.3611466503</v>
      </c>
      <c r="O38" s="6">
        <v>3985030.9933082098</v>
      </c>
      <c r="P38" s="6">
        <v>4577891.34782591</v>
      </c>
      <c r="Q38" s="6">
        <v>4300175.8040566295</v>
      </c>
      <c r="R38" s="6">
        <v>4972083.8336904896</v>
      </c>
      <c r="S38" s="6">
        <v>4504042.4475692101</v>
      </c>
      <c r="T38" s="6">
        <v>4655224.5076534003</v>
      </c>
      <c r="U38" s="6">
        <v>4013075.8832073798</v>
      </c>
      <c r="V38" s="6">
        <v>4406498.3813602095</v>
      </c>
      <c r="W38" s="6">
        <v>5959050.1378756696</v>
      </c>
      <c r="X38" s="6">
        <v>5424942.3893401604</v>
      </c>
      <c r="Y38" s="6">
        <v>5904224.8316965103</v>
      </c>
      <c r="Z38" s="10">
        <v>5100712.3069433495</v>
      </c>
      <c r="AA38" s="10">
        <v>5310631.9289231095</v>
      </c>
      <c r="AB38" s="10">
        <v>4476093.54810037</v>
      </c>
      <c r="AC38" s="10">
        <v>4606256.8001232799</v>
      </c>
      <c r="AD38" s="10">
        <v>4831956.6250805203</v>
      </c>
      <c r="AE38" s="10">
        <v>4498915.4597128304</v>
      </c>
      <c r="AF38" s="10">
        <v>5279454.8419615701</v>
      </c>
      <c r="AG38" s="10">
        <v>4775520.3109948402</v>
      </c>
      <c r="AH38" s="10">
        <v>4671834.4640957098</v>
      </c>
      <c r="AI38" s="10">
        <v>4585061.9919194896</v>
      </c>
      <c r="AJ38" s="10">
        <v>4628666.9900596803</v>
      </c>
      <c r="AK38" s="10">
        <v>5111822.9174300702</v>
      </c>
      <c r="AL38" s="10">
        <v>4543298.3339349898</v>
      </c>
      <c r="AM38" s="10">
        <v>5303575.1301578898</v>
      </c>
      <c r="AN38" s="5">
        <f t="shared" si="85"/>
        <v>0.48873279188149349</v>
      </c>
      <c r="AO38" s="4">
        <f t="shared" si="86"/>
        <v>0.45101679758931024</v>
      </c>
      <c r="AP38" s="4">
        <f t="shared" si="59"/>
        <v>0.56119890470105471</v>
      </c>
      <c r="AQ38" s="4">
        <f t="shared" si="60"/>
        <v>0.37537550108291123</v>
      </c>
      <c r="AR38" s="4">
        <f t="shared" si="61"/>
        <v>0.43122080141381935</v>
      </c>
      <c r="AS38" s="4">
        <f t="shared" si="62"/>
        <v>0.40506100201051165</v>
      </c>
      <c r="AT38" s="4">
        <f t="shared" si="63"/>
        <v>0.46835230733008737</v>
      </c>
      <c r="AU38" s="4">
        <f t="shared" si="64"/>
        <v>0.42426450220690459</v>
      </c>
      <c r="AV38" s="4">
        <f t="shared" si="65"/>
        <v>0.43850530526568787</v>
      </c>
      <c r="AW38" s="4">
        <f t="shared" si="87"/>
        <v>0.37801722824046508</v>
      </c>
      <c r="AX38" s="4">
        <f t="shared" si="66"/>
        <v>0.41507620410022628</v>
      </c>
      <c r="AY38" s="4">
        <f t="shared" si="67"/>
        <v>0.56132096218059857</v>
      </c>
      <c r="AZ38" s="4">
        <f t="shared" si="68"/>
        <v>0.51100994475678108</v>
      </c>
      <c r="BA38" s="4">
        <f t="shared" si="69"/>
        <v>0.55615661670534766</v>
      </c>
      <c r="BB38" s="4">
        <f t="shared" si="70"/>
        <v>0.48046864411188456</v>
      </c>
      <c r="BC38" s="4">
        <f t="shared" si="71"/>
        <v>0.50024231297923061</v>
      </c>
      <c r="BD38" s="4">
        <f t="shared" si="72"/>
        <v>0.42163181700057895</v>
      </c>
      <c r="BE38" s="4">
        <f t="shared" si="73"/>
        <v>0.43389272438943705</v>
      </c>
      <c r="BF38" s="4">
        <f t="shared" si="74"/>
        <v>0.4551528312819349</v>
      </c>
      <c r="BG38" s="4">
        <f t="shared" si="75"/>
        <v>0.42378155850110499</v>
      </c>
      <c r="BH38" s="4">
        <f t="shared" si="76"/>
        <v>0.49730554419119721</v>
      </c>
      <c r="BI38" s="4">
        <f t="shared" si="77"/>
        <v>0.4498367346907769</v>
      </c>
      <c r="BJ38" s="4">
        <f t="shared" si="78"/>
        <v>0.44006990306504434</v>
      </c>
      <c r="BK38" s="4">
        <f t="shared" si="79"/>
        <v>0.43189625014288435</v>
      </c>
      <c r="BL38" s="4">
        <f t="shared" si="80"/>
        <v>0.43600368319775384</v>
      </c>
      <c r="BM38" s="4">
        <f t="shared" si="81"/>
        <v>0.48151522341974773</v>
      </c>
      <c r="BN38" s="4">
        <f t="shared" si="82"/>
        <v>0.42796226466841447</v>
      </c>
      <c r="BO38" s="4">
        <f t="shared" si="83"/>
        <v>0.49957758806818631</v>
      </c>
    </row>
    <row r="40" spans="1:67" x14ac:dyDescent="0.2">
      <c r="A40" s="4"/>
      <c r="B40" s="6"/>
      <c r="C40" s="27" t="s">
        <v>7</v>
      </c>
      <c r="D40" s="27"/>
      <c r="E40" s="27"/>
      <c r="F40" s="28" t="s">
        <v>53</v>
      </c>
      <c r="G40" s="28"/>
      <c r="H40" s="28"/>
      <c r="I40" s="29" t="s">
        <v>48</v>
      </c>
      <c r="J40" s="29"/>
      <c r="K40" s="29"/>
    </row>
    <row r="41" spans="1:67" x14ac:dyDescent="0.2">
      <c r="A41" s="8" t="s">
        <v>0</v>
      </c>
      <c r="B41" s="6"/>
      <c r="C41" s="4" t="s">
        <v>54</v>
      </c>
      <c r="D41" s="4" t="s">
        <v>55</v>
      </c>
      <c r="E41" s="4" t="s">
        <v>49</v>
      </c>
      <c r="F41" s="4" t="s">
        <v>54</v>
      </c>
      <c r="G41" s="4" t="s">
        <v>55</v>
      </c>
      <c r="H41" s="4" t="s">
        <v>49</v>
      </c>
      <c r="I41" s="4" t="s">
        <v>54</v>
      </c>
      <c r="J41" s="4" t="s">
        <v>55</v>
      </c>
      <c r="K41" s="4" t="s">
        <v>49</v>
      </c>
    </row>
    <row r="42" spans="1:67" x14ac:dyDescent="0.2">
      <c r="A42" s="17" t="s">
        <v>94</v>
      </c>
      <c r="B42" s="24" t="s">
        <v>60</v>
      </c>
      <c r="C42" s="4">
        <f>STDEV(AN12:BA12)/AVERAGE(AN12:BA12)*100</f>
        <v>7.500965811493959</v>
      </c>
      <c r="D42" s="4">
        <f>STDEV(BB12:BO12)/AVERAGE(BB12:BO12)*100</f>
        <v>5.4991151694114571</v>
      </c>
      <c r="E42" s="4">
        <f>STDEV(AN12:BO12)/AVERAGE(AN12:BO12)*100</f>
        <v>6.5112752515191676</v>
      </c>
      <c r="F42" s="4">
        <f>STDEV(AN22:BA22)/AVERAGE(AN22:BA22)*100</f>
        <v>5.7206292880599054</v>
      </c>
      <c r="G42" s="4">
        <f>STDEV(BB22:BO22)/AVERAGE(BB22:BO22)*100</f>
        <v>5.6451570264962898</v>
      </c>
      <c r="H42" s="4">
        <f>STDEV(AN22:BO22)/AVERAGE(AN22:BO22)*100</f>
        <v>5.7886771215773889</v>
      </c>
      <c r="I42" s="4">
        <f>STDEV(AN32:BA32)/AVERAGE(AN32:BA32)*100</f>
        <v>6.8750015853838917</v>
      </c>
      <c r="J42" s="4">
        <f>STDEV(BB32:BO32)/AVERAGE(BB32:BO32)*100</f>
        <v>5.8317157325564226</v>
      </c>
      <c r="K42" s="4">
        <f>STDEV(AN32:BO32)/AVERAGE(AN32:BO32)*100</f>
        <v>6.2706719461336551</v>
      </c>
    </row>
    <row r="43" spans="1:67" x14ac:dyDescent="0.2">
      <c r="A43" s="17" t="s">
        <v>95</v>
      </c>
      <c r="B43" s="24"/>
      <c r="C43" s="4">
        <f t="shared" ref="C43:C48" si="88">STDEV(AN13:BA13)/AVERAGE(AN13:BA13)*100</f>
        <v>2.889814752524527</v>
      </c>
      <c r="D43" s="4">
        <f t="shared" ref="D43:D48" si="89">STDEV(BB13:BO13)/AVERAGE(BB13:BO13)*100</f>
        <v>3.1915416375575405</v>
      </c>
      <c r="E43" s="4">
        <f t="shared" ref="E43:E48" si="90">STDEV(AN13:BO13)/AVERAGE(AN13:BO13)*100</f>
        <v>3.3374504076911711</v>
      </c>
      <c r="F43" s="4">
        <f t="shared" ref="F43:F48" si="91">STDEV(AN23:BA23)/AVERAGE(AN23:BA23)*100</f>
        <v>3.8471811624787806</v>
      </c>
      <c r="G43" s="4">
        <f t="shared" ref="G43:G48" si="92">STDEV(BB23:BO23)/AVERAGE(BB23:BO23)*100</f>
        <v>3.3963375686495927</v>
      </c>
      <c r="H43" s="4">
        <f t="shared" ref="H43:H48" si="93">STDEV(AN23:BO23)/AVERAGE(AN23:BO23)*100</f>
        <v>3.7005092109946216</v>
      </c>
      <c r="I43" s="4">
        <f t="shared" ref="I43:I48" si="94">STDEV(AN33:BA33)/AVERAGE(AN33:BA33)*100</f>
        <v>4.5247874735849134</v>
      </c>
      <c r="J43" s="4">
        <f t="shared" ref="J43:J48" si="95">STDEV(BB33:BO33)/AVERAGE(BB33:BO33)*100</f>
        <v>4.0559331929060463</v>
      </c>
      <c r="K43" s="4">
        <f t="shared" ref="K43:K48" si="96">STDEV(AN33:BO33)/AVERAGE(AN33:BO33)*100</f>
        <v>4.2812051156931492</v>
      </c>
    </row>
    <row r="44" spans="1:67" x14ac:dyDescent="0.2">
      <c r="A44" s="17" t="s">
        <v>96</v>
      </c>
      <c r="B44" s="24"/>
      <c r="C44" s="4">
        <f t="shared" si="88"/>
        <v>6.0053286068299956</v>
      </c>
      <c r="D44" s="4">
        <f t="shared" si="89"/>
        <v>3.5398768705452244</v>
      </c>
      <c r="E44" s="4">
        <f t="shared" si="90"/>
        <v>5.2401089406154373</v>
      </c>
      <c r="F44" s="4">
        <f t="shared" si="91"/>
        <v>6.5300350279610138</v>
      </c>
      <c r="G44" s="4">
        <f t="shared" si="92"/>
        <v>5.8374493426816239</v>
      </c>
      <c r="H44" s="4">
        <f t="shared" si="93"/>
        <v>7.8412869660589966</v>
      </c>
      <c r="I44" s="4">
        <f t="shared" si="94"/>
        <v>4.1437795269671032</v>
      </c>
      <c r="J44" s="4">
        <f t="shared" si="95"/>
        <v>4.3177529378475779</v>
      </c>
      <c r="K44" s="4">
        <f t="shared" si="96"/>
        <v>4.1542251414044662</v>
      </c>
    </row>
    <row r="45" spans="1:67" x14ac:dyDescent="0.2">
      <c r="A45" s="17" t="s">
        <v>97</v>
      </c>
      <c r="B45" s="24"/>
      <c r="C45" s="4">
        <f t="shared" si="88"/>
        <v>5.8374902276148122</v>
      </c>
      <c r="D45" s="4">
        <f t="shared" si="89"/>
        <v>3.0917825175015161</v>
      </c>
      <c r="E45" s="4">
        <f t="shared" si="90"/>
        <v>4.5825165048208367</v>
      </c>
      <c r="F45" s="4">
        <f t="shared" si="91"/>
        <v>6.6986920225678093</v>
      </c>
      <c r="G45" s="4">
        <f t="shared" si="92"/>
        <v>3.1836138070123345</v>
      </c>
      <c r="H45" s="4">
        <f t="shared" si="93"/>
        <v>5.1574671350991714</v>
      </c>
      <c r="I45" s="4">
        <f t="shared" si="94"/>
        <v>4.8245624419381352</v>
      </c>
      <c r="J45" s="4">
        <f t="shared" si="95"/>
        <v>1.7340093952754769</v>
      </c>
      <c r="K45" s="4">
        <f t="shared" si="96"/>
        <v>3.5671166583090526</v>
      </c>
    </row>
    <row r="46" spans="1:67" x14ac:dyDescent="0.2">
      <c r="A46" s="17" t="s">
        <v>98</v>
      </c>
      <c r="B46" s="24"/>
      <c r="C46" s="4">
        <f t="shared" si="88"/>
        <v>2.6613867450524484</v>
      </c>
      <c r="D46" s="4">
        <f t="shared" si="89"/>
        <v>2.1016828904313032</v>
      </c>
      <c r="E46" s="4">
        <f t="shared" si="90"/>
        <v>2.5281189758658607</v>
      </c>
      <c r="F46" s="4">
        <f t="shared" si="91"/>
        <v>3.793368545633955</v>
      </c>
      <c r="G46" s="4">
        <f t="shared" si="92"/>
        <v>3.1475260178489486</v>
      </c>
      <c r="H46" s="4">
        <f t="shared" si="93"/>
        <v>3.5872042467205136</v>
      </c>
      <c r="I46" s="4">
        <f t="shared" si="94"/>
        <v>4.7693808718625146</v>
      </c>
      <c r="J46" s="4">
        <f t="shared" si="95"/>
        <v>3.2721075959792483</v>
      </c>
      <c r="K46" s="4">
        <f t="shared" si="96"/>
        <v>4.1642987142253087</v>
      </c>
    </row>
    <row r="47" spans="1:67" x14ac:dyDescent="0.2">
      <c r="A47" s="17" t="s">
        <v>99</v>
      </c>
      <c r="B47" s="24"/>
      <c r="C47" s="4">
        <f t="shared" si="88"/>
        <v>13.944025904987475</v>
      </c>
      <c r="D47" s="4">
        <f t="shared" si="89"/>
        <v>6.2040171377823006</v>
      </c>
      <c r="E47" s="4">
        <f t="shared" si="90"/>
        <v>10.915063033089668</v>
      </c>
      <c r="F47" s="4">
        <f t="shared" si="91"/>
        <v>5.5847605701628877</v>
      </c>
      <c r="G47" s="4">
        <f t="shared" si="92"/>
        <v>3.8402868722912187</v>
      </c>
      <c r="H47" s="4">
        <f t="shared" si="93"/>
        <v>4.7074940329006836</v>
      </c>
      <c r="I47" s="4">
        <f t="shared" si="94"/>
        <v>9.3897445970405649</v>
      </c>
      <c r="J47" s="4">
        <f t="shared" si="95"/>
        <v>6.7530978570873836</v>
      </c>
      <c r="K47" s="4">
        <f t="shared" si="96"/>
        <v>8.0509561533990155</v>
      </c>
    </row>
    <row r="48" spans="1:67" x14ac:dyDescent="0.2">
      <c r="A48" s="17" t="s">
        <v>100</v>
      </c>
      <c r="B48" s="24"/>
      <c r="C48" s="4">
        <f t="shared" si="88"/>
        <v>6.4207730380277255</v>
      </c>
      <c r="D48" s="4">
        <f t="shared" si="89"/>
        <v>3.239258272832767</v>
      </c>
      <c r="E48" s="4">
        <f t="shared" si="90"/>
        <v>5.2644708125448325</v>
      </c>
      <c r="F48" s="4">
        <f t="shared" si="91"/>
        <v>6.5864017626924829</v>
      </c>
      <c r="G48" s="4">
        <f t="shared" si="92"/>
        <v>4.6050554174255822</v>
      </c>
      <c r="H48" s="4">
        <f t="shared" si="93"/>
        <v>6.765313242289432</v>
      </c>
      <c r="I48" s="4">
        <f t="shared" si="94"/>
        <v>14.055471384033277</v>
      </c>
      <c r="J48" s="4">
        <f t="shared" si="95"/>
        <v>6.54936491677124</v>
      </c>
      <c r="K48" s="4">
        <f t="shared" si="96"/>
        <v>10.827698477607953</v>
      </c>
    </row>
  </sheetData>
  <mergeCells count="22">
    <mergeCell ref="BB10:BO10"/>
    <mergeCell ref="AN20:BA20"/>
    <mergeCell ref="BB20:BO20"/>
    <mergeCell ref="AN30:BA30"/>
    <mergeCell ref="BB30:BO30"/>
    <mergeCell ref="B42:B48"/>
    <mergeCell ref="C40:E40"/>
    <mergeCell ref="F40:H40"/>
    <mergeCell ref="I40:K40"/>
    <mergeCell ref="B32:B38"/>
    <mergeCell ref="C30:J30"/>
    <mergeCell ref="L30:Y30"/>
    <mergeCell ref="Z30:AM30"/>
    <mergeCell ref="AN10:BA10"/>
    <mergeCell ref="B12:B18"/>
    <mergeCell ref="C10:J10"/>
    <mergeCell ref="L10:Y10"/>
    <mergeCell ref="Z10:AM10"/>
    <mergeCell ref="B22:B28"/>
    <mergeCell ref="C20:J20"/>
    <mergeCell ref="L20:Y20"/>
    <mergeCell ref="Z20:AM20"/>
  </mergeCells>
  <phoneticPr fontId="1" type="noConversion"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364771-70B1-49D7-9370-7CAB9812B881}">
  <dimension ref="A1:CH48"/>
  <sheetViews>
    <sheetView topLeftCell="A19" workbookViewId="0">
      <selection activeCell="A42" sqref="A42:A48"/>
    </sheetView>
  </sheetViews>
  <sheetFormatPr defaultRowHeight="14.25" x14ac:dyDescent="0.2"/>
  <cols>
    <col min="1" max="2" width="30.25" style="1" customWidth="1"/>
    <col min="3" max="11" width="14" style="1" customWidth="1"/>
    <col min="12" max="44" width="12" style="1" customWidth="1"/>
    <col min="45" max="58" width="10.125" style="1" customWidth="1"/>
    <col min="59" max="72" width="9" style="1"/>
    <col min="73" max="86" width="10" style="1" customWidth="1"/>
    <col min="87" max="16384" width="9" style="1"/>
  </cols>
  <sheetData>
    <row r="1" spans="1:86" x14ac:dyDescent="0.2">
      <c r="A1" s="2" t="s">
        <v>0</v>
      </c>
      <c r="B1" s="3" t="s">
        <v>1</v>
      </c>
    </row>
    <row r="2" spans="1:86" x14ac:dyDescent="0.2">
      <c r="A2" s="17" t="s">
        <v>94</v>
      </c>
      <c r="B2" s="2" t="s">
        <v>2</v>
      </c>
    </row>
    <row r="3" spans="1:86" x14ac:dyDescent="0.2">
      <c r="A3" s="17" t="s">
        <v>95</v>
      </c>
      <c r="B3" s="2" t="s">
        <v>2</v>
      </c>
    </row>
    <row r="4" spans="1:86" x14ac:dyDescent="0.2">
      <c r="A4" s="17" t="s">
        <v>96</v>
      </c>
      <c r="B4" s="2" t="s">
        <v>3</v>
      </c>
    </row>
    <row r="5" spans="1:86" x14ac:dyDescent="0.2">
      <c r="A5" s="17" t="s">
        <v>97</v>
      </c>
      <c r="B5" s="2" t="s">
        <v>4</v>
      </c>
    </row>
    <row r="6" spans="1:86" x14ac:dyDescent="0.2">
      <c r="A6" s="17" t="s">
        <v>98</v>
      </c>
      <c r="B6" s="2" t="s">
        <v>5</v>
      </c>
    </row>
    <row r="7" spans="1:86" x14ac:dyDescent="0.2">
      <c r="A7" s="17" t="s">
        <v>99</v>
      </c>
      <c r="B7" s="2" t="s">
        <v>6</v>
      </c>
    </row>
    <row r="8" spans="1:86" x14ac:dyDescent="0.2">
      <c r="A8" s="17" t="s">
        <v>100</v>
      </c>
      <c r="B8" s="2" t="s">
        <v>56</v>
      </c>
    </row>
    <row r="10" spans="1:86" x14ac:dyDescent="0.2">
      <c r="A10" s="4"/>
      <c r="B10" s="4"/>
      <c r="C10" s="19" t="s">
        <v>87</v>
      </c>
      <c r="D10" s="19"/>
      <c r="E10" s="19"/>
      <c r="F10" s="19"/>
      <c r="G10" s="19"/>
      <c r="H10" s="19"/>
      <c r="I10" s="19"/>
      <c r="J10" s="19"/>
      <c r="K10" s="19"/>
      <c r="L10" s="19"/>
      <c r="M10" s="19"/>
      <c r="N10" s="19"/>
      <c r="O10" s="19"/>
      <c r="P10" s="19"/>
      <c r="Q10" s="23" t="s">
        <v>88</v>
      </c>
      <c r="R10" s="23"/>
      <c r="S10" s="23"/>
      <c r="T10" s="23"/>
      <c r="U10" s="23"/>
      <c r="V10" s="23"/>
      <c r="W10" s="23"/>
      <c r="X10" s="23"/>
      <c r="Y10" s="23"/>
      <c r="Z10" s="23"/>
      <c r="AA10" s="23"/>
      <c r="AB10" s="23"/>
      <c r="AC10" s="23"/>
      <c r="AD10" s="23"/>
      <c r="AE10" s="20" t="s">
        <v>81</v>
      </c>
      <c r="AF10" s="20"/>
      <c r="AG10" s="20"/>
      <c r="AH10" s="20"/>
      <c r="AI10" s="20"/>
      <c r="AJ10" s="20"/>
      <c r="AK10" s="20"/>
      <c r="AL10" s="20"/>
      <c r="AM10" s="20"/>
      <c r="AN10" s="20"/>
      <c r="AO10" s="20"/>
      <c r="AP10" s="20"/>
      <c r="AQ10" s="20"/>
      <c r="AR10" s="20"/>
      <c r="AS10" s="21" t="s">
        <v>91</v>
      </c>
      <c r="AT10" s="21"/>
      <c r="AU10" s="21"/>
      <c r="AV10" s="21"/>
      <c r="AW10" s="21"/>
      <c r="AX10" s="21"/>
      <c r="AY10" s="21"/>
      <c r="AZ10" s="21"/>
      <c r="BA10" s="21"/>
      <c r="BB10" s="21"/>
      <c r="BC10" s="21"/>
      <c r="BD10" s="21"/>
      <c r="BE10" s="21"/>
      <c r="BF10" s="21"/>
      <c r="BG10" s="19" t="s">
        <v>57</v>
      </c>
      <c r="BH10" s="19"/>
      <c r="BI10" s="19"/>
      <c r="BJ10" s="19"/>
      <c r="BK10" s="19"/>
      <c r="BL10" s="19"/>
      <c r="BM10" s="19"/>
      <c r="BN10" s="19"/>
      <c r="BO10" s="19"/>
      <c r="BP10" s="19"/>
      <c r="BQ10" s="19"/>
      <c r="BR10" s="19"/>
      <c r="BS10" s="19"/>
      <c r="BT10" s="19"/>
      <c r="BU10" s="21" t="s">
        <v>58</v>
      </c>
      <c r="BV10" s="21"/>
      <c r="BW10" s="21"/>
      <c r="BX10" s="21"/>
      <c r="BY10" s="21"/>
      <c r="BZ10" s="21"/>
      <c r="CA10" s="21"/>
      <c r="CB10" s="21"/>
      <c r="CC10" s="21"/>
      <c r="CD10" s="21"/>
      <c r="CE10" s="21"/>
      <c r="CF10" s="21"/>
      <c r="CG10" s="21"/>
      <c r="CH10" s="21"/>
    </row>
    <row r="11" spans="1:86" x14ac:dyDescent="0.2">
      <c r="A11" s="8" t="s">
        <v>0</v>
      </c>
      <c r="B11" s="8" t="s">
        <v>8</v>
      </c>
      <c r="C11" s="4" t="s">
        <v>18</v>
      </c>
      <c r="D11" s="4" t="s">
        <v>19</v>
      </c>
      <c r="E11" s="4" t="s">
        <v>20</v>
      </c>
      <c r="F11" s="4" t="s">
        <v>21</v>
      </c>
      <c r="G11" s="4" t="s">
        <v>22</v>
      </c>
      <c r="H11" s="4" t="s">
        <v>23</v>
      </c>
      <c r="I11" s="4" t="s">
        <v>24</v>
      </c>
      <c r="J11" s="4" t="s">
        <v>25</v>
      </c>
      <c r="K11" s="4" t="s">
        <v>26</v>
      </c>
      <c r="L11" s="4" t="s">
        <v>27</v>
      </c>
      <c r="M11" s="4" t="s">
        <v>28</v>
      </c>
      <c r="N11" s="4" t="s">
        <v>29</v>
      </c>
      <c r="O11" s="4" t="s">
        <v>30</v>
      </c>
      <c r="P11" s="4" t="s">
        <v>31</v>
      </c>
      <c r="Q11" s="4" t="s">
        <v>33</v>
      </c>
      <c r="R11" s="4" t="s">
        <v>34</v>
      </c>
      <c r="S11" s="4" t="s">
        <v>35</v>
      </c>
      <c r="T11" s="4" t="s">
        <v>36</v>
      </c>
      <c r="U11" s="4" t="s">
        <v>37</v>
      </c>
      <c r="V11" s="4" t="s">
        <v>38</v>
      </c>
      <c r="W11" s="4" t="s">
        <v>39</v>
      </c>
      <c r="X11" s="4" t="s">
        <v>40</v>
      </c>
      <c r="Y11" s="4" t="s">
        <v>41</v>
      </c>
      <c r="Z11" s="4" t="s">
        <v>42</v>
      </c>
      <c r="AA11" s="4" t="s">
        <v>43</v>
      </c>
      <c r="AB11" s="4" t="s">
        <v>44</v>
      </c>
      <c r="AC11" s="4" t="s">
        <v>45</v>
      </c>
      <c r="AD11" s="4" t="s">
        <v>46</v>
      </c>
      <c r="AE11" s="4" t="s">
        <v>17</v>
      </c>
      <c r="AF11" s="4" t="s">
        <v>19</v>
      </c>
      <c r="AG11" s="4" t="s">
        <v>20</v>
      </c>
      <c r="AH11" s="4" t="s">
        <v>21</v>
      </c>
      <c r="AI11" s="4" t="s">
        <v>22</v>
      </c>
      <c r="AJ11" s="4" t="s">
        <v>23</v>
      </c>
      <c r="AK11" s="4" t="s">
        <v>24</v>
      </c>
      <c r="AL11" s="4" t="s">
        <v>25</v>
      </c>
      <c r="AM11" s="4" t="s">
        <v>26</v>
      </c>
      <c r="AN11" s="4" t="s">
        <v>27</v>
      </c>
      <c r="AO11" s="4" t="s">
        <v>28</v>
      </c>
      <c r="AP11" s="4" t="s">
        <v>29</v>
      </c>
      <c r="AQ11" s="4" t="s">
        <v>30</v>
      </c>
      <c r="AR11" s="4" t="s">
        <v>31</v>
      </c>
      <c r="AS11" s="4" t="s">
        <v>32</v>
      </c>
      <c r="AT11" s="4" t="s">
        <v>34</v>
      </c>
      <c r="AU11" s="4" t="s">
        <v>35</v>
      </c>
      <c r="AV11" s="4" t="s">
        <v>36</v>
      </c>
      <c r="AW11" s="4" t="s">
        <v>37</v>
      </c>
      <c r="AX11" s="4" t="s">
        <v>38</v>
      </c>
      <c r="AY11" s="4" t="s">
        <v>39</v>
      </c>
      <c r="AZ11" s="4" t="s">
        <v>40</v>
      </c>
      <c r="BA11" s="4" t="s">
        <v>41</v>
      </c>
      <c r="BB11" s="4" t="s">
        <v>42</v>
      </c>
      <c r="BC11" s="4" t="s">
        <v>43</v>
      </c>
      <c r="BD11" s="4" t="s">
        <v>44</v>
      </c>
      <c r="BE11" s="4" t="s">
        <v>45</v>
      </c>
      <c r="BF11" s="4" t="s">
        <v>46</v>
      </c>
      <c r="BG11" s="4" t="s">
        <v>17</v>
      </c>
      <c r="BH11" s="4" t="s">
        <v>19</v>
      </c>
      <c r="BI11" s="4" t="s">
        <v>20</v>
      </c>
      <c r="BJ11" s="4" t="s">
        <v>21</v>
      </c>
      <c r="BK11" s="4" t="s">
        <v>22</v>
      </c>
      <c r="BL11" s="4" t="s">
        <v>23</v>
      </c>
      <c r="BM11" s="4" t="s">
        <v>24</v>
      </c>
      <c r="BN11" s="4" t="s">
        <v>25</v>
      </c>
      <c r="BO11" s="4" t="s">
        <v>26</v>
      </c>
      <c r="BP11" s="4" t="s">
        <v>27</v>
      </c>
      <c r="BQ11" s="4" t="s">
        <v>28</v>
      </c>
      <c r="BR11" s="4" t="s">
        <v>29</v>
      </c>
      <c r="BS11" s="4" t="s">
        <v>30</v>
      </c>
      <c r="BT11" s="4" t="s">
        <v>31</v>
      </c>
      <c r="BU11" s="4" t="s">
        <v>32</v>
      </c>
      <c r="BV11" s="4" t="s">
        <v>34</v>
      </c>
      <c r="BW11" s="4" t="s">
        <v>35</v>
      </c>
      <c r="BX11" s="4" t="s">
        <v>36</v>
      </c>
      <c r="BY11" s="4" t="s">
        <v>37</v>
      </c>
      <c r="BZ11" s="4" t="s">
        <v>38</v>
      </c>
      <c r="CA11" s="4" t="s">
        <v>39</v>
      </c>
      <c r="CB11" s="4" t="s">
        <v>40</v>
      </c>
      <c r="CC11" s="4" t="s">
        <v>41</v>
      </c>
      <c r="CD11" s="4" t="s">
        <v>42</v>
      </c>
      <c r="CE11" s="4" t="s">
        <v>43</v>
      </c>
      <c r="CF11" s="4" t="s">
        <v>44</v>
      </c>
      <c r="CG11" s="4" t="s">
        <v>45</v>
      </c>
      <c r="CH11" s="4" t="s">
        <v>46</v>
      </c>
    </row>
    <row r="12" spans="1:86" x14ac:dyDescent="0.2">
      <c r="A12" s="17" t="s">
        <v>94</v>
      </c>
      <c r="B12" s="24" t="s">
        <v>7</v>
      </c>
      <c r="C12" s="12">
        <v>34981.746500000001</v>
      </c>
      <c r="D12" s="12">
        <v>32594.741885760199</v>
      </c>
      <c r="E12" s="12">
        <v>34719.2541848693</v>
      </c>
      <c r="F12" s="12">
        <v>32737.270254879601</v>
      </c>
      <c r="G12" s="12">
        <v>35803.4980609009</v>
      </c>
      <c r="H12" s="12">
        <v>33167.7202319602</v>
      </c>
      <c r="I12" s="12">
        <v>32336.298066232699</v>
      </c>
      <c r="J12" s="12">
        <v>35553.730487015797</v>
      </c>
      <c r="K12" s="12">
        <v>36721.835207476397</v>
      </c>
      <c r="L12" s="12">
        <v>33314.116499999996</v>
      </c>
      <c r="M12" s="12">
        <v>32728.975574836499</v>
      </c>
      <c r="N12" s="12">
        <v>34075.259559218503</v>
      </c>
      <c r="O12" s="12">
        <v>35973.036</v>
      </c>
      <c r="P12" s="12">
        <v>32780.840244263403</v>
      </c>
      <c r="Q12" s="12">
        <v>36951.976746480199</v>
      </c>
      <c r="R12" s="12">
        <v>35590.751650349499</v>
      </c>
      <c r="S12" s="12">
        <v>34369.327782540699</v>
      </c>
      <c r="T12" s="12">
        <v>36004.455452878101</v>
      </c>
      <c r="U12" s="12">
        <v>34704.078490219203</v>
      </c>
      <c r="V12" s="12">
        <v>36055.905723199401</v>
      </c>
      <c r="W12" s="12">
        <v>34466.824999999997</v>
      </c>
      <c r="X12" s="12">
        <v>33387.888500000001</v>
      </c>
      <c r="Y12" s="12">
        <v>36060.050000000003</v>
      </c>
      <c r="Z12" s="12">
        <v>34027.059858651701</v>
      </c>
      <c r="AA12" s="12">
        <v>36729.439051171401</v>
      </c>
      <c r="AB12" s="12">
        <v>35844.271999999997</v>
      </c>
      <c r="AC12" s="12">
        <v>33421.341999999997</v>
      </c>
      <c r="AD12" s="12">
        <v>34587.457000000002</v>
      </c>
      <c r="AE12" s="4">
        <v>74110.321500000005</v>
      </c>
      <c r="AF12" s="4">
        <v>61066.161</v>
      </c>
      <c r="AG12" s="4">
        <v>74713.210000000006</v>
      </c>
      <c r="AH12" s="4">
        <v>64093.544999999998</v>
      </c>
      <c r="AI12" s="4">
        <v>67403.533016485206</v>
      </c>
      <c r="AJ12" s="4">
        <v>71516.578500000003</v>
      </c>
      <c r="AK12" s="4">
        <v>75683.447499999995</v>
      </c>
      <c r="AL12" s="4">
        <v>75644.396999999997</v>
      </c>
      <c r="AM12" s="4">
        <v>71898.2255</v>
      </c>
      <c r="AN12" s="4">
        <v>65931.724053445898</v>
      </c>
      <c r="AO12" s="4">
        <v>67106.877500000002</v>
      </c>
      <c r="AP12" s="4">
        <v>78751.119363401405</v>
      </c>
      <c r="AQ12" s="4">
        <v>72338.109500000006</v>
      </c>
      <c r="AR12" s="4">
        <v>64857.957029276498</v>
      </c>
      <c r="AS12" s="4">
        <v>73808.923500000004</v>
      </c>
      <c r="AT12" s="4">
        <v>78784.776499999905</v>
      </c>
      <c r="AU12" s="4">
        <v>69254.467499999999</v>
      </c>
      <c r="AV12" s="4">
        <v>77569.067499999903</v>
      </c>
      <c r="AW12" s="4">
        <v>72131.027499999997</v>
      </c>
      <c r="AX12" s="4">
        <v>68900.627000000095</v>
      </c>
      <c r="AY12" s="4">
        <v>70439.644608232906</v>
      </c>
      <c r="AZ12" s="4">
        <v>71268.1495</v>
      </c>
      <c r="BA12" s="4">
        <v>66671.886499999993</v>
      </c>
      <c r="BB12" s="4">
        <v>68095.064851953095</v>
      </c>
      <c r="BC12" s="4">
        <v>67808.416500000007</v>
      </c>
      <c r="BD12" s="4">
        <v>73345.482000000004</v>
      </c>
      <c r="BE12" s="4">
        <v>68933.583658396994</v>
      </c>
      <c r="BF12" s="4">
        <v>77512.1535</v>
      </c>
      <c r="BG12" s="1">
        <f>C12/AE12*100</f>
        <v>47.202259809384309</v>
      </c>
      <c r="BH12" s="1">
        <f t="shared" ref="BH12:CH18" si="0">D12/AF12*100</f>
        <v>53.376111011399907</v>
      </c>
      <c r="BI12" s="1">
        <f t="shared" si="0"/>
        <v>46.470034127658678</v>
      </c>
      <c r="BJ12" s="1">
        <f t="shared" si="0"/>
        <v>51.077328075517748</v>
      </c>
      <c r="BK12" s="1">
        <f t="shared" si="0"/>
        <v>53.118132623914924</v>
      </c>
      <c r="BL12" s="1">
        <f t="shared" si="0"/>
        <v>46.377666448291002</v>
      </c>
      <c r="BM12" s="1">
        <f t="shared" si="0"/>
        <v>42.725720265627039</v>
      </c>
      <c r="BN12" s="1">
        <f t="shared" si="0"/>
        <v>47.001142050237767</v>
      </c>
      <c r="BO12" s="1">
        <f t="shared" si="0"/>
        <v>51.074744824510852</v>
      </c>
      <c r="BP12" s="1">
        <f t="shared" si="0"/>
        <v>50.528204712187929</v>
      </c>
      <c r="BQ12" s="1">
        <f t="shared" si="0"/>
        <v>48.77141776539446</v>
      </c>
      <c r="BR12" s="1">
        <f t="shared" si="0"/>
        <v>43.269555829392502</v>
      </c>
      <c r="BS12" s="1">
        <f t="shared" si="0"/>
        <v>49.729024228923201</v>
      </c>
      <c r="BT12" s="1">
        <f t="shared" si="0"/>
        <v>50.542511275010291</v>
      </c>
      <c r="BU12" s="1">
        <f t="shared" si="0"/>
        <v>50.064375680103502</v>
      </c>
      <c r="BV12" s="1">
        <f t="shared" si="0"/>
        <v>45.174655855436157</v>
      </c>
      <c r="BW12" s="1">
        <f t="shared" si="0"/>
        <v>49.627596634889585</v>
      </c>
      <c r="BX12" s="1">
        <f t="shared" si="0"/>
        <v>46.415996238291953</v>
      </c>
      <c r="BY12" s="1">
        <f t="shared" si="0"/>
        <v>48.112552521477951</v>
      </c>
      <c r="BZ12" s="1">
        <f t="shared" si="0"/>
        <v>52.330301323962338</v>
      </c>
      <c r="CA12" s="1">
        <f t="shared" si="0"/>
        <v>48.93100354451753</v>
      </c>
      <c r="CB12" s="1">
        <f t="shared" si="0"/>
        <v>46.848260736726438</v>
      </c>
      <c r="CC12" s="1">
        <f t="shared" si="0"/>
        <v>54.085840213925863</v>
      </c>
      <c r="CD12" s="1">
        <f t="shared" si="0"/>
        <v>49.969935314153304</v>
      </c>
      <c r="CE12" s="1">
        <f t="shared" si="0"/>
        <v>54.166489865120795</v>
      </c>
      <c r="CF12" s="1">
        <f t="shared" si="0"/>
        <v>48.870456669710066</v>
      </c>
      <c r="CG12" s="1">
        <f t="shared" si="0"/>
        <v>48.483395503736951</v>
      </c>
      <c r="CH12" s="1">
        <f t="shared" si="0"/>
        <v>44.621979184206253</v>
      </c>
    </row>
    <row r="13" spans="1:86" x14ac:dyDescent="0.2">
      <c r="A13" s="17" t="s">
        <v>95</v>
      </c>
      <c r="B13" s="24"/>
      <c r="C13" s="12">
        <v>191861.64300000001</v>
      </c>
      <c r="D13" s="12">
        <v>196093.03</v>
      </c>
      <c r="E13" s="12">
        <v>200597.57500000001</v>
      </c>
      <c r="F13" s="12">
        <v>221986.57449999999</v>
      </c>
      <c r="G13" s="12">
        <v>216276.71650000001</v>
      </c>
      <c r="H13" s="12">
        <v>219663.061484979</v>
      </c>
      <c r="I13" s="12">
        <v>225417.9025</v>
      </c>
      <c r="J13" s="12">
        <v>221509.48449999999</v>
      </c>
      <c r="K13" s="12">
        <v>217008.18028259999</v>
      </c>
      <c r="L13" s="12">
        <v>197419.821</v>
      </c>
      <c r="M13" s="12">
        <v>211094.41450000001</v>
      </c>
      <c r="N13" s="12">
        <v>212675.56839465999</v>
      </c>
      <c r="O13" s="12">
        <v>205459.38489885899</v>
      </c>
      <c r="P13" s="12">
        <v>215468.76319754799</v>
      </c>
      <c r="Q13" s="12">
        <v>229801.62</v>
      </c>
      <c r="R13" s="12">
        <v>225986.20300000001</v>
      </c>
      <c r="S13" s="12">
        <v>220369.69149999999</v>
      </c>
      <c r="T13" s="12">
        <v>214791.26949999999</v>
      </c>
      <c r="U13" s="12">
        <v>216217.33799999999</v>
      </c>
      <c r="V13" s="12">
        <v>204923.49050000001</v>
      </c>
      <c r="W13" s="12">
        <v>228825.40849999999</v>
      </c>
      <c r="X13" s="12">
        <v>209544.82989303101</v>
      </c>
      <c r="Y13" s="12">
        <v>213446.61620998901</v>
      </c>
      <c r="Z13" s="12">
        <v>222326.82149999999</v>
      </c>
      <c r="AA13" s="12">
        <v>228520.57699999999</v>
      </c>
      <c r="AB13" s="12">
        <v>228490.38099999999</v>
      </c>
      <c r="AC13" s="12">
        <v>207957.71599999999</v>
      </c>
      <c r="AD13" s="12">
        <v>215705.46950000001</v>
      </c>
      <c r="AE13" s="4">
        <v>393113.1495</v>
      </c>
      <c r="AF13" s="4">
        <v>378422.592</v>
      </c>
      <c r="AG13" s="4">
        <v>384704.79749999999</v>
      </c>
      <c r="AH13" s="4">
        <v>404402.78950000001</v>
      </c>
      <c r="AI13" s="4">
        <v>385759.09250000003</v>
      </c>
      <c r="AJ13" s="4">
        <v>408967.67692422698</v>
      </c>
      <c r="AK13" s="4">
        <v>409198.52105013002</v>
      </c>
      <c r="AL13" s="4">
        <v>382418.00242007599</v>
      </c>
      <c r="AM13" s="4">
        <v>381299.48482818302</v>
      </c>
      <c r="AN13" s="4">
        <v>377983.53511401801</v>
      </c>
      <c r="AO13" s="4">
        <v>382033.75300000003</v>
      </c>
      <c r="AP13" s="4">
        <v>396055.12240808201</v>
      </c>
      <c r="AQ13" s="4">
        <v>380033.86999999901</v>
      </c>
      <c r="AR13" s="4">
        <v>397049.12598851603</v>
      </c>
      <c r="AS13" s="4">
        <v>407597.2855</v>
      </c>
      <c r="AT13" s="4">
        <v>409534.45899999997</v>
      </c>
      <c r="AU13" s="4">
        <v>386231.24599999998</v>
      </c>
      <c r="AV13" s="4">
        <v>420028.03671200702</v>
      </c>
      <c r="AW13" s="4">
        <v>400698.061500001</v>
      </c>
      <c r="AX13" s="4">
        <v>371653.34743098001</v>
      </c>
      <c r="AY13" s="4">
        <v>403879.18800000002</v>
      </c>
      <c r="AZ13" s="4">
        <v>386954.69300000003</v>
      </c>
      <c r="BA13" s="4">
        <v>401284.701</v>
      </c>
      <c r="BB13" s="4">
        <v>396502.51913915202</v>
      </c>
      <c r="BC13" s="4">
        <v>411232.24120973598</v>
      </c>
      <c r="BD13" s="4">
        <v>404786.94099999999</v>
      </c>
      <c r="BE13" s="4">
        <v>415366.13900000002</v>
      </c>
      <c r="BF13" s="4">
        <v>406609.00549999898</v>
      </c>
      <c r="BG13" s="1">
        <f t="shared" ref="BG13:BG18" si="1">C13/AE13*100</f>
        <v>48.805704730057627</v>
      </c>
      <c r="BH13" s="1">
        <f t="shared" si="0"/>
        <v>51.818531489790118</v>
      </c>
      <c r="BI13" s="1">
        <f t="shared" si="0"/>
        <v>52.143247576734474</v>
      </c>
      <c r="BJ13" s="1">
        <f t="shared" si="0"/>
        <v>54.892443935528291</v>
      </c>
      <c r="BK13" s="1">
        <f t="shared" si="0"/>
        <v>56.065228456021423</v>
      </c>
      <c r="BL13" s="1">
        <f t="shared" si="0"/>
        <v>53.711594798157577</v>
      </c>
      <c r="BM13" s="1">
        <f t="shared" si="0"/>
        <v>55.087663054477296</v>
      </c>
      <c r="BN13" s="1">
        <f t="shared" si="0"/>
        <v>57.923393537492963</v>
      </c>
      <c r="BO13" s="1">
        <f t="shared" si="0"/>
        <v>56.912791366708994</v>
      </c>
      <c r="BP13" s="1">
        <f t="shared" si="0"/>
        <v>52.229740890816501</v>
      </c>
      <c r="BQ13" s="1">
        <f t="shared" si="0"/>
        <v>55.255435636861129</v>
      </c>
      <c r="BR13" s="1">
        <f t="shared" si="0"/>
        <v>53.698476894215283</v>
      </c>
      <c r="BS13" s="1">
        <f t="shared" si="0"/>
        <v>54.063440424102069</v>
      </c>
      <c r="BT13" s="1">
        <f t="shared" si="0"/>
        <v>54.267532427153633</v>
      </c>
      <c r="BU13" s="1">
        <f t="shared" si="0"/>
        <v>56.379575668199585</v>
      </c>
      <c r="BV13" s="1">
        <f t="shared" si="0"/>
        <v>55.181242514198303</v>
      </c>
      <c r="BW13" s="1">
        <f t="shared" si="0"/>
        <v>57.056412131917469</v>
      </c>
      <c r="BX13" s="1">
        <f t="shared" si="0"/>
        <v>51.137364824832396</v>
      </c>
      <c r="BY13" s="1">
        <f t="shared" si="0"/>
        <v>53.960165714452671</v>
      </c>
      <c r="BZ13" s="1">
        <f t="shared" si="0"/>
        <v>55.138341122585068</v>
      </c>
      <c r="CA13" s="1">
        <f t="shared" si="0"/>
        <v>56.656895254528436</v>
      </c>
      <c r="CB13" s="1">
        <f t="shared" si="0"/>
        <v>54.152290612749077</v>
      </c>
      <c r="CC13" s="1">
        <f t="shared" si="0"/>
        <v>53.190818308816866</v>
      </c>
      <c r="CD13" s="1">
        <f t="shared" si="0"/>
        <v>56.071982085434037</v>
      </c>
      <c r="CE13" s="1">
        <f t="shared" si="0"/>
        <v>55.569713193633163</v>
      </c>
      <c r="CF13" s="1">
        <f t="shared" si="0"/>
        <v>56.447073227098009</v>
      </c>
      <c r="CG13" s="1">
        <f t="shared" si="0"/>
        <v>50.066121542950327</v>
      </c>
      <c r="CH13" s="1">
        <f t="shared" si="0"/>
        <v>53.049850490829954</v>
      </c>
    </row>
    <row r="14" spans="1:86" x14ac:dyDescent="0.2">
      <c r="A14" s="17" t="s">
        <v>96</v>
      </c>
      <c r="B14" s="24"/>
      <c r="C14" s="12">
        <v>192577.17658567301</v>
      </c>
      <c r="D14" s="12">
        <v>190246.31150912301</v>
      </c>
      <c r="E14" s="12">
        <v>207126.64807419499</v>
      </c>
      <c r="F14" s="12">
        <v>196622.70247450701</v>
      </c>
      <c r="G14" s="12">
        <v>200937.55028682499</v>
      </c>
      <c r="H14" s="12">
        <v>218791.23917835299</v>
      </c>
      <c r="I14" s="12">
        <v>209572.92210810501</v>
      </c>
      <c r="J14" s="12">
        <v>198174.159329641</v>
      </c>
      <c r="K14" s="12">
        <v>236820.61362428701</v>
      </c>
      <c r="L14" s="12">
        <v>214230.18265759901</v>
      </c>
      <c r="M14" s="12">
        <v>212041.96314517601</v>
      </c>
      <c r="N14" s="12">
        <v>243399.018201923</v>
      </c>
      <c r="O14" s="12">
        <v>239634.54755076699</v>
      </c>
      <c r="P14" s="12">
        <v>194877.52517747399</v>
      </c>
      <c r="Q14" s="12">
        <v>216403.97942671299</v>
      </c>
      <c r="R14" s="12">
        <v>241114.32508575299</v>
      </c>
      <c r="S14" s="12">
        <v>201511.32344403901</v>
      </c>
      <c r="T14" s="12">
        <v>233292.25937054501</v>
      </c>
      <c r="U14" s="12">
        <v>192373.030411566</v>
      </c>
      <c r="V14" s="12">
        <v>215899.134835278</v>
      </c>
      <c r="W14" s="12">
        <v>232343.41905886101</v>
      </c>
      <c r="X14" s="12">
        <v>193816.20438039501</v>
      </c>
      <c r="Y14" s="12">
        <v>207164.46858077799</v>
      </c>
      <c r="Z14" s="12">
        <v>232563.672090565</v>
      </c>
      <c r="AA14" s="12">
        <v>229455.10205462101</v>
      </c>
      <c r="AB14" s="12">
        <v>216898.812689766</v>
      </c>
      <c r="AC14" s="12">
        <v>221180.851037432</v>
      </c>
      <c r="AD14" s="12">
        <v>244543.500465241</v>
      </c>
      <c r="AE14" s="4">
        <v>359363.4755</v>
      </c>
      <c r="AF14" s="4">
        <v>355239.07949999999</v>
      </c>
      <c r="AG14" s="4">
        <v>323500.269478595</v>
      </c>
      <c r="AH14" s="4">
        <v>346080.46469507797</v>
      </c>
      <c r="AI14" s="4">
        <v>352819.645581736</v>
      </c>
      <c r="AJ14" s="4">
        <v>348883.168036171</v>
      </c>
      <c r="AK14" s="4">
        <v>325862.37803011597</v>
      </c>
      <c r="AL14" s="4">
        <v>342023.62949999998</v>
      </c>
      <c r="AM14" s="4">
        <v>337650.53545920498</v>
      </c>
      <c r="AN14" s="4">
        <v>345404.14895340399</v>
      </c>
      <c r="AO14" s="4">
        <v>395292.928141482</v>
      </c>
      <c r="AP14" s="4">
        <v>340470.170079984</v>
      </c>
      <c r="AQ14" s="4">
        <v>344882.472220305</v>
      </c>
      <c r="AR14" s="4">
        <v>394157.558773069</v>
      </c>
      <c r="AS14" s="4">
        <v>324085.34251687501</v>
      </c>
      <c r="AT14" s="4">
        <v>324662.51449999999</v>
      </c>
      <c r="AU14" s="4">
        <v>332550.878454344</v>
      </c>
      <c r="AV14" s="4">
        <v>362718.89932602202</v>
      </c>
      <c r="AW14" s="4">
        <v>333750.19548580702</v>
      </c>
      <c r="AX14" s="4">
        <v>356938.32255777798</v>
      </c>
      <c r="AY14" s="4">
        <v>327717.04247857502</v>
      </c>
      <c r="AZ14" s="4">
        <v>337749.31099999999</v>
      </c>
      <c r="BA14" s="4">
        <v>327459.33659755398</v>
      </c>
      <c r="BB14" s="4">
        <v>348254.47100000002</v>
      </c>
      <c r="BC14" s="4">
        <v>345243.70477692899</v>
      </c>
      <c r="BD14" s="4">
        <v>332153.955572429</v>
      </c>
      <c r="BE14" s="4">
        <v>344496.30972855201</v>
      </c>
      <c r="BF14" s="4">
        <v>333459.44650000002</v>
      </c>
      <c r="BG14" s="1">
        <f t="shared" si="1"/>
        <v>53.588411097630598</v>
      </c>
      <c r="BH14" s="1">
        <f t="shared" si="0"/>
        <v>53.554443327827336</v>
      </c>
      <c r="BI14" s="1">
        <f t="shared" si="0"/>
        <v>64.026731232104879</v>
      </c>
      <c r="BJ14" s="1">
        <f t="shared" si="0"/>
        <v>56.814158131620033</v>
      </c>
      <c r="BK14" s="1">
        <f t="shared" si="0"/>
        <v>56.95191659623012</v>
      </c>
      <c r="BL14" s="1">
        <f t="shared" si="0"/>
        <v>62.711893041417653</v>
      </c>
      <c r="BM14" s="1">
        <f t="shared" si="0"/>
        <v>64.313322505961835</v>
      </c>
      <c r="BN14" s="1">
        <f t="shared" si="0"/>
        <v>57.941657311615955</v>
      </c>
      <c r="BO14" s="1">
        <f t="shared" si="0"/>
        <v>70.137787076869515</v>
      </c>
      <c r="BP14" s="1">
        <f t="shared" si="0"/>
        <v>62.023048451134642</v>
      </c>
      <c r="BQ14" s="1">
        <f t="shared" si="0"/>
        <v>53.64172947442222</v>
      </c>
      <c r="BR14" s="1">
        <f t="shared" si="0"/>
        <v>71.489087618085065</v>
      </c>
      <c r="BS14" s="1">
        <f t="shared" si="0"/>
        <v>69.482959226090372</v>
      </c>
      <c r="BT14" s="1">
        <f t="shared" si="0"/>
        <v>49.441529368125643</v>
      </c>
      <c r="BU14" s="1">
        <f t="shared" si="0"/>
        <v>66.77376327670386</v>
      </c>
      <c r="BV14" s="1">
        <f t="shared" si="0"/>
        <v>74.266142322307743</v>
      </c>
      <c r="BW14" s="1">
        <f t="shared" si="0"/>
        <v>60.595637088868656</v>
      </c>
      <c r="BX14" s="1">
        <f t="shared" si="0"/>
        <v>64.317646476109118</v>
      </c>
      <c r="BY14" s="1">
        <f t="shared" si="0"/>
        <v>57.639825538243564</v>
      </c>
      <c r="BZ14" s="1">
        <f t="shared" si="0"/>
        <v>60.486398122838203</v>
      </c>
      <c r="CA14" s="1">
        <f t="shared" si="0"/>
        <v>70.897569836957985</v>
      </c>
      <c r="CB14" s="1">
        <f t="shared" si="0"/>
        <v>57.384633533832741</v>
      </c>
      <c r="CC14" s="1">
        <f t="shared" si="0"/>
        <v>63.264181358610081</v>
      </c>
      <c r="CD14" s="1">
        <f t="shared" si="0"/>
        <v>66.779809437267772</v>
      </c>
      <c r="CE14" s="1">
        <f t="shared" si="0"/>
        <v>66.461777254672299</v>
      </c>
      <c r="CF14" s="1">
        <f t="shared" si="0"/>
        <v>65.300686338648575</v>
      </c>
      <c r="CG14" s="1">
        <f t="shared" si="0"/>
        <v>64.204127821198682</v>
      </c>
      <c r="CH14" s="1">
        <f t="shared" si="0"/>
        <v>73.335304497136505</v>
      </c>
    </row>
    <row r="15" spans="1:86" x14ac:dyDescent="0.2">
      <c r="A15" s="17" t="s">
        <v>97</v>
      </c>
      <c r="B15" s="24"/>
      <c r="C15" s="12">
        <v>500973.49282814702</v>
      </c>
      <c r="D15" s="12">
        <v>526588.97112083796</v>
      </c>
      <c r="E15" s="12">
        <v>571684.40336274402</v>
      </c>
      <c r="F15" s="12">
        <v>523767.82092670701</v>
      </c>
      <c r="G15" s="12">
        <v>573588.41291157599</v>
      </c>
      <c r="H15" s="12">
        <v>533725.49795188103</v>
      </c>
      <c r="I15" s="12">
        <v>455063.668337246</v>
      </c>
      <c r="J15" s="12">
        <v>576752.01195973705</v>
      </c>
      <c r="K15" s="12">
        <v>576496.51315503102</v>
      </c>
      <c r="L15" s="12">
        <v>603985.75206653902</v>
      </c>
      <c r="M15" s="12">
        <v>587545.83964155999</v>
      </c>
      <c r="N15" s="12">
        <v>628404.94627125701</v>
      </c>
      <c r="O15" s="12">
        <v>588338.12868273805</v>
      </c>
      <c r="P15" s="12">
        <v>533360.94264139503</v>
      </c>
      <c r="Q15" s="12">
        <v>577107.84272780397</v>
      </c>
      <c r="R15" s="12">
        <v>585065.27497816505</v>
      </c>
      <c r="S15" s="12">
        <v>569545.61725920299</v>
      </c>
      <c r="T15" s="12">
        <v>548192.68686860695</v>
      </c>
      <c r="U15" s="12">
        <v>581078.73816387798</v>
      </c>
      <c r="V15" s="12">
        <v>550346.25519157201</v>
      </c>
      <c r="W15" s="12">
        <v>566423.162782397</v>
      </c>
      <c r="X15" s="12">
        <v>568918.09018333303</v>
      </c>
      <c r="Y15" s="12">
        <v>562184.54929779097</v>
      </c>
      <c r="Z15" s="12">
        <v>581929.48767131101</v>
      </c>
      <c r="AA15" s="12">
        <v>598847.66002138006</v>
      </c>
      <c r="AB15" s="12">
        <v>575725.39427468099</v>
      </c>
      <c r="AC15" s="12">
        <v>532289.56611767295</v>
      </c>
      <c r="AD15" s="12">
        <v>568276.34565206105</v>
      </c>
      <c r="AE15" s="4">
        <v>1530924.0061871801</v>
      </c>
      <c r="AF15" s="4">
        <v>1494419.098331</v>
      </c>
      <c r="AG15" s="4">
        <v>1546680.67243948</v>
      </c>
      <c r="AH15" s="4">
        <v>1381679.26962805</v>
      </c>
      <c r="AI15" s="4">
        <v>1452571.52518266</v>
      </c>
      <c r="AJ15" s="4">
        <v>1431308.2405894899</v>
      </c>
      <c r="AK15" s="4">
        <v>1312232.96901547</v>
      </c>
      <c r="AL15" s="4">
        <v>1475002.97481199</v>
      </c>
      <c r="AM15" s="4">
        <v>1546760.6350146499</v>
      </c>
      <c r="AN15" s="4">
        <v>1598813.4785287001</v>
      </c>
      <c r="AO15" s="4">
        <v>1593761.55878887</v>
      </c>
      <c r="AP15" s="4">
        <v>1594770.3773807299</v>
      </c>
      <c r="AQ15" s="4">
        <v>1603384.30394398</v>
      </c>
      <c r="AR15" s="4">
        <v>1524852.4332034499</v>
      </c>
      <c r="AS15" s="4">
        <v>1494909.23726811</v>
      </c>
      <c r="AT15" s="4">
        <v>1632445.4174764699</v>
      </c>
      <c r="AU15" s="4">
        <v>1538223.0543</v>
      </c>
      <c r="AV15" s="4">
        <v>1496454.5856188</v>
      </c>
      <c r="AW15" s="4">
        <v>1505582.81269708</v>
      </c>
      <c r="AX15" s="4">
        <v>1475744.6951508999</v>
      </c>
      <c r="AY15" s="4">
        <v>1513795.55908954</v>
      </c>
      <c r="AZ15" s="4">
        <v>1503454.56713907</v>
      </c>
      <c r="BA15" s="4">
        <v>1531663.6395876601</v>
      </c>
      <c r="BB15" s="4">
        <v>1533213.2378656601</v>
      </c>
      <c r="BC15" s="4">
        <v>1467873.02251056</v>
      </c>
      <c r="BD15" s="4">
        <v>1470415.15481577</v>
      </c>
      <c r="BE15" s="4">
        <v>1441357.16050435</v>
      </c>
      <c r="BF15" s="4">
        <v>1553555.33014816</v>
      </c>
      <c r="BG15" s="1">
        <f t="shared" si="1"/>
        <v>32.723602922384046</v>
      </c>
      <c r="BH15" s="1">
        <f t="shared" si="0"/>
        <v>35.237034357292679</v>
      </c>
      <c r="BI15" s="1">
        <f t="shared" si="0"/>
        <v>36.962018957737605</v>
      </c>
      <c r="BJ15" s="1">
        <f t="shared" si="0"/>
        <v>37.908061041380904</v>
      </c>
      <c r="BK15" s="1">
        <f t="shared" si="0"/>
        <v>39.487791338842861</v>
      </c>
      <c r="BL15" s="1">
        <f t="shared" si="0"/>
        <v>37.289347103323045</v>
      </c>
      <c r="BM15" s="1">
        <f t="shared" si="0"/>
        <v>34.678573018834221</v>
      </c>
      <c r="BN15" s="1">
        <f t="shared" si="0"/>
        <v>39.101752458041808</v>
      </c>
      <c r="BO15" s="1">
        <f t="shared" si="0"/>
        <v>37.271217026386942</v>
      </c>
      <c r="BP15" s="1">
        <f t="shared" si="0"/>
        <v>37.777124109708772</v>
      </c>
      <c r="BQ15" s="1">
        <f t="shared" si="0"/>
        <v>36.865353942157277</v>
      </c>
      <c r="BR15" s="1">
        <f t="shared" si="0"/>
        <v>39.404102006419059</v>
      </c>
      <c r="BS15" s="1">
        <f t="shared" si="0"/>
        <v>36.693519278912298</v>
      </c>
      <c r="BT15" s="1">
        <f t="shared" si="0"/>
        <v>34.97787267984328</v>
      </c>
      <c r="BU15" s="1">
        <f t="shared" si="0"/>
        <v>38.604875021205075</v>
      </c>
      <c r="BV15" s="1">
        <f t="shared" si="0"/>
        <v>35.839806263329365</v>
      </c>
      <c r="BW15" s="1">
        <f t="shared" si="0"/>
        <v>37.026204728051383</v>
      </c>
      <c r="BX15" s="1">
        <f t="shared" si="0"/>
        <v>36.632764678383033</v>
      </c>
      <c r="BY15" s="1">
        <f t="shared" si="0"/>
        <v>38.59493700801098</v>
      </c>
      <c r="BZ15" s="1">
        <f t="shared" si="0"/>
        <v>37.292782213612988</v>
      </c>
      <c r="CA15" s="1">
        <f t="shared" si="0"/>
        <v>37.417414748069916</v>
      </c>
      <c r="CB15" s="1">
        <f t="shared" si="0"/>
        <v>37.840723798254153</v>
      </c>
      <c r="CC15" s="1">
        <f t="shared" si="0"/>
        <v>36.704178043237803</v>
      </c>
      <c r="CD15" s="1">
        <f t="shared" si="0"/>
        <v>37.954895855282174</v>
      </c>
      <c r="CE15" s="1">
        <f t="shared" si="0"/>
        <v>40.796966143375791</v>
      </c>
      <c r="CF15" s="1">
        <f t="shared" si="0"/>
        <v>39.153935022304246</v>
      </c>
      <c r="CG15" s="1">
        <f t="shared" si="0"/>
        <v>36.929747928085902</v>
      </c>
      <c r="CH15" s="1">
        <f t="shared" si="0"/>
        <v>36.579086346275517</v>
      </c>
    </row>
    <row r="16" spans="1:86" x14ac:dyDescent="0.2">
      <c r="A16" s="17" t="s">
        <v>98</v>
      </c>
      <c r="B16" s="24"/>
      <c r="C16" s="12">
        <v>431068.72248869599</v>
      </c>
      <c r="D16" s="12">
        <v>439741.62052299001</v>
      </c>
      <c r="E16" s="12">
        <v>430213.75521703402</v>
      </c>
      <c r="F16" s="12">
        <v>481549.43199999997</v>
      </c>
      <c r="G16" s="12">
        <v>447911.57864143502</v>
      </c>
      <c r="H16" s="12">
        <v>484719.79550000001</v>
      </c>
      <c r="I16" s="12">
        <v>485829.48538297298</v>
      </c>
      <c r="J16" s="12">
        <v>470990.083392389</v>
      </c>
      <c r="K16" s="12">
        <v>480034.158</v>
      </c>
      <c r="L16" s="12">
        <v>424037.624598047</v>
      </c>
      <c r="M16" s="12">
        <v>450371.99647216202</v>
      </c>
      <c r="N16" s="12">
        <v>484811.073928228</v>
      </c>
      <c r="O16" s="12">
        <v>459525.24470046</v>
      </c>
      <c r="P16" s="12">
        <v>466963.090621054</v>
      </c>
      <c r="Q16" s="12">
        <v>460642.38949999999</v>
      </c>
      <c r="R16" s="12">
        <v>447435.129535596</v>
      </c>
      <c r="S16" s="12">
        <v>459272.98800000001</v>
      </c>
      <c r="T16" s="12">
        <v>446086.015790993</v>
      </c>
      <c r="U16" s="12">
        <v>435027.30699999997</v>
      </c>
      <c r="V16" s="12">
        <v>440769.15658302</v>
      </c>
      <c r="W16" s="12">
        <v>470627.71763267799</v>
      </c>
      <c r="X16" s="12">
        <v>439495.22749999998</v>
      </c>
      <c r="Y16" s="12">
        <v>456894.31020897598</v>
      </c>
      <c r="Z16" s="12">
        <v>464257.02788600698</v>
      </c>
      <c r="AA16" s="12">
        <v>486471.44749999902</v>
      </c>
      <c r="AB16" s="12">
        <v>467399.71361962397</v>
      </c>
      <c r="AC16" s="12">
        <v>441412.48898654402</v>
      </c>
      <c r="AD16" s="12">
        <v>481573.59600000002</v>
      </c>
      <c r="AE16" s="4">
        <v>722825.68693227204</v>
      </c>
      <c r="AF16" s="4">
        <v>693494.86036182905</v>
      </c>
      <c r="AG16" s="4">
        <v>734536.79133324896</v>
      </c>
      <c r="AH16" s="4">
        <v>724203.87325908395</v>
      </c>
      <c r="AI16" s="4">
        <v>687436.277999999</v>
      </c>
      <c r="AJ16" s="4">
        <v>733539.505672261</v>
      </c>
      <c r="AK16" s="4">
        <v>728414.03125672799</v>
      </c>
      <c r="AL16" s="4">
        <v>710527.69630167203</v>
      </c>
      <c r="AM16" s="4">
        <v>742380.01046798599</v>
      </c>
      <c r="AN16" s="4">
        <v>699989.56564605399</v>
      </c>
      <c r="AO16" s="4">
        <v>720711.76899999799</v>
      </c>
      <c r="AP16" s="4">
        <v>753442.52973310906</v>
      </c>
      <c r="AQ16" s="4">
        <v>737227.84861032502</v>
      </c>
      <c r="AR16" s="4">
        <v>707836.65568966605</v>
      </c>
      <c r="AS16" s="4">
        <v>745031.84668179101</v>
      </c>
      <c r="AT16" s="4">
        <v>759697.61326179304</v>
      </c>
      <c r="AU16" s="4">
        <v>718042.98149999895</v>
      </c>
      <c r="AV16" s="4">
        <v>728634.38728340296</v>
      </c>
      <c r="AW16" s="4">
        <v>722158.74949999899</v>
      </c>
      <c r="AX16" s="4">
        <v>720082.88100000005</v>
      </c>
      <c r="AY16" s="4">
        <v>719101.80942955101</v>
      </c>
      <c r="AZ16" s="4">
        <v>707831.99163856101</v>
      </c>
      <c r="BA16" s="4">
        <v>738278.30640903104</v>
      </c>
      <c r="BB16" s="4">
        <v>749824.85733268503</v>
      </c>
      <c r="BC16" s="4">
        <v>740406.76410372299</v>
      </c>
      <c r="BD16" s="4">
        <v>743030.40222662</v>
      </c>
      <c r="BE16" s="4">
        <v>738222.87376632902</v>
      </c>
      <c r="BF16" s="4">
        <v>753693.50154504005</v>
      </c>
      <c r="BG16" s="1">
        <f t="shared" si="1"/>
        <v>59.636608145206473</v>
      </c>
      <c r="BH16" s="1">
        <f t="shared" si="0"/>
        <v>63.409499573443995</v>
      </c>
      <c r="BI16" s="1">
        <f t="shared" si="0"/>
        <v>58.569395065447729</v>
      </c>
      <c r="BJ16" s="1">
        <f t="shared" si="0"/>
        <v>66.493628352595906</v>
      </c>
      <c r="BK16" s="1">
        <f t="shared" si="0"/>
        <v>65.156814235142193</v>
      </c>
      <c r="BL16" s="1">
        <f t="shared" si="0"/>
        <v>66.07957604897814</v>
      </c>
      <c r="BM16" s="1">
        <f t="shared" si="0"/>
        <v>66.696887283290593</v>
      </c>
      <c r="BN16" s="1">
        <f t="shared" si="0"/>
        <v>66.287364425611145</v>
      </c>
      <c r="BO16" s="1">
        <f t="shared" si="0"/>
        <v>64.661514484663073</v>
      </c>
      <c r="BP16" s="1">
        <f t="shared" si="0"/>
        <v>60.577706498622206</v>
      </c>
      <c r="BQ16" s="1">
        <f t="shared" si="0"/>
        <v>62.489890666980806</v>
      </c>
      <c r="BR16" s="1">
        <f t="shared" si="0"/>
        <v>64.346125257882903</v>
      </c>
      <c r="BS16" s="1">
        <f t="shared" si="0"/>
        <v>62.331509256828177</v>
      </c>
      <c r="BT16" s="1">
        <f t="shared" si="0"/>
        <v>65.970458984789104</v>
      </c>
      <c r="BU16" s="1">
        <f t="shared" si="0"/>
        <v>61.828550222597933</v>
      </c>
      <c r="BV16" s="1">
        <f t="shared" si="0"/>
        <v>58.896476930408511</v>
      </c>
      <c r="BW16" s="1">
        <f t="shared" si="0"/>
        <v>63.961768283087196</v>
      </c>
      <c r="BX16" s="1">
        <f t="shared" si="0"/>
        <v>61.222201913109473</v>
      </c>
      <c r="BY16" s="1">
        <f t="shared" si="0"/>
        <v>60.239844397260271</v>
      </c>
      <c r="BZ16" s="1">
        <f t="shared" si="0"/>
        <v>61.210892275471274</v>
      </c>
      <c r="CA16" s="1">
        <f t="shared" si="0"/>
        <v>65.44660456438254</v>
      </c>
      <c r="CB16" s="1">
        <f t="shared" si="0"/>
        <v>62.090331136716784</v>
      </c>
      <c r="CC16" s="1">
        <f t="shared" si="0"/>
        <v>61.886460192945336</v>
      </c>
      <c r="CD16" s="1">
        <f t="shared" si="0"/>
        <v>61.91539575488143</v>
      </c>
      <c r="CE16" s="1">
        <f t="shared" si="0"/>
        <v>65.703268944183989</v>
      </c>
      <c r="CF16" s="1">
        <f t="shared" si="0"/>
        <v>62.904520759713101</v>
      </c>
      <c r="CG16" s="1">
        <f t="shared" si="0"/>
        <v>59.793932790853219</v>
      </c>
      <c r="CH16" s="1">
        <f t="shared" si="0"/>
        <v>63.895150351276001</v>
      </c>
    </row>
    <row r="17" spans="1:86" x14ac:dyDescent="0.2">
      <c r="A17" s="17" t="s">
        <v>99</v>
      </c>
      <c r="B17" s="24"/>
      <c r="C17" s="12">
        <v>57514.500881485597</v>
      </c>
      <c r="D17" s="12">
        <v>58599.714193314401</v>
      </c>
      <c r="E17" s="12">
        <v>50352.592211572097</v>
      </c>
      <c r="F17" s="12">
        <v>67132.892821410904</v>
      </c>
      <c r="G17" s="12">
        <v>55511.921799139804</v>
      </c>
      <c r="H17" s="12">
        <v>56405.611843980398</v>
      </c>
      <c r="I17" s="12">
        <v>48381.1888356864</v>
      </c>
      <c r="J17" s="12">
        <v>55207.941030950598</v>
      </c>
      <c r="K17" s="12">
        <v>57221.792000000103</v>
      </c>
      <c r="L17" s="12">
        <v>57254.483417756499</v>
      </c>
      <c r="M17" s="12">
        <v>58402.594488845003</v>
      </c>
      <c r="N17" s="12">
        <v>50952.439775927996</v>
      </c>
      <c r="O17" s="12">
        <v>57842.021021942099</v>
      </c>
      <c r="P17" s="12">
        <v>57257.127495193097</v>
      </c>
      <c r="Q17" s="12">
        <v>58299.049594386197</v>
      </c>
      <c r="R17" s="12">
        <v>52129.3272115578</v>
      </c>
      <c r="S17" s="12">
        <v>55606.096321310797</v>
      </c>
      <c r="T17" s="12">
        <v>56746.304499999998</v>
      </c>
      <c r="U17" s="12">
        <v>57632.796308270597</v>
      </c>
      <c r="V17" s="12">
        <v>54453.099551965002</v>
      </c>
      <c r="W17" s="12">
        <v>55797.477171191204</v>
      </c>
      <c r="X17" s="12">
        <v>57766.3232660375</v>
      </c>
      <c r="Y17" s="12">
        <v>56128.62</v>
      </c>
      <c r="Z17" s="12">
        <v>56904.116285050397</v>
      </c>
      <c r="AA17" s="12">
        <v>53326.4187140297</v>
      </c>
      <c r="AB17" s="12">
        <v>58528.529788302199</v>
      </c>
      <c r="AC17" s="12">
        <v>54148.949460821801</v>
      </c>
      <c r="AD17" s="12">
        <v>56933.052624689502</v>
      </c>
      <c r="AE17" s="4">
        <v>89282.969271577793</v>
      </c>
      <c r="AF17" s="4">
        <v>103560.487789324</v>
      </c>
      <c r="AG17" s="4">
        <v>84991.492572371906</v>
      </c>
      <c r="AH17" s="4">
        <v>126129.541157748</v>
      </c>
      <c r="AI17" s="4">
        <v>103381.628</v>
      </c>
      <c r="AJ17" s="4">
        <v>102637.33269537101</v>
      </c>
      <c r="AK17" s="4">
        <v>77699.7265704358</v>
      </c>
      <c r="AL17" s="4">
        <v>102930.811372239</v>
      </c>
      <c r="AM17" s="4">
        <v>91228.098503679706</v>
      </c>
      <c r="AN17" s="4">
        <v>112381.371438243</v>
      </c>
      <c r="AO17" s="4">
        <v>120814.53896699099</v>
      </c>
      <c r="AP17" s="4">
        <v>82800.944842921803</v>
      </c>
      <c r="AQ17" s="4">
        <v>101245.39942091399</v>
      </c>
      <c r="AR17" s="4">
        <v>104624.87315105301</v>
      </c>
      <c r="AS17" s="4">
        <v>93581.867787266907</v>
      </c>
      <c r="AT17" s="4">
        <v>88252.498928322297</v>
      </c>
      <c r="AU17" s="4">
        <v>103044.634653418</v>
      </c>
      <c r="AV17" s="4">
        <v>98085.268964907998</v>
      </c>
      <c r="AW17" s="4">
        <v>97233.706358217503</v>
      </c>
      <c r="AX17" s="4">
        <v>105006.30464692799</v>
      </c>
      <c r="AY17" s="4">
        <v>86740.350729397702</v>
      </c>
      <c r="AZ17" s="4">
        <v>100876.23465494601</v>
      </c>
      <c r="BA17" s="4">
        <v>100754.76235294</v>
      </c>
      <c r="BB17" s="4">
        <v>102624.046728284</v>
      </c>
      <c r="BC17" s="4">
        <v>92599.614744105405</v>
      </c>
      <c r="BD17" s="4">
        <v>92597.318913381794</v>
      </c>
      <c r="BE17" s="4">
        <v>99542.866658642</v>
      </c>
      <c r="BF17" s="4">
        <v>88711.224764740895</v>
      </c>
      <c r="BG17" s="1">
        <f t="shared" si="1"/>
        <v>64.418221471264033</v>
      </c>
      <c r="BH17" s="1">
        <f t="shared" si="0"/>
        <v>56.585011759046012</v>
      </c>
      <c r="BI17" s="1">
        <f t="shared" si="0"/>
        <v>59.24427338265167</v>
      </c>
      <c r="BJ17" s="1">
        <f t="shared" si="0"/>
        <v>53.225352447329513</v>
      </c>
      <c r="BK17" s="1">
        <f t="shared" si="0"/>
        <v>53.696118810529669</v>
      </c>
      <c r="BL17" s="1">
        <f t="shared" si="0"/>
        <v>54.956233139254515</v>
      </c>
      <c r="BM17" s="1">
        <f t="shared" si="0"/>
        <v>62.266871417917066</v>
      </c>
      <c r="BN17" s="1">
        <f t="shared" si="0"/>
        <v>53.635971867837121</v>
      </c>
      <c r="BO17" s="1">
        <f t="shared" si="0"/>
        <v>62.72386790753076</v>
      </c>
      <c r="BP17" s="1">
        <f t="shared" si="0"/>
        <v>50.946596117328561</v>
      </c>
      <c r="BQ17" s="1">
        <f t="shared" si="0"/>
        <v>48.340700538369632</v>
      </c>
      <c r="BR17" s="1">
        <f t="shared" si="0"/>
        <v>61.536060817407012</v>
      </c>
      <c r="BS17" s="1">
        <f t="shared" si="0"/>
        <v>57.130517883061295</v>
      </c>
      <c r="BT17" s="1">
        <f t="shared" si="0"/>
        <v>54.726114135906911</v>
      </c>
      <c r="BU17" s="1">
        <f t="shared" si="0"/>
        <v>62.297377657510886</v>
      </c>
      <c r="BV17" s="1">
        <f t="shared" si="0"/>
        <v>59.068386555146347</v>
      </c>
      <c r="BW17" s="1">
        <f t="shared" si="0"/>
        <v>53.963116574033421</v>
      </c>
      <c r="BX17" s="1">
        <f t="shared" si="0"/>
        <v>57.854054027523894</v>
      </c>
      <c r="BY17" s="1">
        <f t="shared" si="0"/>
        <v>59.272446219365861</v>
      </c>
      <c r="BZ17" s="1">
        <f t="shared" si="0"/>
        <v>51.856981097523125</v>
      </c>
      <c r="CA17" s="1">
        <f t="shared" si="0"/>
        <v>64.327013554812083</v>
      </c>
      <c r="CB17" s="1">
        <f t="shared" si="0"/>
        <v>57.264551421483091</v>
      </c>
      <c r="CC17" s="1">
        <f t="shared" si="0"/>
        <v>55.708155812410766</v>
      </c>
      <c r="CD17" s="1">
        <f t="shared" si="0"/>
        <v>55.449105837459797</v>
      </c>
      <c r="CE17" s="1">
        <f t="shared" si="0"/>
        <v>57.588164768713888</v>
      </c>
      <c r="CF17" s="1">
        <f t="shared" si="0"/>
        <v>63.207585786637601</v>
      </c>
      <c r="CG17" s="1">
        <f t="shared" si="0"/>
        <v>54.397619114700021</v>
      </c>
      <c r="CH17" s="1">
        <f t="shared" si="0"/>
        <v>64.177958060745965</v>
      </c>
    </row>
    <row r="18" spans="1:86" x14ac:dyDescent="0.2">
      <c r="A18" s="17" t="s">
        <v>100</v>
      </c>
      <c r="B18" s="24"/>
      <c r="C18" s="12">
        <v>181924.52148191701</v>
      </c>
      <c r="D18" s="12">
        <v>172044.842936281</v>
      </c>
      <c r="E18" s="12">
        <v>198179.07604255501</v>
      </c>
      <c r="F18" s="12">
        <v>152959.07776961199</v>
      </c>
      <c r="G18" s="12">
        <v>161140.17374480201</v>
      </c>
      <c r="H18" s="12">
        <v>167526.33736256001</v>
      </c>
      <c r="I18" s="12">
        <v>191446.730497946</v>
      </c>
      <c r="J18" s="12">
        <v>182481.46233419899</v>
      </c>
      <c r="K18" s="12">
        <v>169565.85241452599</v>
      </c>
      <c r="L18" s="12">
        <v>160143.707832463</v>
      </c>
      <c r="M18" s="12">
        <v>162042.34325738801</v>
      </c>
      <c r="N18" s="12">
        <v>196990.07330098201</v>
      </c>
      <c r="O18" s="12">
        <v>183838.32848707301</v>
      </c>
      <c r="P18" s="12">
        <v>192067.75897705401</v>
      </c>
      <c r="Q18" s="12">
        <v>195868.83492600199</v>
      </c>
      <c r="R18" s="12">
        <v>232571.502117114</v>
      </c>
      <c r="S18" s="12">
        <v>173791.15203549</v>
      </c>
      <c r="T18" s="12">
        <v>170402.765782667</v>
      </c>
      <c r="U18" s="12">
        <v>163979.71999396299</v>
      </c>
      <c r="V18" s="12">
        <v>169417.71350941001</v>
      </c>
      <c r="W18" s="12">
        <v>179074.70510058201</v>
      </c>
      <c r="X18" s="12">
        <v>162951.11137339301</v>
      </c>
      <c r="Y18" s="12">
        <v>186383.97464232601</v>
      </c>
      <c r="Z18" s="12">
        <v>173104.40595103</v>
      </c>
      <c r="AA18" s="12">
        <v>173491.54743816701</v>
      </c>
      <c r="AB18" s="12">
        <v>170749.664115172</v>
      </c>
      <c r="AC18" s="12">
        <v>170576.91961395499</v>
      </c>
      <c r="AD18" s="12">
        <v>183813.03636213901</v>
      </c>
      <c r="AE18" s="4">
        <v>308294.96112520498</v>
      </c>
      <c r="AF18" s="4">
        <v>305094.29050284001</v>
      </c>
      <c r="AG18" s="4">
        <v>314258.84145937703</v>
      </c>
      <c r="AH18" s="4">
        <v>263250.05660262197</v>
      </c>
      <c r="AI18" s="4">
        <v>284969.58416556398</v>
      </c>
      <c r="AJ18" s="4">
        <v>271756.03584798501</v>
      </c>
      <c r="AK18" s="4">
        <v>317721.99195559003</v>
      </c>
      <c r="AL18" s="4">
        <v>299033.78917827102</v>
      </c>
      <c r="AM18" s="4">
        <v>304297.35559740802</v>
      </c>
      <c r="AN18" s="4">
        <v>280739.67626448901</v>
      </c>
      <c r="AO18" s="4">
        <v>285820.9758435</v>
      </c>
      <c r="AP18" s="4">
        <v>310763.21583442099</v>
      </c>
      <c r="AQ18" s="4">
        <v>316486.56876889197</v>
      </c>
      <c r="AR18" s="4">
        <v>329047.90455698699</v>
      </c>
      <c r="AS18" s="4">
        <v>327583.52132558398</v>
      </c>
      <c r="AT18" s="4">
        <v>320584.57306682097</v>
      </c>
      <c r="AU18" s="4">
        <v>319670.35134619602</v>
      </c>
      <c r="AV18" s="4">
        <v>309365.64485214901</v>
      </c>
      <c r="AW18" s="4">
        <v>320254.26570681902</v>
      </c>
      <c r="AX18" s="4">
        <v>300439.38332951401</v>
      </c>
      <c r="AY18" s="4">
        <v>312146.08806242899</v>
      </c>
      <c r="AZ18" s="4">
        <v>307730.23227614898</v>
      </c>
      <c r="BA18" s="4">
        <v>295890.91875319398</v>
      </c>
      <c r="BB18" s="4">
        <v>312015.76540174999</v>
      </c>
      <c r="BC18" s="4">
        <v>301208.67168946599</v>
      </c>
      <c r="BD18" s="4">
        <v>306541.16670041601</v>
      </c>
      <c r="BE18" s="4">
        <v>294139.50148748298</v>
      </c>
      <c r="BF18" s="4">
        <v>317057.71307284402</v>
      </c>
      <c r="BG18" s="1">
        <f t="shared" si="1"/>
        <v>59.009891312506305</v>
      </c>
      <c r="BH18" s="1">
        <f t="shared" si="0"/>
        <v>56.390712082066806</v>
      </c>
      <c r="BI18" s="1">
        <f t="shared" si="0"/>
        <v>63.062370853986884</v>
      </c>
      <c r="BJ18" s="1">
        <f t="shared" si="0"/>
        <v>58.104100619626806</v>
      </c>
      <c r="BK18" s="1">
        <f t="shared" si="0"/>
        <v>56.546446602940428</v>
      </c>
      <c r="BL18" s="1">
        <f t="shared" si="0"/>
        <v>61.645857042259387</v>
      </c>
      <c r="BM18" s="1">
        <f t="shared" si="0"/>
        <v>60.256052569601692</v>
      </c>
      <c r="BN18" s="1">
        <f t="shared" si="0"/>
        <v>61.023693287520572</v>
      </c>
      <c r="BO18" s="1">
        <f t="shared" si="0"/>
        <v>55.723735121400551</v>
      </c>
      <c r="BP18" s="1">
        <f t="shared" si="0"/>
        <v>57.043489528565686</v>
      </c>
      <c r="BQ18" s="1">
        <f t="shared" si="0"/>
        <v>56.693649855185427</v>
      </c>
      <c r="BR18" s="1">
        <f t="shared" si="0"/>
        <v>63.389121769785362</v>
      </c>
      <c r="BS18" s="1">
        <f t="shared" si="0"/>
        <v>58.087244966568328</v>
      </c>
      <c r="BT18" s="1">
        <f t="shared" si="0"/>
        <v>58.370758882553609</v>
      </c>
      <c r="BU18" s="1">
        <f t="shared" si="0"/>
        <v>59.792029261242575</v>
      </c>
      <c r="BV18" s="1">
        <f t="shared" si="0"/>
        <v>72.546067919693073</v>
      </c>
      <c r="BW18" s="1">
        <f t="shared" si="0"/>
        <v>54.365739989217197</v>
      </c>
      <c r="BX18" s="1">
        <f t="shared" si="0"/>
        <v>55.081347466395414</v>
      </c>
      <c r="BY18" s="1">
        <f t="shared" si="0"/>
        <v>51.202977619064839</v>
      </c>
      <c r="BZ18" s="1">
        <f t="shared" si="0"/>
        <v>56.389981776655794</v>
      </c>
      <c r="CA18" s="1">
        <f t="shared" si="0"/>
        <v>57.36887692943543</v>
      </c>
      <c r="CB18" s="1">
        <f t="shared" si="0"/>
        <v>52.952584530974846</v>
      </c>
      <c r="CC18" s="1">
        <f t="shared" si="0"/>
        <v>62.990772216903025</v>
      </c>
      <c r="CD18" s="1">
        <f t="shared" si="0"/>
        <v>55.479378014165924</v>
      </c>
      <c r="CE18" s="1">
        <f t="shared" si="0"/>
        <v>57.59845706468564</v>
      </c>
      <c r="CF18" s="1">
        <f t="shared" si="0"/>
        <v>55.70203374414843</v>
      </c>
      <c r="CG18" s="1">
        <f t="shared" si="0"/>
        <v>57.991843581476196</v>
      </c>
      <c r="CH18" s="1">
        <f t="shared" si="0"/>
        <v>57.974630101462935</v>
      </c>
    </row>
    <row r="20" spans="1:86" x14ac:dyDescent="0.2">
      <c r="A20" s="4"/>
      <c r="B20" s="4"/>
      <c r="C20" s="19" t="s">
        <v>87</v>
      </c>
      <c r="D20" s="19"/>
      <c r="E20" s="19"/>
      <c r="F20" s="19"/>
      <c r="G20" s="19"/>
      <c r="H20" s="19"/>
      <c r="I20" s="19"/>
      <c r="J20" s="19"/>
      <c r="K20" s="19"/>
      <c r="L20" s="19"/>
      <c r="M20" s="19"/>
      <c r="N20" s="19"/>
      <c r="O20" s="19"/>
      <c r="P20" s="19"/>
      <c r="Q20" s="23" t="s">
        <v>89</v>
      </c>
      <c r="R20" s="23"/>
      <c r="S20" s="23"/>
      <c r="T20" s="23"/>
      <c r="U20" s="23"/>
      <c r="V20" s="23"/>
      <c r="W20" s="23"/>
      <c r="X20" s="23"/>
      <c r="Y20" s="23"/>
      <c r="Z20" s="23"/>
      <c r="AA20" s="23"/>
      <c r="AB20" s="23"/>
      <c r="AC20" s="23"/>
      <c r="AD20" s="23"/>
      <c r="AE20" s="20" t="s">
        <v>90</v>
      </c>
      <c r="AF20" s="20"/>
      <c r="AG20" s="20"/>
      <c r="AH20" s="20"/>
      <c r="AI20" s="20"/>
      <c r="AJ20" s="20"/>
      <c r="AK20" s="20"/>
      <c r="AL20" s="20"/>
      <c r="AM20" s="20"/>
      <c r="AN20" s="20"/>
      <c r="AO20" s="20"/>
      <c r="AP20" s="20"/>
      <c r="AQ20" s="20"/>
      <c r="AR20" s="20"/>
      <c r="AS20" s="21" t="s">
        <v>91</v>
      </c>
      <c r="AT20" s="21"/>
      <c r="AU20" s="21"/>
      <c r="AV20" s="21"/>
      <c r="AW20" s="21"/>
      <c r="AX20" s="21"/>
      <c r="AY20" s="21"/>
      <c r="AZ20" s="21"/>
      <c r="BA20" s="21"/>
      <c r="BB20" s="21"/>
      <c r="BC20" s="21"/>
      <c r="BD20" s="21"/>
      <c r="BE20" s="21"/>
      <c r="BF20" s="21"/>
      <c r="BG20" s="19" t="s">
        <v>57</v>
      </c>
      <c r="BH20" s="19"/>
      <c r="BI20" s="19"/>
      <c r="BJ20" s="19"/>
      <c r="BK20" s="19"/>
      <c r="BL20" s="19"/>
      <c r="BM20" s="19"/>
      <c r="BN20" s="19"/>
      <c r="BO20" s="19"/>
      <c r="BP20" s="19"/>
      <c r="BQ20" s="19"/>
      <c r="BR20" s="19"/>
      <c r="BS20" s="19"/>
      <c r="BT20" s="19"/>
      <c r="BU20" s="21" t="s">
        <v>58</v>
      </c>
      <c r="BV20" s="21"/>
      <c r="BW20" s="21"/>
      <c r="BX20" s="21"/>
      <c r="BY20" s="21"/>
      <c r="BZ20" s="21"/>
      <c r="CA20" s="21"/>
      <c r="CB20" s="21"/>
      <c r="CC20" s="21"/>
      <c r="CD20" s="21"/>
      <c r="CE20" s="21"/>
      <c r="CF20" s="21"/>
      <c r="CG20" s="21"/>
      <c r="CH20" s="21"/>
    </row>
    <row r="21" spans="1:86" x14ac:dyDescent="0.2">
      <c r="A21" s="8" t="s">
        <v>0</v>
      </c>
      <c r="B21" s="8" t="s">
        <v>8</v>
      </c>
      <c r="C21" s="4" t="s">
        <v>18</v>
      </c>
      <c r="D21" s="4" t="s">
        <v>19</v>
      </c>
      <c r="E21" s="4" t="s">
        <v>20</v>
      </c>
      <c r="F21" s="4" t="s">
        <v>21</v>
      </c>
      <c r="G21" s="4" t="s">
        <v>22</v>
      </c>
      <c r="H21" s="4" t="s">
        <v>23</v>
      </c>
      <c r="I21" s="4" t="s">
        <v>24</v>
      </c>
      <c r="J21" s="4" t="s">
        <v>25</v>
      </c>
      <c r="K21" s="4" t="s">
        <v>26</v>
      </c>
      <c r="L21" s="4" t="s">
        <v>27</v>
      </c>
      <c r="M21" s="4" t="s">
        <v>28</v>
      </c>
      <c r="N21" s="4" t="s">
        <v>29</v>
      </c>
      <c r="O21" s="4" t="s">
        <v>30</v>
      </c>
      <c r="P21" s="4" t="s">
        <v>31</v>
      </c>
      <c r="Q21" s="4" t="s">
        <v>33</v>
      </c>
      <c r="R21" s="4" t="s">
        <v>34</v>
      </c>
      <c r="S21" s="4" t="s">
        <v>35</v>
      </c>
      <c r="T21" s="4" t="s">
        <v>36</v>
      </c>
      <c r="U21" s="4" t="s">
        <v>37</v>
      </c>
      <c r="V21" s="4" t="s">
        <v>38</v>
      </c>
      <c r="W21" s="4" t="s">
        <v>39</v>
      </c>
      <c r="X21" s="4" t="s">
        <v>40</v>
      </c>
      <c r="Y21" s="4" t="s">
        <v>41</v>
      </c>
      <c r="Z21" s="4" t="s">
        <v>42</v>
      </c>
      <c r="AA21" s="4" t="s">
        <v>43</v>
      </c>
      <c r="AB21" s="4" t="s">
        <v>44</v>
      </c>
      <c r="AC21" s="4" t="s">
        <v>45</v>
      </c>
      <c r="AD21" s="4" t="s">
        <v>46</v>
      </c>
      <c r="AE21" s="4" t="s">
        <v>17</v>
      </c>
      <c r="AF21" s="4" t="s">
        <v>19</v>
      </c>
      <c r="AG21" s="4" t="s">
        <v>20</v>
      </c>
      <c r="AH21" s="4" t="s">
        <v>21</v>
      </c>
      <c r="AI21" s="4" t="s">
        <v>22</v>
      </c>
      <c r="AJ21" s="4" t="s">
        <v>23</v>
      </c>
      <c r="AK21" s="4" t="s">
        <v>24</v>
      </c>
      <c r="AL21" s="4" t="s">
        <v>25</v>
      </c>
      <c r="AM21" s="4" t="s">
        <v>26</v>
      </c>
      <c r="AN21" s="4" t="s">
        <v>27</v>
      </c>
      <c r="AO21" s="4" t="s">
        <v>28</v>
      </c>
      <c r="AP21" s="4" t="s">
        <v>29</v>
      </c>
      <c r="AQ21" s="4" t="s">
        <v>30</v>
      </c>
      <c r="AR21" s="4" t="s">
        <v>31</v>
      </c>
      <c r="AS21" s="4" t="s">
        <v>32</v>
      </c>
      <c r="AT21" s="4" t="s">
        <v>34</v>
      </c>
      <c r="AU21" s="4" t="s">
        <v>35</v>
      </c>
      <c r="AV21" s="4" t="s">
        <v>36</v>
      </c>
      <c r="AW21" s="4" t="s">
        <v>37</v>
      </c>
      <c r="AX21" s="4" t="s">
        <v>38</v>
      </c>
      <c r="AY21" s="4" t="s">
        <v>39</v>
      </c>
      <c r="AZ21" s="4" t="s">
        <v>40</v>
      </c>
      <c r="BA21" s="4" t="s">
        <v>41</v>
      </c>
      <c r="BB21" s="4" t="s">
        <v>42</v>
      </c>
      <c r="BC21" s="4" t="s">
        <v>43</v>
      </c>
      <c r="BD21" s="4" t="s">
        <v>44</v>
      </c>
      <c r="BE21" s="4" t="s">
        <v>45</v>
      </c>
      <c r="BF21" s="4" t="s">
        <v>46</v>
      </c>
      <c r="BG21" s="4" t="s">
        <v>17</v>
      </c>
      <c r="BH21" s="4" t="s">
        <v>19</v>
      </c>
      <c r="BI21" s="4" t="s">
        <v>20</v>
      </c>
      <c r="BJ21" s="4" t="s">
        <v>21</v>
      </c>
      <c r="BK21" s="4" t="s">
        <v>22</v>
      </c>
      <c r="BL21" s="4" t="s">
        <v>23</v>
      </c>
      <c r="BM21" s="4" t="s">
        <v>24</v>
      </c>
      <c r="BN21" s="4" t="s">
        <v>25</v>
      </c>
      <c r="BO21" s="4" t="s">
        <v>26</v>
      </c>
      <c r="BP21" s="4" t="s">
        <v>27</v>
      </c>
      <c r="BQ21" s="4" t="s">
        <v>28</v>
      </c>
      <c r="BR21" s="4" t="s">
        <v>29</v>
      </c>
      <c r="BS21" s="4" t="s">
        <v>30</v>
      </c>
      <c r="BT21" s="4" t="s">
        <v>31</v>
      </c>
      <c r="BU21" s="4" t="s">
        <v>32</v>
      </c>
      <c r="BV21" s="4" t="s">
        <v>34</v>
      </c>
      <c r="BW21" s="4" t="s">
        <v>35</v>
      </c>
      <c r="BX21" s="4" t="s">
        <v>36</v>
      </c>
      <c r="BY21" s="4" t="s">
        <v>37</v>
      </c>
      <c r="BZ21" s="4" t="s">
        <v>38</v>
      </c>
      <c r="CA21" s="4" t="s">
        <v>39</v>
      </c>
      <c r="CB21" s="4" t="s">
        <v>40</v>
      </c>
      <c r="CC21" s="4" t="s">
        <v>41</v>
      </c>
      <c r="CD21" s="4" t="s">
        <v>42</v>
      </c>
      <c r="CE21" s="4" t="s">
        <v>43</v>
      </c>
      <c r="CF21" s="4" t="s">
        <v>44</v>
      </c>
      <c r="CG21" s="4" t="s">
        <v>45</v>
      </c>
      <c r="CH21" s="4" t="s">
        <v>46</v>
      </c>
    </row>
    <row r="22" spans="1:86" x14ac:dyDescent="0.2">
      <c r="A22" s="17" t="s">
        <v>94</v>
      </c>
      <c r="B22" s="24" t="s">
        <v>47</v>
      </c>
      <c r="C22" s="13">
        <v>84904.937451228805</v>
      </c>
      <c r="D22" s="13">
        <v>84913.946138255997</v>
      </c>
      <c r="E22" s="13">
        <v>92559.325000000099</v>
      </c>
      <c r="F22" s="13">
        <v>80831.063388343799</v>
      </c>
      <c r="G22" s="13">
        <v>91057.665234376007</v>
      </c>
      <c r="H22" s="13">
        <v>85576.553999999902</v>
      </c>
      <c r="I22" s="13">
        <v>92188.535999999993</v>
      </c>
      <c r="J22" s="13">
        <v>87122.285874965703</v>
      </c>
      <c r="K22" s="13">
        <v>88442.529279015507</v>
      </c>
      <c r="L22" s="13">
        <v>82969.106499999994</v>
      </c>
      <c r="M22" s="13">
        <v>83651.890496932596</v>
      </c>
      <c r="N22" s="13">
        <v>83951.619357984193</v>
      </c>
      <c r="O22" s="13">
        <v>81576.827999999907</v>
      </c>
      <c r="P22" s="13">
        <v>81418.961500000005</v>
      </c>
      <c r="Q22" s="13">
        <v>88739.935144986201</v>
      </c>
      <c r="R22" s="13">
        <v>83391.1554528345</v>
      </c>
      <c r="S22" s="13">
        <v>88876.261500000095</v>
      </c>
      <c r="T22" s="13">
        <v>90631.7717412528</v>
      </c>
      <c r="U22" s="13">
        <v>88591.958500000095</v>
      </c>
      <c r="V22" s="13">
        <v>83964.573999999993</v>
      </c>
      <c r="W22" s="13">
        <v>87371.439336025302</v>
      </c>
      <c r="X22" s="13">
        <v>83794.997511955895</v>
      </c>
      <c r="Y22" s="13">
        <v>80065.905441409399</v>
      </c>
      <c r="Z22" s="13">
        <v>93378.7855000001</v>
      </c>
      <c r="AA22" s="13">
        <v>89456.025500000003</v>
      </c>
      <c r="AB22" s="13">
        <v>85458.081999999995</v>
      </c>
      <c r="AC22" s="13">
        <v>82991.414741361295</v>
      </c>
      <c r="AD22" s="13">
        <v>83952.462753482003</v>
      </c>
      <c r="AE22" s="1">
        <v>166405.39693645001</v>
      </c>
      <c r="AF22" s="1">
        <v>155830.47150000001</v>
      </c>
      <c r="AG22" s="1">
        <v>177192.89449999999</v>
      </c>
      <c r="AH22" s="1">
        <v>150574.79550000001</v>
      </c>
      <c r="AI22" s="1">
        <v>164537.283930654</v>
      </c>
      <c r="AJ22" s="1">
        <v>156201.46599999999</v>
      </c>
      <c r="AK22" s="1">
        <v>178097.78950000001</v>
      </c>
      <c r="AL22" s="1">
        <v>161671.74549999999</v>
      </c>
      <c r="AM22" s="1">
        <v>174914.304</v>
      </c>
      <c r="AN22" s="1">
        <v>153058.6955</v>
      </c>
      <c r="AO22" s="1">
        <v>164691.75099999999</v>
      </c>
      <c r="AP22" s="1">
        <v>177107.66699999999</v>
      </c>
      <c r="AQ22" s="1">
        <v>165481.97382314401</v>
      </c>
      <c r="AR22" s="1">
        <v>157008.87450000001</v>
      </c>
      <c r="AS22" s="1">
        <v>186732.39220716001</v>
      </c>
      <c r="AT22" s="1">
        <v>175897.14350000001</v>
      </c>
      <c r="AU22" s="1">
        <v>162737.56299999999</v>
      </c>
      <c r="AV22" s="1">
        <v>174367.08798545599</v>
      </c>
      <c r="AW22" s="1">
        <v>178570.61799999999</v>
      </c>
      <c r="AX22" s="1">
        <v>160422.30900000001</v>
      </c>
      <c r="AY22" s="1">
        <v>177383.80359731999</v>
      </c>
      <c r="AZ22" s="1">
        <v>166576.533</v>
      </c>
      <c r="BA22" s="1">
        <v>168474.63387402901</v>
      </c>
      <c r="BB22" s="1">
        <v>157977.68799999999</v>
      </c>
      <c r="BC22" s="1">
        <v>151425.008</v>
      </c>
      <c r="BD22" s="1">
        <v>166087.52849999999</v>
      </c>
      <c r="BE22" s="1">
        <v>169224.374889192</v>
      </c>
      <c r="BF22" s="1">
        <v>178248.6905</v>
      </c>
      <c r="BG22" s="1">
        <f>C22/AE22*100</f>
        <v>51.022946980291685</v>
      </c>
      <c r="BH22" s="1">
        <f t="shared" ref="BH22:BH28" si="2">D22/AF22*100</f>
        <v>54.491233531470115</v>
      </c>
      <c r="BI22" s="1">
        <f t="shared" ref="BI22:BI28" si="3">E22/AG22*100</f>
        <v>52.23647667203727</v>
      </c>
      <c r="BJ22" s="1">
        <f t="shared" ref="BJ22:BJ28" si="4">F22/AH22*100</f>
        <v>53.681669046891578</v>
      </c>
      <c r="BK22" s="1">
        <f t="shared" ref="BK22:BK28" si="5">G22/AI22*100</f>
        <v>55.341660600616962</v>
      </c>
      <c r="BL22" s="1">
        <f t="shared" ref="BL22:BL28" si="6">H22/AJ22*100</f>
        <v>54.786012059579456</v>
      </c>
      <c r="BM22" s="1">
        <f t="shared" ref="BM22:BM28" si="7">I22/AK22*100</f>
        <v>51.762874912043742</v>
      </c>
      <c r="BN22" s="1">
        <f t="shared" ref="BN22:BN28" si="8">J22/AL22*100</f>
        <v>53.888380808609327</v>
      </c>
      <c r="BO22" s="1">
        <f t="shared" ref="BO22:BO28" si="9">K22/AM22*100</f>
        <v>50.563348597845668</v>
      </c>
      <c r="BP22" s="1">
        <f t="shared" ref="BP22:BP28" si="10">L22/AN22*100</f>
        <v>54.207378567394095</v>
      </c>
      <c r="BQ22" s="1">
        <f t="shared" ref="BQ22:BQ28" si="11">M22/AO22*100</f>
        <v>50.793005714616882</v>
      </c>
      <c r="BR22" s="1">
        <f t="shared" ref="BR22:BR28" si="12">N22/AP22*100</f>
        <v>47.40145967705859</v>
      </c>
      <c r="BS22" s="1">
        <f t="shared" ref="BS22:BS28" si="13">O22/AQ22*100</f>
        <v>49.296504093662627</v>
      </c>
      <c r="BT22" s="1">
        <f t="shared" ref="BT22:BT28" si="14">P22/AR22*100</f>
        <v>51.856279945500795</v>
      </c>
      <c r="BU22" s="1">
        <f t="shared" ref="BU22:BU28" si="15">Q22/AS22*100</f>
        <v>47.522518239116515</v>
      </c>
      <c r="BV22" s="1">
        <f t="shared" ref="BV22:BV28" si="16">R22/AT22*100</f>
        <v>47.409044736894487</v>
      </c>
      <c r="BW22" s="1">
        <f t="shared" ref="BW22:BW28" si="17">S22/AU22*100</f>
        <v>54.613243471023395</v>
      </c>
      <c r="BX22" s="1">
        <f t="shared" ref="BX22:BX28" si="18">T22/AV22*100</f>
        <v>51.977568008024789</v>
      </c>
      <c r="BY22" s="1">
        <f t="shared" ref="BY22:BY28" si="19">U22/AW22*100</f>
        <v>49.611721957528367</v>
      </c>
      <c r="BZ22" s="1">
        <f t="shared" ref="BZ22:BZ28" si="20">V22/AX22*100</f>
        <v>52.339711679377452</v>
      </c>
      <c r="CA22" s="1">
        <f t="shared" ref="CA22:CA28" si="21">W22/AY22*100</f>
        <v>49.255590174606759</v>
      </c>
      <c r="CB22" s="1">
        <f t="shared" ref="CB22:CB28" si="22">X22/AZ22*100</f>
        <v>50.30420312082969</v>
      </c>
      <c r="CC22" s="1">
        <f t="shared" ref="CC22:CC28" si="23">Y22/BA22*100</f>
        <v>47.524012131865426</v>
      </c>
      <c r="CD22" s="1">
        <f t="shared" ref="CD22:CD28" si="24">Z22/BB22*100</f>
        <v>59.108844218558318</v>
      </c>
      <c r="CE22" s="1">
        <f t="shared" ref="CE22:CE28" si="25">AA22/BC22*100</f>
        <v>59.076124004563368</v>
      </c>
      <c r="CF22" s="1">
        <f t="shared" ref="CF22:CF28" si="26">AB22/BD22*100</f>
        <v>51.453641806705555</v>
      </c>
      <c r="CG22" s="1">
        <f t="shared" ref="CG22:CG28" si="27">AC22/BE22*100</f>
        <v>49.042234486434957</v>
      </c>
      <c r="CH22" s="1">
        <f t="shared" ref="CH22:CH28" si="28">AD22/BF22*100</f>
        <v>47.098501827973884</v>
      </c>
    </row>
    <row r="23" spans="1:86" x14ac:dyDescent="0.2">
      <c r="A23" s="17" t="s">
        <v>95</v>
      </c>
      <c r="B23" s="24"/>
      <c r="C23" s="13">
        <v>1949433.14</v>
      </c>
      <c r="D23" s="13">
        <v>2020202.4715</v>
      </c>
      <c r="E23" s="13">
        <v>2020339.3585000001</v>
      </c>
      <c r="F23" s="13">
        <v>2087653.5865</v>
      </c>
      <c r="G23" s="13">
        <v>1903226.32</v>
      </c>
      <c r="H23" s="13">
        <v>2211131.676</v>
      </c>
      <c r="I23" s="13">
        <v>2083498.9044999999</v>
      </c>
      <c r="J23" s="13">
        <v>2061563.1</v>
      </c>
      <c r="K23" s="13">
        <v>2039427.4480000001</v>
      </c>
      <c r="L23" s="13">
        <v>1904508.4639999999</v>
      </c>
      <c r="M23" s="13">
        <v>1934337.487</v>
      </c>
      <c r="N23" s="13">
        <v>2163002.5759999999</v>
      </c>
      <c r="O23" s="13">
        <v>1769806.5957502599</v>
      </c>
      <c r="P23" s="13">
        <v>2116956.4980000001</v>
      </c>
      <c r="Q23" s="13">
        <v>1947115.82</v>
      </c>
      <c r="R23" s="13">
        <v>2033760.8330000001</v>
      </c>
      <c r="S23" s="13">
        <v>1996190.9665000001</v>
      </c>
      <c r="T23" s="13">
        <v>2071639.3729999999</v>
      </c>
      <c r="U23" s="13">
        <v>2060414.0625</v>
      </c>
      <c r="V23" s="13">
        <v>1993913.8970000001</v>
      </c>
      <c r="W23" s="13">
        <v>2215696.0019999999</v>
      </c>
      <c r="X23" s="13">
        <v>2021924.4645</v>
      </c>
      <c r="Y23" s="13">
        <v>2151343.9589999998</v>
      </c>
      <c r="Z23" s="13">
        <v>2043662.8970000001</v>
      </c>
      <c r="AA23" s="13">
        <v>2081356.6004999899</v>
      </c>
      <c r="AB23" s="13">
        <v>2128389.949</v>
      </c>
      <c r="AC23" s="13">
        <v>1971841.247</v>
      </c>
      <c r="AD23" s="13">
        <v>2149882.7395000001</v>
      </c>
      <c r="AE23" s="1">
        <v>3454484.6335</v>
      </c>
      <c r="AF23" s="1">
        <v>3475563.1595000098</v>
      </c>
      <c r="AG23" s="1">
        <v>3379243.4695000001</v>
      </c>
      <c r="AH23" s="1">
        <v>3499648.0275000101</v>
      </c>
      <c r="AI23" s="1">
        <v>3341019.2895</v>
      </c>
      <c r="AJ23" s="1">
        <v>3585401.9555000002</v>
      </c>
      <c r="AK23" s="1">
        <v>3597734.01849999</v>
      </c>
      <c r="AL23" s="1">
        <v>3451330.4844999998</v>
      </c>
      <c r="AM23" s="1">
        <v>3687664.2802617499</v>
      </c>
      <c r="AN23" s="1">
        <v>3208339.997</v>
      </c>
      <c r="AO23" s="1">
        <v>3282630.8059999999</v>
      </c>
      <c r="AP23" s="1">
        <v>3543623.0958188199</v>
      </c>
      <c r="AQ23" s="1">
        <v>3325672.0814999901</v>
      </c>
      <c r="AR23" s="1">
        <v>3495036.9951255401</v>
      </c>
      <c r="AS23" s="1">
        <v>3597867.4785000002</v>
      </c>
      <c r="AT23" s="1">
        <v>3551937.5145</v>
      </c>
      <c r="AU23" s="1">
        <v>3443483.7609999902</v>
      </c>
      <c r="AV23" s="1">
        <v>3645681.5526357</v>
      </c>
      <c r="AW23" s="1">
        <v>3655284.4309999999</v>
      </c>
      <c r="AX23" s="1">
        <v>3254226.9375</v>
      </c>
      <c r="AY23" s="1">
        <v>3642035.24</v>
      </c>
      <c r="AZ23" s="1">
        <v>3349577.1675</v>
      </c>
      <c r="BA23" s="1">
        <v>3541866.2598772398</v>
      </c>
      <c r="BB23" s="1">
        <v>3564122.2582860598</v>
      </c>
      <c r="BC23" s="1">
        <v>3416291.1919999998</v>
      </c>
      <c r="BD23" s="1">
        <v>3518524.9015000002</v>
      </c>
      <c r="BE23" s="1">
        <v>3501492.0945000001</v>
      </c>
      <c r="BF23" s="1">
        <v>3624517.2507164399</v>
      </c>
      <c r="BG23" s="1">
        <f t="shared" ref="BG23:BG28" si="29">C23/AE23*100</f>
        <v>56.431952861949242</v>
      </c>
      <c r="BH23" s="1">
        <f t="shared" si="2"/>
        <v>58.125903020292803</v>
      </c>
      <c r="BI23" s="1">
        <f t="shared" si="3"/>
        <v>59.78673560324831</v>
      </c>
      <c r="BJ23" s="1">
        <f t="shared" si="4"/>
        <v>59.65324427186254</v>
      </c>
      <c r="BK23" s="1">
        <f t="shared" si="5"/>
        <v>56.965439438837464</v>
      </c>
      <c r="BL23" s="1">
        <f t="shared" si="6"/>
        <v>61.670398561816143</v>
      </c>
      <c r="BM23" s="1">
        <f t="shared" si="7"/>
        <v>57.911421294247788</v>
      </c>
      <c r="BN23" s="1">
        <f t="shared" si="8"/>
        <v>59.732416505997463</v>
      </c>
      <c r="BO23" s="1">
        <f t="shared" si="9"/>
        <v>55.304043237234211</v>
      </c>
      <c r="BP23" s="1">
        <f t="shared" si="10"/>
        <v>59.361179481627111</v>
      </c>
      <c r="BQ23" s="1">
        <f t="shared" si="11"/>
        <v>58.92644044722951</v>
      </c>
      <c r="BR23" s="1">
        <f t="shared" si="12"/>
        <v>61.039295588522457</v>
      </c>
      <c r="BS23" s="1">
        <f t="shared" si="13"/>
        <v>53.216509396561364</v>
      </c>
      <c r="BT23" s="1">
        <f t="shared" si="14"/>
        <v>60.570360226586381</v>
      </c>
      <c r="BU23" s="1">
        <f t="shared" si="15"/>
        <v>54.118608637908451</v>
      </c>
      <c r="BV23" s="1">
        <f t="shared" si="16"/>
        <v>57.257787466632536</v>
      </c>
      <c r="BW23" s="1">
        <f t="shared" si="17"/>
        <v>57.97009961563765</v>
      </c>
      <c r="BX23" s="1">
        <f t="shared" si="18"/>
        <v>56.824474192000594</v>
      </c>
      <c r="BY23" s="1">
        <f t="shared" si="19"/>
        <v>56.368091222283326</v>
      </c>
      <c r="BZ23" s="1">
        <f t="shared" si="20"/>
        <v>61.271507343977305</v>
      </c>
      <c r="CA23" s="1">
        <f t="shared" si="21"/>
        <v>60.83675351806864</v>
      </c>
      <c r="CB23" s="1">
        <f t="shared" si="22"/>
        <v>60.363573173299642</v>
      </c>
      <c r="CC23" s="1">
        <f t="shared" si="23"/>
        <v>60.740406360644592</v>
      </c>
      <c r="CD23" s="1">
        <f t="shared" si="24"/>
        <v>57.339865158912119</v>
      </c>
      <c r="CE23" s="1">
        <f t="shared" si="25"/>
        <v>60.924449454834118</v>
      </c>
      <c r="CF23" s="1">
        <f t="shared" si="26"/>
        <v>60.490973023741724</v>
      </c>
      <c r="CG23" s="1">
        <f t="shared" si="27"/>
        <v>56.314313834873055</v>
      </c>
      <c r="CH23" s="1">
        <f t="shared" si="28"/>
        <v>59.315009166394326</v>
      </c>
    </row>
    <row r="24" spans="1:86" x14ac:dyDescent="0.2">
      <c r="A24" s="17" t="s">
        <v>96</v>
      </c>
      <c r="B24" s="24"/>
      <c r="C24" s="13">
        <v>757647.30108023295</v>
      </c>
      <c r="D24" s="13">
        <v>745188.696784031</v>
      </c>
      <c r="E24" s="13">
        <v>847667.52490207704</v>
      </c>
      <c r="F24" s="13">
        <v>813400.14350000105</v>
      </c>
      <c r="G24" s="13">
        <v>733606.39055588399</v>
      </c>
      <c r="H24" s="13">
        <v>765062.39556177496</v>
      </c>
      <c r="I24" s="13">
        <v>777977.44929211203</v>
      </c>
      <c r="J24" s="13">
        <v>1083876.1987940399</v>
      </c>
      <c r="K24" s="13">
        <v>744035.67782415706</v>
      </c>
      <c r="L24" s="13">
        <v>882706.18153170904</v>
      </c>
      <c r="M24" s="13">
        <v>853975.82545970101</v>
      </c>
      <c r="N24" s="13">
        <v>956597.70624301396</v>
      </c>
      <c r="O24" s="13">
        <v>824083.46294844104</v>
      </c>
      <c r="P24" s="13">
        <v>727819.24300000095</v>
      </c>
      <c r="Q24" s="13">
        <v>819929.05133873795</v>
      </c>
      <c r="R24" s="13">
        <v>811425.11993873899</v>
      </c>
      <c r="S24" s="13">
        <v>827464.30141694599</v>
      </c>
      <c r="T24" s="13">
        <v>974072.59881710506</v>
      </c>
      <c r="U24" s="13">
        <v>722093.57946419402</v>
      </c>
      <c r="V24" s="13">
        <v>863202.06362553197</v>
      </c>
      <c r="W24" s="13">
        <v>924526.93877890403</v>
      </c>
      <c r="X24" s="13">
        <v>838782.60171266203</v>
      </c>
      <c r="Y24" s="13">
        <v>790803.700701933</v>
      </c>
      <c r="Z24" s="13">
        <v>851819.47535262199</v>
      </c>
      <c r="AA24" s="13">
        <v>854477.34035310301</v>
      </c>
      <c r="AB24" s="13">
        <v>822516.56129457196</v>
      </c>
      <c r="AC24" s="13">
        <v>770280.14976362896</v>
      </c>
      <c r="AD24" s="13">
        <v>989320.82155318302</v>
      </c>
      <c r="AE24" s="1">
        <v>1051664.0279999999</v>
      </c>
      <c r="AF24" s="1">
        <v>1117775.7555</v>
      </c>
      <c r="AG24" s="1">
        <v>1186358.09407425</v>
      </c>
      <c r="AH24" s="1">
        <v>1161082.601</v>
      </c>
      <c r="AI24" s="1">
        <v>1008285.62611425</v>
      </c>
      <c r="AJ24" s="1">
        <v>1190706.1675122499</v>
      </c>
      <c r="AK24" s="1">
        <v>1080422.9987255901</v>
      </c>
      <c r="AL24" s="1">
        <v>1052437.6274999999</v>
      </c>
      <c r="AM24" s="1">
        <v>1179578.9440510101</v>
      </c>
      <c r="AN24" s="1">
        <v>1188935.1152848101</v>
      </c>
      <c r="AO24" s="1">
        <v>1161734.3964043199</v>
      </c>
      <c r="AP24" s="1">
        <v>1226762.1008105101</v>
      </c>
      <c r="AQ24" s="1">
        <v>1231917.99533912</v>
      </c>
      <c r="AR24" s="1">
        <v>1043362.3805</v>
      </c>
      <c r="AS24" s="1">
        <v>1253246.78734292</v>
      </c>
      <c r="AT24" s="1">
        <v>1288884.41773725</v>
      </c>
      <c r="AU24" s="1">
        <v>1154579.9484999999</v>
      </c>
      <c r="AV24" s="1">
        <v>1335933.2814617699</v>
      </c>
      <c r="AW24" s="1">
        <v>1111562.2995</v>
      </c>
      <c r="AX24" s="1">
        <v>1277254.36214607</v>
      </c>
      <c r="AY24" s="1">
        <v>1295052.5167731401</v>
      </c>
      <c r="AZ24" s="1">
        <v>1200240.71100885</v>
      </c>
      <c r="BA24" s="1">
        <v>1265824.51800122</v>
      </c>
      <c r="BB24" s="1">
        <v>1282514.06451719</v>
      </c>
      <c r="BC24" s="1">
        <v>1226466.0430000001</v>
      </c>
      <c r="BD24" s="1">
        <v>1154234.9546506801</v>
      </c>
      <c r="BE24" s="1">
        <v>1361421.2873498001</v>
      </c>
      <c r="BF24" s="1">
        <v>1309092.41165405</v>
      </c>
      <c r="BG24" s="1">
        <f t="shared" si="29"/>
        <v>72.042713348395807</v>
      </c>
      <c r="BH24" s="1">
        <f t="shared" si="2"/>
        <v>66.667101439384453</v>
      </c>
      <c r="BI24" s="1">
        <f t="shared" si="3"/>
        <v>71.451236278160764</v>
      </c>
      <c r="BJ24" s="1">
        <f t="shared" si="4"/>
        <v>70.055321025347197</v>
      </c>
      <c r="BK24" s="1">
        <f t="shared" si="5"/>
        <v>72.757795167929743</v>
      </c>
      <c r="BL24" s="1">
        <f t="shared" si="6"/>
        <v>64.2528288200795</v>
      </c>
      <c r="BM24" s="1">
        <f t="shared" si="7"/>
        <v>72.006746451137488</v>
      </c>
      <c r="BN24" s="1">
        <f t="shared" si="8"/>
        <v>102.98721467881381</v>
      </c>
      <c r="BO24" s="1">
        <f t="shared" si="9"/>
        <v>63.076378361665789</v>
      </c>
      <c r="BP24" s="1">
        <f t="shared" si="10"/>
        <v>74.243427600357847</v>
      </c>
      <c r="BQ24" s="1">
        <f t="shared" si="11"/>
        <v>73.508697693968486</v>
      </c>
      <c r="BR24" s="1">
        <f t="shared" si="12"/>
        <v>77.977442049358942</v>
      </c>
      <c r="BS24" s="1">
        <f t="shared" si="13"/>
        <v>66.89434410945421</v>
      </c>
      <c r="BT24" s="1">
        <f t="shared" si="14"/>
        <v>69.757090786732746</v>
      </c>
      <c r="BU24" s="1">
        <f t="shared" si="15"/>
        <v>65.424388845002852</v>
      </c>
      <c r="BV24" s="1">
        <f t="shared" si="16"/>
        <v>62.955615629465612</v>
      </c>
      <c r="BW24" s="1">
        <f t="shared" si="17"/>
        <v>71.667995143339013</v>
      </c>
      <c r="BX24" s="1">
        <f t="shared" si="18"/>
        <v>72.913266877465674</v>
      </c>
      <c r="BY24" s="1">
        <f t="shared" si="19"/>
        <v>64.962043044191432</v>
      </c>
      <c r="BZ24" s="1">
        <f t="shared" si="20"/>
        <v>67.582627956357996</v>
      </c>
      <c r="CA24" s="1">
        <f t="shared" si="21"/>
        <v>71.389146525310949</v>
      </c>
      <c r="CB24" s="1">
        <f t="shared" si="22"/>
        <v>69.884531829255479</v>
      </c>
      <c r="CC24" s="1">
        <f t="shared" si="23"/>
        <v>62.473406815554419</v>
      </c>
      <c r="CD24" s="1">
        <f t="shared" si="24"/>
        <v>66.417944170717107</v>
      </c>
      <c r="CE24" s="1">
        <f t="shared" si="25"/>
        <v>69.669873473464193</v>
      </c>
      <c r="CF24" s="1">
        <f t="shared" si="26"/>
        <v>71.260756571308306</v>
      </c>
      <c r="CG24" s="1">
        <f t="shared" si="27"/>
        <v>56.579117494415613</v>
      </c>
      <c r="CH24" s="1">
        <f t="shared" si="28"/>
        <v>75.573031571023108</v>
      </c>
    </row>
    <row r="25" spans="1:86" x14ac:dyDescent="0.2">
      <c r="A25" s="17" t="s">
        <v>97</v>
      </c>
      <c r="B25" s="24"/>
      <c r="C25" s="13">
        <v>4250968.9340374004</v>
      </c>
      <c r="D25" s="13">
        <v>4596070.6185940905</v>
      </c>
      <c r="E25" s="13">
        <v>4839945.5871894704</v>
      </c>
      <c r="F25" s="13">
        <v>4200022.8614244601</v>
      </c>
      <c r="G25" s="13">
        <v>4447639.8599128099</v>
      </c>
      <c r="H25" s="13">
        <v>4489052.0475065699</v>
      </c>
      <c r="I25" s="13">
        <v>3556443.5378669598</v>
      </c>
      <c r="J25" s="13">
        <v>4628488.6771727297</v>
      </c>
      <c r="K25" s="13">
        <v>4256771.6100835605</v>
      </c>
      <c r="L25" s="13">
        <v>4646295.4849014804</v>
      </c>
      <c r="M25" s="13">
        <v>4577484.0545343701</v>
      </c>
      <c r="N25" s="13">
        <v>4846238.53273095</v>
      </c>
      <c r="O25" s="13">
        <v>4372041.8262567502</v>
      </c>
      <c r="P25" s="13">
        <v>4325859.9711331902</v>
      </c>
      <c r="Q25" s="13">
        <v>4314345.7005798304</v>
      </c>
      <c r="R25" s="13">
        <v>4747529.0766974501</v>
      </c>
      <c r="S25" s="13">
        <v>4495899.9850964602</v>
      </c>
      <c r="T25" s="13">
        <v>4566020.3315675799</v>
      </c>
      <c r="U25" s="13">
        <v>4851185.3485765802</v>
      </c>
      <c r="V25" s="13">
        <v>4744908.1596494904</v>
      </c>
      <c r="W25" s="13">
        <v>4915783.7496814895</v>
      </c>
      <c r="X25" s="13">
        <v>4530808.4343294799</v>
      </c>
      <c r="Y25" s="13">
        <v>4611333.7484254204</v>
      </c>
      <c r="Z25" s="13">
        <v>4554960.3531977599</v>
      </c>
      <c r="AA25" s="13">
        <v>4731754.7254248299</v>
      </c>
      <c r="AB25" s="13">
        <v>4477965.8564293403</v>
      </c>
      <c r="AC25" s="13">
        <v>4324127.1764964797</v>
      </c>
      <c r="AD25" s="13">
        <v>4528713.8157234602</v>
      </c>
      <c r="AE25" s="1">
        <v>8121732.8041425599</v>
      </c>
      <c r="AF25" s="1">
        <v>8208671.8598179398</v>
      </c>
      <c r="AG25" s="1">
        <v>8874089.8682789803</v>
      </c>
      <c r="AH25" s="1">
        <v>7770444.2666801596</v>
      </c>
      <c r="AI25" s="1">
        <v>8657131.1778044496</v>
      </c>
      <c r="AJ25" s="1">
        <v>8152439.6987740798</v>
      </c>
      <c r="AK25" s="1">
        <v>6941770.7782510901</v>
      </c>
      <c r="AL25" s="1">
        <v>8360528.48079143</v>
      </c>
      <c r="AM25" s="1">
        <v>8700475.6505472008</v>
      </c>
      <c r="AN25" s="1">
        <v>8930472.4524262697</v>
      </c>
      <c r="AO25" s="1">
        <v>8703037.3048980609</v>
      </c>
      <c r="AP25" s="1">
        <v>9000383.8026514295</v>
      </c>
      <c r="AQ25" s="1">
        <v>8849103.6071291901</v>
      </c>
      <c r="AR25" s="1">
        <v>8103851.5624192897</v>
      </c>
      <c r="AS25" s="1">
        <v>8018933.4674997199</v>
      </c>
      <c r="AT25" s="1">
        <v>8886966.87094987</v>
      </c>
      <c r="AU25" s="1">
        <v>8451186.6594837308</v>
      </c>
      <c r="AV25" s="1">
        <v>8039608.1708763</v>
      </c>
      <c r="AW25" s="1">
        <v>7887234.0747382296</v>
      </c>
      <c r="AX25" s="1">
        <v>8218027.7797783501</v>
      </c>
      <c r="AY25" s="1">
        <v>8357697.2002683096</v>
      </c>
      <c r="AZ25" s="1">
        <v>8552551.5796806999</v>
      </c>
      <c r="BA25" s="1">
        <v>8613084.0165144596</v>
      </c>
      <c r="BB25" s="1">
        <v>8464947.7851348091</v>
      </c>
      <c r="BC25" s="1">
        <v>8239811.4317032099</v>
      </c>
      <c r="BD25" s="1">
        <v>8293360.5559629695</v>
      </c>
      <c r="BE25" s="1">
        <v>8309821.2148667602</v>
      </c>
      <c r="BF25" s="1">
        <v>8554744.6901238393</v>
      </c>
      <c r="BG25" s="1">
        <f t="shared" si="29"/>
        <v>52.340664690041969</v>
      </c>
      <c r="BH25" s="1">
        <f t="shared" si="2"/>
        <v>55.99042935425642</v>
      </c>
      <c r="BI25" s="1">
        <f t="shared" si="3"/>
        <v>54.540191265023985</v>
      </c>
      <c r="BJ25" s="1">
        <f t="shared" si="4"/>
        <v>54.051257782444338</v>
      </c>
      <c r="BK25" s="1">
        <f t="shared" si="5"/>
        <v>51.375447230323523</v>
      </c>
      <c r="BL25" s="1">
        <f t="shared" si="6"/>
        <v>55.063909864694971</v>
      </c>
      <c r="BM25" s="1">
        <f t="shared" si="7"/>
        <v>51.232511868721922</v>
      </c>
      <c r="BN25" s="1">
        <f t="shared" si="8"/>
        <v>55.361197414814434</v>
      </c>
      <c r="BO25" s="1">
        <f t="shared" si="9"/>
        <v>48.925734420230668</v>
      </c>
      <c r="BP25" s="1">
        <f t="shared" si="10"/>
        <v>52.027432027284902</v>
      </c>
      <c r="BQ25" s="1">
        <f t="shared" si="11"/>
        <v>52.596397029783695</v>
      </c>
      <c r="BR25" s="1">
        <f t="shared" si="12"/>
        <v>53.844798610735836</v>
      </c>
      <c r="BS25" s="1">
        <f t="shared" si="13"/>
        <v>49.406606819864322</v>
      </c>
      <c r="BT25" s="1">
        <f t="shared" si="14"/>
        <v>53.380296243256531</v>
      </c>
      <c r="BU25" s="1">
        <f t="shared" si="15"/>
        <v>53.801988981023818</v>
      </c>
      <c r="BV25" s="1">
        <f t="shared" si="16"/>
        <v>53.421253231137769</v>
      </c>
      <c r="BW25" s="1">
        <f t="shared" si="17"/>
        <v>53.198446162010427</v>
      </c>
      <c r="BX25" s="1">
        <f t="shared" si="18"/>
        <v>56.794065513144197</v>
      </c>
      <c r="BY25" s="1">
        <f t="shared" si="19"/>
        <v>61.506800769540838</v>
      </c>
      <c r="BZ25" s="1">
        <f t="shared" si="20"/>
        <v>57.737796546818998</v>
      </c>
      <c r="CA25" s="1">
        <f t="shared" si="21"/>
        <v>58.817442554914244</v>
      </c>
      <c r="CB25" s="1">
        <f t="shared" si="22"/>
        <v>52.976101834847192</v>
      </c>
      <c r="CC25" s="1">
        <f t="shared" si="23"/>
        <v>53.538706223970323</v>
      </c>
      <c r="CD25" s="1">
        <f t="shared" si="24"/>
        <v>53.809668633711716</v>
      </c>
      <c r="CE25" s="1">
        <f t="shared" si="25"/>
        <v>57.425521987300534</v>
      </c>
      <c r="CF25" s="1">
        <f t="shared" si="26"/>
        <v>53.994587914179846</v>
      </c>
      <c r="CG25" s="1">
        <f t="shared" si="27"/>
        <v>52.036344280913781</v>
      </c>
      <c r="CH25" s="1">
        <f t="shared" si="28"/>
        <v>52.938035905989167</v>
      </c>
    </row>
    <row r="26" spans="1:86" x14ac:dyDescent="0.2">
      <c r="A26" s="17" t="s">
        <v>98</v>
      </c>
      <c r="B26" s="24"/>
      <c r="C26" s="13">
        <v>3646277.7048168201</v>
      </c>
      <c r="D26" s="13">
        <v>3920347.4764515399</v>
      </c>
      <c r="E26" s="13">
        <v>3952552.0894999998</v>
      </c>
      <c r="F26" s="13">
        <v>3862565.5646474701</v>
      </c>
      <c r="G26" s="13">
        <v>3594618.31011383</v>
      </c>
      <c r="H26" s="13">
        <v>3859763.03416934</v>
      </c>
      <c r="I26" s="13">
        <v>3813987.9596769898</v>
      </c>
      <c r="J26" s="13">
        <v>3812466.9235174102</v>
      </c>
      <c r="K26" s="13">
        <v>3724105.8296968802</v>
      </c>
      <c r="L26" s="13">
        <v>3519088.1839999999</v>
      </c>
      <c r="M26" s="13">
        <v>3693839.6740000001</v>
      </c>
      <c r="N26" s="13">
        <v>3972299.5074999998</v>
      </c>
      <c r="O26" s="13">
        <v>3705062.8629999999</v>
      </c>
      <c r="P26" s="13">
        <v>4096327.1250185901</v>
      </c>
      <c r="Q26" s="13">
        <v>3638768.7542741699</v>
      </c>
      <c r="R26" s="13">
        <v>3712218.2930000001</v>
      </c>
      <c r="S26" s="13">
        <v>3746255.7727568601</v>
      </c>
      <c r="T26" s="13">
        <v>3795188.7680972</v>
      </c>
      <c r="U26" s="13">
        <v>3715340.0254999902</v>
      </c>
      <c r="V26" s="13">
        <v>3771593.3048267602</v>
      </c>
      <c r="W26" s="13">
        <v>3717943.3916184502</v>
      </c>
      <c r="X26" s="13">
        <v>3688081.6239999998</v>
      </c>
      <c r="Y26" s="13">
        <v>3940697.11372001</v>
      </c>
      <c r="Z26" s="13">
        <v>3762351.321</v>
      </c>
      <c r="AA26" s="13">
        <v>3857256.6333153802</v>
      </c>
      <c r="AB26" s="13">
        <v>3815394.69448567</v>
      </c>
      <c r="AC26" s="13">
        <v>3511671.2224807101</v>
      </c>
      <c r="AD26" s="13">
        <v>3830357.2758857799</v>
      </c>
      <c r="AE26" s="1">
        <v>6019788.3936294904</v>
      </c>
      <c r="AF26" s="1">
        <v>6085601.5880000005</v>
      </c>
      <c r="AG26" s="1">
        <v>6051170.8930000002</v>
      </c>
      <c r="AH26" s="1">
        <v>6522627.5685000103</v>
      </c>
      <c r="AI26" s="1">
        <v>5749459.0051267603</v>
      </c>
      <c r="AJ26" s="1">
        <v>6356187.7061677901</v>
      </c>
      <c r="AK26" s="1">
        <v>6247003.8223509602</v>
      </c>
      <c r="AL26" s="1">
        <v>6352220.2215</v>
      </c>
      <c r="AM26" s="1">
        <v>6478967.1320571201</v>
      </c>
      <c r="AN26" s="1">
        <v>5826452.6436205497</v>
      </c>
      <c r="AO26" s="1">
        <v>6236208.1859999998</v>
      </c>
      <c r="AP26" s="1">
        <v>6382465.5574421799</v>
      </c>
      <c r="AQ26" s="1">
        <v>6157410.9695703397</v>
      </c>
      <c r="AR26" s="1">
        <v>6405616.7490327898</v>
      </c>
      <c r="AS26" s="1">
        <v>6241332.9744386896</v>
      </c>
      <c r="AT26" s="1">
        <v>6238763.1498552803</v>
      </c>
      <c r="AU26" s="1">
        <v>6207931.9280000096</v>
      </c>
      <c r="AV26" s="1">
        <v>6402831.7965026703</v>
      </c>
      <c r="AW26" s="1">
        <v>6085872.7247301498</v>
      </c>
      <c r="AX26" s="1">
        <v>6066597.9980000099</v>
      </c>
      <c r="AY26" s="1">
        <v>6488507.7134391302</v>
      </c>
      <c r="AZ26" s="1">
        <v>6066578.78080237</v>
      </c>
      <c r="BA26" s="1">
        <v>6468322.8646956999</v>
      </c>
      <c r="BB26" s="1">
        <v>6492413.3005505297</v>
      </c>
      <c r="BC26" s="1">
        <v>6238544.6239999998</v>
      </c>
      <c r="BD26" s="1">
        <v>6593751.0081548104</v>
      </c>
      <c r="BE26" s="1">
        <v>6605724.71264398</v>
      </c>
      <c r="BF26" s="1">
        <v>6575220.41300001</v>
      </c>
      <c r="BG26" s="1">
        <f t="shared" si="29"/>
        <v>60.571526213039895</v>
      </c>
      <c r="BH26" s="1">
        <f t="shared" si="2"/>
        <v>64.420048203318885</v>
      </c>
      <c r="BI26" s="1">
        <f t="shared" si="3"/>
        <v>65.318797954827474</v>
      </c>
      <c r="BJ26" s="1">
        <f t="shared" si="4"/>
        <v>59.217938232455801</v>
      </c>
      <c r="BK26" s="1">
        <f t="shared" si="5"/>
        <v>62.520983398760286</v>
      </c>
      <c r="BL26" s="1">
        <f t="shared" si="6"/>
        <v>60.724497333896863</v>
      </c>
      <c r="BM26" s="1">
        <f t="shared" si="7"/>
        <v>61.053075492463137</v>
      </c>
      <c r="BN26" s="1">
        <f t="shared" si="8"/>
        <v>60.017864472229242</v>
      </c>
      <c r="BO26" s="1">
        <f t="shared" si="9"/>
        <v>57.47993088698459</v>
      </c>
      <c r="BP26" s="1">
        <f t="shared" si="10"/>
        <v>60.398468832542399</v>
      </c>
      <c r="BQ26" s="1">
        <f t="shared" si="11"/>
        <v>59.232141773145095</v>
      </c>
      <c r="BR26" s="1">
        <f t="shared" si="12"/>
        <v>62.237695946015073</v>
      </c>
      <c r="BS26" s="1">
        <f t="shared" si="13"/>
        <v>60.172414693614918</v>
      </c>
      <c r="BT26" s="1">
        <f t="shared" si="14"/>
        <v>63.94898860655551</v>
      </c>
      <c r="BU26" s="1">
        <f t="shared" si="15"/>
        <v>58.301147674330267</v>
      </c>
      <c r="BV26" s="1">
        <f t="shared" si="16"/>
        <v>59.502471945679034</v>
      </c>
      <c r="BW26" s="1">
        <f t="shared" si="17"/>
        <v>60.346276605577728</v>
      </c>
      <c r="BX26" s="1">
        <f t="shared" si="18"/>
        <v>59.273597819174221</v>
      </c>
      <c r="BY26" s="1">
        <f t="shared" si="19"/>
        <v>61.048598837806459</v>
      </c>
      <c r="BZ26" s="1">
        <f t="shared" si="20"/>
        <v>62.169824110154494</v>
      </c>
      <c r="CA26" s="1">
        <f t="shared" si="21"/>
        <v>57.300438803791046</v>
      </c>
      <c r="CB26" s="1">
        <f t="shared" si="22"/>
        <v>60.793434936852684</v>
      </c>
      <c r="CC26" s="1">
        <f t="shared" si="23"/>
        <v>60.92301197932548</v>
      </c>
      <c r="CD26" s="1">
        <f t="shared" si="24"/>
        <v>57.949966319626753</v>
      </c>
      <c r="CE26" s="1">
        <f t="shared" si="25"/>
        <v>61.82943083353635</v>
      </c>
      <c r="CF26" s="1">
        <f t="shared" si="26"/>
        <v>57.863796946032494</v>
      </c>
      <c r="CG26" s="1">
        <f t="shared" si="27"/>
        <v>53.161028883917005</v>
      </c>
      <c r="CH26" s="1">
        <f t="shared" si="28"/>
        <v>58.254431567232302</v>
      </c>
    </row>
    <row r="27" spans="1:86" x14ac:dyDescent="0.2">
      <c r="A27" s="17" t="s">
        <v>99</v>
      </c>
      <c r="B27" s="24"/>
      <c r="C27" s="13">
        <v>277530.25650520902</v>
      </c>
      <c r="D27" s="13">
        <v>312181.72595912003</v>
      </c>
      <c r="E27" s="13">
        <v>269952.90250000003</v>
      </c>
      <c r="F27" s="13">
        <v>319398.68678447301</v>
      </c>
      <c r="G27" s="13">
        <v>288427.06550000003</v>
      </c>
      <c r="H27" s="13">
        <v>311335.04957482498</v>
      </c>
      <c r="I27" s="13">
        <v>253883.81736456201</v>
      </c>
      <c r="J27" s="13">
        <v>308928.328257557</v>
      </c>
      <c r="K27" s="13">
        <v>287490.83530226903</v>
      </c>
      <c r="L27" s="13">
        <v>315477.60171694303</v>
      </c>
      <c r="M27" s="13">
        <v>318509.08527374198</v>
      </c>
      <c r="N27" s="13">
        <v>270691.63381820801</v>
      </c>
      <c r="O27" s="13">
        <v>300664.22758661403</v>
      </c>
      <c r="P27" s="13">
        <v>312869.93481855601</v>
      </c>
      <c r="Q27" s="13">
        <v>289136.26420915301</v>
      </c>
      <c r="R27" s="13">
        <v>263970.63331370801</v>
      </c>
      <c r="S27" s="13">
        <v>306027.76549999998</v>
      </c>
      <c r="T27" s="13">
        <v>288497.32049999997</v>
      </c>
      <c r="U27" s="13">
        <v>303692.52821374597</v>
      </c>
      <c r="V27" s="13">
        <v>313567.95316160499</v>
      </c>
      <c r="W27" s="13">
        <v>278286.48616860202</v>
      </c>
      <c r="X27" s="13">
        <v>310565.65339245001</v>
      </c>
      <c r="Y27" s="13">
        <v>282994.83191528602</v>
      </c>
      <c r="Z27" s="13">
        <v>329517.02160859102</v>
      </c>
      <c r="AA27" s="13">
        <v>309540.72560356802</v>
      </c>
      <c r="AB27" s="13">
        <v>318267.25012221799</v>
      </c>
      <c r="AC27" s="13">
        <v>293423.760927586</v>
      </c>
      <c r="AD27" s="13">
        <v>271398.12809650501</v>
      </c>
      <c r="AE27" s="1">
        <v>461437.88449999999</v>
      </c>
      <c r="AF27" s="1">
        <v>490142.52132932498</v>
      </c>
      <c r="AG27" s="1">
        <v>410781.40348298399</v>
      </c>
      <c r="AH27" s="1">
        <v>491285.91745102202</v>
      </c>
      <c r="AI27" s="1">
        <v>488186.26877220202</v>
      </c>
      <c r="AJ27" s="1">
        <v>513798.73102971399</v>
      </c>
      <c r="AK27" s="1">
        <v>455463.44488678803</v>
      </c>
      <c r="AL27" s="1">
        <v>469918.61588472401</v>
      </c>
      <c r="AM27" s="1">
        <v>451233.39555002801</v>
      </c>
      <c r="AN27" s="1">
        <v>471811.17190786498</v>
      </c>
      <c r="AO27" s="1">
        <v>461220.63321113598</v>
      </c>
      <c r="AP27" s="1">
        <v>438873.799</v>
      </c>
      <c r="AQ27" s="1">
        <v>454338.07223005302</v>
      </c>
      <c r="AR27" s="1">
        <v>445079.04236772802</v>
      </c>
      <c r="AS27" s="1">
        <v>463394.37650000001</v>
      </c>
      <c r="AT27" s="1">
        <v>432949.52799999999</v>
      </c>
      <c r="AU27" s="1">
        <v>462326.22679523699</v>
      </c>
      <c r="AV27" s="1">
        <v>452632.23146673001</v>
      </c>
      <c r="AW27" s="1">
        <v>461480.96351325401</v>
      </c>
      <c r="AX27" s="1">
        <v>488260.66020268999</v>
      </c>
      <c r="AY27" s="1">
        <v>440006.826</v>
      </c>
      <c r="AZ27" s="1">
        <v>454213.36560625699</v>
      </c>
      <c r="BA27" s="1">
        <v>443227.64334775897</v>
      </c>
      <c r="BB27" s="1">
        <v>485413.96906068001</v>
      </c>
      <c r="BC27" s="1">
        <v>491326.38620542601</v>
      </c>
      <c r="BD27" s="1">
        <v>468347.52466481703</v>
      </c>
      <c r="BE27" s="1">
        <v>468871.87920400902</v>
      </c>
      <c r="BF27" s="1">
        <v>472940.64849999902</v>
      </c>
      <c r="BG27" s="1">
        <f t="shared" si="29"/>
        <v>60.144662115450778</v>
      </c>
      <c r="BH27" s="1">
        <f t="shared" si="2"/>
        <v>63.692030863277473</v>
      </c>
      <c r="BI27" s="1">
        <f t="shared" si="3"/>
        <v>65.716923943267659</v>
      </c>
      <c r="BJ27" s="1">
        <f t="shared" si="4"/>
        <v>65.012791012132965</v>
      </c>
      <c r="BK27" s="1">
        <f t="shared" si="5"/>
        <v>59.081355611537312</v>
      </c>
      <c r="BL27" s="1">
        <f t="shared" si="6"/>
        <v>60.594748638415737</v>
      </c>
      <c r="BM27" s="1">
        <f t="shared" si="7"/>
        <v>55.741864734648125</v>
      </c>
      <c r="BN27" s="1">
        <f t="shared" si="8"/>
        <v>65.740815071974154</v>
      </c>
      <c r="BO27" s="1">
        <f t="shared" si="9"/>
        <v>63.712224790417814</v>
      </c>
      <c r="BP27" s="1">
        <f t="shared" si="10"/>
        <v>66.865225009667498</v>
      </c>
      <c r="BQ27" s="1">
        <f t="shared" si="11"/>
        <v>69.05785698618908</v>
      </c>
      <c r="BR27" s="1">
        <f t="shared" si="12"/>
        <v>61.678695432489924</v>
      </c>
      <c r="BS27" s="1">
        <f t="shared" si="13"/>
        <v>66.176322426788261</v>
      </c>
      <c r="BT27" s="1">
        <f t="shared" si="14"/>
        <v>70.295364426541624</v>
      </c>
      <c r="BU27" s="1">
        <f t="shared" si="15"/>
        <v>62.395289816201085</v>
      </c>
      <c r="BV27" s="1">
        <f t="shared" si="16"/>
        <v>60.970301673064306</v>
      </c>
      <c r="BW27" s="1">
        <f t="shared" si="17"/>
        <v>66.193035948085821</v>
      </c>
      <c r="BX27" s="1">
        <f t="shared" si="18"/>
        <v>63.737688225414303</v>
      </c>
      <c r="BY27" s="1">
        <f t="shared" si="19"/>
        <v>65.80824610873114</v>
      </c>
      <c r="BZ27" s="1">
        <f t="shared" si="20"/>
        <v>64.22142489043344</v>
      </c>
      <c r="CA27" s="1">
        <f t="shared" si="21"/>
        <v>63.245947500051294</v>
      </c>
      <c r="CB27" s="1">
        <f t="shared" si="22"/>
        <v>68.374397785042149</v>
      </c>
      <c r="CC27" s="1">
        <f t="shared" si="23"/>
        <v>63.848642150969503</v>
      </c>
      <c r="CD27" s="1">
        <f t="shared" si="24"/>
        <v>67.883712173804213</v>
      </c>
      <c r="CE27" s="1">
        <f t="shared" si="25"/>
        <v>63.001038473465478</v>
      </c>
      <c r="CF27" s="1">
        <f t="shared" si="26"/>
        <v>67.955360786841524</v>
      </c>
      <c r="CG27" s="1">
        <f t="shared" si="27"/>
        <v>62.580797429294222</v>
      </c>
      <c r="CH27" s="1">
        <f t="shared" si="28"/>
        <v>57.38524040115481</v>
      </c>
    </row>
    <row r="28" spans="1:86" x14ac:dyDescent="0.2">
      <c r="A28" s="17" t="s">
        <v>100</v>
      </c>
      <c r="B28" s="24"/>
      <c r="C28" s="13">
        <v>732938.38346009504</v>
      </c>
      <c r="D28" s="13">
        <v>717594.50942379795</v>
      </c>
      <c r="E28" s="13">
        <v>738450.213096219</v>
      </c>
      <c r="F28" s="13">
        <v>634516.31482677103</v>
      </c>
      <c r="G28" s="13">
        <v>713878.90348240198</v>
      </c>
      <c r="H28" s="13">
        <v>676827.264670523</v>
      </c>
      <c r="I28" s="13">
        <v>719210.38035322202</v>
      </c>
      <c r="J28" s="13">
        <v>714175.28849793598</v>
      </c>
      <c r="K28" s="13">
        <v>721237.02572930802</v>
      </c>
      <c r="L28" s="13">
        <v>704391.35290495795</v>
      </c>
      <c r="M28" s="13">
        <v>693995.03065811004</v>
      </c>
      <c r="N28" s="13">
        <v>695672.23922490398</v>
      </c>
      <c r="O28" s="13">
        <v>712625.903593736</v>
      </c>
      <c r="P28" s="13">
        <v>693321.91704520897</v>
      </c>
      <c r="Q28" s="13">
        <v>709523.06634513498</v>
      </c>
      <c r="R28" s="13">
        <v>713733.72147539398</v>
      </c>
      <c r="S28" s="13">
        <v>706470.74100284395</v>
      </c>
      <c r="T28" s="13">
        <v>726393.22250501195</v>
      </c>
      <c r="U28" s="13">
        <v>721532.59342807799</v>
      </c>
      <c r="V28" s="13">
        <v>737467.61476952804</v>
      </c>
      <c r="W28" s="13">
        <v>736088.38351926103</v>
      </c>
      <c r="X28" s="13">
        <v>719835.40902599599</v>
      </c>
      <c r="Y28" s="13">
        <v>721171.73076069797</v>
      </c>
      <c r="Z28" s="13">
        <v>713968.77191495197</v>
      </c>
      <c r="AA28" s="13">
        <v>718059.78362228605</v>
      </c>
      <c r="AB28" s="13">
        <v>716563.53535912698</v>
      </c>
      <c r="AC28" s="13">
        <v>724471.163468029</v>
      </c>
      <c r="AD28" s="13">
        <v>715109.25746946805</v>
      </c>
      <c r="AE28" s="1">
        <v>1155367.6647296899</v>
      </c>
      <c r="AF28" s="1">
        <v>1212570.6110223001</v>
      </c>
      <c r="AG28" s="1">
        <v>1245662.7555588901</v>
      </c>
      <c r="AH28" s="1">
        <v>1096699.1761980299</v>
      </c>
      <c r="AI28" s="1">
        <v>1207401.8433765599</v>
      </c>
      <c r="AJ28" s="1">
        <v>1129731.53266258</v>
      </c>
      <c r="AK28" s="1">
        <v>1309138.30419174</v>
      </c>
      <c r="AL28" s="1">
        <v>1171642.97779325</v>
      </c>
      <c r="AM28" s="1">
        <v>1313796.30140795</v>
      </c>
      <c r="AN28" s="1">
        <v>1152127.5643948501</v>
      </c>
      <c r="AO28" s="1">
        <v>1171585.8163979901</v>
      </c>
      <c r="AP28" s="1">
        <v>1313702.40801145</v>
      </c>
      <c r="AQ28" s="1">
        <v>1201340.78177851</v>
      </c>
      <c r="AR28" s="1">
        <v>1361805.3203803699</v>
      </c>
      <c r="AS28" s="1">
        <v>1217742.54430717</v>
      </c>
      <c r="AT28" s="1">
        <v>1260725.9184483199</v>
      </c>
      <c r="AU28" s="1">
        <v>1302221.6513014899</v>
      </c>
      <c r="AV28" s="1">
        <v>1314901.72149025</v>
      </c>
      <c r="AW28" s="1">
        <v>1446539.7774118399</v>
      </c>
      <c r="AX28" s="1">
        <v>1287028.94720712</v>
      </c>
      <c r="AY28" s="1">
        <v>1353133.16723894</v>
      </c>
      <c r="AZ28" s="1">
        <v>1365456.63139676</v>
      </c>
      <c r="BA28" s="1">
        <v>1368615.07718059</v>
      </c>
      <c r="BB28" s="1">
        <v>1286093.4850822301</v>
      </c>
      <c r="BC28" s="1">
        <v>1247522.68372115</v>
      </c>
      <c r="BD28" s="1">
        <v>1375282.2209343</v>
      </c>
      <c r="BE28" s="1">
        <v>1301465.1031829601</v>
      </c>
      <c r="BF28" s="1">
        <v>1284277.9952656</v>
      </c>
      <c r="BG28" s="1">
        <f t="shared" si="29"/>
        <v>63.437674935413177</v>
      </c>
      <c r="BH28" s="1">
        <f t="shared" si="2"/>
        <v>59.179605946313089</v>
      </c>
      <c r="BI28" s="1">
        <f t="shared" si="3"/>
        <v>59.281712469993487</v>
      </c>
      <c r="BJ28" s="1">
        <f t="shared" si="4"/>
        <v>57.856915423833335</v>
      </c>
      <c r="BK28" s="1">
        <f t="shared" si="5"/>
        <v>59.125212322519218</v>
      </c>
      <c r="BL28" s="1">
        <f t="shared" si="6"/>
        <v>59.910451740278447</v>
      </c>
      <c r="BM28" s="1">
        <f t="shared" si="7"/>
        <v>54.937692835843002</v>
      </c>
      <c r="BN28" s="1">
        <f t="shared" si="8"/>
        <v>60.955026576701812</v>
      </c>
      <c r="BO28" s="1">
        <f t="shared" si="9"/>
        <v>54.897172792797733</v>
      </c>
      <c r="BP28" s="1">
        <f t="shared" si="10"/>
        <v>61.138312689787647</v>
      </c>
      <c r="BQ28" s="1">
        <f t="shared" si="11"/>
        <v>59.235526834199781</v>
      </c>
      <c r="BR28" s="1">
        <f t="shared" si="12"/>
        <v>52.955085945068973</v>
      </c>
      <c r="BS28" s="1">
        <f t="shared" si="13"/>
        <v>59.319213532294967</v>
      </c>
      <c r="BT28" s="1">
        <f t="shared" si="14"/>
        <v>50.911970064234666</v>
      </c>
      <c r="BU28" s="1">
        <f t="shared" si="15"/>
        <v>58.265441218432215</v>
      </c>
      <c r="BV28" s="1">
        <f t="shared" si="16"/>
        <v>56.612917290845054</v>
      </c>
      <c r="BW28" s="1">
        <f t="shared" si="17"/>
        <v>54.251189902791907</v>
      </c>
      <c r="BX28" s="1">
        <f t="shared" si="18"/>
        <v>55.243157008095686</v>
      </c>
      <c r="BY28" s="1">
        <f t="shared" si="19"/>
        <v>49.879899930512082</v>
      </c>
      <c r="BZ28" s="1">
        <f t="shared" si="20"/>
        <v>57.300002177095422</v>
      </c>
      <c r="CA28" s="1">
        <f t="shared" si="21"/>
        <v>54.398813164948493</v>
      </c>
      <c r="CB28" s="1">
        <f t="shared" si="22"/>
        <v>52.717559274633153</v>
      </c>
      <c r="CC28" s="1">
        <f t="shared" si="23"/>
        <v>52.693539826139059</v>
      </c>
      <c r="CD28" s="1">
        <f t="shared" si="24"/>
        <v>55.514531423763671</v>
      </c>
      <c r="CE28" s="1">
        <f t="shared" si="25"/>
        <v>57.558855882318284</v>
      </c>
      <c r="CF28" s="1">
        <f t="shared" si="26"/>
        <v>52.10301743538345</v>
      </c>
      <c r="CG28" s="1">
        <f t="shared" si="27"/>
        <v>55.665815525610974</v>
      </c>
      <c r="CH28" s="1">
        <f t="shared" si="28"/>
        <v>55.681811890078912</v>
      </c>
    </row>
    <row r="30" spans="1:86" x14ac:dyDescent="0.2">
      <c r="A30" s="8" t="s">
        <v>0</v>
      </c>
      <c r="B30" s="8" t="s">
        <v>8</v>
      </c>
      <c r="C30" s="19" t="s">
        <v>86</v>
      </c>
      <c r="D30" s="19"/>
      <c r="E30" s="19"/>
      <c r="F30" s="19"/>
      <c r="G30" s="19"/>
      <c r="H30" s="19"/>
      <c r="I30" s="19"/>
      <c r="J30" s="19"/>
      <c r="K30" s="19"/>
      <c r="L30" s="19"/>
      <c r="M30" s="19"/>
      <c r="N30" s="19"/>
      <c r="O30" s="19"/>
      <c r="P30" s="19"/>
      <c r="Q30" s="23" t="s">
        <v>89</v>
      </c>
      <c r="R30" s="23"/>
      <c r="S30" s="23"/>
      <c r="T30" s="23"/>
      <c r="U30" s="23"/>
      <c r="V30" s="23"/>
      <c r="W30" s="23"/>
      <c r="X30" s="23"/>
      <c r="Y30" s="23"/>
      <c r="Z30" s="23"/>
      <c r="AA30" s="23"/>
      <c r="AB30" s="23"/>
      <c r="AC30" s="23"/>
      <c r="AD30" s="23"/>
      <c r="AE30" s="20" t="s">
        <v>90</v>
      </c>
      <c r="AF30" s="20"/>
      <c r="AG30" s="20"/>
      <c r="AH30" s="20"/>
      <c r="AI30" s="20"/>
      <c r="AJ30" s="20"/>
      <c r="AK30" s="20"/>
      <c r="AL30" s="20"/>
      <c r="AM30" s="20"/>
      <c r="AN30" s="20"/>
      <c r="AO30" s="20"/>
      <c r="AP30" s="20"/>
      <c r="AQ30" s="20"/>
      <c r="AR30" s="20"/>
      <c r="AS30" s="21" t="s">
        <v>92</v>
      </c>
      <c r="AT30" s="21"/>
      <c r="AU30" s="21"/>
      <c r="AV30" s="21"/>
      <c r="AW30" s="21"/>
      <c r="AX30" s="21"/>
      <c r="AY30" s="21"/>
      <c r="AZ30" s="21"/>
      <c r="BA30" s="21"/>
      <c r="BB30" s="21"/>
      <c r="BC30" s="21"/>
      <c r="BD30" s="21"/>
      <c r="BE30" s="21"/>
      <c r="BF30" s="21"/>
      <c r="BG30" s="19" t="s">
        <v>57</v>
      </c>
      <c r="BH30" s="19"/>
      <c r="BI30" s="19"/>
      <c r="BJ30" s="19"/>
      <c r="BK30" s="19"/>
      <c r="BL30" s="19"/>
      <c r="BM30" s="19"/>
      <c r="BN30" s="19"/>
      <c r="BO30" s="19"/>
      <c r="BP30" s="19"/>
      <c r="BQ30" s="19"/>
      <c r="BR30" s="19"/>
      <c r="BS30" s="19"/>
      <c r="BT30" s="19"/>
      <c r="BU30" s="21" t="s">
        <v>58</v>
      </c>
      <c r="BV30" s="21"/>
      <c r="BW30" s="21"/>
      <c r="BX30" s="21"/>
      <c r="BY30" s="21"/>
      <c r="BZ30" s="21"/>
      <c r="CA30" s="21"/>
      <c r="CB30" s="21"/>
      <c r="CC30" s="21"/>
      <c r="CD30" s="21"/>
      <c r="CE30" s="21"/>
      <c r="CF30" s="21"/>
      <c r="CG30" s="21"/>
      <c r="CH30" s="21"/>
    </row>
    <row r="31" spans="1:86" x14ac:dyDescent="0.2">
      <c r="A31" s="8"/>
      <c r="B31" s="8"/>
      <c r="C31" s="4" t="s">
        <v>18</v>
      </c>
      <c r="D31" s="4" t="s">
        <v>19</v>
      </c>
      <c r="E31" s="4" t="s">
        <v>20</v>
      </c>
      <c r="F31" s="4" t="s">
        <v>21</v>
      </c>
      <c r="G31" s="4" t="s">
        <v>22</v>
      </c>
      <c r="H31" s="4" t="s">
        <v>23</v>
      </c>
      <c r="I31" s="4" t="s">
        <v>24</v>
      </c>
      <c r="J31" s="4" t="s">
        <v>25</v>
      </c>
      <c r="K31" s="4" t="s">
        <v>26</v>
      </c>
      <c r="L31" s="4" t="s">
        <v>27</v>
      </c>
      <c r="M31" s="4" t="s">
        <v>28</v>
      </c>
      <c r="N31" s="4" t="s">
        <v>29</v>
      </c>
      <c r="O31" s="4" t="s">
        <v>30</v>
      </c>
      <c r="P31" s="4" t="s">
        <v>31</v>
      </c>
      <c r="Q31" s="4" t="s">
        <v>33</v>
      </c>
      <c r="R31" s="4" t="s">
        <v>34</v>
      </c>
      <c r="S31" s="4" t="s">
        <v>35</v>
      </c>
      <c r="T31" s="4" t="s">
        <v>36</v>
      </c>
      <c r="U31" s="4" t="s">
        <v>37</v>
      </c>
      <c r="V31" s="4" t="s">
        <v>38</v>
      </c>
      <c r="W31" s="4" t="s">
        <v>39</v>
      </c>
      <c r="X31" s="4" t="s">
        <v>40</v>
      </c>
      <c r="Y31" s="4" t="s">
        <v>41</v>
      </c>
      <c r="Z31" s="4" t="s">
        <v>42</v>
      </c>
      <c r="AA31" s="4" t="s">
        <v>43</v>
      </c>
      <c r="AB31" s="4" t="s">
        <v>44</v>
      </c>
      <c r="AC31" s="4" t="s">
        <v>45</v>
      </c>
      <c r="AD31" s="4" t="s">
        <v>46</v>
      </c>
      <c r="AE31" s="4" t="s">
        <v>17</v>
      </c>
      <c r="AF31" s="4" t="s">
        <v>19</v>
      </c>
      <c r="AG31" s="4" t="s">
        <v>20</v>
      </c>
      <c r="AH31" s="4" t="s">
        <v>21</v>
      </c>
      <c r="AI31" s="4" t="s">
        <v>22</v>
      </c>
      <c r="AJ31" s="4" t="s">
        <v>23</v>
      </c>
      <c r="AK31" s="4" t="s">
        <v>24</v>
      </c>
      <c r="AL31" s="4" t="s">
        <v>25</v>
      </c>
      <c r="AM31" s="4" t="s">
        <v>26</v>
      </c>
      <c r="AN31" s="4" t="s">
        <v>27</v>
      </c>
      <c r="AO31" s="4" t="s">
        <v>28</v>
      </c>
      <c r="AP31" s="4" t="s">
        <v>29</v>
      </c>
      <c r="AQ31" s="4" t="s">
        <v>30</v>
      </c>
      <c r="AR31" s="4" t="s">
        <v>31</v>
      </c>
      <c r="AS31" s="4" t="s">
        <v>32</v>
      </c>
      <c r="AT31" s="4" t="s">
        <v>34</v>
      </c>
      <c r="AU31" s="4" t="s">
        <v>35</v>
      </c>
      <c r="AV31" s="4" t="s">
        <v>36</v>
      </c>
      <c r="AW31" s="4" t="s">
        <v>37</v>
      </c>
      <c r="AX31" s="4" t="s">
        <v>38</v>
      </c>
      <c r="AY31" s="4" t="s">
        <v>39</v>
      </c>
      <c r="AZ31" s="4" t="s">
        <v>40</v>
      </c>
      <c r="BA31" s="4" t="s">
        <v>41</v>
      </c>
      <c r="BB31" s="4" t="s">
        <v>42</v>
      </c>
      <c r="BC31" s="4" t="s">
        <v>43</v>
      </c>
      <c r="BD31" s="4" t="s">
        <v>44</v>
      </c>
      <c r="BE31" s="4" t="s">
        <v>45</v>
      </c>
      <c r="BF31" s="4" t="s">
        <v>46</v>
      </c>
      <c r="BG31" s="4" t="s">
        <v>17</v>
      </c>
      <c r="BH31" s="4" t="s">
        <v>19</v>
      </c>
      <c r="BI31" s="4" t="s">
        <v>20</v>
      </c>
      <c r="BJ31" s="4" t="s">
        <v>21</v>
      </c>
      <c r="BK31" s="4" t="s">
        <v>22</v>
      </c>
      <c r="BL31" s="4" t="s">
        <v>23</v>
      </c>
      <c r="BM31" s="4" t="s">
        <v>24</v>
      </c>
      <c r="BN31" s="4" t="s">
        <v>25</v>
      </c>
      <c r="BO31" s="4" t="s">
        <v>26</v>
      </c>
      <c r="BP31" s="4" t="s">
        <v>27</v>
      </c>
      <c r="BQ31" s="4" t="s">
        <v>28</v>
      </c>
      <c r="BR31" s="4" t="s">
        <v>29</v>
      </c>
      <c r="BS31" s="4" t="s">
        <v>30</v>
      </c>
      <c r="BT31" s="4" t="s">
        <v>31</v>
      </c>
      <c r="BU31" s="4" t="s">
        <v>32</v>
      </c>
      <c r="BV31" s="4" t="s">
        <v>34</v>
      </c>
      <c r="BW31" s="4" t="s">
        <v>35</v>
      </c>
      <c r="BX31" s="4" t="s">
        <v>36</v>
      </c>
      <c r="BY31" s="4" t="s">
        <v>37</v>
      </c>
      <c r="BZ31" s="4" t="s">
        <v>38</v>
      </c>
      <c r="CA31" s="4" t="s">
        <v>39</v>
      </c>
      <c r="CB31" s="4" t="s">
        <v>40</v>
      </c>
      <c r="CC31" s="4" t="s">
        <v>41</v>
      </c>
      <c r="CD31" s="4" t="s">
        <v>42</v>
      </c>
      <c r="CE31" s="4" t="s">
        <v>43</v>
      </c>
      <c r="CF31" s="4" t="s">
        <v>44</v>
      </c>
      <c r="CG31" s="4" t="s">
        <v>45</v>
      </c>
      <c r="CH31" s="4" t="s">
        <v>46</v>
      </c>
    </row>
    <row r="32" spans="1:86" x14ac:dyDescent="0.2">
      <c r="A32" s="17" t="s">
        <v>94</v>
      </c>
      <c r="B32" s="24" t="s">
        <v>48</v>
      </c>
      <c r="C32" s="13">
        <v>181693.54296723299</v>
      </c>
      <c r="D32" s="13">
        <v>164987.83300878701</v>
      </c>
      <c r="E32" s="13">
        <v>176621.212</v>
      </c>
      <c r="F32" s="13">
        <v>161339.04300000001</v>
      </c>
      <c r="G32" s="13">
        <v>188670.595</v>
      </c>
      <c r="H32" s="13">
        <v>170322.921724671</v>
      </c>
      <c r="I32" s="13">
        <v>180292.54511144201</v>
      </c>
      <c r="J32" s="13">
        <v>176919.77900000001</v>
      </c>
      <c r="K32" s="13">
        <v>186680.15</v>
      </c>
      <c r="L32" s="13">
        <v>160002.86352237099</v>
      </c>
      <c r="M32" s="13">
        <v>161051.485046002</v>
      </c>
      <c r="N32" s="13">
        <v>180676.117785685</v>
      </c>
      <c r="O32" s="13">
        <v>164453.22700000001</v>
      </c>
      <c r="P32" s="13">
        <v>169482.14</v>
      </c>
      <c r="Q32" s="13">
        <v>183132.658</v>
      </c>
      <c r="R32" s="13">
        <v>181728.83677267001</v>
      </c>
      <c r="S32" s="13">
        <v>162176.6415</v>
      </c>
      <c r="T32" s="13">
        <v>191995.22500000001</v>
      </c>
      <c r="U32" s="13">
        <v>171728.16800000001</v>
      </c>
      <c r="V32" s="13">
        <v>163738.727143831</v>
      </c>
      <c r="W32" s="13">
        <v>176929.71112152599</v>
      </c>
      <c r="X32" s="13">
        <v>173777.18624934499</v>
      </c>
      <c r="Y32" s="13">
        <v>182446.659147909</v>
      </c>
      <c r="Z32" s="13">
        <v>188297.52571276799</v>
      </c>
      <c r="AA32" s="13">
        <v>181912.60999885801</v>
      </c>
      <c r="AB32" s="13">
        <v>171613.837543178</v>
      </c>
      <c r="AC32" s="13">
        <v>174906.49600000001</v>
      </c>
      <c r="AD32" s="13">
        <v>170477.58867898499</v>
      </c>
      <c r="AE32" s="1">
        <v>347411.25949999999</v>
      </c>
      <c r="AF32" s="1">
        <v>313412.93709710002</v>
      </c>
      <c r="AG32" s="1">
        <v>355221.72200000001</v>
      </c>
      <c r="AH32" s="1">
        <v>278559.60544256301</v>
      </c>
      <c r="AI32" s="1">
        <v>329665.30349999998</v>
      </c>
      <c r="AJ32" s="1">
        <v>321996.15942800499</v>
      </c>
      <c r="AK32" s="1">
        <v>350008.78200000001</v>
      </c>
      <c r="AL32" s="1">
        <v>325694.897</v>
      </c>
      <c r="AM32" s="1">
        <v>344045.9425</v>
      </c>
      <c r="AN32" s="1">
        <v>295604.277</v>
      </c>
      <c r="AO32" s="1">
        <v>317351.89843590802</v>
      </c>
      <c r="AP32" s="1">
        <v>344323.11593877198</v>
      </c>
      <c r="AQ32" s="1">
        <v>353555.44549999997</v>
      </c>
      <c r="AR32" s="1">
        <v>335418.745</v>
      </c>
      <c r="AS32" s="1">
        <v>364867.91037748603</v>
      </c>
      <c r="AT32" s="1">
        <v>336052.00847987499</v>
      </c>
      <c r="AU32" s="1">
        <v>334539.23749999999</v>
      </c>
      <c r="AV32" s="1">
        <v>348570.90779800602</v>
      </c>
      <c r="AW32" s="1">
        <v>326792.64706808899</v>
      </c>
      <c r="AX32" s="1">
        <v>315441.97649999999</v>
      </c>
      <c r="AY32" s="1">
        <v>367593.30499999999</v>
      </c>
      <c r="AZ32" s="1">
        <v>335204.06949999998</v>
      </c>
      <c r="BA32" s="1">
        <v>312635.082043748</v>
      </c>
      <c r="BB32" s="1">
        <v>317899.49021101301</v>
      </c>
      <c r="BC32" s="1">
        <v>305185.815602349</v>
      </c>
      <c r="BD32" s="1">
        <v>332926.40950000001</v>
      </c>
      <c r="BE32" s="1">
        <v>312143.87778244697</v>
      </c>
      <c r="BF32" s="1">
        <v>348022.78</v>
      </c>
      <c r="BG32" s="1">
        <f>C32/AE32*100</f>
        <v>52.299267222579182</v>
      </c>
      <c r="BH32" s="1">
        <f t="shared" ref="BH32:BH38" si="30">D32/AF32*100</f>
        <v>52.642317364733195</v>
      </c>
      <c r="BI32" s="1">
        <f t="shared" ref="BI32:BI38" si="31">E32/AG32*100</f>
        <v>49.721399638955639</v>
      </c>
      <c r="BJ32" s="1">
        <f t="shared" ref="BJ32:BJ38" si="32">F32/AH32*100</f>
        <v>57.919037738322388</v>
      </c>
      <c r="BK32" s="1">
        <f t="shared" ref="BK32:BK38" si="33">G32/AI32*100</f>
        <v>57.230953029304764</v>
      </c>
      <c r="BL32" s="1">
        <f t="shared" ref="BL32:BL38" si="34">H32/AJ32*100</f>
        <v>52.895948208585217</v>
      </c>
      <c r="BM32" s="1">
        <f t="shared" ref="BM32:BM38" si="35">I32/AK32*100</f>
        <v>51.510863264980024</v>
      </c>
      <c r="BN32" s="1">
        <f t="shared" ref="BN32:BN38" si="36">J32/AL32*100</f>
        <v>54.320709544307043</v>
      </c>
      <c r="BO32" s="1">
        <f t="shared" ref="BO32:BO38" si="37">K32/AM32*100</f>
        <v>54.260238805170616</v>
      </c>
      <c r="BP32" s="1">
        <f t="shared" ref="BP32:BP38" si="38">L32/AN32*100</f>
        <v>54.127384470276453</v>
      </c>
      <c r="BQ32" s="1">
        <f t="shared" ref="BQ32:BQ38" si="39">M32/AO32*100</f>
        <v>50.74854943038185</v>
      </c>
      <c r="BR32" s="1">
        <f t="shared" ref="BR32:BR38" si="40">N32/AP32*100</f>
        <v>52.472840022106759</v>
      </c>
      <c r="BS32" s="1">
        <f t="shared" ref="BS32:BS38" si="41">O32/AQ32*100</f>
        <v>46.51412645262171</v>
      </c>
      <c r="BT32" s="1">
        <f t="shared" ref="BT32:BT38" si="42">P32/AR32*100</f>
        <v>50.528523681644565</v>
      </c>
      <c r="BU32" s="1">
        <f t="shared" ref="BU32:BU38" si="43">Q32/AS32*100</f>
        <v>50.191494727649278</v>
      </c>
      <c r="BV32" s="1">
        <f t="shared" ref="BV32:BV38" si="44">R32/AT32*100</f>
        <v>54.077592809136007</v>
      </c>
      <c r="BW32" s="1">
        <f t="shared" ref="BW32:BW38" si="45">S32/AU32*100</f>
        <v>48.477614378492753</v>
      </c>
      <c r="BX32" s="1">
        <f t="shared" ref="BX32:BX38" si="46">T32/AV32*100</f>
        <v>55.080679627818988</v>
      </c>
      <c r="BY32" s="1">
        <f t="shared" ref="BY32:BY38" si="47">U32/AW32*100</f>
        <v>52.549581375440049</v>
      </c>
      <c r="BZ32" s="1">
        <f t="shared" ref="BZ32:BZ38" si="48">V32/AX32*100</f>
        <v>51.907716582491993</v>
      </c>
      <c r="CA32" s="1">
        <f t="shared" ref="CA32:CA38" si="49">W32/AY32*100</f>
        <v>48.131918812157366</v>
      </c>
      <c r="CB32" s="1">
        <f t="shared" ref="CB32:CB38" si="50">X32/AZ32*100</f>
        <v>51.842206602251586</v>
      </c>
      <c r="CC32" s="1">
        <f t="shared" ref="CC32:CC38" si="51">Y32/BA32*100</f>
        <v>58.357705077505884</v>
      </c>
      <c r="CD32" s="1">
        <f t="shared" ref="CD32:CD38" si="52">Z32/BB32*100</f>
        <v>59.231779701119123</v>
      </c>
      <c r="CE32" s="1">
        <f t="shared" ref="CE32:CE38" si="53">AA32/BC32*100</f>
        <v>59.60716412714492</v>
      </c>
      <c r="CF32" s="1">
        <f t="shared" ref="CF32:CF38" si="54">AB32/BD32*100</f>
        <v>51.54707846725448</v>
      </c>
      <c r="CG32" s="1">
        <f t="shared" ref="CG32:CG38" si="55">AC32/BE32*100</f>
        <v>56.033934492831392</v>
      </c>
      <c r="CH32" s="1">
        <f t="shared" ref="CH32:CH38" si="56">AD32/BF32*100</f>
        <v>48.984606317720058</v>
      </c>
    </row>
    <row r="33" spans="1:86" x14ac:dyDescent="0.2">
      <c r="A33" s="17" t="s">
        <v>95</v>
      </c>
      <c r="B33" s="24"/>
      <c r="C33" s="13">
        <v>9472868.9569999892</v>
      </c>
      <c r="D33" s="13">
        <v>10242113.021</v>
      </c>
      <c r="E33" s="13">
        <v>10088256.146</v>
      </c>
      <c r="F33" s="13">
        <v>10946296.668</v>
      </c>
      <c r="G33" s="13">
        <v>10496724.054500001</v>
      </c>
      <c r="H33" s="13">
        <v>10779732.607999999</v>
      </c>
      <c r="I33" s="13">
        <v>11410169.268999999</v>
      </c>
      <c r="J33" s="13">
        <v>11924784.503</v>
      </c>
      <c r="K33" s="13">
        <v>10864996.194499999</v>
      </c>
      <c r="L33" s="13">
        <v>10031773.854</v>
      </c>
      <c r="M33" s="13">
        <v>10355137.203500001</v>
      </c>
      <c r="N33" s="13">
        <v>10950424.2445</v>
      </c>
      <c r="O33" s="13">
        <v>9557456.2170000002</v>
      </c>
      <c r="P33" s="13">
        <v>11326588.822000001</v>
      </c>
      <c r="Q33" s="13">
        <v>10543552.8475</v>
      </c>
      <c r="R33" s="13">
        <v>11154029.399</v>
      </c>
      <c r="S33" s="13">
        <v>9939669.27449999</v>
      </c>
      <c r="T33" s="13">
        <v>11069391.464</v>
      </c>
      <c r="U33" s="13">
        <v>10433997.790999999</v>
      </c>
      <c r="V33" s="13">
        <v>9919122.9690000098</v>
      </c>
      <c r="W33" s="13">
        <v>11278259.452500001</v>
      </c>
      <c r="X33" s="13">
        <v>10574975.3115</v>
      </c>
      <c r="Y33" s="13">
        <v>11590074.907</v>
      </c>
      <c r="Z33" s="13">
        <v>10773634.4595</v>
      </c>
      <c r="AA33" s="13">
        <v>11287768.785</v>
      </c>
      <c r="AB33" s="13">
        <v>11316117.838500001</v>
      </c>
      <c r="AC33" s="13">
        <v>10248558.022500001</v>
      </c>
      <c r="AD33" s="13">
        <v>11585344.994999999</v>
      </c>
      <c r="AE33" s="1">
        <v>17147349.285</v>
      </c>
      <c r="AF33" s="1">
        <v>17418188.526000001</v>
      </c>
      <c r="AG33" s="1">
        <v>17167283.669</v>
      </c>
      <c r="AH33" s="1">
        <v>18133035.304000001</v>
      </c>
      <c r="AI33" s="1">
        <v>17357129.931499999</v>
      </c>
      <c r="AJ33" s="1">
        <v>17395374.902494401</v>
      </c>
      <c r="AK33" s="1">
        <v>17817253.981734399</v>
      </c>
      <c r="AL33" s="1">
        <v>17225694.765000001</v>
      </c>
      <c r="AM33" s="1">
        <v>18377792.453353301</v>
      </c>
      <c r="AN33" s="1">
        <v>16136966.9035</v>
      </c>
      <c r="AO33" s="1">
        <v>16533703.6435</v>
      </c>
      <c r="AP33" s="1">
        <v>18259905.5810371</v>
      </c>
      <c r="AQ33" s="1">
        <v>15870259.907500001</v>
      </c>
      <c r="AR33" s="1">
        <v>18294185.616999999</v>
      </c>
      <c r="AS33" s="1">
        <v>18038501.107999999</v>
      </c>
      <c r="AT33" s="1">
        <v>17830784.657000002</v>
      </c>
      <c r="AU33" s="1">
        <v>16963250.725499999</v>
      </c>
      <c r="AV33" s="1">
        <v>17732595.066500001</v>
      </c>
      <c r="AW33" s="1">
        <v>16757627.192</v>
      </c>
      <c r="AX33" s="1">
        <v>15595047.4940628</v>
      </c>
      <c r="AY33" s="1">
        <v>17763586.3321128</v>
      </c>
      <c r="AZ33" s="1">
        <v>16055282.976</v>
      </c>
      <c r="BA33" s="1">
        <v>17156539.559500001</v>
      </c>
      <c r="BB33" s="1">
        <v>17267016.350499999</v>
      </c>
      <c r="BC33" s="1">
        <v>16577057.5049999</v>
      </c>
      <c r="BD33" s="1">
        <v>17275345.506000001</v>
      </c>
      <c r="BE33" s="1">
        <v>17160239.697500002</v>
      </c>
      <c r="BF33" s="1">
        <v>17535683.8906621</v>
      </c>
      <c r="BG33" s="1">
        <f t="shared" ref="BG33:BG38" si="57">C33/AE33*100</f>
        <v>55.243926041015435</v>
      </c>
      <c r="BH33" s="1">
        <f t="shared" si="30"/>
        <v>58.801252528135592</v>
      </c>
      <c r="BI33" s="1">
        <f t="shared" si="31"/>
        <v>58.764428552066008</v>
      </c>
      <c r="BJ33" s="1">
        <f t="shared" si="32"/>
        <v>60.366598776683212</v>
      </c>
      <c r="BK33" s="1">
        <f t="shared" si="33"/>
        <v>60.474998435371376</v>
      </c>
      <c r="BL33" s="1">
        <f t="shared" si="34"/>
        <v>61.96895823414674</v>
      </c>
      <c r="BM33" s="1">
        <f t="shared" si="35"/>
        <v>64.039998984676814</v>
      </c>
      <c r="BN33" s="1">
        <f t="shared" si="36"/>
        <v>69.226725921263593</v>
      </c>
      <c r="BO33" s="1">
        <f t="shared" si="37"/>
        <v>59.120246471809082</v>
      </c>
      <c r="BP33" s="1">
        <f t="shared" si="38"/>
        <v>62.166415250093721</v>
      </c>
      <c r="BQ33" s="1">
        <f t="shared" si="39"/>
        <v>62.630475462592329</v>
      </c>
      <c r="BR33" s="1">
        <f t="shared" si="40"/>
        <v>59.969774738988832</v>
      </c>
      <c r="BS33" s="1">
        <f t="shared" si="41"/>
        <v>60.222430336401224</v>
      </c>
      <c r="BT33" s="1">
        <f t="shared" si="42"/>
        <v>61.913599539925343</v>
      </c>
      <c r="BU33" s="1">
        <f t="shared" si="43"/>
        <v>58.450271363311771</v>
      </c>
      <c r="BV33" s="1">
        <f t="shared" si="44"/>
        <v>62.554899369620031</v>
      </c>
      <c r="BW33" s="1">
        <f t="shared" si="45"/>
        <v>58.595309562678253</v>
      </c>
      <c r="BX33" s="1">
        <f t="shared" si="46"/>
        <v>62.423979245497087</v>
      </c>
      <c r="BY33" s="1">
        <f t="shared" si="47"/>
        <v>62.264171839203662</v>
      </c>
      <c r="BZ33" s="1">
        <f t="shared" si="48"/>
        <v>63.604313951440837</v>
      </c>
      <c r="CA33" s="1">
        <f t="shared" si="49"/>
        <v>63.490892219840191</v>
      </c>
      <c r="CB33" s="1">
        <f t="shared" si="50"/>
        <v>65.866016359274653</v>
      </c>
      <c r="CC33" s="1">
        <f t="shared" si="51"/>
        <v>67.554851995676984</v>
      </c>
      <c r="CD33" s="1">
        <f t="shared" si="52"/>
        <v>62.394302760870616</v>
      </c>
      <c r="CE33" s="1">
        <f t="shared" si="53"/>
        <v>68.092716584927288</v>
      </c>
      <c r="CF33" s="1">
        <f t="shared" si="54"/>
        <v>65.504437144656436</v>
      </c>
      <c r="CG33" s="1">
        <f t="shared" si="55"/>
        <v>59.722697369973609</v>
      </c>
      <c r="CH33" s="1">
        <f t="shared" si="56"/>
        <v>66.067255016893256</v>
      </c>
    </row>
    <row r="34" spans="1:86" x14ac:dyDescent="0.2">
      <c r="A34" s="17" t="s">
        <v>96</v>
      </c>
      <c r="B34" s="24"/>
      <c r="C34" s="13">
        <v>3027925.59244812</v>
      </c>
      <c r="D34" s="13">
        <v>3000745.486</v>
      </c>
      <c r="E34" s="13">
        <v>3032959.8289213902</v>
      </c>
      <c r="F34" s="13">
        <v>3348395.367995</v>
      </c>
      <c r="G34" s="13">
        <v>2814027.26128319</v>
      </c>
      <c r="H34" s="13">
        <v>3155237.4761880599</v>
      </c>
      <c r="I34" s="13">
        <v>2974363.0624462501</v>
      </c>
      <c r="J34" s="13">
        <v>3326647.0659463098</v>
      </c>
      <c r="K34" s="13">
        <v>3003991.91340937</v>
      </c>
      <c r="L34" s="13">
        <v>3159230.9885325702</v>
      </c>
      <c r="M34" s="13">
        <v>3107300.1945722201</v>
      </c>
      <c r="N34" s="13">
        <v>3545161.9143298902</v>
      </c>
      <c r="O34" s="13">
        <v>3274740.1125361999</v>
      </c>
      <c r="P34" s="13">
        <v>3142058.9985000002</v>
      </c>
      <c r="Q34" s="13">
        <v>3257255.9298618501</v>
      </c>
      <c r="R34" s="13">
        <v>3232040.7060054</v>
      </c>
      <c r="S34" s="13">
        <v>2919158.0820943401</v>
      </c>
      <c r="T34" s="13">
        <v>3524225.8047730601</v>
      </c>
      <c r="U34" s="13">
        <v>2980155.56935337</v>
      </c>
      <c r="V34" s="13">
        <v>3119857.8533261199</v>
      </c>
      <c r="W34" s="13">
        <v>3339992.03371988</v>
      </c>
      <c r="X34" s="13">
        <v>3042533.5583190001</v>
      </c>
      <c r="Y34" s="13">
        <v>3636802.3092922601</v>
      </c>
      <c r="Z34" s="13">
        <v>3355121.24415841</v>
      </c>
      <c r="AA34" s="13">
        <v>3421111.2817365602</v>
      </c>
      <c r="AB34" s="13">
        <v>3334234.5509330402</v>
      </c>
      <c r="AC34" s="13">
        <v>3101104.73802177</v>
      </c>
      <c r="AD34" s="13">
        <v>3522581.9705042299</v>
      </c>
      <c r="AE34" s="1">
        <v>3768527.5031687301</v>
      </c>
      <c r="AF34" s="1">
        <v>3886335.8888919898</v>
      </c>
      <c r="AG34" s="1">
        <v>4073955.6502278601</v>
      </c>
      <c r="AH34" s="1">
        <v>4045410.5077209799</v>
      </c>
      <c r="AI34" s="1">
        <v>3915593.8773250799</v>
      </c>
      <c r="AJ34" s="1">
        <v>4095781.19229824</v>
      </c>
      <c r="AK34" s="1">
        <v>3828064.2052568002</v>
      </c>
      <c r="AL34" s="1">
        <v>3943431.8702648799</v>
      </c>
      <c r="AM34" s="1">
        <v>4013952.0635698098</v>
      </c>
      <c r="AN34" s="1">
        <v>4057058.1099258498</v>
      </c>
      <c r="AO34" s="1">
        <v>4135637.1136560701</v>
      </c>
      <c r="AP34" s="1">
        <v>4419799.5329941399</v>
      </c>
      <c r="AQ34" s="1">
        <v>4228604.0700350003</v>
      </c>
      <c r="AR34" s="1">
        <v>4090727.6505</v>
      </c>
      <c r="AS34" s="1">
        <v>4047128.7214264399</v>
      </c>
      <c r="AT34" s="1">
        <v>4346996.2734547704</v>
      </c>
      <c r="AU34" s="1">
        <v>3803827.3146067099</v>
      </c>
      <c r="AV34" s="1">
        <v>4291242.2220482398</v>
      </c>
      <c r="AW34" s="1">
        <v>3851527.1010963898</v>
      </c>
      <c r="AX34" s="1">
        <v>4078952.2683107299</v>
      </c>
      <c r="AY34" s="1">
        <v>4297233.9523648098</v>
      </c>
      <c r="AZ34" s="1">
        <v>3918985.36967924</v>
      </c>
      <c r="BA34" s="1">
        <v>3939873.52451429</v>
      </c>
      <c r="BB34" s="1">
        <v>3951600.87227923</v>
      </c>
      <c r="BC34" s="1">
        <v>3985120.0387695399</v>
      </c>
      <c r="BD34" s="1">
        <v>4207684.8598843301</v>
      </c>
      <c r="BE34" s="1">
        <v>3981442.62689457</v>
      </c>
      <c r="BF34" s="1">
        <v>3924436.4047118602</v>
      </c>
      <c r="BG34" s="1">
        <f t="shared" si="57"/>
        <v>80.347711139221303</v>
      </c>
      <c r="BH34" s="1">
        <f t="shared" si="30"/>
        <v>77.212715827697664</v>
      </c>
      <c r="BI34" s="1">
        <f t="shared" si="31"/>
        <v>74.447541635652172</v>
      </c>
      <c r="BJ34" s="1">
        <f t="shared" si="32"/>
        <v>82.770224717722158</v>
      </c>
      <c r="BK34" s="1">
        <f t="shared" si="33"/>
        <v>71.86718922968538</v>
      </c>
      <c r="BL34" s="1">
        <f t="shared" si="34"/>
        <v>77.036280212458834</v>
      </c>
      <c r="BM34" s="1">
        <f t="shared" si="35"/>
        <v>77.698881287356031</v>
      </c>
      <c r="BN34" s="1">
        <f t="shared" si="36"/>
        <v>84.359187007403762</v>
      </c>
      <c r="BO34" s="1">
        <f t="shared" si="37"/>
        <v>74.838759054281496</v>
      </c>
      <c r="BP34" s="1">
        <f t="shared" si="38"/>
        <v>77.869996015174422</v>
      </c>
      <c r="BQ34" s="1">
        <f t="shared" si="39"/>
        <v>75.134740045536574</v>
      </c>
      <c r="BR34" s="1">
        <f t="shared" si="40"/>
        <v>80.210921057957179</v>
      </c>
      <c r="BS34" s="1">
        <f t="shared" si="41"/>
        <v>77.442580537200655</v>
      </c>
      <c r="BT34" s="1">
        <f t="shared" si="42"/>
        <v>76.809293283456654</v>
      </c>
      <c r="BU34" s="1">
        <f t="shared" si="43"/>
        <v>80.483131475833233</v>
      </c>
      <c r="BV34" s="1">
        <f t="shared" si="44"/>
        <v>74.351126678945576</v>
      </c>
      <c r="BW34" s="1">
        <f t="shared" si="45"/>
        <v>76.742655243174767</v>
      </c>
      <c r="BX34" s="1">
        <f t="shared" si="46"/>
        <v>82.126005068316161</v>
      </c>
      <c r="BY34" s="1">
        <f t="shared" si="47"/>
        <v>77.375947023844844</v>
      </c>
      <c r="BZ34" s="1">
        <f t="shared" si="48"/>
        <v>76.486745813727993</v>
      </c>
      <c r="CA34" s="1">
        <f t="shared" si="49"/>
        <v>77.724230766673756</v>
      </c>
      <c r="CB34" s="1">
        <f t="shared" si="50"/>
        <v>77.635746789430456</v>
      </c>
      <c r="CC34" s="1">
        <f t="shared" si="51"/>
        <v>92.307590247852119</v>
      </c>
      <c r="CD34" s="1">
        <f t="shared" si="52"/>
        <v>84.90536753584685</v>
      </c>
      <c r="CE34" s="1">
        <f t="shared" si="53"/>
        <v>85.847132544415771</v>
      </c>
      <c r="CF34" s="1">
        <f t="shared" si="54"/>
        <v>79.241546407653232</v>
      </c>
      <c r="CG34" s="1">
        <f t="shared" si="55"/>
        <v>77.888972129696555</v>
      </c>
      <c r="CH34" s="1">
        <f t="shared" si="56"/>
        <v>89.760200121343658</v>
      </c>
    </row>
    <row r="35" spans="1:86" x14ac:dyDescent="0.2">
      <c r="A35" s="17" t="s">
        <v>97</v>
      </c>
      <c r="B35" s="24"/>
      <c r="C35" s="13">
        <v>20250806.629793201</v>
      </c>
      <c r="D35" s="13">
        <v>21850881.732744601</v>
      </c>
      <c r="E35" s="13">
        <v>22242360.6975515</v>
      </c>
      <c r="F35" s="13">
        <v>21495561.537266798</v>
      </c>
      <c r="G35" s="13">
        <v>23479786.5150951</v>
      </c>
      <c r="H35" s="13">
        <v>22023711.259131201</v>
      </c>
      <c r="I35" s="13">
        <v>19524580.400416199</v>
      </c>
      <c r="J35" s="13">
        <v>22844865.731585201</v>
      </c>
      <c r="K35" s="13">
        <v>21402840.323286999</v>
      </c>
      <c r="L35" s="13">
        <v>23328828.666142501</v>
      </c>
      <c r="M35" s="13">
        <v>22633759.708002001</v>
      </c>
      <c r="N35" s="13">
        <v>23785111.7013239</v>
      </c>
      <c r="O35" s="13">
        <v>22451304.8814734</v>
      </c>
      <c r="P35" s="13">
        <v>21650492.160752501</v>
      </c>
      <c r="Q35" s="13">
        <v>22294038.065785099</v>
      </c>
      <c r="R35" s="13">
        <v>23924837.931751199</v>
      </c>
      <c r="S35" s="13">
        <v>21451024.329433501</v>
      </c>
      <c r="T35" s="13">
        <v>23774902.209637102</v>
      </c>
      <c r="U35" s="13">
        <v>23667643.976548702</v>
      </c>
      <c r="V35" s="13">
        <v>23435869.201949202</v>
      </c>
      <c r="W35" s="13">
        <v>23387295.957047299</v>
      </c>
      <c r="X35" s="13">
        <v>23740815.9446273</v>
      </c>
      <c r="Y35" s="13">
        <v>23928739.372459799</v>
      </c>
      <c r="Z35" s="13">
        <v>23940267.104443699</v>
      </c>
      <c r="AA35" s="13">
        <v>24518653.405326299</v>
      </c>
      <c r="AB35" s="13">
        <v>23853237.578224901</v>
      </c>
      <c r="AC35" s="13">
        <v>22287083.4460898</v>
      </c>
      <c r="AD35" s="13">
        <v>23548871.212072901</v>
      </c>
      <c r="AE35" s="1">
        <v>35520023.475938603</v>
      </c>
      <c r="AF35" s="1">
        <v>36850797.737392999</v>
      </c>
      <c r="AG35" s="1">
        <v>37782539.671307102</v>
      </c>
      <c r="AH35" s="1">
        <v>33425297.221890699</v>
      </c>
      <c r="AI35" s="1">
        <v>36566658.980894201</v>
      </c>
      <c r="AJ35" s="1">
        <v>35633632.343370199</v>
      </c>
      <c r="AK35" s="1">
        <v>31418455.677161898</v>
      </c>
      <c r="AL35" s="1">
        <v>36043563.738325603</v>
      </c>
      <c r="AM35" s="1">
        <v>35952132.0139587</v>
      </c>
      <c r="AN35" s="1">
        <v>35870818.147974603</v>
      </c>
      <c r="AO35" s="1">
        <v>36585515.4614162</v>
      </c>
      <c r="AP35" s="1">
        <v>37956520.037784398</v>
      </c>
      <c r="AQ35" s="1">
        <v>35478112.770453699</v>
      </c>
      <c r="AR35" s="1">
        <v>34147744.977815501</v>
      </c>
      <c r="AS35" s="1">
        <v>35654470.906230003</v>
      </c>
      <c r="AT35" s="1">
        <v>36559654.961114503</v>
      </c>
      <c r="AU35" s="1">
        <v>34975742.801241897</v>
      </c>
      <c r="AV35" s="1">
        <v>35886996.463928796</v>
      </c>
      <c r="AW35" s="1">
        <v>35928724.658843599</v>
      </c>
      <c r="AX35" s="1">
        <v>34156349.476350702</v>
      </c>
      <c r="AY35" s="1">
        <v>36121491.234918296</v>
      </c>
      <c r="AZ35" s="1">
        <v>35124210.982254602</v>
      </c>
      <c r="BA35" s="1">
        <v>35758683.075877398</v>
      </c>
      <c r="BB35" s="1">
        <v>35106915.917572998</v>
      </c>
      <c r="BC35" s="1">
        <v>34878773.346498303</v>
      </c>
      <c r="BD35" s="1">
        <v>35617588.226959899</v>
      </c>
      <c r="BE35" s="1">
        <v>35935163.311288796</v>
      </c>
      <c r="BF35" s="1">
        <v>35721241.023878798</v>
      </c>
      <c r="BG35" s="1">
        <f t="shared" si="57"/>
        <v>57.012368371634594</v>
      </c>
      <c r="BH35" s="1">
        <f t="shared" si="30"/>
        <v>59.295546024427622</v>
      </c>
      <c r="BI35" s="1">
        <f t="shared" si="31"/>
        <v>58.869416643378372</v>
      </c>
      <c r="BJ35" s="1">
        <f t="shared" si="32"/>
        <v>64.309260721215225</v>
      </c>
      <c r="BK35" s="1">
        <f t="shared" si="33"/>
        <v>64.210915542935183</v>
      </c>
      <c r="BL35" s="1">
        <f t="shared" si="34"/>
        <v>61.805967595186274</v>
      </c>
      <c r="BM35" s="1">
        <f t="shared" si="35"/>
        <v>62.143666770383732</v>
      </c>
      <c r="BN35" s="1">
        <f t="shared" si="36"/>
        <v>63.381262456281341</v>
      </c>
      <c r="BO35" s="1">
        <f t="shared" si="37"/>
        <v>59.531491247799096</v>
      </c>
      <c r="BP35" s="1">
        <f t="shared" si="38"/>
        <v>65.035674876179911</v>
      </c>
      <c r="BQ35" s="1">
        <f t="shared" si="39"/>
        <v>61.865356883852044</v>
      </c>
      <c r="BR35" s="1">
        <f t="shared" si="40"/>
        <v>62.664100074629204</v>
      </c>
      <c r="BS35" s="1">
        <f t="shared" si="41"/>
        <v>63.28212841177654</v>
      </c>
      <c r="BT35" s="1">
        <f t="shared" si="42"/>
        <v>63.402406732327442</v>
      </c>
      <c r="BU35" s="1">
        <f t="shared" si="43"/>
        <v>62.528029442415878</v>
      </c>
      <c r="BV35" s="1">
        <f t="shared" si="44"/>
        <v>65.440546299460649</v>
      </c>
      <c r="BW35" s="1">
        <f t="shared" si="45"/>
        <v>61.331147279227558</v>
      </c>
      <c r="BX35" s="1">
        <f t="shared" si="46"/>
        <v>66.249350885449658</v>
      </c>
      <c r="BY35" s="1">
        <f t="shared" si="47"/>
        <v>65.873877242461703</v>
      </c>
      <c r="BZ35" s="1">
        <f t="shared" si="48"/>
        <v>68.613506891817622</v>
      </c>
      <c r="CA35" s="1">
        <f t="shared" si="49"/>
        <v>64.746208302826176</v>
      </c>
      <c r="CB35" s="1">
        <f t="shared" si="50"/>
        <v>67.59102989280413</v>
      </c>
      <c r="CC35" s="1">
        <f t="shared" si="51"/>
        <v>66.917283619435054</v>
      </c>
      <c r="CD35" s="1">
        <f t="shared" si="52"/>
        <v>68.192452907719641</v>
      </c>
      <c r="CE35" s="1">
        <f t="shared" si="53"/>
        <v>70.29677667201527</v>
      </c>
      <c r="CF35" s="1">
        <f t="shared" si="54"/>
        <v>66.97038953403856</v>
      </c>
      <c r="CG35" s="1">
        <f t="shared" si="55"/>
        <v>62.020264811454076</v>
      </c>
      <c r="CH35" s="1">
        <f t="shared" si="56"/>
        <v>65.924000782422539</v>
      </c>
    </row>
    <row r="36" spans="1:86" x14ac:dyDescent="0.2">
      <c r="A36" s="17" t="s">
        <v>98</v>
      </c>
      <c r="B36" s="24"/>
      <c r="C36" s="13">
        <v>18318406.249000002</v>
      </c>
      <c r="D36" s="13">
        <v>19557260.052999999</v>
      </c>
      <c r="E36" s="13">
        <v>18877770.0439247</v>
      </c>
      <c r="F36" s="13">
        <v>21189602.441</v>
      </c>
      <c r="G36" s="13">
        <v>18874233.4406824</v>
      </c>
      <c r="H36" s="13">
        <v>21162222.445500001</v>
      </c>
      <c r="I36" s="13">
        <v>22745517.003683198</v>
      </c>
      <c r="J36" s="13">
        <v>21290379.142999999</v>
      </c>
      <c r="K36" s="13">
        <v>20290425.7995</v>
      </c>
      <c r="L36" s="13">
        <v>18778240.311000001</v>
      </c>
      <c r="M36" s="13">
        <v>19951596.298</v>
      </c>
      <c r="N36" s="13">
        <v>20919304.609499998</v>
      </c>
      <c r="O36" s="13">
        <v>20036511.232500002</v>
      </c>
      <c r="P36" s="13">
        <v>21422442.120499998</v>
      </c>
      <c r="Q36" s="13">
        <v>19273514.4815</v>
      </c>
      <c r="R36" s="13">
        <v>19984118.545259599</v>
      </c>
      <c r="S36" s="13">
        <v>19218282.894499999</v>
      </c>
      <c r="T36" s="13">
        <v>21677410.0735</v>
      </c>
      <c r="U36" s="13">
        <v>20181526.945</v>
      </c>
      <c r="V36" s="13">
        <v>18985450.914394699</v>
      </c>
      <c r="W36" s="13">
        <v>21435829.767999999</v>
      </c>
      <c r="X36" s="13">
        <v>20600822.951499999</v>
      </c>
      <c r="Y36" s="13">
        <v>21370973.455499999</v>
      </c>
      <c r="Z36" s="13">
        <v>20809195.3105</v>
      </c>
      <c r="AA36" s="13">
        <v>21879083.863672599</v>
      </c>
      <c r="AB36" s="13">
        <v>22205332.769000001</v>
      </c>
      <c r="AC36" s="13">
        <v>19366463.879000001</v>
      </c>
      <c r="AD36" s="13">
        <v>21196138.442499898</v>
      </c>
      <c r="AE36" s="1">
        <v>30370405.9705</v>
      </c>
      <c r="AF36" s="1">
        <v>29921039.682500001</v>
      </c>
      <c r="AG36" s="1">
        <v>29156780.158500001</v>
      </c>
      <c r="AH36" s="1">
        <v>32517981.866</v>
      </c>
      <c r="AI36" s="1">
        <v>28791779.822999999</v>
      </c>
      <c r="AJ36" s="1">
        <v>32835906.544500101</v>
      </c>
      <c r="AK36" s="1">
        <v>32837883.6505</v>
      </c>
      <c r="AL36" s="1">
        <v>30532160.8067923</v>
      </c>
      <c r="AM36" s="1">
        <v>31157672.1340001</v>
      </c>
      <c r="AN36" s="1">
        <v>28165455.9715425</v>
      </c>
      <c r="AO36" s="1">
        <v>30690680.656500001</v>
      </c>
      <c r="AP36" s="1">
        <v>30983674.478</v>
      </c>
      <c r="AQ36" s="1">
        <v>30426279.519499999</v>
      </c>
      <c r="AR36" s="1">
        <v>32115669.015999999</v>
      </c>
      <c r="AS36" s="1">
        <v>30909230.524500001</v>
      </c>
      <c r="AT36" s="1">
        <v>31488505.711500101</v>
      </c>
      <c r="AU36" s="1">
        <v>29284846.0165</v>
      </c>
      <c r="AV36" s="1">
        <v>29636251.231081001</v>
      </c>
      <c r="AW36" s="1">
        <v>28642598.213498</v>
      </c>
      <c r="AX36" s="1">
        <v>29320893.188000001</v>
      </c>
      <c r="AY36" s="1">
        <v>31764404.839499999</v>
      </c>
      <c r="AZ36" s="1">
        <v>29093860.213500001</v>
      </c>
      <c r="BA36" s="1">
        <v>30617056.672769599</v>
      </c>
      <c r="BB36" s="1">
        <v>30951721.969999999</v>
      </c>
      <c r="BC36" s="1">
        <v>29018782.647963502</v>
      </c>
      <c r="BD36" s="1">
        <v>30644312.703000098</v>
      </c>
      <c r="BE36" s="1">
        <v>29842039.142000001</v>
      </c>
      <c r="BF36" s="1">
        <v>30463421.041999999</v>
      </c>
      <c r="BG36" s="1">
        <f t="shared" si="57"/>
        <v>60.316632799684697</v>
      </c>
      <c r="BH36" s="1">
        <f t="shared" si="30"/>
        <v>65.362902694983916</v>
      </c>
      <c r="BI36" s="1">
        <f t="shared" si="31"/>
        <v>64.745729608354281</v>
      </c>
      <c r="BJ36" s="1">
        <f t="shared" si="32"/>
        <v>65.162722976838012</v>
      </c>
      <c r="BK36" s="1">
        <f t="shared" si="33"/>
        <v>65.554243456685953</v>
      </c>
      <c r="BL36" s="1">
        <f t="shared" si="34"/>
        <v>64.448418431269403</v>
      </c>
      <c r="BM36" s="1">
        <f t="shared" si="35"/>
        <v>69.266086833634517</v>
      </c>
      <c r="BN36" s="1">
        <f t="shared" si="36"/>
        <v>69.730993746972729</v>
      </c>
      <c r="BO36" s="1">
        <f t="shared" si="37"/>
        <v>65.121764271209898</v>
      </c>
      <c r="BP36" s="1">
        <f t="shared" si="38"/>
        <v>66.671174540802568</v>
      </c>
      <c r="BQ36" s="1">
        <f t="shared" si="39"/>
        <v>65.008647156785813</v>
      </c>
      <c r="BR36" s="1">
        <f t="shared" si="40"/>
        <v>67.517184329940534</v>
      </c>
      <c r="BS36" s="1">
        <f t="shared" si="41"/>
        <v>65.852649580960872</v>
      </c>
      <c r="BT36" s="1">
        <f t="shared" si="42"/>
        <v>66.704019492252698</v>
      </c>
      <c r="BU36" s="1">
        <f t="shared" si="43"/>
        <v>62.355206371840843</v>
      </c>
      <c r="BV36" s="1">
        <f t="shared" si="44"/>
        <v>63.464804358630076</v>
      </c>
      <c r="BW36" s="1">
        <f t="shared" si="45"/>
        <v>65.625350680252225</v>
      </c>
      <c r="BX36" s="1">
        <f t="shared" si="46"/>
        <v>73.144912642547141</v>
      </c>
      <c r="BY36" s="1">
        <f t="shared" si="47"/>
        <v>70.459833268510295</v>
      </c>
      <c r="BZ36" s="1">
        <f t="shared" si="48"/>
        <v>64.750588574036925</v>
      </c>
      <c r="CA36" s="1">
        <f t="shared" si="49"/>
        <v>67.483807350748464</v>
      </c>
      <c r="CB36" s="1">
        <f t="shared" si="50"/>
        <v>70.808145774828802</v>
      </c>
      <c r="CC36" s="1">
        <f t="shared" si="51"/>
        <v>69.800874995626401</v>
      </c>
      <c r="CD36" s="1">
        <f t="shared" si="52"/>
        <v>67.231139290632484</v>
      </c>
      <c r="CE36" s="1">
        <f t="shared" si="53"/>
        <v>75.396284293159496</v>
      </c>
      <c r="CF36" s="1">
        <f t="shared" si="54"/>
        <v>72.461513443654695</v>
      </c>
      <c r="CG36" s="1">
        <f t="shared" si="55"/>
        <v>64.896583597544563</v>
      </c>
      <c r="CH36" s="1">
        <f t="shared" si="56"/>
        <v>69.578982653578947</v>
      </c>
    </row>
    <row r="37" spans="1:86" x14ac:dyDescent="0.2">
      <c r="A37" s="17" t="s">
        <v>99</v>
      </c>
      <c r="B37" s="24"/>
      <c r="C37" s="13">
        <v>543838.67008791899</v>
      </c>
      <c r="D37" s="13">
        <v>619447.96718706004</v>
      </c>
      <c r="E37" s="13">
        <v>502296.84891936497</v>
      </c>
      <c r="F37" s="13">
        <v>593959.13810761797</v>
      </c>
      <c r="G37" s="13">
        <v>599288.80299999996</v>
      </c>
      <c r="H37" s="13">
        <v>600092.90284333995</v>
      </c>
      <c r="I37" s="13">
        <v>500739.501899703</v>
      </c>
      <c r="J37" s="13">
        <v>569565.97950000095</v>
      </c>
      <c r="K37" s="13">
        <v>513560.30200055701</v>
      </c>
      <c r="L37" s="13">
        <v>606563.88107326103</v>
      </c>
      <c r="M37" s="13">
        <v>608476.81521469599</v>
      </c>
      <c r="N37" s="13">
        <v>507761.19358334999</v>
      </c>
      <c r="O37" s="13">
        <v>591671.44385937601</v>
      </c>
      <c r="P37" s="13">
        <v>566843.28080045304</v>
      </c>
      <c r="Q37" s="13">
        <v>506605.43669896602</v>
      </c>
      <c r="R37" s="13">
        <v>499134.19451089599</v>
      </c>
      <c r="S37" s="13">
        <v>573297.77138052694</v>
      </c>
      <c r="T37" s="13">
        <v>527374.98349999904</v>
      </c>
      <c r="U37" s="13">
        <v>591383.471738155</v>
      </c>
      <c r="V37" s="13">
        <v>616451.10100000002</v>
      </c>
      <c r="W37" s="13">
        <v>514251.301405926</v>
      </c>
      <c r="X37" s="13">
        <v>570420.65791869594</v>
      </c>
      <c r="Y37" s="13">
        <v>509779.48800000001</v>
      </c>
      <c r="Z37" s="13">
        <v>572589.91535881802</v>
      </c>
      <c r="AA37" s="13">
        <v>598533.31145527505</v>
      </c>
      <c r="AB37" s="13">
        <v>577306.70653604902</v>
      </c>
      <c r="AC37" s="13">
        <v>529332.44999999995</v>
      </c>
      <c r="AD37" s="13">
        <v>505033.853808427</v>
      </c>
      <c r="AE37" s="1">
        <v>842540.399782722</v>
      </c>
      <c r="AF37" s="1">
        <v>885421.10014168802</v>
      </c>
      <c r="AG37" s="1">
        <v>755490.22309894999</v>
      </c>
      <c r="AH37" s="1">
        <v>963175.79493480199</v>
      </c>
      <c r="AI37" s="1">
        <v>892806.88300000096</v>
      </c>
      <c r="AJ37" s="1">
        <v>947468.55211837101</v>
      </c>
      <c r="AK37" s="1">
        <v>743032.086514225</v>
      </c>
      <c r="AL37" s="1">
        <v>919579.60856304597</v>
      </c>
      <c r="AM37" s="1">
        <v>853661.63953684003</v>
      </c>
      <c r="AN37" s="1">
        <v>957112.29209375801</v>
      </c>
      <c r="AO37" s="1">
        <v>992009.92660338501</v>
      </c>
      <c r="AP37" s="1">
        <v>742434.28134505299</v>
      </c>
      <c r="AQ37" s="1">
        <v>866653.53628249699</v>
      </c>
      <c r="AR37" s="1">
        <v>912626.24673370295</v>
      </c>
      <c r="AS37" s="1">
        <v>832612.13353895606</v>
      </c>
      <c r="AT37" s="1">
        <v>784253.65468343999</v>
      </c>
      <c r="AU37" s="1">
        <v>968003.75950000004</v>
      </c>
      <c r="AV37" s="1">
        <v>871380.28349999897</v>
      </c>
      <c r="AW37" s="1">
        <v>900126.06496047205</v>
      </c>
      <c r="AX37" s="1">
        <v>949178.20743667195</v>
      </c>
      <c r="AY37" s="1">
        <v>824007.86511372298</v>
      </c>
      <c r="AZ37" s="1">
        <v>880771.20504683105</v>
      </c>
      <c r="BA37" s="1">
        <v>900252.59088918404</v>
      </c>
      <c r="BB37" s="1">
        <v>938281.645056337</v>
      </c>
      <c r="BC37" s="1">
        <v>972954.84449999896</v>
      </c>
      <c r="BD37" s="1">
        <v>864114.62376486103</v>
      </c>
      <c r="BE37" s="1">
        <v>963134.44444376696</v>
      </c>
      <c r="BF37" s="1">
        <v>836083.06164773996</v>
      </c>
      <c r="BG37" s="1">
        <f t="shared" si="57"/>
        <v>64.547488788450551</v>
      </c>
      <c r="BH37" s="1">
        <f t="shared" si="30"/>
        <v>69.960831867224982</v>
      </c>
      <c r="BI37" s="1">
        <f t="shared" si="31"/>
        <v>66.48621432306436</v>
      </c>
      <c r="BJ37" s="1">
        <f t="shared" si="32"/>
        <v>61.66674258543047</v>
      </c>
      <c r="BK37" s="1">
        <f t="shared" si="33"/>
        <v>67.124124422772766</v>
      </c>
      <c r="BL37" s="1">
        <f t="shared" si="34"/>
        <v>63.336445468468483</v>
      </c>
      <c r="BM37" s="1">
        <f t="shared" si="35"/>
        <v>67.39136990016334</v>
      </c>
      <c r="BN37" s="1">
        <f t="shared" si="36"/>
        <v>61.937647833450384</v>
      </c>
      <c r="BO37" s="1">
        <f t="shared" si="37"/>
        <v>60.159702417832982</v>
      </c>
      <c r="BP37" s="1">
        <f t="shared" si="38"/>
        <v>63.37436955765714</v>
      </c>
      <c r="BQ37" s="1">
        <f t="shared" si="39"/>
        <v>61.33777484446189</v>
      </c>
      <c r="BR37" s="1">
        <f t="shared" si="40"/>
        <v>68.391399258052772</v>
      </c>
      <c r="BS37" s="1">
        <f t="shared" si="41"/>
        <v>68.270816316903947</v>
      </c>
      <c r="BT37" s="1">
        <f t="shared" si="42"/>
        <v>62.111218346961849</v>
      </c>
      <c r="BU37" s="1">
        <f t="shared" si="43"/>
        <v>60.845310354255503</v>
      </c>
      <c r="BV37" s="1">
        <f t="shared" si="44"/>
        <v>63.644484348927769</v>
      </c>
      <c r="BW37" s="1">
        <f t="shared" si="45"/>
        <v>59.224746366341662</v>
      </c>
      <c r="BX37" s="1">
        <f t="shared" si="46"/>
        <v>60.521794385998376</v>
      </c>
      <c r="BY37" s="1">
        <f t="shared" si="47"/>
        <v>65.700071885389178</v>
      </c>
      <c r="BZ37" s="1">
        <f t="shared" si="48"/>
        <v>64.945770580297363</v>
      </c>
      <c r="CA37" s="1">
        <f t="shared" si="49"/>
        <v>62.408542828041227</v>
      </c>
      <c r="CB37" s="1">
        <f t="shared" si="50"/>
        <v>64.763772322503016</v>
      </c>
      <c r="CC37" s="1">
        <f t="shared" si="51"/>
        <v>56.626272799336043</v>
      </c>
      <c r="CD37" s="1">
        <f t="shared" si="52"/>
        <v>61.025377441379888</v>
      </c>
      <c r="CE37" s="1">
        <f t="shared" si="53"/>
        <v>61.517069865956728</v>
      </c>
      <c r="CF37" s="1">
        <f t="shared" si="54"/>
        <v>66.809042534285723</v>
      </c>
      <c r="CG37" s="1">
        <f t="shared" si="55"/>
        <v>54.959352046193509</v>
      </c>
      <c r="CH37" s="1">
        <f t="shared" si="56"/>
        <v>60.404746486923663</v>
      </c>
    </row>
    <row r="38" spans="1:86" x14ac:dyDescent="0.2">
      <c r="A38" s="17" t="s">
        <v>100</v>
      </c>
      <c r="B38" s="24"/>
      <c r="C38" s="13">
        <v>2840186.9018248199</v>
      </c>
      <c r="D38" s="13">
        <v>2645165.1185962702</v>
      </c>
      <c r="E38" s="13">
        <v>2873366.08379253</v>
      </c>
      <c r="F38" s="13">
        <v>2635976.2306989301</v>
      </c>
      <c r="G38" s="13">
        <v>2902075.5896556</v>
      </c>
      <c r="H38" s="13">
        <v>2684312.6380531602</v>
      </c>
      <c r="I38" s="13">
        <v>2971991.4643320302</v>
      </c>
      <c r="J38" s="13">
        <v>2875419.7924604998</v>
      </c>
      <c r="K38" s="13">
        <v>2839488.1273165098</v>
      </c>
      <c r="L38" s="13">
        <v>2602953.2267793599</v>
      </c>
      <c r="M38" s="13">
        <v>2665927.4961584299</v>
      </c>
      <c r="N38" s="13">
        <v>2803454.9026866602</v>
      </c>
      <c r="O38" s="13">
        <v>2970349.1628009402</v>
      </c>
      <c r="P38" s="13">
        <v>2932010.4334057602</v>
      </c>
      <c r="Q38" s="13">
        <v>2968578.8496600501</v>
      </c>
      <c r="R38" s="13">
        <v>2937698.97928108</v>
      </c>
      <c r="S38" s="13">
        <v>2723182.6828008802</v>
      </c>
      <c r="T38" s="13">
        <v>2978056.9753477699</v>
      </c>
      <c r="U38" s="13">
        <v>2715152.12811977</v>
      </c>
      <c r="V38" s="13">
        <v>2919734.95307037</v>
      </c>
      <c r="W38" s="13">
        <v>2777244.5388775901</v>
      </c>
      <c r="X38" s="13">
        <v>2962552.4594842</v>
      </c>
      <c r="Y38" s="13">
        <v>3036167.31163821</v>
      </c>
      <c r="Z38" s="13">
        <v>2952607.8956650202</v>
      </c>
      <c r="AA38" s="13">
        <v>2862467.7106196899</v>
      </c>
      <c r="AB38" s="13">
        <v>2883515.3205729201</v>
      </c>
      <c r="AC38" s="13">
        <v>2986567.6854227898</v>
      </c>
      <c r="AD38" s="13">
        <v>2937591.0208503902</v>
      </c>
      <c r="AE38" s="1">
        <v>5188445.4831899703</v>
      </c>
      <c r="AF38" s="1">
        <v>4788047.9991661301</v>
      </c>
      <c r="AG38" s="1">
        <v>5957754.3611466503</v>
      </c>
      <c r="AH38" s="1">
        <v>3985030.9933082098</v>
      </c>
      <c r="AI38" s="1">
        <v>4577891.34782591</v>
      </c>
      <c r="AJ38" s="1">
        <v>4300175.8040566295</v>
      </c>
      <c r="AK38" s="1">
        <v>4972083.8336904896</v>
      </c>
      <c r="AL38" s="1">
        <v>4504042.4475692101</v>
      </c>
      <c r="AM38" s="1">
        <v>4655224.5076534003</v>
      </c>
      <c r="AN38" s="1">
        <v>4013075.8832073798</v>
      </c>
      <c r="AO38" s="1">
        <v>4406498.3813602095</v>
      </c>
      <c r="AP38" s="1">
        <v>5959050.1378756696</v>
      </c>
      <c r="AQ38" s="1">
        <v>5424942.3893401604</v>
      </c>
      <c r="AR38" s="1">
        <v>5904224.8316965103</v>
      </c>
      <c r="AS38" s="1">
        <v>5100712.3069433495</v>
      </c>
      <c r="AT38" s="1">
        <v>5310631.9289231095</v>
      </c>
      <c r="AU38" s="1">
        <v>4476093.54810037</v>
      </c>
      <c r="AV38" s="1">
        <v>4606256.8001232799</v>
      </c>
      <c r="AW38" s="1">
        <v>4831956.6250805203</v>
      </c>
      <c r="AX38" s="1">
        <v>4498915.4597128304</v>
      </c>
      <c r="AY38" s="1">
        <v>5279454.8419615701</v>
      </c>
      <c r="AZ38" s="1">
        <v>4775520.3109948402</v>
      </c>
      <c r="BA38" s="1">
        <v>4671834.4640957098</v>
      </c>
      <c r="BB38" s="1">
        <v>4585061.9919194896</v>
      </c>
      <c r="BC38" s="1">
        <v>4628666.9900596803</v>
      </c>
      <c r="BD38" s="1">
        <v>5111822.9174300702</v>
      </c>
      <c r="BE38" s="1">
        <v>4543298.3339349898</v>
      </c>
      <c r="BF38" s="1">
        <v>5303575.1301578898</v>
      </c>
      <c r="BG38" s="1">
        <f t="shared" si="57"/>
        <v>54.740613754673404</v>
      </c>
      <c r="BH38" s="1">
        <f t="shared" si="30"/>
        <v>55.245167113131345</v>
      </c>
      <c r="BI38" s="1">
        <f t="shared" si="31"/>
        <v>48.229012302539978</v>
      </c>
      <c r="BJ38" s="1">
        <f t="shared" si="32"/>
        <v>66.146944280366824</v>
      </c>
      <c r="BK38" s="1">
        <f t="shared" si="33"/>
        <v>63.393282390457493</v>
      </c>
      <c r="BL38" s="1">
        <f t="shared" si="34"/>
        <v>62.423323146948483</v>
      </c>
      <c r="BM38" s="1">
        <f t="shared" si="35"/>
        <v>59.773559009484622</v>
      </c>
      <c r="BN38" s="1">
        <f t="shared" si="36"/>
        <v>63.840867974331303</v>
      </c>
      <c r="BO38" s="1">
        <f t="shared" si="37"/>
        <v>60.995729049120243</v>
      </c>
      <c r="BP38" s="1">
        <f t="shared" si="38"/>
        <v>64.861799341282222</v>
      </c>
      <c r="BQ38" s="1">
        <f t="shared" si="39"/>
        <v>60.499908667514454</v>
      </c>
      <c r="BR38" s="1">
        <f t="shared" si="40"/>
        <v>47.045331685798814</v>
      </c>
      <c r="BS38" s="1">
        <f t="shared" si="41"/>
        <v>54.753561413621313</v>
      </c>
      <c r="BT38" s="1">
        <f t="shared" si="42"/>
        <v>49.659532233010864</v>
      </c>
      <c r="BU38" s="1">
        <f t="shared" si="43"/>
        <v>58.199299843260512</v>
      </c>
      <c r="BV38" s="1">
        <f t="shared" si="44"/>
        <v>55.317314748958445</v>
      </c>
      <c r="BW38" s="1">
        <f t="shared" si="45"/>
        <v>60.838377338127444</v>
      </c>
      <c r="BX38" s="1">
        <f t="shared" si="46"/>
        <v>64.652430478215337</v>
      </c>
      <c r="BY38" s="1">
        <f t="shared" si="47"/>
        <v>56.191566663215333</v>
      </c>
      <c r="BZ38" s="1">
        <f t="shared" si="48"/>
        <v>64.898640110404287</v>
      </c>
      <c r="CA38" s="1">
        <f t="shared" si="49"/>
        <v>52.60475980974033</v>
      </c>
      <c r="CB38" s="1">
        <f t="shared" si="50"/>
        <v>62.036223627055179</v>
      </c>
      <c r="CC38" s="1">
        <f t="shared" si="51"/>
        <v>64.988760517350585</v>
      </c>
      <c r="CD38" s="1">
        <f t="shared" si="52"/>
        <v>64.396248095850524</v>
      </c>
      <c r="CE38" s="1">
        <f t="shared" si="53"/>
        <v>61.842161399102558</v>
      </c>
      <c r="CF38" s="1">
        <f t="shared" si="54"/>
        <v>56.408748251838617</v>
      </c>
      <c r="CG38" s="1">
        <f t="shared" si="55"/>
        <v>65.735671882152147</v>
      </c>
      <c r="CH38" s="1">
        <f t="shared" si="56"/>
        <v>55.388882947019489</v>
      </c>
    </row>
    <row r="40" spans="1:86" x14ac:dyDescent="0.2">
      <c r="A40" s="4"/>
      <c r="B40" s="4"/>
      <c r="C40" s="27" t="s">
        <v>7</v>
      </c>
      <c r="D40" s="27"/>
      <c r="E40" s="27"/>
      <c r="F40" s="28" t="s">
        <v>53</v>
      </c>
      <c r="G40" s="28"/>
      <c r="H40" s="28"/>
      <c r="I40" s="29" t="s">
        <v>48</v>
      </c>
      <c r="J40" s="29"/>
      <c r="K40" s="29"/>
    </row>
    <row r="41" spans="1:86" x14ac:dyDescent="0.2">
      <c r="A41" s="8" t="s">
        <v>0</v>
      </c>
      <c r="B41" s="4"/>
      <c r="C41" s="4" t="s">
        <v>54</v>
      </c>
      <c r="D41" s="4" t="s">
        <v>55</v>
      </c>
      <c r="E41" s="4" t="s">
        <v>49</v>
      </c>
      <c r="F41" s="4" t="s">
        <v>54</v>
      </c>
      <c r="G41" s="4" t="s">
        <v>55</v>
      </c>
      <c r="H41" s="4" t="s">
        <v>49</v>
      </c>
      <c r="I41" s="4" t="s">
        <v>54</v>
      </c>
      <c r="J41" s="4" t="s">
        <v>55</v>
      </c>
      <c r="K41" s="4" t="s">
        <v>49</v>
      </c>
    </row>
    <row r="42" spans="1:86" x14ac:dyDescent="0.2">
      <c r="A42" s="17" t="s">
        <v>94</v>
      </c>
      <c r="B42" s="24" t="s">
        <v>59</v>
      </c>
      <c r="C42" s="1">
        <f>STDEV(BG12:BT12)/AVERAGE(BG12:BT12)*100</f>
        <v>6.7710799739932392</v>
      </c>
      <c r="D42" s="1">
        <f>STDEV(BU12:CH12)/AVERAGE(BU12:CH12)*100</f>
        <v>5.9778493228508136</v>
      </c>
      <c r="E42" s="1">
        <f>STDEV(BG12:CH12)/AVERAGE(BG12:CH12)*100</f>
        <v>6.2821025709813183</v>
      </c>
      <c r="F42" s="1">
        <f>STDEV(BG22:BT22)/AVERAGE(BG22:BT22)*100</f>
        <v>4.3998457561873527</v>
      </c>
      <c r="G42" s="1">
        <f>STDEV(BU22:CH22)/AVERAGE(BU22:CH22)*100</f>
        <v>7.8208961735250382</v>
      </c>
      <c r="H42" s="1">
        <f t="shared" ref="H42:H48" si="58">STDEV(BG22:CH22)/AVERAGE(BG22:CH22)*100</f>
        <v>6.2825770886849721</v>
      </c>
      <c r="I42" s="1">
        <f>STDEV(BG32:BT32)/AVERAGE(BG32:BT32)*100</f>
        <v>5.5784184172152678</v>
      </c>
      <c r="J42" s="1">
        <f>STDEV(BU32:CH32)/AVERAGE(BU32:CH32)*100</f>
        <v>7.3190809600551372</v>
      </c>
      <c r="K42" s="1">
        <f>STDEV(BG32:CH32)/AVERAGE(BG32:CH32)*100</f>
        <v>6.4244176919214597</v>
      </c>
    </row>
    <row r="43" spans="1:86" x14ac:dyDescent="0.2">
      <c r="A43" s="17" t="s">
        <v>95</v>
      </c>
      <c r="B43" s="24"/>
      <c r="C43" s="1">
        <f t="shared" ref="C43:C48" si="59">STDEV(BG13:BT13)/AVERAGE(BG13:BT13)*100</f>
        <v>4.298765865837769</v>
      </c>
      <c r="D43" s="1">
        <f t="shared" ref="D43:D48" si="60">STDEV(BU13:CH13)/AVERAGE(BU13:CH13)*100</f>
        <v>3.8741037523618216</v>
      </c>
      <c r="E43" s="1">
        <f t="shared" ref="E43:E48" si="61">STDEV(BG13:CH13)/AVERAGE(BG13:CH13)*100</f>
        <v>4.0422446428382148</v>
      </c>
      <c r="F43" s="1">
        <f t="shared" ref="F43:F48" si="62">STDEV(BG23:BT23)/AVERAGE(BG23:BT23)*100</f>
        <v>4.0091231312853077</v>
      </c>
      <c r="G43" s="1">
        <f t="shared" ref="G43:G48" si="63">STDEV(BU23:CH23)/AVERAGE(BU23:CH23)*100</f>
        <v>3.862114078708462</v>
      </c>
      <c r="H43" s="1">
        <f t="shared" si="58"/>
        <v>3.8636344972862258</v>
      </c>
      <c r="I43" s="1">
        <f t="shared" ref="I43:I48" si="64">STDEV(BG33:BT33)/AVERAGE(BG33:BT33)*100</f>
        <v>5.208234930106669</v>
      </c>
      <c r="J43" s="1">
        <f t="shared" ref="J43:J48" si="65">STDEV(BU33:CH33)/AVERAGE(BU33:CH33)*100</f>
        <v>4.8366614286122811</v>
      </c>
      <c r="K43" s="1">
        <f t="shared" ref="K43:K48" si="66">STDEV(BG33:CH33)/AVERAGE(BG33:CH33)*100</f>
        <v>5.262852359082058</v>
      </c>
    </row>
    <row r="44" spans="1:86" x14ac:dyDescent="0.2">
      <c r="A44" s="17" t="s">
        <v>96</v>
      </c>
      <c r="B44" s="24"/>
      <c r="C44" s="1">
        <f t="shared" si="59"/>
        <v>11.486741287596239</v>
      </c>
      <c r="D44" s="1">
        <f t="shared" si="60"/>
        <v>8.0188147358170454</v>
      </c>
      <c r="E44" s="1">
        <f t="shared" si="61"/>
        <v>10.326084452624157</v>
      </c>
      <c r="F44" s="1">
        <f t="shared" si="62"/>
        <v>13.219325339182674</v>
      </c>
      <c r="G44" s="1">
        <f t="shared" si="63"/>
        <v>7.4077447131761938</v>
      </c>
      <c r="H44" s="1">
        <f t="shared" si="58"/>
        <v>11.290822878421263</v>
      </c>
      <c r="I44" s="1">
        <f t="shared" si="64"/>
        <v>4.2868393619423344</v>
      </c>
      <c r="J44" s="1">
        <f t="shared" si="65"/>
        <v>6.6412455278037612</v>
      </c>
      <c r="K44" s="1">
        <f t="shared" si="66"/>
        <v>5.9010416774035468</v>
      </c>
    </row>
    <row r="45" spans="1:86" x14ac:dyDescent="0.2">
      <c r="A45" s="17" t="s">
        <v>97</v>
      </c>
      <c r="B45" s="24"/>
      <c r="C45" s="1">
        <f t="shared" si="59"/>
        <v>5.2513398627942012</v>
      </c>
      <c r="D45" s="1">
        <f t="shared" si="60"/>
        <v>3.4168964598601739</v>
      </c>
      <c r="E45" s="1">
        <f t="shared" si="61"/>
        <v>4.4597962509493136</v>
      </c>
      <c r="F45" s="1">
        <f t="shared" si="62"/>
        <v>4.0529740216877652</v>
      </c>
      <c r="G45" s="1">
        <f t="shared" si="63"/>
        <v>5.0820092932812315</v>
      </c>
      <c r="H45" s="1">
        <f t="shared" si="58"/>
        <v>5.0147424649013441</v>
      </c>
      <c r="I45" s="1">
        <f t="shared" si="64"/>
        <v>3.8392358457291116</v>
      </c>
      <c r="J45" s="1">
        <f t="shared" si="65"/>
        <v>3.9014569908577443</v>
      </c>
      <c r="K45" s="1">
        <f t="shared" si="66"/>
        <v>4.9566409970381979</v>
      </c>
    </row>
    <row r="46" spans="1:86" x14ac:dyDescent="0.2">
      <c r="A46" s="17" t="s">
        <v>98</v>
      </c>
      <c r="B46" s="24"/>
      <c r="C46" s="1">
        <f t="shared" si="59"/>
        <v>4.2105101900023545</v>
      </c>
      <c r="D46" s="1">
        <f t="shared" si="60"/>
        <v>3.2175764257732657</v>
      </c>
      <c r="E46" s="1">
        <f t="shared" si="61"/>
        <v>3.89635730913239</v>
      </c>
      <c r="F46" s="1">
        <f t="shared" si="62"/>
        <v>3.5969371190044543</v>
      </c>
      <c r="G46" s="1">
        <f t="shared" si="63"/>
        <v>3.9534855907226998</v>
      </c>
      <c r="H46" s="1">
        <f t="shared" si="58"/>
        <v>4.0863530581283687</v>
      </c>
      <c r="I46" s="1">
        <f t="shared" si="64"/>
        <v>3.4424443960512683</v>
      </c>
      <c r="J46" s="1">
        <f t="shared" si="65"/>
        <v>5.7027917918426994</v>
      </c>
      <c r="K46" s="1">
        <f t="shared" si="66"/>
        <v>5.0556410373081127</v>
      </c>
    </row>
    <row r="47" spans="1:86" x14ac:dyDescent="0.2">
      <c r="A47" s="17" t="s">
        <v>99</v>
      </c>
      <c r="B47" s="24"/>
      <c r="C47" s="1">
        <f t="shared" si="59"/>
        <v>8.4380746790299312</v>
      </c>
      <c r="D47" s="1">
        <f t="shared" si="60"/>
        <v>6.8035420741350494</v>
      </c>
      <c r="E47" s="1">
        <f t="shared" si="61"/>
        <v>7.6390168740837563</v>
      </c>
      <c r="F47" s="1">
        <f t="shared" si="62"/>
        <v>6.2845060291321824</v>
      </c>
      <c r="G47" s="1">
        <f t="shared" si="63"/>
        <v>4.6789408413768001</v>
      </c>
      <c r="H47" s="1">
        <f t="shared" si="58"/>
        <v>5.4380577957729921</v>
      </c>
      <c r="I47" s="1">
        <f t="shared" si="64"/>
        <v>4.8756449521627099</v>
      </c>
      <c r="J47" s="1">
        <f t="shared" si="65"/>
        <v>5.4690383831275362</v>
      </c>
      <c r="K47" s="1">
        <f t="shared" si="66"/>
        <v>5.635442105005092</v>
      </c>
    </row>
    <row r="48" spans="1:86" x14ac:dyDescent="0.2">
      <c r="A48" s="17" t="s">
        <v>100</v>
      </c>
      <c r="B48" s="24"/>
      <c r="C48" s="1">
        <f t="shared" si="59"/>
        <v>4.2899766970200073</v>
      </c>
      <c r="D48" s="1">
        <f t="shared" si="60"/>
        <v>8.9503971269391105</v>
      </c>
      <c r="E48" s="1">
        <f t="shared" si="61"/>
        <v>6.9306672997690928</v>
      </c>
      <c r="F48" s="1">
        <f t="shared" si="62"/>
        <v>5.9256660439852187</v>
      </c>
      <c r="G48" s="1">
        <f t="shared" si="63"/>
        <v>4.292900355368797</v>
      </c>
      <c r="H48" s="1">
        <f t="shared" si="58"/>
        <v>5.8955410189397499</v>
      </c>
      <c r="I48" s="1">
        <f t="shared" si="64"/>
        <v>10.997187568596914</v>
      </c>
      <c r="J48" s="1">
        <f t="shared" si="65"/>
        <v>7.4032853716718598</v>
      </c>
      <c r="K48" s="1">
        <f t="shared" si="66"/>
        <v>9.342016148447609</v>
      </c>
    </row>
  </sheetData>
  <mergeCells count="25">
    <mergeCell ref="BU30:CH30"/>
    <mergeCell ref="B42:B48"/>
    <mergeCell ref="C40:E40"/>
    <mergeCell ref="F40:H40"/>
    <mergeCell ref="I40:K40"/>
    <mergeCell ref="B32:B38"/>
    <mergeCell ref="C30:P30"/>
    <mergeCell ref="Q30:AD30"/>
    <mergeCell ref="AE30:AR30"/>
    <mergeCell ref="AS30:BF30"/>
    <mergeCell ref="BG30:BT30"/>
    <mergeCell ref="BG10:BT10"/>
    <mergeCell ref="BU10:CH10"/>
    <mergeCell ref="B22:B28"/>
    <mergeCell ref="C20:P20"/>
    <mergeCell ref="Q20:AD20"/>
    <mergeCell ref="AE20:AR20"/>
    <mergeCell ref="AS20:BF20"/>
    <mergeCell ref="BG20:BT20"/>
    <mergeCell ref="BU20:CH20"/>
    <mergeCell ref="B12:B18"/>
    <mergeCell ref="C10:P10"/>
    <mergeCell ref="Q10:AD10"/>
    <mergeCell ref="AE10:AR10"/>
    <mergeCell ref="AS10:BF10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628A73-A890-4B48-A088-FEB8C32C24E4}">
  <dimension ref="A1:V38"/>
  <sheetViews>
    <sheetView topLeftCell="A13" workbookViewId="0">
      <selection activeCell="C30" sqref="C30:J30"/>
    </sheetView>
  </sheetViews>
  <sheetFormatPr defaultRowHeight="14.25" x14ac:dyDescent="0.2"/>
  <cols>
    <col min="1" max="1" width="32.125" customWidth="1"/>
    <col min="2" max="2" width="28.125" customWidth="1"/>
    <col min="3" max="10" width="13.25" style="1" customWidth="1"/>
    <col min="11" max="18" width="11" customWidth="1"/>
  </cols>
  <sheetData>
    <row r="1" spans="1:22" x14ac:dyDescent="0.2">
      <c r="A1" s="2" t="s">
        <v>0</v>
      </c>
      <c r="B1" s="3" t="s">
        <v>1</v>
      </c>
      <c r="C1" s="30" t="s">
        <v>68</v>
      </c>
      <c r="D1" s="30"/>
      <c r="E1" s="3" t="s">
        <v>69</v>
      </c>
      <c r="F1" s="3" t="s">
        <v>75</v>
      </c>
    </row>
    <row r="2" spans="1:22" x14ac:dyDescent="0.2">
      <c r="A2" s="17" t="s">
        <v>94</v>
      </c>
      <c r="B2" s="2" t="s">
        <v>2</v>
      </c>
      <c r="C2" s="31" t="s">
        <v>61</v>
      </c>
      <c r="D2" s="31"/>
      <c r="E2" s="3">
        <v>0.99890000000000001</v>
      </c>
      <c r="F2" s="3" t="s">
        <v>74</v>
      </c>
    </row>
    <row r="3" spans="1:22" x14ac:dyDescent="0.2">
      <c r="A3" s="17" t="s">
        <v>95</v>
      </c>
      <c r="B3" s="2" t="s">
        <v>2</v>
      </c>
      <c r="C3" s="31" t="s">
        <v>62</v>
      </c>
      <c r="D3" s="31"/>
      <c r="E3" s="3">
        <v>0.99978999999999996</v>
      </c>
      <c r="F3" s="3" t="s">
        <v>74</v>
      </c>
    </row>
    <row r="4" spans="1:22" x14ac:dyDescent="0.2">
      <c r="A4" s="17" t="s">
        <v>96</v>
      </c>
      <c r="B4" s="2" t="s">
        <v>3</v>
      </c>
      <c r="C4" s="30" t="s">
        <v>63</v>
      </c>
      <c r="D4" s="30"/>
      <c r="E4" s="3">
        <v>0.95277999999999996</v>
      </c>
      <c r="F4" s="3" t="s">
        <v>74</v>
      </c>
    </row>
    <row r="5" spans="1:22" x14ac:dyDescent="0.2">
      <c r="A5" s="17" t="s">
        <v>97</v>
      </c>
      <c r="B5" s="2" t="s">
        <v>4</v>
      </c>
      <c r="C5" s="30" t="s">
        <v>64</v>
      </c>
      <c r="D5" s="30"/>
      <c r="E5" s="3">
        <v>0.99836000000000003</v>
      </c>
      <c r="F5" s="3" t="s">
        <v>74</v>
      </c>
    </row>
    <row r="6" spans="1:22" x14ac:dyDescent="0.2">
      <c r="A6" s="17" t="s">
        <v>98</v>
      </c>
      <c r="B6" s="2" t="s">
        <v>5</v>
      </c>
      <c r="C6" s="30" t="s">
        <v>66</v>
      </c>
      <c r="D6" s="30"/>
      <c r="E6" s="3">
        <v>0.99977000000000005</v>
      </c>
      <c r="F6" s="3" t="s">
        <v>74</v>
      </c>
    </row>
    <row r="7" spans="1:22" x14ac:dyDescent="0.2">
      <c r="A7" s="17" t="s">
        <v>99</v>
      </c>
      <c r="B7" s="2" t="s">
        <v>6</v>
      </c>
      <c r="C7" s="30" t="s">
        <v>65</v>
      </c>
      <c r="D7" s="30"/>
      <c r="E7" s="3">
        <v>0.99822</v>
      </c>
      <c r="F7" s="3" t="s">
        <v>76</v>
      </c>
    </row>
    <row r="8" spans="1:22" x14ac:dyDescent="0.2">
      <c r="A8" s="17" t="s">
        <v>100</v>
      </c>
      <c r="B8" s="2" t="s">
        <v>56</v>
      </c>
      <c r="C8" s="30" t="s">
        <v>67</v>
      </c>
      <c r="D8" s="30"/>
      <c r="E8" s="3">
        <v>0.99968999999999997</v>
      </c>
      <c r="F8" s="3" t="s">
        <v>74</v>
      </c>
    </row>
    <row r="10" spans="1:22" x14ac:dyDescent="0.2">
      <c r="A10" s="24" t="s">
        <v>7</v>
      </c>
      <c r="B10" s="24"/>
      <c r="C10" s="19" t="s">
        <v>101</v>
      </c>
      <c r="D10" s="19"/>
      <c r="E10" s="19"/>
      <c r="F10" s="19"/>
      <c r="G10" s="19"/>
      <c r="H10" s="19"/>
      <c r="I10" s="19"/>
      <c r="J10" s="19"/>
      <c r="K10" s="21" t="s">
        <v>70</v>
      </c>
      <c r="L10" s="21"/>
      <c r="M10" s="21"/>
      <c r="N10" s="21"/>
      <c r="O10" s="21"/>
      <c r="P10" s="21"/>
      <c r="Q10" s="21"/>
      <c r="R10" s="21"/>
    </row>
    <row r="11" spans="1:22" x14ac:dyDescent="0.2">
      <c r="A11" s="8" t="s">
        <v>0</v>
      </c>
      <c r="B11" s="8" t="s">
        <v>77</v>
      </c>
      <c r="C11" s="4" t="s">
        <v>9</v>
      </c>
      <c r="D11" s="4" t="s">
        <v>10</v>
      </c>
      <c r="E11" s="4" t="s">
        <v>11</v>
      </c>
      <c r="F11" s="4" t="s">
        <v>12</v>
      </c>
      <c r="G11" s="4" t="s">
        <v>13</v>
      </c>
      <c r="H11" s="4" t="s">
        <v>14</v>
      </c>
      <c r="I11" s="4" t="s">
        <v>15</v>
      </c>
      <c r="J11" s="4" t="s">
        <v>16</v>
      </c>
      <c r="K11" s="4" t="s">
        <v>9</v>
      </c>
      <c r="L11" s="4" t="s">
        <v>10</v>
      </c>
      <c r="M11" s="4" t="s">
        <v>11</v>
      </c>
      <c r="N11" s="4" t="s">
        <v>12</v>
      </c>
      <c r="O11" s="4" t="s">
        <v>13</v>
      </c>
      <c r="P11" s="4" t="s">
        <v>14</v>
      </c>
      <c r="Q11" s="4" t="s">
        <v>15</v>
      </c>
      <c r="R11" s="14" t="s">
        <v>16</v>
      </c>
      <c r="S11" s="4" t="s">
        <v>71</v>
      </c>
      <c r="T11" s="4" t="s">
        <v>72</v>
      </c>
      <c r="U11" s="4" t="s">
        <v>73</v>
      </c>
      <c r="V11" s="4" t="s">
        <v>93</v>
      </c>
    </row>
    <row r="12" spans="1:22" x14ac:dyDescent="0.2">
      <c r="A12" s="17" t="s">
        <v>94</v>
      </c>
      <c r="B12" s="8">
        <v>2000</v>
      </c>
      <c r="C12" s="4">
        <v>31025.569621987699</v>
      </c>
      <c r="D12" s="4">
        <v>31298.311738573699</v>
      </c>
      <c r="E12" s="4">
        <v>31525.581202993799</v>
      </c>
      <c r="F12" s="4">
        <v>31212.186027780299</v>
      </c>
      <c r="G12" s="4">
        <v>31227.587749589798</v>
      </c>
      <c r="H12" s="4">
        <v>31595.217483853801</v>
      </c>
      <c r="I12" s="4">
        <v>31210.301062612802</v>
      </c>
      <c r="J12" s="4">
        <v>31768.631703098101</v>
      </c>
      <c r="K12">
        <f>(C12-670.32764)/15.53875</f>
        <v>1953.5189112372423</v>
      </c>
      <c r="L12">
        <f t="shared" ref="L12:R12" si="0">(D12-670.32764)/15.53875</f>
        <v>1971.0712958618742</v>
      </c>
      <c r="M12">
        <f t="shared" si="0"/>
        <v>1985.6972770006466</v>
      </c>
      <c r="N12">
        <f t="shared" si="0"/>
        <v>1965.5286549935033</v>
      </c>
      <c r="O12">
        <f t="shared" si="0"/>
        <v>1966.5198365112894</v>
      </c>
      <c r="P12">
        <f t="shared" si="0"/>
        <v>1990.1787366328567</v>
      </c>
      <c r="Q12">
        <f t="shared" si="0"/>
        <v>1965.4073476060044</v>
      </c>
      <c r="R12">
        <f t="shared" si="0"/>
        <v>2001.3388504929999</v>
      </c>
      <c r="S12" s="15">
        <f t="shared" ref="S12:S18" si="1">AVERAGE(K12:R12)</f>
        <v>1974.907613792052</v>
      </c>
      <c r="T12" s="15">
        <f t="shared" ref="T12:T18" si="2">STDEV(K12:R12)</f>
        <v>15.897003150716452</v>
      </c>
      <c r="U12" s="15">
        <f t="shared" ref="U12:U18" si="3">T12/S12</f>
        <v>8.04949205709545E-3</v>
      </c>
      <c r="V12" s="15">
        <f>(S12-B12)/B12*100</f>
        <v>-1.2546193103974019</v>
      </c>
    </row>
    <row r="13" spans="1:22" x14ac:dyDescent="0.2">
      <c r="A13" s="17" t="s">
        <v>95</v>
      </c>
      <c r="B13" s="8">
        <v>200</v>
      </c>
      <c r="C13" s="4">
        <v>184611.04493031601</v>
      </c>
      <c r="D13" s="4">
        <v>185171.561243768</v>
      </c>
      <c r="E13" s="4">
        <v>186470.24512245401</v>
      </c>
      <c r="F13" s="4">
        <v>183461.05187604</v>
      </c>
      <c r="G13" s="4">
        <v>185545.55788410499</v>
      </c>
      <c r="H13" s="4">
        <v>184174.249510553</v>
      </c>
      <c r="I13" s="4">
        <v>185674.278466458</v>
      </c>
      <c r="J13" s="4">
        <v>185090.754885581</v>
      </c>
      <c r="K13">
        <f>(C13+9975.63468)/985.3682</f>
        <v>197.47611056487921</v>
      </c>
      <c r="L13">
        <f t="shared" ref="L13:R13" si="4">(D13+9975.63468)/985.3682</f>
        <v>198.04495002352215</v>
      </c>
      <c r="M13">
        <f t="shared" si="4"/>
        <v>199.36291814821504</v>
      </c>
      <c r="N13">
        <f t="shared" si="4"/>
        <v>196.30904118484847</v>
      </c>
      <c r="O13">
        <f t="shared" si="4"/>
        <v>198.42450016562842</v>
      </c>
      <c r="P13">
        <f t="shared" si="4"/>
        <v>197.0328291399631</v>
      </c>
      <c r="Q13">
        <f t="shared" si="4"/>
        <v>198.55513212873927</v>
      </c>
      <c r="R13">
        <f t="shared" si="4"/>
        <v>197.96294376617897</v>
      </c>
      <c r="S13" s="15">
        <f t="shared" si="1"/>
        <v>197.89605314024683</v>
      </c>
      <c r="T13" s="15">
        <f t="shared" si="2"/>
        <v>0.95109661134959134</v>
      </c>
      <c r="U13" s="15">
        <f t="shared" si="3"/>
        <v>4.8060413346170134E-3</v>
      </c>
      <c r="V13" s="15">
        <f>(S13-B13)/B13*100</f>
        <v>-1.0519734298765826</v>
      </c>
    </row>
    <row r="14" spans="1:22" x14ac:dyDescent="0.2">
      <c r="A14" s="17" t="s">
        <v>96</v>
      </c>
      <c r="B14" s="8">
        <v>10</v>
      </c>
      <c r="C14" s="4">
        <v>172739.18015539899</v>
      </c>
      <c r="D14" s="4">
        <v>171033.664480562</v>
      </c>
      <c r="E14" s="4">
        <v>170767.29284041701</v>
      </c>
      <c r="F14" s="4">
        <v>174354.09034582399</v>
      </c>
      <c r="G14" s="4">
        <v>173600.83844630199</v>
      </c>
      <c r="H14" s="4">
        <v>172575.78520600201</v>
      </c>
      <c r="I14" s="4">
        <v>170190.415887215</v>
      </c>
      <c r="J14" s="4">
        <v>173772.29351333799</v>
      </c>
      <c r="K14">
        <f>(C14-158570)/1340.74734</f>
        <v>10.568121026739457</v>
      </c>
      <c r="L14">
        <f t="shared" ref="L14:R14" si="5">(D14-158570)/1340.74734</f>
        <v>9.2960575857357313</v>
      </c>
      <c r="M14">
        <f t="shared" si="5"/>
        <v>9.0973835834102861</v>
      </c>
      <c r="N14">
        <f t="shared" si="5"/>
        <v>11.772606124151618</v>
      </c>
      <c r="O14">
        <f t="shared" si="5"/>
        <v>11.210791174347579</v>
      </c>
      <c r="P14">
        <f t="shared" si="5"/>
        <v>10.446252465436187</v>
      </c>
      <c r="Q14">
        <f t="shared" si="5"/>
        <v>8.6671183604324735</v>
      </c>
      <c r="R14">
        <f t="shared" si="5"/>
        <v>11.338671396012611</v>
      </c>
      <c r="S14" s="15">
        <f t="shared" si="1"/>
        <v>10.299625214533242</v>
      </c>
      <c r="T14" s="15">
        <f t="shared" si="2"/>
        <v>1.152061149134308</v>
      </c>
      <c r="U14" s="15">
        <f t="shared" si="3"/>
        <v>0.1118546670522241</v>
      </c>
      <c r="V14" s="15">
        <f t="shared" ref="V14:V15" si="6">(S14-B14)/B14*100</f>
        <v>2.9962521453324165</v>
      </c>
    </row>
    <row r="15" spans="1:22" x14ac:dyDescent="0.2">
      <c r="A15" s="17" t="s">
        <v>97</v>
      </c>
      <c r="B15" s="8">
        <v>15</v>
      </c>
      <c r="C15" s="4">
        <v>336760.411437804</v>
      </c>
      <c r="D15" s="4">
        <v>334968.87513633899</v>
      </c>
      <c r="E15" s="4">
        <v>327828.58277182502</v>
      </c>
      <c r="F15" s="4">
        <v>336684.31693111197</v>
      </c>
      <c r="G15" s="4">
        <v>335409.88780664199</v>
      </c>
      <c r="H15" s="4">
        <v>328970.47702593199</v>
      </c>
      <c r="I15" s="4">
        <v>361968.135454081</v>
      </c>
      <c r="J15" s="4">
        <v>321061.66814632103</v>
      </c>
      <c r="K15">
        <f>(C15-45922.8)/19726.79471</f>
        <v>14.743277644105621</v>
      </c>
      <c r="L15">
        <f t="shared" ref="L15:R15" si="7">(D15-45922.8)/19726.79471</f>
        <v>14.652460239260989</v>
      </c>
      <c r="M15">
        <f t="shared" si="7"/>
        <v>14.290501164333607</v>
      </c>
      <c r="N15">
        <f t="shared" si="7"/>
        <v>14.739420225411369</v>
      </c>
      <c r="O15">
        <f t="shared" si="7"/>
        <v>14.674816261959368</v>
      </c>
      <c r="P15">
        <f t="shared" si="7"/>
        <v>14.348386607503356</v>
      </c>
      <c r="Q15">
        <f t="shared" si="7"/>
        <v>16.021119502697001</v>
      </c>
      <c r="R15">
        <f t="shared" si="7"/>
        <v>13.947469530204335</v>
      </c>
      <c r="S15" s="15">
        <f t="shared" si="1"/>
        <v>14.677181396934456</v>
      </c>
      <c r="T15" s="15">
        <f t="shared" si="2"/>
        <v>0.61005102498176567</v>
      </c>
      <c r="U15" s="15">
        <f t="shared" si="3"/>
        <v>4.1564589854369706E-2</v>
      </c>
      <c r="V15" s="15">
        <f t="shared" si="6"/>
        <v>-2.1521240204369598</v>
      </c>
    </row>
    <row r="16" spans="1:22" x14ac:dyDescent="0.2">
      <c r="A16" s="17" t="s">
        <v>98</v>
      </c>
      <c r="B16" s="8">
        <v>200</v>
      </c>
      <c r="C16" s="4">
        <v>360737.30046421301</v>
      </c>
      <c r="D16" s="4">
        <v>372217.295850194</v>
      </c>
      <c r="E16" s="4">
        <v>366950.12398085999</v>
      </c>
      <c r="F16" s="4">
        <v>365837.42963869398</v>
      </c>
      <c r="G16" s="4">
        <v>368185.66755582701</v>
      </c>
      <c r="H16" s="4">
        <v>371506.24865720002</v>
      </c>
      <c r="I16" s="4">
        <v>378970.17602245498</v>
      </c>
      <c r="J16" s="4">
        <v>373018.92166949698</v>
      </c>
      <c r="K16">
        <f>(C16-6701.00937)/1888.41284</f>
        <v>187.47822700369537</v>
      </c>
      <c r="L16">
        <f t="shared" ref="L16:R16" si="8">(D16-6701.00937)/1888.41284</f>
        <v>193.55740372968128</v>
      </c>
      <c r="M16">
        <f t="shared" si="8"/>
        <v>190.76819802329877</v>
      </c>
      <c r="N16">
        <f t="shared" si="8"/>
        <v>190.17897604884641</v>
      </c>
      <c r="O16">
        <f t="shared" si="8"/>
        <v>191.4224742222294</v>
      </c>
      <c r="P16">
        <f t="shared" si="8"/>
        <v>193.18087208472912</v>
      </c>
      <c r="Q16">
        <f t="shared" si="8"/>
        <v>197.13335917185088</v>
      </c>
      <c r="R16">
        <f t="shared" si="8"/>
        <v>193.98190085357447</v>
      </c>
      <c r="S16" s="15">
        <f t="shared" si="1"/>
        <v>192.21267639223819</v>
      </c>
      <c r="T16" s="15">
        <f t="shared" si="2"/>
        <v>2.9118196090711348</v>
      </c>
      <c r="U16" s="15">
        <f t="shared" si="3"/>
        <v>1.514894680062172E-2</v>
      </c>
      <c r="V16" s="15">
        <f t="shared" ref="V16:V18" si="9">(S16-B16)/B16*100</f>
        <v>-3.893661803880903</v>
      </c>
    </row>
    <row r="17" spans="1:22" x14ac:dyDescent="0.2">
      <c r="A17" s="17" t="s">
        <v>99</v>
      </c>
      <c r="B17" s="8" t="s">
        <v>78</v>
      </c>
      <c r="C17" s="4">
        <v>47777.757666809797</v>
      </c>
      <c r="D17" s="4">
        <v>49417.4816627607</v>
      </c>
      <c r="E17" s="4">
        <v>48950.195615533899</v>
      </c>
      <c r="F17" s="4">
        <v>50679.044807409402</v>
      </c>
      <c r="G17" s="4">
        <v>51371.703863875198</v>
      </c>
      <c r="H17" s="4">
        <v>48418.692280424402</v>
      </c>
      <c r="I17" s="4">
        <v>50931.108890287302</v>
      </c>
      <c r="J17" s="4">
        <v>50517.6604787049</v>
      </c>
      <c r="K17">
        <f>(C17+171.87653)/51.21354</f>
        <v>936.26869372454621</v>
      </c>
      <c r="L17">
        <f t="shared" ref="L17:R17" si="10">(D17+171.87653)/51.21354</f>
        <v>968.2860859210416</v>
      </c>
      <c r="M17">
        <f t="shared" si="10"/>
        <v>959.16181825224146</v>
      </c>
      <c r="N17">
        <f t="shared" si="10"/>
        <v>992.91947671278729</v>
      </c>
      <c r="O17">
        <f t="shared" si="10"/>
        <v>1006.4443972018962</v>
      </c>
      <c r="P17">
        <f t="shared" si="10"/>
        <v>948.78363828050942</v>
      </c>
      <c r="Q17">
        <f t="shared" si="10"/>
        <v>997.84130173948722</v>
      </c>
      <c r="R17">
        <f t="shared" si="10"/>
        <v>989.76827238860858</v>
      </c>
      <c r="S17" s="15">
        <f t="shared" si="1"/>
        <v>974.93421052763961</v>
      </c>
      <c r="T17" s="15">
        <f t="shared" si="2"/>
        <v>25.447386675976436</v>
      </c>
      <c r="U17" s="15">
        <f t="shared" si="3"/>
        <v>2.6101645014799689E-2</v>
      </c>
      <c r="V17" s="15">
        <f>(S17-1000)/1000*100</f>
        <v>-2.5065789472360391</v>
      </c>
    </row>
    <row r="18" spans="1:22" x14ac:dyDescent="0.2">
      <c r="A18" s="17" t="s">
        <v>100</v>
      </c>
      <c r="B18" s="8">
        <v>1000</v>
      </c>
      <c r="C18" s="4">
        <v>122929.90167862699</v>
      </c>
      <c r="D18" s="4">
        <v>119781.07853805801</v>
      </c>
      <c r="E18" s="4">
        <v>117852.10672702</v>
      </c>
      <c r="F18" s="4">
        <v>108701.924216004</v>
      </c>
      <c r="G18" s="4">
        <v>114071.799364545</v>
      </c>
      <c r="H18" s="4">
        <v>116438.09902608101</v>
      </c>
      <c r="I18" s="4">
        <v>114655.97847851399</v>
      </c>
      <c r="J18" s="4">
        <v>115679.71316891701</v>
      </c>
      <c r="K18">
        <f>(C18-3213.63248)/113.35726</f>
        <v>1056.0970616141128</v>
      </c>
      <c r="L18">
        <f t="shared" ref="L18:R18" si="11">(D18-3213.63248)/113.35726</f>
        <v>1028.3191924192417</v>
      </c>
      <c r="M18">
        <f t="shared" si="11"/>
        <v>1011.3024454456645</v>
      </c>
      <c r="N18">
        <f t="shared" si="11"/>
        <v>930.58258232427283</v>
      </c>
      <c r="O18">
        <f t="shared" si="11"/>
        <v>977.9538327280053</v>
      </c>
      <c r="P18">
        <f t="shared" si="11"/>
        <v>998.82854036945685</v>
      </c>
      <c r="Q18">
        <f t="shared" si="11"/>
        <v>983.10726634107061</v>
      </c>
      <c r="R18">
        <f t="shared" si="11"/>
        <v>992.13831287839002</v>
      </c>
      <c r="S18" s="15">
        <f t="shared" si="1"/>
        <v>997.29115426502688</v>
      </c>
      <c r="T18" s="15">
        <f t="shared" si="2"/>
        <v>37.169983575513314</v>
      </c>
      <c r="U18" s="15">
        <f t="shared" si="3"/>
        <v>3.7270944815414972E-2</v>
      </c>
      <c r="V18" s="15">
        <f t="shared" si="9"/>
        <v>-0.27088457349731243</v>
      </c>
    </row>
    <row r="20" spans="1:22" x14ac:dyDescent="0.2">
      <c r="A20" s="24" t="s">
        <v>47</v>
      </c>
      <c r="B20" s="24"/>
      <c r="C20" s="19" t="s">
        <v>101</v>
      </c>
      <c r="D20" s="19"/>
      <c r="E20" s="19"/>
      <c r="F20" s="19"/>
      <c r="G20" s="19"/>
      <c r="H20" s="19"/>
      <c r="I20" s="19"/>
      <c r="J20" s="19"/>
      <c r="K20" s="21" t="s">
        <v>70</v>
      </c>
      <c r="L20" s="21"/>
      <c r="M20" s="21"/>
      <c r="N20" s="21"/>
      <c r="O20" s="21"/>
      <c r="P20" s="21"/>
      <c r="Q20" s="21"/>
      <c r="R20" s="21"/>
    </row>
    <row r="21" spans="1:22" x14ac:dyDescent="0.2">
      <c r="A21" s="8" t="s">
        <v>0</v>
      </c>
      <c r="B21" s="8" t="s">
        <v>77</v>
      </c>
      <c r="C21" s="4" t="s">
        <v>9</v>
      </c>
      <c r="D21" s="4" t="s">
        <v>10</v>
      </c>
      <c r="E21" s="4" t="s">
        <v>11</v>
      </c>
      <c r="F21" s="4" t="s">
        <v>12</v>
      </c>
      <c r="G21" s="4" t="s">
        <v>13</v>
      </c>
      <c r="H21" s="4" t="s">
        <v>14</v>
      </c>
      <c r="I21" s="4" t="s">
        <v>15</v>
      </c>
      <c r="J21" s="4" t="s">
        <v>16</v>
      </c>
      <c r="K21" s="4" t="s">
        <v>9</v>
      </c>
      <c r="L21" s="4" t="s">
        <v>10</v>
      </c>
      <c r="M21" s="4" t="s">
        <v>11</v>
      </c>
      <c r="N21" s="4" t="s">
        <v>12</v>
      </c>
      <c r="O21" s="4" t="s">
        <v>13</v>
      </c>
      <c r="P21" s="4" t="s">
        <v>14</v>
      </c>
      <c r="Q21" s="4" t="s">
        <v>15</v>
      </c>
      <c r="R21" s="4" t="s">
        <v>16</v>
      </c>
      <c r="S21" s="4" t="s">
        <v>71</v>
      </c>
      <c r="T21" s="4" t="s">
        <v>72</v>
      </c>
      <c r="U21" s="4" t="s">
        <v>73</v>
      </c>
      <c r="V21" s="4" t="s">
        <v>93</v>
      </c>
    </row>
    <row r="22" spans="1:22" x14ac:dyDescent="0.2">
      <c r="A22" s="17" t="s">
        <v>94</v>
      </c>
      <c r="B22" s="8">
        <v>5000</v>
      </c>
      <c r="C22" s="4">
        <v>76933.468334378806</v>
      </c>
      <c r="D22" s="4">
        <v>77521.750486666599</v>
      </c>
      <c r="E22" s="4">
        <v>77655.318062474398</v>
      </c>
      <c r="F22" s="4">
        <v>76715.992072514098</v>
      </c>
      <c r="G22" s="4">
        <v>77602.023241239702</v>
      </c>
      <c r="H22" s="4">
        <v>76745.643176908605</v>
      </c>
      <c r="I22" s="4">
        <v>77087.085298161604</v>
      </c>
      <c r="J22" s="4">
        <v>77578.573519289697</v>
      </c>
      <c r="K22">
        <f>(C22-670.32764)/15.53875</f>
        <v>4907.9327934601433</v>
      </c>
      <c r="L22">
        <f t="shared" ref="L22" si="12">(D22-670.32764)/15.53875</f>
        <v>4945.7918331054043</v>
      </c>
      <c r="M22">
        <f t="shared" ref="M22" si="13">(E22-670.32764)/15.53875</f>
        <v>4954.3876066269422</v>
      </c>
      <c r="N22">
        <f t="shared" ref="N22" si="14">(F22-670.32764)/15.53875</f>
        <v>4893.9370562312988</v>
      </c>
      <c r="O22">
        <f t="shared" ref="O22" si="15">(G22-670.32764)/15.53875</f>
        <v>4950.957805566065</v>
      </c>
      <c r="P22">
        <f t="shared" ref="P22" si="16">(H22-670.32764)/15.53875</f>
        <v>4895.8452601984454</v>
      </c>
      <c r="Q22">
        <f t="shared" ref="Q22" si="17">(I22-670.32764)/15.53875</f>
        <v>4917.8188501753102</v>
      </c>
      <c r="R22">
        <f t="shared" ref="R22" si="18">(J22-670.32764)/15.53875</f>
        <v>4949.4486930602325</v>
      </c>
      <c r="S22" s="15">
        <f t="shared" ref="S22:S28" si="19">AVERAGE(K22:R22)</f>
        <v>4927.0149873029804</v>
      </c>
      <c r="T22" s="15">
        <f t="shared" ref="T22:T28" si="20">STDEV(K22:R22)</f>
        <v>25.891974484674414</v>
      </c>
      <c r="U22" s="15">
        <f t="shared" ref="U22:U28" si="21">T22/S22</f>
        <v>5.2551036583811028E-3</v>
      </c>
      <c r="V22" s="15">
        <f>(S22-B22)/B22*100</f>
        <v>-1.4597002539403912</v>
      </c>
    </row>
    <row r="23" spans="1:22" x14ac:dyDescent="0.2">
      <c r="A23" s="17" t="s">
        <v>95</v>
      </c>
      <c r="B23" s="8">
        <v>2000</v>
      </c>
      <c r="C23" s="4">
        <v>1854037.95843009</v>
      </c>
      <c r="D23" s="4">
        <v>1931259.0739601401</v>
      </c>
      <c r="E23" s="4">
        <v>1905180.8413803601</v>
      </c>
      <c r="F23" s="4">
        <v>1875835.57027395</v>
      </c>
      <c r="G23" s="4">
        <v>1868900.0749445499</v>
      </c>
      <c r="H23" s="4">
        <v>1837077.2873128999</v>
      </c>
      <c r="I23" s="4">
        <v>1860054.1792677899</v>
      </c>
      <c r="J23" s="4">
        <v>1880351.44625655</v>
      </c>
      <c r="K23">
        <f>(C23+9975.63468)/985.3682</f>
        <v>1891.6924588291868</v>
      </c>
      <c r="L23">
        <f t="shared" ref="L23" si="22">(D23+9975.63468)/985.3682</f>
        <v>1970.0602360012633</v>
      </c>
      <c r="M23">
        <f t="shared" ref="M23" si="23">(E23+9975.63468)/985.3682</f>
        <v>1943.5947659568881</v>
      </c>
      <c r="N23">
        <f t="shared" ref="N23" si="24">(F23+9975.63468)/985.3682</f>
        <v>1913.8137449066753</v>
      </c>
      <c r="O23">
        <f t="shared" ref="O23" si="25">(G23+9975.63468)/985.3682</f>
        <v>1906.7752639313405</v>
      </c>
      <c r="P23">
        <f t="shared" ref="P23" si="26">(H23+9975.63468)/985.3682</f>
        <v>1874.4799375430421</v>
      </c>
      <c r="Q23">
        <f t="shared" ref="Q23" si="27">(I23+9975.63468)/985.3682</f>
        <v>1897.7980149428304</v>
      </c>
      <c r="R23">
        <f t="shared" ref="R23" si="28">(J23+9975.63468)/985.3682</f>
        <v>1918.3966774415389</v>
      </c>
      <c r="S23" s="15">
        <f t="shared" si="19"/>
        <v>1914.5763874440954</v>
      </c>
      <c r="T23" s="15">
        <f t="shared" si="20"/>
        <v>30.259522177568403</v>
      </c>
      <c r="U23" s="15">
        <f t="shared" si="21"/>
        <v>1.5804813208818477E-2</v>
      </c>
      <c r="V23" s="15">
        <f>(S23-B23)/B23*100</f>
        <v>-4.2711806277952293</v>
      </c>
    </row>
    <row r="24" spans="1:22" x14ac:dyDescent="0.2">
      <c r="A24" s="17" t="s">
        <v>96</v>
      </c>
      <c r="B24" s="8">
        <v>500</v>
      </c>
      <c r="C24" s="4">
        <v>816617.07250560098</v>
      </c>
      <c r="D24" s="4">
        <v>826614.74998254306</v>
      </c>
      <c r="E24" s="4">
        <v>827505.63840577903</v>
      </c>
      <c r="F24" s="4">
        <v>825340.77057287295</v>
      </c>
      <c r="G24" s="4">
        <v>823605.35460965801</v>
      </c>
      <c r="H24" s="4">
        <v>828288.47502865596</v>
      </c>
      <c r="I24" s="4">
        <v>830856.09473032795</v>
      </c>
      <c r="J24" s="4">
        <v>824703.81329939398</v>
      </c>
      <c r="K24">
        <f>(C24-158570)/1340.74734</f>
        <v>490.80617419356656</v>
      </c>
      <c r="L24">
        <f t="shared" ref="L24" si="29">(D24-158570)/1340.74734</f>
        <v>498.26296875781463</v>
      </c>
      <c r="M24">
        <f t="shared" ref="M24" si="30">(E24-158570)/1340.74734</f>
        <v>498.9274402780311</v>
      </c>
      <c r="N24">
        <f t="shared" ref="N24" si="31">(F24-158570)/1340.74734</f>
        <v>497.31276779775152</v>
      </c>
      <c r="O24">
        <f t="shared" ref="O24" si="32">(G24-158570)/1340.74734</f>
        <v>496.01840314645568</v>
      </c>
      <c r="P24">
        <f t="shared" ref="P24" si="33">(H24-158570)/1340.74734</f>
        <v>499.51132107310838</v>
      </c>
      <c r="Q24">
        <f t="shared" ref="Q24" si="34">(I24-158570)/1340.74734</f>
        <v>501.42638711506078</v>
      </c>
      <c r="R24">
        <f t="shared" ref="R24" si="35">(J24-158570)/1340.74734</f>
        <v>496.83769150673385</v>
      </c>
      <c r="S24" s="15">
        <f t="shared" si="19"/>
        <v>497.38789423356531</v>
      </c>
      <c r="T24" s="15">
        <f t="shared" si="20"/>
        <v>3.1499939974402342</v>
      </c>
      <c r="U24" s="15">
        <f t="shared" si="21"/>
        <v>6.333073309502479E-3</v>
      </c>
      <c r="V24" s="15">
        <f t="shared" ref="V24:V28" si="36">(S24-B24)/B24*100</f>
        <v>-0.52242115328693894</v>
      </c>
    </row>
    <row r="25" spans="1:22" x14ac:dyDescent="0.2">
      <c r="A25" s="17" t="s">
        <v>97</v>
      </c>
      <c r="B25" s="8">
        <v>150</v>
      </c>
      <c r="C25" s="4">
        <v>2943098.0192839601</v>
      </c>
      <c r="D25" s="4">
        <v>3007315.0472331699</v>
      </c>
      <c r="E25" s="4">
        <v>2904053.0968294698</v>
      </c>
      <c r="F25" s="4">
        <v>2912210.6272861701</v>
      </c>
      <c r="G25" s="4">
        <v>2951456.9186837901</v>
      </c>
      <c r="H25" s="4">
        <v>2846119.99118802</v>
      </c>
      <c r="I25" s="4">
        <v>2854587.41838306</v>
      </c>
      <c r="J25" s="4">
        <v>2863236.22081785</v>
      </c>
      <c r="K25">
        <f>(C25-45922.8)/19726.79471</f>
        <v>146.86497537358721</v>
      </c>
      <c r="L25">
        <f t="shared" ref="L25" si="37">(D25-45922.8)/19726.79471</f>
        <v>150.12029530230612</v>
      </c>
      <c r="M25">
        <f t="shared" ref="M25" si="38">(E25-45922.8)/19726.79471</f>
        <v>144.88569171253215</v>
      </c>
      <c r="N25">
        <f t="shared" ref="N25" si="39">(F25-45922.8)/19726.79471</f>
        <v>145.29921710155875</v>
      </c>
      <c r="O25">
        <f t="shared" ref="O25" si="40">(G25-45922.8)/19726.79471</f>
        <v>147.2887086522426</v>
      </c>
      <c r="P25">
        <f t="shared" ref="P25" si="41">(H25-45922.8)/19726.79471</f>
        <v>141.94891934311715</v>
      </c>
      <c r="Q25">
        <f t="shared" ref="Q25" si="42">(I25-45922.8)/19726.79471</f>
        <v>142.37815416405581</v>
      </c>
      <c r="R25">
        <f t="shared" ref="R25" si="43">(J25-45922.8)/19726.79471</f>
        <v>142.81658334436281</v>
      </c>
      <c r="S25" s="15">
        <f t="shared" si="19"/>
        <v>145.2003181242203</v>
      </c>
      <c r="T25" s="15">
        <f t="shared" si="20"/>
        <v>2.8199746687679732</v>
      </c>
      <c r="U25" s="15">
        <f t="shared" si="21"/>
        <v>1.9421270594982148E-2</v>
      </c>
      <c r="V25" s="15">
        <f t="shared" si="36"/>
        <v>-3.1997879171864647</v>
      </c>
    </row>
    <row r="26" spans="1:22" x14ac:dyDescent="0.2">
      <c r="A26" s="17" t="s">
        <v>98</v>
      </c>
      <c r="B26" s="8">
        <v>2000</v>
      </c>
      <c r="C26" s="4">
        <v>3470142.8862417</v>
      </c>
      <c r="D26" s="4">
        <v>3711166.9560980699</v>
      </c>
      <c r="E26" s="4">
        <v>3671282.8884054399</v>
      </c>
      <c r="F26" s="4">
        <v>3615540.3594129402</v>
      </c>
      <c r="G26" s="4">
        <v>3556514.4579168302</v>
      </c>
      <c r="H26" s="4">
        <v>3505730.03031793</v>
      </c>
      <c r="I26" s="4">
        <v>3606048.3696316401</v>
      </c>
      <c r="J26" s="4">
        <v>3682483.9520655801</v>
      </c>
      <c r="K26">
        <f>(C26-6701.00937)/1888.41284</f>
        <v>1834.0491038345726</v>
      </c>
      <c r="L26">
        <f t="shared" ref="L26" si="44">(D26-6701.00937)/1888.41284</f>
        <v>1961.6822488498171</v>
      </c>
      <c r="M26">
        <f t="shared" ref="M26" si="45">(E26-6701.00937)/1888.41284</f>
        <v>1940.5618312971437</v>
      </c>
      <c r="N26">
        <f t="shared" ref="N26" si="46">(F26-6701.00937)/1888.41284</f>
        <v>1911.0436413061777</v>
      </c>
      <c r="O26">
        <f t="shared" ref="O26" si="47">(G26-6701.00937)/1888.41284</f>
        <v>1879.7867570879416</v>
      </c>
      <c r="P26">
        <f t="shared" ref="P26" si="48">(H26-6701.00937)/1888.41284</f>
        <v>1852.8941060091129</v>
      </c>
      <c r="Q26">
        <f t="shared" ref="Q26" si="49">(I26-6701.00937)/1888.41284</f>
        <v>1906.0172034530544</v>
      </c>
      <c r="R26">
        <f t="shared" ref="R26" si="50">(J26-6701.00937)/1888.41284</f>
        <v>1946.493301059942</v>
      </c>
      <c r="S26" s="15">
        <f t="shared" si="19"/>
        <v>1904.0660241122205</v>
      </c>
      <c r="T26" s="15">
        <f t="shared" si="20"/>
        <v>45.692385269899326</v>
      </c>
      <c r="U26" s="15">
        <f t="shared" si="21"/>
        <v>2.3997269365280339E-2</v>
      </c>
      <c r="V26" s="15">
        <f t="shared" si="36"/>
        <v>-4.7966987943889761</v>
      </c>
    </row>
    <row r="27" spans="1:22" x14ac:dyDescent="0.2">
      <c r="A27" s="17" t="s">
        <v>99</v>
      </c>
      <c r="B27" s="8" t="s">
        <v>79</v>
      </c>
      <c r="C27" s="4">
        <v>255129.563491509</v>
      </c>
      <c r="D27" s="4">
        <v>271268.80630761798</v>
      </c>
      <c r="E27" s="4">
        <v>257311.3564165</v>
      </c>
      <c r="F27" s="4">
        <v>250809.56837860099</v>
      </c>
      <c r="G27" s="4">
        <v>252586.75218221499</v>
      </c>
      <c r="H27" s="4">
        <v>251896.38417057501</v>
      </c>
      <c r="I27" s="4">
        <v>253565.43553303901</v>
      </c>
      <c r="J27" s="4">
        <v>252630.50640359</v>
      </c>
      <c r="K27">
        <f>(C27+171.87653)/51.21354</f>
        <v>4985.0379415582092</v>
      </c>
      <c r="L27">
        <f t="shared" ref="L27" si="51">(D27+171.87653)/51.21354</f>
        <v>5300.1741890448893</v>
      </c>
      <c r="M27">
        <f t="shared" ref="M27" si="52">(E27+171.87653)/51.21354</f>
        <v>5027.6398184249711</v>
      </c>
      <c r="N27">
        <f t="shared" ref="N27" si="53">(F27+171.87653)/51.21354</f>
        <v>4900.6853443171667</v>
      </c>
      <c r="O27">
        <f t="shared" ref="O27" si="54">(G27+171.87653)/51.21354</f>
        <v>4935.3867885761265</v>
      </c>
      <c r="P27">
        <f t="shared" ref="P27" si="55">(H27+171.87653)/51.21354</f>
        <v>4921.9066032259243</v>
      </c>
      <c r="Q27">
        <f t="shared" ref="Q27" si="56">(I27+171.87653)/51.21354</f>
        <v>4954.4966441108936</v>
      </c>
      <c r="R27">
        <f t="shared" ref="R27" si="57">(J27+171.87653)/51.21354</f>
        <v>4936.241137277173</v>
      </c>
      <c r="S27" s="15">
        <f t="shared" si="19"/>
        <v>4995.1960583169202</v>
      </c>
      <c r="T27" s="15">
        <f t="shared" si="20"/>
        <v>129.38333862434885</v>
      </c>
      <c r="U27" s="15">
        <f t="shared" si="21"/>
        <v>2.5901553635502995E-2</v>
      </c>
      <c r="V27" s="15">
        <f>(S27-5000)/5000*100</f>
        <v>-9.6078833661595128E-2</v>
      </c>
    </row>
    <row r="28" spans="1:22" x14ac:dyDescent="0.2">
      <c r="A28" s="17" t="s">
        <v>100</v>
      </c>
      <c r="B28" s="8">
        <v>5000</v>
      </c>
      <c r="C28" s="4">
        <v>583056.10231750901</v>
      </c>
      <c r="D28" s="4">
        <v>565596.01834391896</v>
      </c>
      <c r="E28" s="4">
        <v>564661.89548069495</v>
      </c>
      <c r="F28" s="4">
        <v>577530.60027916799</v>
      </c>
      <c r="G28" s="4">
        <v>572231.34812038101</v>
      </c>
      <c r="H28" s="4">
        <v>583830.63470627705</v>
      </c>
      <c r="I28" s="4">
        <v>568988.77030614798</v>
      </c>
      <c r="J28" s="4">
        <v>570297.76500972698</v>
      </c>
      <c r="K28">
        <f>(C28-3213.63248)/113.35726</f>
        <v>5115.1771826304639</v>
      </c>
      <c r="L28">
        <f t="shared" ref="L28" si="58">(D28-3213.63248)/113.35726</f>
        <v>4961.1501359852818</v>
      </c>
      <c r="M28">
        <f t="shared" ref="M28" si="59">(E28-3213.63248)/113.35726</f>
        <v>4952.9096151467929</v>
      </c>
      <c r="N28">
        <f t="shared" ref="N28" si="60">(F28-3213.63248)/113.35726</f>
        <v>5066.4330436283299</v>
      </c>
      <c r="O28">
        <f t="shared" ref="O28" si="61">(G28-3213.63248)/113.35726</f>
        <v>5019.6848057229063</v>
      </c>
      <c r="P28">
        <f t="shared" ref="P28" si="62">(H28-3213.63248)/113.35726</f>
        <v>5122.0098494465819</v>
      </c>
      <c r="Q28">
        <f t="shared" ref="Q28" si="63">(I28-3213.63248)/113.35726</f>
        <v>4991.0798640170733</v>
      </c>
      <c r="R28">
        <f t="shared" ref="R28" si="64">(J28-3213.63248)/113.35726</f>
        <v>5002.6273793996697</v>
      </c>
      <c r="S28" s="15">
        <f t="shared" si="19"/>
        <v>5028.8839844971371</v>
      </c>
      <c r="T28" s="15">
        <f t="shared" si="20"/>
        <v>65.565713347475082</v>
      </c>
      <c r="U28" s="15">
        <f t="shared" si="21"/>
        <v>1.3037825797850717E-2</v>
      </c>
      <c r="V28" s="15">
        <f t="shared" si="36"/>
        <v>0.57767968994274277</v>
      </c>
    </row>
    <row r="30" spans="1:22" x14ac:dyDescent="0.2">
      <c r="A30" s="24" t="s">
        <v>48</v>
      </c>
      <c r="B30" s="24"/>
      <c r="C30" s="19" t="s">
        <v>101</v>
      </c>
      <c r="D30" s="19"/>
      <c r="E30" s="19"/>
      <c r="F30" s="19"/>
      <c r="G30" s="19"/>
      <c r="H30" s="19"/>
      <c r="I30" s="19"/>
      <c r="J30" s="19"/>
      <c r="K30" s="21" t="s">
        <v>70</v>
      </c>
      <c r="L30" s="21"/>
      <c r="M30" s="21"/>
      <c r="N30" s="21"/>
      <c r="O30" s="21"/>
      <c r="P30" s="21"/>
      <c r="Q30" s="21"/>
      <c r="R30" s="21"/>
    </row>
    <row r="31" spans="1:22" x14ac:dyDescent="0.2">
      <c r="A31" s="8" t="s">
        <v>0</v>
      </c>
      <c r="B31" s="8" t="s">
        <v>77</v>
      </c>
      <c r="C31" s="4" t="s">
        <v>9</v>
      </c>
      <c r="D31" s="4" t="s">
        <v>10</v>
      </c>
      <c r="E31" s="4" t="s">
        <v>11</v>
      </c>
      <c r="F31" s="4" t="s">
        <v>12</v>
      </c>
      <c r="G31" s="4" t="s">
        <v>13</v>
      </c>
      <c r="H31" s="4" t="s">
        <v>14</v>
      </c>
      <c r="I31" s="4" t="s">
        <v>15</v>
      </c>
      <c r="J31" s="4" t="s">
        <v>16</v>
      </c>
      <c r="K31" s="4" t="s">
        <v>9</v>
      </c>
      <c r="L31" s="4" t="s">
        <v>10</v>
      </c>
      <c r="M31" s="4" t="s">
        <v>11</v>
      </c>
      <c r="N31" s="4" t="s">
        <v>12</v>
      </c>
      <c r="O31" s="4" t="s">
        <v>13</v>
      </c>
      <c r="P31" s="4" t="s">
        <v>14</v>
      </c>
      <c r="Q31" s="4" t="s">
        <v>15</v>
      </c>
      <c r="R31" s="4" t="s">
        <v>16</v>
      </c>
      <c r="S31" s="4" t="s">
        <v>71</v>
      </c>
      <c r="T31" s="4" t="s">
        <v>72</v>
      </c>
      <c r="U31" s="4" t="s">
        <v>73</v>
      </c>
      <c r="V31" s="4" t="s">
        <v>93</v>
      </c>
    </row>
    <row r="32" spans="1:22" x14ac:dyDescent="0.2">
      <c r="A32" s="17" t="s">
        <v>94</v>
      </c>
      <c r="B32" s="8">
        <v>10000</v>
      </c>
      <c r="C32" s="4">
        <v>155434.48044790901</v>
      </c>
      <c r="D32" s="4">
        <v>156625.64848890601</v>
      </c>
      <c r="E32" s="4">
        <v>155623.75401506099</v>
      </c>
      <c r="F32" s="4">
        <v>158124.94937990801</v>
      </c>
      <c r="G32" s="4">
        <v>158848.20794300601</v>
      </c>
      <c r="H32" s="4">
        <v>157375.67761217401</v>
      </c>
      <c r="I32" s="4">
        <v>158468.04965302901</v>
      </c>
      <c r="J32" s="4">
        <v>157605.002054379</v>
      </c>
      <c r="K32">
        <f>(C32-670.32764)/15.53875</f>
        <v>9959.8843412699862</v>
      </c>
      <c r="L32">
        <f t="shared" ref="L32" si="65">(D32-670.32764)/15.53875</f>
        <v>10036.542247536385</v>
      </c>
      <c r="M32">
        <f t="shared" ref="M32" si="66">(E32-670.32764)/15.53875</f>
        <v>9972.0650872857204</v>
      </c>
      <c r="N32">
        <f t="shared" ref="N32" si="67">(F32-670.32764)/15.53875</f>
        <v>10133.030117603283</v>
      </c>
      <c r="O32">
        <f t="shared" ref="O32" si="68">(G32-670.32764)/15.53875</f>
        <v>10179.575596686091</v>
      </c>
      <c r="P32">
        <f t="shared" ref="P32" si="69">(H32-670.32764)/15.53875</f>
        <v>10084.810552468763</v>
      </c>
      <c r="Q32">
        <f t="shared" ref="Q32" si="70">(I32-670.32764)/15.53875</f>
        <v>10155.110418343111</v>
      </c>
      <c r="R32">
        <f t="shared" ref="R32" si="71">(J32-670.32764)/15.53875</f>
        <v>10099.568782197988</v>
      </c>
      <c r="S32" s="15">
        <f t="shared" ref="S32:S38" si="72">AVERAGE(K32:R32)</f>
        <v>10077.573392923914</v>
      </c>
      <c r="T32" s="15">
        <f t="shared" ref="T32:T38" si="73">STDEV(K32:R32)</f>
        <v>81.67385676545868</v>
      </c>
      <c r="U32" s="15">
        <f t="shared" ref="U32:U38" si="74">T32/S32</f>
        <v>8.1045161946234935E-3</v>
      </c>
      <c r="V32" s="15">
        <f>(S32-B32)/B32*100</f>
        <v>0.77573392923914075</v>
      </c>
    </row>
    <row r="33" spans="1:22" x14ac:dyDescent="0.2">
      <c r="A33" s="17" t="s">
        <v>95</v>
      </c>
      <c r="B33" s="8">
        <v>10000</v>
      </c>
      <c r="C33" s="4">
        <v>9200025.5340834595</v>
      </c>
      <c r="D33" s="4">
        <v>9600819.7753740791</v>
      </c>
      <c r="E33" s="4">
        <v>9664903.5149120595</v>
      </c>
      <c r="F33" s="4">
        <v>9700400.2162499409</v>
      </c>
      <c r="G33" s="4">
        <v>9602436.1310795303</v>
      </c>
      <c r="H33" s="4">
        <v>9435963.8224518597</v>
      </c>
      <c r="I33" s="4">
        <v>9480531.0085961893</v>
      </c>
      <c r="J33" s="4">
        <v>9581162.99580786</v>
      </c>
      <c r="K33">
        <f>(C33+9975.63468)/985.3682</f>
        <v>9346.7611079426533</v>
      </c>
      <c r="L33">
        <f t="shared" ref="L33" si="75">(D33+9975.63468)/985.3682</f>
        <v>9753.5067704174726</v>
      </c>
      <c r="M33">
        <f t="shared" ref="M33" si="76">(E33+9975.63468)/985.3682</f>
        <v>9818.5420938001225</v>
      </c>
      <c r="N33">
        <f t="shared" ref="N33" si="77">(F33+9975.63468)/985.3682</f>
        <v>9854.5658880913143</v>
      </c>
      <c r="O33">
        <f t="shared" ref="O33" si="78">(G33+9975.63468)/985.3682</f>
        <v>9755.1471274996802</v>
      </c>
      <c r="P33">
        <f t="shared" ref="P33" si="79">(H33+9975.63468)/985.3682</f>
        <v>9586.2028601408674</v>
      </c>
      <c r="Q33">
        <f t="shared" ref="Q33" si="80">(I33+9975.63468)/985.3682</f>
        <v>9631.4318274896523</v>
      </c>
      <c r="R33">
        <f t="shared" ref="R33" si="81">(J33+9975.63468)/985.3682</f>
        <v>9733.5581059829801</v>
      </c>
      <c r="S33" s="15">
        <f t="shared" si="72"/>
        <v>9684.9644726705938</v>
      </c>
      <c r="T33" s="15">
        <f t="shared" si="73"/>
        <v>162.829327790067</v>
      </c>
      <c r="U33" s="15">
        <f t="shared" si="74"/>
        <v>1.6812589065199474E-2</v>
      </c>
      <c r="V33" s="15">
        <f>(S33-B33)/B33*100</f>
        <v>-3.1503552732940623</v>
      </c>
    </row>
    <row r="34" spans="1:22" x14ac:dyDescent="0.2">
      <c r="A34" s="17" t="s">
        <v>96</v>
      </c>
      <c r="B34" s="8">
        <v>2000</v>
      </c>
      <c r="C34" s="4">
        <v>2919155.9119603499</v>
      </c>
      <c r="D34" s="4">
        <v>2841341.0053756</v>
      </c>
      <c r="E34" s="4">
        <v>2873774.3953115698</v>
      </c>
      <c r="F34" s="4">
        <v>2831041.6969736</v>
      </c>
      <c r="G34" s="4">
        <v>2855417.6683560298</v>
      </c>
      <c r="H34" s="4">
        <v>2871820.4597402299</v>
      </c>
      <c r="I34" s="4">
        <v>2900526.82607457</v>
      </c>
      <c r="J34" s="4">
        <v>2883582.8009369099</v>
      </c>
      <c r="K34">
        <f>(C34-158570)/1340.74734</f>
        <v>2058.9904075143272</v>
      </c>
      <c r="L34">
        <f t="shared" ref="L34" si="82">(D34-158570)/1340.74734</f>
        <v>2000.951950705045</v>
      </c>
      <c r="M34">
        <f t="shared" ref="M34" si="83">(E34-158570)/1340.74734</f>
        <v>2025.1424815890889</v>
      </c>
      <c r="N34">
        <f t="shared" ref="N34" si="84">(F34-158570)/1340.74734</f>
        <v>1993.2701839062386</v>
      </c>
      <c r="O34">
        <f t="shared" ref="O34" si="85">(G34-158570)/1340.74734</f>
        <v>2011.4510675486629</v>
      </c>
      <c r="P34">
        <f t="shared" ref="P34" si="86">(H34-158570)/1340.74734</f>
        <v>2023.6851335019096</v>
      </c>
      <c r="Q34">
        <f t="shared" ref="Q34" si="87">(I34-158570)/1340.74734</f>
        <v>2045.0958538351977</v>
      </c>
      <c r="R34">
        <f t="shared" ref="R34" si="88">(J34-158570)/1340.74734</f>
        <v>2032.4581072351111</v>
      </c>
      <c r="S34" s="15">
        <f t="shared" si="72"/>
        <v>2023.8806482294476</v>
      </c>
      <c r="T34" s="15">
        <f t="shared" si="73"/>
        <v>21.958413846290068</v>
      </c>
      <c r="U34" s="15">
        <f t="shared" si="74"/>
        <v>1.0849658484308329E-2</v>
      </c>
      <c r="V34" s="15">
        <f t="shared" ref="V34:V36" si="89">(S34-B34)/B34*100</f>
        <v>1.1940324114723808</v>
      </c>
    </row>
    <row r="35" spans="1:22" x14ac:dyDescent="0.2">
      <c r="A35" s="17" t="s">
        <v>97</v>
      </c>
      <c r="B35" s="8">
        <v>750</v>
      </c>
      <c r="C35" s="4">
        <v>14710436.189489299</v>
      </c>
      <c r="D35" s="4">
        <v>15375101.8720141</v>
      </c>
      <c r="E35" s="4">
        <v>15196228.5475512</v>
      </c>
      <c r="F35" s="4">
        <v>14912963.243158801</v>
      </c>
      <c r="G35" s="4">
        <v>15137776.6782063</v>
      </c>
      <c r="H35" s="4">
        <v>15219233.193009499</v>
      </c>
      <c r="I35" s="4">
        <v>15080235.214792799</v>
      </c>
      <c r="J35" s="4">
        <v>14854426.401271701</v>
      </c>
      <c r="K35">
        <f>(C35-45922.8)/19726.79471</f>
        <v>743.38044294927931</v>
      </c>
      <c r="L35">
        <f t="shared" ref="L35" si="90">(D35-45922.8)/19726.79471</f>
        <v>777.0739898379619</v>
      </c>
      <c r="M35">
        <f t="shared" ref="M35" si="91">(E35-45922.8)/19726.79471</f>
        <v>768.00645874167969</v>
      </c>
      <c r="N35">
        <f t="shared" ref="N35" si="92">(F35-45922.8)/19726.79471</f>
        <v>753.64704006486829</v>
      </c>
      <c r="O35">
        <f t="shared" ref="O35" si="93">(G35-45922.8)/19726.79471</f>
        <v>765.04338895745025</v>
      </c>
      <c r="P35">
        <f t="shared" ref="P35" si="94">(H35-45922.8)/19726.79471</f>
        <v>769.1726211008712</v>
      </c>
      <c r="Q35">
        <f t="shared" ref="Q35" si="95">(I35-45922.8)/19726.79471</f>
        <v>762.1264699009381</v>
      </c>
      <c r="R35">
        <f t="shared" ref="R35" si="96">(J35-45922.8)/19726.79471</f>
        <v>750.67966281237295</v>
      </c>
      <c r="S35" s="15">
        <f t="shared" si="72"/>
        <v>761.14125929567763</v>
      </c>
      <c r="T35" s="15">
        <f t="shared" si="73"/>
        <v>11.101723253594241</v>
      </c>
      <c r="U35" s="15">
        <f t="shared" si="74"/>
        <v>1.4585627986935336E-2</v>
      </c>
      <c r="V35" s="15">
        <f t="shared" si="89"/>
        <v>1.4855012394236837</v>
      </c>
    </row>
    <row r="36" spans="1:22" x14ac:dyDescent="0.2">
      <c r="A36" s="17" t="s">
        <v>98</v>
      </c>
      <c r="B36" s="8">
        <v>10000</v>
      </c>
      <c r="C36" s="4">
        <v>17045188.5221233</v>
      </c>
      <c r="D36" s="4">
        <v>18091637.645020101</v>
      </c>
      <c r="E36" s="4">
        <v>18329156.7134417</v>
      </c>
      <c r="F36" s="4">
        <v>18322281.189491101</v>
      </c>
      <c r="G36" s="4">
        <v>18301067.743112002</v>
      </c>
      <c r="H36" s="4">
        <v>18174538.057518799</v>
      </c>
      <c r="I36" s="4">
        <v>17834717.398408402</v>
      </c>
      <c r="J36" s="4">
        <v>18199795.5006437</v>
      </c>
      <c r="K36">
        <f>(C36-6701.00937)/1888.41284</f>
        <v>9022.649683293459</v>
      </c>
      <c r="L36">
        <f t="shared" ref="L36" si="97">(D36-6701.00937)/1888.41284</f>
        <v>9576.7918182816957</v>
      </c>
      <c r="M36">
        <f t="shared" ref="M36" si="98">(E36-6701.00937)/1888.41284</f>
        <v>9702.5689065277165</v>
      </c>
      <c r="N36">
        <f t="shared" ref="N36" si="99">(F36-6701.00937)/1888.41284</f>
        <v>9698.9280056584994</v>
      </c>
      <c r="O36">
        <f t="shared" ref="O36" si="100">(G36-6701.00937)/1888.41284</f>
        <v>9687.6945264479364</v>
      </c>
      <c r="P36">
        <f t="shared" ref="P36" si="101">(H36-6701.00937)/1888.41284</f>
        <v>9620.6913357721078</v>
      </c>
      <c r="Q36">
        <f t="shared" ref="Q36" si="102">(I36-6701.00937)/1888.41284</f>
        <v>9440.7409287888568</v>
      </c>
      <c r="R36">
        <f t="shared" ref="R36" si="103">(J36-6701.00937)/1888.41284</f>
        <v>9634.0662941445062</v>
      </c>
      <c r="S36" s="15">
        <f t="shared" si="72"/>
        <v>9548.0164373643456</v>
      </c>
      <c r="T36" s="15">
        <f t="shared" si="73"/>
        <v>229.03625353082418</v>
      </c>
      <c r="U36" s="15">
        <f t="shared" si="74"/>
        <v>2.3987836115838091E-2</v>
      </c>
      <c r="V36" s="15">
        <f t="shared" si="89"/>
        <v>-4.5198356263565431</v>
      </c>
    </row>
    <row r="37" spans="1:22" x14ac:dyDescent="0.2">
      <c r="A37" s="17" t="s">
        <v>99</v>
      </c>
      <c r="B37" s="8" t="s">
        <v>80</v>
      </c>
      <c r="C37" s="4">
        <v>431482.51237657299</v>
      </c>
      <c r="D37" s="4">
        <v>471553.63966461498</v>
      </c>
      <c r="E37" s="4">
        <v>476410.919304271</v>
      </c>
      <c r="F37" s="4">
        <v>477189.70947435999</v>
      </c>
      <c r="G37" s="4">
        <v>470544.55060685403</v>
      </c>
      <c r="H37" s="4">
        <v>474827.819043266</v>
      </c>
      <c r="I37" s="4">
        <v>485033.336442161</v>
      </c>
      <c r="J37" s="4">
        <v>475186.00710833003</v>
      </c>
      <c r="K37">
        <f>(C37+171.87653)/51.21354</f>
        <v>8428.520834657651</v>
      </c>
      <c r="L37">
        <f t="shared" ref="L37" si="104">(D37+171.87653)/51.21354</f>
        <v>9210.9531228385113</v>
      </c>
      <c r="M37">
        <f t="shared" ref="M37" si="105">(E37+171.87653)/51.21354</f>
        <v>9305.7967840979363</v>
      </c>
      <c r="N37">
        <f t="shared" ref="N37" si="106">(F37+171.87653)/51.21354</f>
        <v>9321.0035081417918</v>
      </c>
      <c r="O37">
        <f t="shared" ref="O37" si="107">(G37+171.87653)/51.21354</f>
        <v>9191.2495628471297</v>
      </c>
      <c r="P37">
        <f t="shared" ref="P37" si="108">(H37+171.87653)/51.21354</f>
        <v>9274.8850318346667</v>
      </c>
      <c r="Q37">
        <f t="shared" ref="Q37" si="109">(I37+171.87653)/51.21354</f>
        <v>9474.1588449492265</v>
      </c>
      <c r="R37">
        <f t="shared" ref="R37" si="110">(J37+171.87653)/51.21354</f>
        <v>9281.8790428923676</v>
      </c>
      <c r="S37" s="15">
        <f t="shared" si="72"/>
        <v>9186.0558415324103</v>
      </c>
      <c r="T37" s="15">
        <f t="shared" si="73"/>
        <v>317.83440288356917</v>
      </c>
      <c r="U37" s="15">
        <f t="shared" si="74"/>
        <v>3.4599659349615744E-2</v>
      </c>
      <c r="V37" s="15">
        <f>(S37-10000)/10000*100</f>
        <v>-8.1394415846758967</v>
      </c>
    </row>
    <row r="38" spans="1:22" x14ac:dyDescent="0.2">
      <c r="A38" s="17" t="s">
        <v>100</v>
      </c>
      <c r="B38" s="8">
        <v>20000</v>
      </c>
      <c r="C38" s="4">
        <v>2296935.4273246299</v>
      </c>
      <c r="D38" s="4">
        <v>2204075.4338638</v>
      </c>
      <c r="E38" s="4">
        <v>2206638.6229799101</v>
      </c>
      <c r="F38" s="4">
        <v>2215051.3921012501</v>
      </c>
      <c r="G38" s="4">
        <v>2240373.08852001</v>
      </c>
      <c r="H38" s="4">
        <v>2234083.1065841601</v>
      </c>
      <c r="I38" s="4">
        <v>2167554.2955296999</v>
      </c>
      <c r="J38" s="4">
        <v>2217370.6511313301</v>
      </c>
      <c r="K38">
        <f>(C38-3213.63248)/113.35726</f>
        <v>20234.449869771284</v>
      </c>
      <c r="L38">
        <f t="shared" ref="L38" si="111">(D38-3213.63248)/113.35726</f>
        <v>19415.269929634855</v>
      </c>
      <c r="M38">
        <f t="shared" ref="M38" si="112">(E38-3213.63248)/113.35726</f>
        <v>19437.881530480801</v>
      </c>
      <c r="N38">
        <f t="shared" ref="N38" si="113">(F38-3213.63248)/113.35726</f>
        <v>19512.096178235519</v>
      </c>
      <c r="O38">
        <f t="shared" ref="O38" si="114">(G38-3213.63248)/113.35726</f>
        <v>19735.475751972215</v>
      </c>
      <c r="P38">
        <f t="shared" ref="P38" si="115">(H38-3213.63248)/113.35726</f>
        <v>19679.987625884394</v>
      </c>
      <c r="Q38">
        <f t="shared" ref="Q38" si="116">(I38-3213.63248)/113.35726</f>
        <v>19093.092608710725</v>
      </c>
      <c r="R38">
        <f t="shared" ref="R38" si="117">(J38-3213.63248)/113.35726</f>
        <v>19532.555909090694</v>
      </c>
      <c r="S38" s="15">
        <f t="shared" si="72"/>
        <v>19580.101175472562</v>
      </c>
      <c r="T38" s="15">
        <f t="shared" si="73"/>
        <v>328.14394029334773</v>
      </c>
      <c r="U38" s="15">
        <f t="shared" si="74"/>
        <v>1.6759052333417169E-2</v>
      </c>
      <c r="V38" s="15">
        <f t="shared" ref="V38" si="118">(S38-B38)/B38*100</f>
        <v>-2.0994941226371884</v>
      </c>
    </row>
  </sheetData>
  <mergeCells count="17">
    <mergeCell ref="K10:R10"/>
    <mergeCell ref="K20:R20"/>
    <mergeCell ref="K30:R30"/>
    <mergeCell ref="A30:B30"/>
    <mergeCell ref="C30:J30"/>
    <mergeCell ref="C1:D1"/>
    <mergeCell ref="C2:D2"/>
    <mergeCell ref="C3:D3"/>
    <mergeCell ref="C4:D4"/>
    <mergeCell ref="C5:D5"/>
    <mergeCell ref="C6:D6"/>
    <mergeCell ref="C7:D7"/>
    <mergeCell ref="C10:J10"/>
    <mergeCell ref="C20:J20"/>
    <mergeCell ref="A10:B10"/>
    <mergeCell ref="A20:B20"/>
    <mergeCell ref="C8:D8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Precision-Metabolite Standard</vt:lpstr>
      <vt:lpstr>Precision-plasma QC</vt:lpstr>
      <vt:lpstr>Precision-293T</vt:lpstr>
      <vt:lpstr>Matrix effect</vt:lpstr>
      <vt:lpstr>Recovery</vt:lpstr>
      <vt:lpstr>Quantification accuracy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Demon Chirs</dc:creator>
  <cp:lastModifiedBy>Administrator</cp:lastModifiedBy>
  <dcterms:created xsi:type="dcterms:W3CDTF">2015-06-05T18:19:34Z</dcterms:created>
  <dcterms:modified xsi:type="dcterms:W3CDTF">2024-01-01T10:13:49Z</dcterms:modified>
</cp:coreProperties>
</file>