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a\OneDrive\my laptop\0428submission_files\"/>
    </mc:Choice>
  </mc:AlternateContent>
  <bookViews>
    <workbookView xWindow="-120" yWindow="-120" windowWidth="29040" windowHeight="15840"/>
  </bookViews>
  <sheets>
    <sheet name="Figure 1" sheetId="1" r:id="rId1"/>
    <sheet name="Figure 2 (a)" sheetId="2" r:id="rId2"/>
    <sheet name="Figure 2 (b)" sheetId="11" r:id="rId3"/>
    <sheet name="Figure 2 (c)" sheetId="10" r:id="rId4"/>
    <sheet name="Figure 2 (d)" sheetId="9" r:id="rId5"/>
    <sheet name="Figure 3" sheetId="7" r:id="rId6"/>
    <sheet name="Figure 4 (a) " sheetId="6" r:id="rId7"/>
    <sheet name="Figure 4 (b)" sheetId="8" r:id="rId8"/>
    <sheet name="Figure 5 (a)" sheetId="4" r:id="rId9"/>
    <sheet name="Figure 5 (b)" sheetId="12" r:id="rId10"/>
    <sheet name="Figure 6" sheetId="5" r:id="rId11"/>
    <sheet name="Figure 7" sheetId="3" r:id="rId12"/>
    <sheet name="Table 1" sheetId="13" r:id="rId13"/>
  </sheets>
  <definedNames>
    <definedName name="_Hlk158147593" localSheetId="1">'Figure 2 (a)'!$A$1</definedName>
    <definedName name="_Hlk158147593" localSheetId="2">'Figure 2 (b)'!$A$1</definedName>
    <definedName name="_Hlk158147593" localSheetId="3">'Figure 2 (c)'!$A$1</definedName>
    <definedName name="_Hlk158147593" localSheetId="4">'Figure 2 (d)'!$A$1</definedName>
    <definedName name="_Toc163464436" localSheetId="0">'Figure 1'!$B$1</definedName>
    <definedName name="_Toc163464437" localSheetId="11">'Figure 7'!$A$1</definedName>
    <definedName name="_Toc163464438" localSheetId="8">'Figure 5 (a)'!$A$1</definedName>
    <definedName name="_Toc163464438" localSheetId="9">'Figure 5 (b)'!$A$1</definedName>
    <definedName name="_Toc163464439" localSheetId="10">'Figure 6'!$A$1</definedName>
    <definedName name="_Toc163464440" localSheetId="6">'Figure 4 (a) '!$A$1</definedName>
    <definedName name="_Toc163464440" localSheetId="7">'Figure 4 (b)'!$A$1</definedName>
    <definedName name="_Toc163464442" localSheetId="5">'Figure 3'!$A$1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2" l="1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42" i="10"/>
  <c r="D41" i="10"/>
  <c r="D40" i="10"/>
  <c r="E39" i="10"/>
  <c r="D39" i="10" s="1"/>
  <c r="D38" i="10"/>
  <c r="D37" i="10"/>
  <c r="D36" i="10"/>
  <c r="D35" i="10"/>
  <c r="E34" i="10"/>
  <c r="D34" i="10" s="1"/>
  <c r="D33" i="10"/>
  <c r="D32" i="10"/>
  <c r="D31" i="10"/>
  <c r="D30" i="10"/>
  <c r="D29" i="10"/>
  <c r="D28" i="10"/>
  <c r="E27" i="10"/>
  <c r="D27" i="10" s="1"/>
  <c r="D26" i="10"/>
  <c r="E25" i="10"/>
  <c r="D25" i="10" s="1"/>
  <c r="E24" i="10"/>
  <c r="D24" i="10"/>
  <c r="E23" i="10"/>
  <c r="D23" i="10" s="1"/>
  <c r="E22" i="10"/>
  <c r="D22" i="10" s="1"/>
  <c r="E21" i="10"/>
  <c r="D21" i="10" s="1"/>
  <c r="D20" i="10"/>
  <c r="D19" i="10"/>
  <c r="D18" i="10"/>
  <c r="D17" i="10"/>
  <c r="D16" i="10"/>
  <c r="D15" i="10"/>
  <c r="E14" i="10"/>
  <c r="D14" i="10" s="1"/>
  <c r="D13" i="10"/>
  <c r="D12" i="10"/>
  <c r="E11" i="10"/>
  <c r="D11" i="10"/>
  <c r="D10" i="10"/>
  <c r="D9" i="10"/>
  <c r="E8" i="10"/>
  <c r="D8" i="10" s="1"/>
  <c r="D7" i="10"/>
  <c r="D6" i="10"/>
  <c r="D5" i="10"/>
  <c r="D4" i="10"/>
</calcChain>
</file>

<file path=xl/sharedStrings.xml><?xml version="1.0" encoding="utf-8"?>
<sst xmlns="http://schemas.openxmlformats.org/spreadsheetml/2006/main" count="689" uniqueCount="191">
  <si>
    <r>
      <t>Figure</t>
    </r>
    <r>
      <rPr>
        <sz val="11"/>
        <color theme="1"/>
        <rFont val="Times New Roman"/>
        <family val="1"/>
      </rPr>
      <t xml:space="preserve"> 1 Number of accidents related to the studies of vehicles with driving automation (ADS / ADAS).</t>
    </r>
  </si>
  <si>
    <t>Incident Time (24:00)</t>
  </si>
  <si>
    <t>Posted Speed Limit (MPH)</t>
  </si>
  <si>
    <t>Day of the Week</t>
  </si>
  <si>
    <t>Thursday</t>
  </si>
  <si>
    <t>Saturday</t>
  </si>
  <si>
    <t>Monday</t>
  </si>
  <si>
    <t>Sunday</t>
  </si>
  <si>
    <t>Wednesday</t>
  </si>
  <si>
    <t>Tuesday</t>
  </si>
  <si>
    <t>Friday</t>
  </si>
  <si>
    <t>Variable category</t>
  </si>
  <si>
    <t>Variable type</t>
  </si>
  <si>
    <t>Variable description</t>
  </si>
  <si>
    <t>ADAS</t>
  </si>
  <si>
    <t>Num</t>
  </si>
  <si>
    <t>Road environment</t>
  </si>
  <si>
    <t>Weather</t>
  </si>
  <si>
    <t>Clear sky</t>
  </si>
  <si>
    <t xml:space="preserve">Cloudy sky </t>
  </si>
  <si>
    <t>Rain</t>
  </si>
  <si>
    <t xml:space="preserve">Fog </t>
  </si>
  <si>
    <t>Road Condition</t>
  </si>
  <si>
    <t>Normal road conditions</t>
  </si>
  <si>
    <t xml:space="preserve">Traffic event/work zone </t>
  </si>
  <si>
    <t>Reduced Roadway Width</t>
  </si>
  <si>
    <t>Road Surface</t>
  </si>
  <si>
    <t>Dry surface indicator</t>
  </si>
  <si>
    <t>Wet surface indicator</t>
  </si>
  <si>
    <t>Snow/slush/ice indicator</t>
  </si>
  <si>
    <t>Lighting</t>
  </si>
  <si>
    <t xml:space="preserve">Daylight </t>
  </si>
  <si>
    <t xml:space="preserve">Dawn/dusk indicator </t>
  </si>
  <si>
    <t xml:space="preserve">Dark– lighting </t>
  </si>
  <si>
    <t>Dark– not lighting</t>
  </si>
  <si>
    <t>Pre-crash condition</t>
  </si>
  <si>
    <t>Associated Factor</t>
  </si>
  <si>
    <t xml:space="preserve">Inattention </t>
  </si>
  <si>
    <t>Entering/Leaving Ramp</t>
  </si>
  <si>
    <t>Defective Vehicle Equipment</t>
  </si>
  <si>
    <t xml:space="preserve">No dangerous driver behavior </t>
  </si>
  <si>
    <t>Pre-accident movement</t>
  </si>
  <si>
    <t xml:space="preserve">Stopped </t>
  </si>
  <si>
    <t>Proceeding straight</t>
  </si>
  <si>
    <t>Run-off Road</t>
  </si>
  <si>
    <t xml:space="preserve">Turn </t>
  </si>
  <si>
    <t xml:space="preserve">Backing </t>
  </si>
  <si>
    <t>Changing lanes</t>
  </si>
  <si>
    <t xml:space="preserve">Entering traffic lane </t>
  </si>
  <si>
    <t>Into opposing lane</t>
  </si>
  <si>
    <t xml:space="preserve">Parked </t>
  </si>
  <si>
    <t xml:space="preserve">Travelling wrong way </t>
  </si>
  <si>
    <t>Accident Participation</t>
  </si>
  <si>
    <t xml:space="preserve">Pedestrian or bicycle </t>
  </si>
  <si>
    <t>Other participants</t>
  </si>
  <si>
    <t xml:space="preserve">Vehicle </t>
  </si>
  <si>
    <t>Crash Type</t>
  </si>
  <si>
    <t xml:space="preserve">Head-on </t>
  </si>
  <si>
    <t xml:space="preserve">Sideswipe </t>
  </si>
  <si>
    <t>Rear-end</t>
  </si>
  <si>
    <t xml:space="preserve">Broadside </t>
  </si>
  <si>
    <t>Severity</t>
  </si>
  <si>
    <t xml:space="preserve">No-injury </t>
  </si>
  <si>
    <t>Minor</t>
  </si>
  <si>
    <t xml:space="preserve">Moderate </t>
  </si>
  <si>
    <t xml:space="preserve">Fatal </t>
  </si>
  <si>
    <t>ADS</t>
  </si>
  <si>
    <t>AV (ADS+ADAS)</t>
  </si>
  <si>
    <t>HDV</t>
  </si>
  <si>
    <t>Uninvolved Vehicle</t>
  </si>
  <si>
    <t xml:space="preserve">Slowing </t>
  </si>
  <si>
    <t xml:space="preserve">Hit-object </t>
  </si>
  <si>
    <t>State</t>
  </si>
  <si>
    <t>Head-on</t>
  </si>
  <si>
    <t>Sideswipe</t>
  </si>
  <si>
    <t>Broadside</t>
  </si>
  <si>
    <t>Highway</t>
  </si>
  <si>
    <t>Intersection</t>
  </si>
  <si>
    <t>Rural road</t>
  </si>
  <si>
    <t>Street</t>
  </si>
  <si>
    <t>Number of data sample</t>
  </si>
  <si>
    <t>Literature source</t>
  </si>
  <si>
    <t>Advancing investigation of automated vehicle crashes using text analytics of crash narratives and Bayesian analysis</t>
  </si>
  <si>
    <t>A comparative study of collision types between automated and conventional vehicles using Bayesian probabilistic inferences</t>
  </si>
  <si>
    <t>A crash injury model involving autonomous vehicle: Investigating of crash and disengagement report</t>
  </si>
  <si>
    <t>Exploring the mechanism of crashes with automated vehicles using statistical modeling approaches</t>
  </si>
  <si>
    <t>What can we learn from autonomous vehicle collision data on crash severity? A cost-sensitive CART approach</t>
  </si>
  <si>
    <t>Exploratory analysis of automated vehicle crashes in California: A text analytics &amp; hierarchical Bayesian heterogeneity-based approach</t>
  </si>
  <si>
    <t>Extracting rules from autonomous-vehicle-involved crashes by applying decision tree and association rule methods</t>
  </si>
  <si>
    <t>Statistical analysis of the patterns and characteristics of connected and autonomous vehicle involved crashes</t>
  </si>
  <si>
    <t>Mining patterns of autonomous vehicle crashes involving vulnerable road users to understand the associated factors</t>
  </si>
  <si>
    <t>Modeling automated vehicle crashes with a focus on vehicle at-fault, collision type, and injury outcome</t>
  </si>
  <si>
    <t>Smple ratios</t>
  </si>
  <si>
    <t>Changes in coefficient</t>
  </si>
  <si>
    <t>Changes in loglikehood values</t>
  </si>
  <si>
    <t>1:1</t>
  </si>
  <si>
    <t>1:2</t>
  </si>
  <si>
    <t>1:3</t>
  </si>
  <si>
    <t>1:4</t>
  </si>
  <si>
    <t>1:5</t>
  </si>
  <si>
    <t>1:6</t>
  </si>
  <si>
    <t>1:7</t>
  </si>
  <si>
    <t>1:8</t>
  </si>
  <si>
    <t>1:9</t>
  </si>
  <si>
    <t>Literature</t>
  </si>
  <si>
    <t>HDV hit AV</t>
  </si>
  <si>
    <t>Conventional mode</t>
  </si>
  <si>
    <t>autonomous model</t>
  </si>
  <si>
    <t>Moving</t>
  </si>
  <si>
    <t>Stopping</t>
  </si>
  <si>
    <t>Major</t>
  </si>
  <si>
    <t>Moderate</t>
  </si>
  <si>
    <t>AV hit HDV</t>
  </si>
  <si>
    <t xml:space="preserve">This paper </t>
  </si>
  <si>
    <t>Autonomous vehicles: disengagements, accidents and reaction times</t>
  </si>
  <si>
    <t>Rage against the machine? Google's self-driving cars versus human drivers</t>
  </si>
  <si>
    <t>Traffic accidents with autonomous vehicles: type of collisions, manoeuvres and errors of conventional vehicles' drivers</t>
  </si>
  <si>
    <t>Exploratory Analysis of the Crash Severity between Vehicular Automation (SAE L2-5) with Multi-Source Data</t>
  </si>
  <si>
    <t>In-depth analysis of crash contributing factors and potential ADAS interventions among at-risk drivers using the SHRP 2 naturalistic driving study</t>
  </si>
  <si>
    <t>A comparison of patterns and contributing factors of ADAS and ADS involved crashes</t>
  </si>
  <si>
    <t>Analysis of discretionary lane-changing behaviours of autonomous vehicles based on real-world data</t>
  </si>
  <si>
    <t>Expanding Pedestrian Injury Risk to the Body Region Level: How to Model Passive Safety Systems in Pedestrian Injury Risk Functions</t>
  </si>
  <si>
    <t>Crash and injury prevention estimates for intersection driver assistance systems in left turn across path/opposite direction crashes in the United States</t>
  </si>
  <si>
    <t>percentage</t>
  </si>
  <si>
    <t>Variable</t>
  </si>
  <si>
    <t>Estimated parameter</t>
  </si>
  <si>
    <t>Odds Ratio</t>
  </si>
  <si>
    <t>t-statistic</t>
  </si>
  <si>
    <t>P value</t>
  </si>
  <si>
    <t xml:space="preserve">95% Confidence Interval of OR </t>
  </si>
  <si>
    <t>Road and environment</t>
  </si>
  <si>
    <r>
      <t>Rain condition</t>
    </r>
    <r>
      <rPr>
        <sz val="10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(1 if weather is rain, 0 otherwise) </t>
    </r>
  </si>
  <si>
    <t>&lt;0.001</t>
  </si>
  <si>
    <r>
      <t xml:space="preserve">Dawn/dusk </t>
    </r>
    <r>
      <rPr>
        <sz val="10"/>
        <color theme="1"/>
        <rFont val="Times New Roman"/>
        <family val="1"/>
      </rPr>
      <t xml:space="preserve">condition </t>
    </r>
    <r>
      <rPr>
        <sz val="11"/>
        <color theme="1"/>
        <rFont val="Times New Roman"/>
        <family val="1"/>
      </rPr>
      <t xml:space="preserve">(1 if it is dawn/dusk, 0 otherwise) </t>
    </r>
  </si>
  <si>
    <t>Accident type</t>
  </si>
  <si>
    <t xml:space="preserve">Rear-end (1 if accident type is rear-end, 0 otherwise) </t>
  </si>
  <si>
    <t xml:space="preserve">Broadside (1 if accident type is broadside, 0 otherwise) </t>
  </si>
  <si>
    <t>Accident outcomes</t>
  </si>
  <si>
    <t xml:space="preserve">Moderate (1 if injury severity outcome is moderate, 0 otherwise) </t>
  </si>
  <si>
    <t>Fatal (1 if injury severity outcome is fatal, 0 otherwise)</t>
  </si>
  <si>
    <t>Pre-accident conditions</t>
  </si>
  <si>
    <t xml:space="preserve">Proceeding straight (1 if pre-accident movement is proceeding straight, 0 otherwise) </t>
  </si>
  <si>
    <t xml:space="preserve">Run-off Road (1 if pre-accident movement is Run-off Road, 0 otherwise) </t>
  </si>
  <si>
    <t xml:space="preserve">Entering traffic lane (1 if pre-accident movement is entering traffic lane, 0 otherwise) </t>
  </si>
  <si>
    <t xml:space="preserve">Turn (1 if pre-accident movement is turn, 0 otherwise) </t>
  </si>
  <si>
    <t xml:space="preserve">Backing (1 if pre-accident movement is backing, 0 otherwise) </t>
  </si>
  <si>
    <t>Number of strata</t>
  </si>
  <si>
    <t>McFadden pseudo-R-squared</t>
  </si>
  <si>
    <t>Likelihood ratio test</t>
  </si>
  <si>
    <t>Wald test</t>
  </si>
  <si>
    <t>Score (log rank) test</t>
  </si>
  <si>
    <r>
      <t xml:space="preserve">Figure 7. </t>
    </r>
    <r>
      <rPr>
        <sz val="11"/>
        <color theme="1"/>
        <rFont val="Times New Roman"/>
        <family val="1"/>
      </rPr>
      <t>Sample size applied in this research.</t>
    </r>
  </si>
  <si>
    <r>
      <t xml:space="preserve">Figure 6 </t>
    </r>
    <r>
      <rPr>
        <sz val="11"/>
        <color theme="1"/>
        <rFont val="Times New Roman"/>
        <family val="1"/>
      </rPr>
      <t>Selection for the optimal number of controls.</t>
    </r>
  </si>
  <si>
    <r>
      <t xml:space="preserve">Figure 5. </t>
    </r>
    <r>
      <rPr>
        <sz val="11"/>
        <color theme="1"/>
        <rFont val="Times New Roman"/>
        <family val="1"/>
      </rPr>
      <t>Distribution of the accident’s types and scenarios.</t>
    </r>
  </si>
  <si>
    <t>Figure 4. Distribution of the pre-accidents Speed.</t>
  </si>
  <si>
    <r>
      <t>Figure 3.</t>
    </r>
    <r>
      <rPr>
        <sz val="11"/>
        <rFont val="Times New Roman"/>
        <family val="1"/>
      </rPr>
      <t xml:space="preserve"> Rear-end accident conditions between AV and HDV.</t>
    </r>
  </si>
  <si>
    <r>
      <t xml:space="preserve">Figure 2. </t>
    </r>
    <r>
      <rPr>
        <sz val="11"/>
        <color theme="1"/>
        <rFont val="Times New Roman"/>
        <family val="1"/>
      </rPr>
      <t>Distribution of the factors influencing accidents of various vehicle types.</t>
    </r>
  </si>
  <si>
    <r>
      <t>The Human Driven-Vehicle (HDV) accidents dataset that we used to is publicly available at </t>
    </r>
    <r>
      <rPr>
        <i/>
        <u/>
        <sz val="12"/>
        <color theme="1"/>
        <rFont val="Times New Roman"/>
        <family val="1"/>
      </rPr>
      <t>https://www.chp.ca.gov/programs-services/services-information/switrs-internet-statewide-integrated-traffic-records-system</t>
    </r>
    <r>
      <rPr>
        <i/>
        <u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 </t>
    </r>
  </si>
  <si>
    <r>
      <t>The Autonomous Vehicle (AV) accidents dataset is available at </t>
    </r>
    <r>
      <rPr>
        <i/>
        <u/>
        <sz val="12"/>
        <color theme="1"/>
        <rFont val="Times New Roman"/>
        <family val="1"/>
      </rPr>
      <t>https://github.com/UCF-SST-Lab/AVOID-Autonomous-Vehicle-Operation-Incident-Dataset/tree/main/asset</t>
    </r>
    <r>
      <rPr>
        <sz val="12"/>
        <color rgb="FF000000"/>
        <rFont val="Times New Roman"/>
        <family val="1"/>
      </rPr>
      <t>.</t>
    </r>
  </si>
  <si>
    <r>
      <t>The Autonomous Vehicle (AV) accidents dataset is available at </t>
    </r>
    <r>
      <rPr>
        <i/>
        <u/>
        <sz val="12"/>
        <color theme="1"/>
        <rFont val="Times New Roman"/>
        <family val="1"/>
      </rPr>
      <t>https://github.com/UCF-SST-Lab/AVOID-Autonomous-Vehicle-Operation-Incident-Dataset/tree/main/asset</t>
    </r>
    <r>
      <rPr>
        <sz val="12"/>
        <color rgb="FF000000"/>
        <rFont val="Times New Roman"/>
        <family val="1"/>
      </rPr>
      <t xml:space="preserve">. </t>
    </r>
  </si>
  <si>
    <r>
      <t>The Human Driven-Vehicle (HDV) accidents dataset that we used to is publicly available at </t>
    </r>
    <r>
      <rPr>
        <i/>
        <u/>
        <sz val="12"/>
        <color theme="1"/>
        <rFont val="Times New Roman"/>
        <family val="1"/>
      </rPr>
      <t>https://www.chp.ca.gov/programs-services/services-information/switrs-internet-statewide-integrated-traffic-records-system</t>
    </r>
    <r>
      <rPr>
        <i/>
        <u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 The Autonomous Vehicle (AV) accidents dataset is available at </t>
    </r>
    <r>
      <rPr>
        <i/>
        <u/>
        <sz val="12"/>
        <color theme="1"/>
        <rFont val="Times New Roman"/>
        <family val="1"/>
      </rPr>
      <t>https://github.com/UCF-SST-Lab/AVOID-Autonomous-Vehicle-Operation-Incident-Dataset/tree/main/asset</t>
    </r>
    <r>
      <rPr>
        <sz val="12"/>
        <color rgb="FF000000"/>
        <rFont val="Times New Roman"/>
        <family val="1"/>
      </rPr>
      <t xml:space="preserve">. The Annual Average Daily Traffic (AADT) data of various road types from the California Traffic Census Program is available at </t>
    </r>
    <r>
      <rPr>
        <i/>
        <u/>
        <sz val="12"/>
        <color theme="1"/>
        <rFont val="Times New Roman"/>
        <family val="1"/>
      </rPr>
      <t xml:space="preserve">https://dot.ca.gov/programs/traffic-operations/census. </t>
    </r>
  </si>
  <si>
    <t>[0.195,0.577]</t>
  </si>
  <si>
    <t>[2.552,10.788]</t>
  </si>
  <si>
    <t>[0.317,0.659]</t>
  </si>
  <si>
    <t>[0.088,0.332]</t>
  </si>
  <si>
    <t>[0.406,0.991]</t>
  </si>
  <si>
    <t>[0.057,0.164]</t>
  </si>
  <si>
    <t>[0.178,0.504]</t>
  </si>
  <si>
    <t>[0.009,0.046]</t>
  </si>
  <si>
    <t>[0.211,0.338]</t>
  </si>
  <si>
    <t>[1.421,2.781]</t>
  </si>
  <si>
    <t>[0.367,0.656]</t>
  </si>
  <si>
    <t>Ding et al., 2023  (21)</t>
  </si>
  <si>
    <t>Novat et al., 2023  (22)</t>
  </si>
  <si>
    <t>Wen et al., 2023  (23)</t>
  </si>
  <si>
    <t>Yan et al., 2023  (20)</t>
  </si>
  <si>
    <t>Lee et al., 2023  (70)</t>
  </si>
  <si>
    <t>Kutela et al., 2022  (73)</t>
  </si>
  <si>
    <t>Zhu and Meng., 2022  (75)</t>
  </si>
  <si>
    <t>Kutela et al., 2022  (58)</t>
  </si>
  <si>
    <t>Ashraf et al., 2021  (62)</t>
  </si>
  <si>
    <t>Seacrist et al., 2021  (28)</t>
  </si>
  <si>
    <t>Sinha et al., 2021  (29)</t>
  </si>
  <si>
    <t>Petrović et al., 2020  (77)</t>
  </si>
  <si>
    <t>Boggs et al., 2020  (7)</t>
  </si>
  <si>
    <t>Wang and Li, 2019  (30)</t>
  </si>
  <si>
    <t>Xu et al., 2019  (74)</t>
  </si>
  <si>
    <t>Bareiss et al., 2019  (10)</t>
  </si>
  <si>
    <t>Teoh et al., 2017  (25)</t>
  </si>
  <si>
    <t>Dixit et al., 2016  (24)</t>
  </si>
  <si>
    <t>Niebuhr et al., 2015  (17)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</si>
</sst>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u/>
      <sz val="12"/>
      <color theme="1"/>
      <name val="Times New Roman"/>
      <family val="1"/>
    </font>
    <font>
      <i/>
      <u/>
      <sz val="12"/>
      <color rgb="FF000000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10" fontId="1" fillId="0" borderId="0" xfId="0" applyNumberFormat="1" applyFont="1"/>
    <xf numFmtId="1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" fontId="10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0" fontId="0" fillId="0" borderId="0" xfId="0" applyNumberFormat="1"/>
    <xf numFmtId="0" fontId="7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13" fillId="2" borderId="2" xfId="0" applyFont="1" applyFill="1" applyBorder="1" applyAlignment="1">
      <alignment vertical="center" wrapText="1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7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Number of data sample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1'!$B$2</c:f>
              <c:strCache>
                <c:ptCount val="1"/>
                <c:pt idx="0">
                  <c:v>Number of data sample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19-477F-95B1-EAA48CF9D48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19-477F-95B1-EAA48CF9D48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219-477F-95B1-EAA48CF9D48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19-477F-95B1-EAA48CF9D48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219-477F-95B1-EAA48CF9D4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1'!$A$3:$A$22</c:f>
              <c:strCache>
                <c:ptCount val="20"/>
                <c:pt idx="0">
                  <c:v>This paper </c:v>
                </c:pt>
                <c:pt idx="1">
                  <c:v>Ding et al., 2023  (21)</c:v>
                </c:pt>
                <c:pt idx="2">
                  <c:v>Novat et al., 2023  (22)</c:v>
                </c:pt>
                <c:pt idx="3">
                  <c:v>Wen et al., 2023  (23)</c:v>
                </c:pt>
                <c:pt idx="4">
                  <c:v>Yan et al., 2023  (20)</c:v>
                </c:pt>
                <c:pt idx="5">
                  <c:v>Lee et al., 2023  (70)</c:v>
                </c:pt>
                <c:pt idx="6">
                  <c:v>Kutela et al., 2022  (73)</c:v>
                </c:pt>
                <c:pt idx="7">
                  <c:v>Zhu and Meng., 2022  (75)</c:v>
                </c:pt>
                <c:pt idx="8">
                  <c:v>Kutela et al., 2022  (58)</c:v>
                </c:pt>
                <c:pt idx="9">
                  <c:v>Ashraf et al., 2021  (62)</c:v>
                </c:pt>
                <c:pt idx="10">
                  <c:v>Seacrist et al., 2021  (28)</c:v>
                </c:pt>
                <c:pt idx="11">
                  <c:v>Sinha et al., 2021  (29)</c:v>
                </c:pt>
                <c:pt idx="12">
                  <c:v>Petrović et al., 2020  (77)</c:v>
                </c:pt>
                <c:pt idx="13">
                  <c:v>Boggs et al., 2020  (7)</c:v>
                </c:pt>
                <c:pt idx="14">
                  <c:v>Wang and Li, 2019  (30)</c:v>
                </c:pt>
                <c:pt idx="15">
                  <c:v>Xu et al., 2019  (74)</c:v>
                </c:pt>
                <c:pt idx="16">
                  <c:v>Bareiss et al., 2019  (10)</c:v>
                </c:pt>
                <c:pt idx="17">
                  <c:v>Teoh et al., 2017  (25)</c:v>
                </c:pt>
                <c:pt idx="18">
                  <c:v>Dixit et al., 2016  (24)</c:v>
                </c:pt>
                <c:pt idx="19">
                  <c:v>Niebuhr et al., 2015  (17)</c:v>
                </c:pt>
              </c:strCache>
            </c:strRef>
          </c:cat>
          <c:val>
            <c:numRef>
              <c:f>'Figure 1'!$B$3:$B$22</c:f>
              <c:numCache>
                <c:formatCode>General</c:formatCode>
                <c:ptCount val="20"/>
                <c:pt idx="0">
                  <c:v>2100</c:v>
                </c:pt>
                <c:pt idx="1">
                  <c:v>1280</c:v>
                </c:pt>
                <c:pt idx="2">
                  <c:v>127</c:v>
                </c:pt>
                <c:pt idx="3">
                  <c:v>214</c:v>
                </c:pt>
                <c:pt idx="4">
                  <c:v>202</c:v>
                </c:pt>
                <c:pt idx="5">
                  <c:v>260</c:v>
                </c:pt>
                <c:pt idx="6">
                  <c:v>252</c:v>
                </c:pt>
                <c:pt idx="7">
                  <c:v>245</c:v>
                </c:pt>
                <c:pt idx="8">
                  <c:v>333</c:v>
                </c:pt>
                <c:pt idx="9">
                  <c:v>251</c:v>
                </c:pt>
                <c:pt idx="10">
                  <c:v>369</c:v>
                </c:pt>
                <c:pt idx="11">
                  <c:v>259</c:v>
                </c:pt>
                <c:pt idx="12">
                  <c:v>300</c:v>
                </c:pt>
                <c:pt idx="13">
                  <c:v>124</c:v>
                </c:pt>
                <c:pt idx="14">
                  <c:v>107</c:v>
                </c:pt>
                <c:pt idx="15">
                  <c:v>72</c:v>
                </c:pt>
                <c:pt idx="16">
                  <c:v>501</c:v>
                </c:pt>
                <c:pt idx="17">
                  <c:v>19</c:v>
                </c:pt>
                <c:pt idx="18">
                  <c:v>69</c:v>
                </c:pt>
                <c:pt idx="19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1-47ED-9D0A-186873EA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58627472"/>
        <c:axId val="458628912"/>
      </c:barChart>
      <c:catAx>
        <c:axId val="458627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8628912"/>
        <c:crosses val="autoZero"/>
        <c:auto val="1"/>
        <c:lblAlgn val="ctr"/>
        <c:lblOffset val="100"/>
        <c:noMultiLvlLbl val="0"/>
      </c:catAx>
      <c:valAx>
        <c:axId val="458628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862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530402</xdr:colOff>
      <xdr:row>5</xdr:row>
      <xdr:rowOff>27215</xdr:rowOff>
    </xdr:from>
    <xdr:to>
      <xdr:col>22</xdr:col>
      <xdr:colOff>500775</xdr:colOff>
      <xdr:row>32</xdr:row>
      <xdr:rowOff>19006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5415FB8-B547-61CA-D6C8-1E2FB5065EFE}"/>
            </a:ext>
          </a:extLst>
        </xdr:cNvPr>
        <xdr:cNvGrpSpPr/>
      </xdr:nvGrpSpPr>
      <xdr:grpSpPr>
        <a:xfrm>
          <a:off x="19181259" y="934358"/>
          <a:ext cx="8352373" cy="4890362"/>
          <a:chOff x="12912244" y="1034498"/>
          <a:chExt cx="8326117" cy="5310468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3FB70DAE-3E71-5406-6286-36F4E42BFD44}"/>
              </a:ext>
            </a:extLst>
          </xdr:cNvPr>
          <xdr:cNvGraphicFramePr/>
        </xdr:nvGraphicFramePr>
        <xdr:xfrm>
          <a:off x="12912244" y="1034498"/>
          <a:ext cx="8326117" cy="531046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6E58FD5-9824-CBD2-A9E2-533A398BB043}"/>
              </a:ext>
            </a:extLst>
          </xdr:cNvPr>
          <xdr:cNvSpPr txBox="1"/>
        </xdr:nvSpPr>
        <xdr:spPr>
          <a:xfrm>
            <a:off x="19051093" y="1520079"/>
            <a:ext cx="1954305" cy="22411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ADAS (SAE LEVEL</a:t>
            </a:r>
            <a:r>
              <a:rPr lang="en-US" sz="11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2</a:t>
            </a:r>
            <a:r>
              <a:rPr lang="en-US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)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3F092C1-7B3E-46B0-BFA8-5E74F1F0CBE9}"/>
              </a:ext>
            </a:extLst>
          </xdr:cNvPr>
          <xdr:cNvSpPr txBox="1"/>
        </xdr:nvSpPr>
        <xdr:spPr>
          <a:xfrm>
            <a:off x="19039284" y="1225624"/>
            <a:ext cx="2003612" cy="32945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ADS (SAE LEVEL</a:t>
            </a:r>
            <a:r>
              <a:rPr lang="en-US" sz="11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4</a:t>
            </a:r>
            <a:r>
              <a:rPr lang="en-US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)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0</xdr:row>
      <xdr:rowOff>57150</xdr:rowOff>
    </xdr:from>
    <xdr:to>
      <xdr:col>19</xdr:col>
      <xdr:colOff>172079</xdr:colOff>
      <xdr:row>28</xdr:row>
      <xdr:rowOff>115054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3E291E-34C4-C58E-98F3-32201046A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8525" y="57150"/>
          <a:ext cx="4505954" cy="54014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</xdr:row>
      <xdr:rowOff>142875</xdr:rowOff>
    </xdr:from>
    <xdr:to>
      <xdr:col>18</xdr:col>
      <xdr:colOff>576</xdr:colOff>
      <xdr:row>28</xdr:row>
      <xdr:rowOff>181700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17B349-ED49-61BD-1378-94AA6E59B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8475" y="333375"/>
          <a:ext cx="4124901" cy="51918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47625</xdr:rowOff>
    </xdr:from>
    <xdr:to>
      <xdr:col>16</xdr:col>
      <xdr:colOff>48516</xdr:colOff>
      <xdr:row>24</xdr:row>
      <xdr:rowOff>75162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B6536F-EF6F-550A-2C35-3DB177E27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7850" y="47625"/>
          <a:ext cx="6382641" cy="46107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605469</xdr:colOff>
      <xdr:row>28</xdr:row>
      <xdr:rowOff>119219</xdr:rowOff>
    </xdr:from>
    <xdr:to>
      <xdr:col>20</xdr:col>
      <xdr:colOff>595943</xdr:colOff>
      <xdr:row>31</xdr:row>
      <xdr:rowOff>5473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A80D7919-4644-A90C-DF2A-880E1AD88021}"/>
            </a:ext>
          </a:extLst>
        </xdr:cNvPr>
        <xdr:cNvSpPr txBox="1"/>
      </xdr:nvSpPr>
      <xdr:spPr>
        <a:xfrm>
          <a:off x="6701469" y="5453219"/>
          <a:ext cx="6086474" cy="457754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800" b="1">
              <a:effectLst/>
              <a:latin typeface="Times New Roman" panose="02020603050405020304" pitchFamily="18" charset="0"/>
              <a:ea typeface="SimSun" panose="02010600030101010101" pitchFamily="2" charset="-122"/>
            </a:rPr>
            <a:t>Figure 7. </a:t>
          </a:r>
          <a:r>
            <a:rPr lang="en-US" sz="1800">
              <a:effectLst/>
              <a:latin typeface="Times New Roman" panose="02020603050405020304" pitchFamily="18" charset="0"/>
              <a:ea typeface="SimSun" panose="02010600030101010101" pitchFamily="2" charset="-122"/>
            </a:rPr>
            <a:t>Sample size applied in this research.</a:t>
          </a:r>
          <a:endParaRPr lang="en-US" sz="1800">
            <a:effectLst/>
            <a:latin typeface="Arial" panose="020B0604020202020204" pitchFamily="34" charset="0"/>
            <a:ea typeface="SimSun" panose="02010600030101010101" pitchFamily="2" charset="-122"/>
          </a:endParaRPr>
        </a:p>
      </xdr:txBody>
    </xdr:sp>
    <xdr:clientData/>
  </xdr:twoCellAnchor>
  <xdr:twoCellAnchor editAs="oneCell">
    <xdr:from>
      <xdr:col>8</xdr:col>
      <xdr:colOff>461721</xdr:colOff>
      <xdr:row>2</xdr:row>
      <xdr:rowOff>64729</xdr:rowOff>
    </xdr:from>
    <xdr:to>
      <xdr:col>10</xdr:col>
      <xdr:colOff>309470</xdr:colOff>
      <xdr:row>6</xdr:row>
      <xdr:rowOff>17205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0E984A-3E7E-D1D5-A179-1250D7D01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8521" y="445729"/>
          <a:ext cx="1066949" cy="724001"/>
        </a:xfrm>
        <a:prstGeom prst="rect">
          <a:avLst/>
        </a:prstGeom>
      </xdr:spPr>
    </xdr:pic>
    <xdr:clientData/>
  </xdr:twoCellAnchor>
  <xdr:twoCellAnchor>
    <xdr:from>
      <xdr:col>13</xdr:col>
      <xdr:colOff>68918</xdr:colOff>
      <xdr:row>2</xdr:row>
      <xdr:rowOff>41388</xdr:rowOff>
    </xdr:from>
    <xdr:to>
      <xdr:col>17</xdr:col>
      <xdr:colOff>208256</xdr:colOff>
      <xdr:row>4</xdr:row>
      <xdr:rowOff>183608</xdr:rowOff>
    </xdr:to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2FE8C457-6325-0C32-2152-AB23CC6CBD31}"/>
            </a:ext>
          </a:extLst>
        </xdr:cNvPr>
        <xdr:cNvSpPr txBox="1"/>
      </xdr:nvSpPr>
      <xdr:spPr>
        <a:xfrm>
          <a:off x="7993718" y="422388"/>
          <a:ext cx="2577738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 kern="100">
              <a:solidFill>
                <a:srgbClr val="4472C4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Autonomous Vehicles (</a:t>
          </a:r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AV)</a:t>
          </a:r>
          <a:b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(2100)</a:t>
          </a:r>
        </a:p>
      </xdr:txBody>
    </xdr:sp>
    <xdr:clientData/>
  </xdr:twoCellAnchor>
  <xdr:twoCellAnchor>
    <xdr:from>
      <xdr:col>17</xdr:col>
      <xdr:colOff>328284</xdr:colOff>
      <xdr:row>2</xdr:row>
      <xdr:rowOff>80783</xdr:rowOff>
    </xdr:from>
    <xdr:to>
      <xdr:col>22</xdr:col>
      <xdr:colOff>332678</xdr:colOff>
      <xdr:row>5</xdr:row>
      <xdr:rowOff>32503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BAAFFC-6A27-7258-91FC-F24F8E2083D2}"/>
            </a:ext>
          </a:extLst>
        </xdr:cNvPr>
        <xdr:cNvSpPr txBox="1"/>
      </xdr:nvSpPr>
      <xdr:spPr>
        <a:xfrm>
          <a:off x="10691484" y="461783"/>
          <a:ext cx="3052394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Human-driven Vehicles (HDV)</a:t>
          </a:r>
        </a:p>
        <a:p>
          <a:pPr algn="ctr"/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(35,133)</a:t>
          </a:r>
        </a:p>
      </xdr:txBody>
    </xdr:sp>
    <xdr:clientData/>
  </xdr:twoCellAnchor>
  <xdr:twoCellAnchor>
    <xdr:from>
      <xdr:col>15</xdr:col>
      <xdr:colOff>215017</xdr:colOff>
      <xdr:row>7</xdr:row>
      <xdr:rowOff>104613</xdr:rowOff>
    </xdr:from>
    <xdr:to>
      <xdr:col>19</xdr:col>
      <xdr:colOff>129239</xdr:colOff>
      <xdr:row>11</xdr:row>
      <xdr:rowOff>81277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5E4F62-CF9B-00F4-012D-E10920C19C8E}"/>
            </a:ext>
          </a:extLst>
        </xdr:cNvPr>
        <xdr:cNvSpPr txBox="1"/>
      </xdr:nvSpPr>
      <xdr:spPr>
        <a:xfrm>
          <a:off x="9359017" y="1438113"/>
          <a:ext cx="2352622" cy="7386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Advanced Driving Systems (ADS) SAE level 4</a:t>
          </a:r>
          <a:b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(598 CADMV, 501 NHTSA)</a:t>
          </a:r>
        </a:p>
      </xdr:txBody>
    </xdr:sp>
    <xdr:clientData/>
  </xdr:twoCellAnchor>
  <xdr:twoCellAnchor>
    <xdr:from>
      <xdr:col>10</xdr:col>
      <xdr:colOff>392765</xdr:colOff>
      <xdr:row>7</xdr:row>
      <xdr:rowOff>99634</xdr:rowOff>
    </xdr:from>
    <xdr:to>
      <xdr:col>15</xdr:col>
      <xdr:colOff>297347</xdr:colOff>
      <xdr:row>11</xdr:row>
      <xdr:rowOff>76298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914BF85-56DC-E853-2FE2-A82DA7B9E6A6}"/>
            </a:ext>
          </a:extLst>
        </xdr:cNvPr>
        <xdr:cNvSpPr txBox="1"/>
      </xdr:nvSpPr>
      <xdr:spPr>
        <a:xfrm>
          <a:off x="6488765" y="1433134"/>
          <a:ext cx="2952582" cy="7386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Advanced driver assistance systems </a:t>
          </a:r>
        </a:p>
        <a:p>
          <a:pPr algn="ctr"/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(ADAS) SAE level 2</a:t>
          </a:r>
          <a:b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400" b="1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(1001 NHTSA)</a:t>
          </a:r>
        </a:p>
      </xdr:txBody>
    </xdr:sp>
    <xdr:clientData/>
  </xdr:twoCellAnchor>
  <xdr:twoCellAnchor>
    <xdr:from>
      <xdr:col>13</xdr:col>
      <xdr:colOff>59306</xdr:colOff>
      <xdr:row>4</xdr:row>
      <xdr:rowOff>180975</xdr:rowOff>
    </xdr:from>
    <xdr:to>
      <xdr:col>17</xdr:col>
      <xdr:colOff>191178</xdr:colOff>
      <xdr:row>7</xdr:row>
      <xdr:rowOff>97004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F421B8FE-0D99-6A59-F42B-122AE28E2CB4}"/>
            </a:ext>
          </a:extLst>
        </xdr:cNvPr>
        <xdr:cNvGrpSpPr/>
      </xdr:nvGrpSpPr>
      <xdr:grpSpPr>
        <a:xfrm>
          <a:off x="7984106" y="952500"/>
          <a:ext cx="2570272" cy="487529"/>
          <a:chOff x="1482195" y="1000644"/>
          <a:chExt cx="2570272" cy="390769"/>
        </a:xfrm>
      </xdr:grpSpPr>
      <xdr:cxnSp macro="">
        <xdr:nvCxnSpPr>
          <xdr:cNvPr id="18" name="Straight Arrow Connector 17">
            <a:extLst>
              <a:ext uri="{FF2B5EF4-FFF2-40B4-BE49-F238E27FC236}">
                <a16:creationId xmlns:a16="http://schemas.microsoft.com/office/drawing/2014/main" id="{0812EA3A-8ADF-0209-039D-2E357B4AF03C}"/>
              </a:ext>
            </a:extLst>
          </xdr:cNvPr>
          <xdr:cNvCxnSpPr>
            <a:cxnSpLocks/>
            <a:stCxn id="5" idx="2"/>
            <a:endCxn id="8" idx="0"/>
          </xdr:cNvCxnSpPr>
        </xdr:nvCxnSpPr>
        <xdr:spPr>
          <a:xfrm flipH="1">
            <a:off x="1482195" y="1000644"/>
            <a:ext cx="1317531" cy="390767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21EFB20F-A472-6989-D461-695AE70B5CA5}"/>
              </a:ext>
            </a:extLst>
          </xdr:cNvPr>
          <xdr:cNvCxnSpPr>
            <a:cxnSpLocks/>
            <a:stCxn id="5" idx="2"/>
          </xdr:cNvCxnSpPr>
        </xdr:nvCxnSpPr>
        <xdr:spPr>
          <a:xfrm>
            <a:off x="2799726" y="1000644"/>
            <a:ext cx="1252741" cy="39076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438274</xdr:colOff>
      <xdr:row>2</xdr:row>
      <xdr:rowOff>157722</xdr:rowOff>
    </xdr:from>
    <xdr:to>
      <xdr:col>12</xdr:col>
      <xdr:colOff>348152</xdr:colOff>
      <xdr:row>7</xdr:row>
      <xdr:rowOff>11593</xdr:rowOff>
    </xdr:to>
    <xdr:sp macro="" textlink="">
      <xdr:nvSpPr>
        <xdr:cNvPr id="10" name="TextBox 34">
          <a:extLst>
            <a:ext uri="{FF2B5EF4-FFF2-40B4-BE49-F238E27FC236}">
              <a16:creationId xmlns:a16="http://schemas.microsoft.com/office/drawing/2014/main" id="{FCE9C4BE-A335-ACBD-9608-9F95CDC902F7}"/>
            </a:ext>
          </a:extLst>
        </xdr:cNvPr>
        <xdr:cNvSpPr txBox="1"/>
      </xdr:nvSpPr>
      <xdr:spPr>
        <a:xfrm>
          <a:off x="5315074" y="538722"/>
          <a:ext cx="2348278" cy="80637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800" b="1">
              <a:solidFill>
                <a:schemeClr val="accent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General Trends in the Full Accident Data</a:t>
          </a:r>
          <a:endParaRPr lang="en-US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284865</xdr:colOff>
      <xdr:row>15</xdr:row>
      <xdr:rowOff>92646</xdr:rowOff>
    </xdr:from>
    <xdr:to>
      <xdr:col>13</xdr:col>
      <xdr:colOff>584866</xdr:colOff>
      <xdr:row>18</xdr:row>
      <xdr:rowOff>167477</xdr:rowOff>
    </xdr:to>
    <xdr:sp macro="" textlink="">
      <xdr:nvSpPr>
        <xdr:cNvPr id="11" name="TextBox 35">
          <a:extLst>
            <a:ext uri="{FF2B5EF4-FFF2-40B4-BE49-F238E27FC236}">
              <a16:creationId xmlns:a16="http://schemas.microsoft.com/office/drawing/2014/main" id="{F7E98052-204A-8D5A-7654-03A3FE8FD692}"/>
            </a:ext>
          </a:extLst>
        </xdr:cNvPr>
        <xdr:cNvSpPr txBox="1"/>
      </xdr:nvSpPr>
      <xdr:spPr>
        <a:xfrm>
          <a:off x="5161665" y="2950146"/>
          <a:ext cx="3348001" cy="64633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800" b="1">
              <a:solidFill>
                <a:schemeClr val="accent2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Matched Case Control Model for ADS Accidents in California</a:t>
          </a:r>
          <a:endParaRPr lang="en-US">
            <a:solidFill>
              <a:schemeClr val="accent2"/>
            </a:solidFill>
          </a:endParaRPr>
        </a:p>
      </xdr:txBody>
    </xdr:sp>
    <xdr:clientData/>
  </xdr:twoCellAnchor>
  <xdr:twoCellAnchor>
    <xdr:from>
      <xdr:col>17</xdr:col>
      <xdr:colOff>91616</xdr:colOff>
      <xdr:row>12</xdr:row>
      <xdr:rowOff>182798</xdr:rowOff>
    </xdr:from>
    <xdr:to>
      <xdr:col>17</xdr:col>
      <xdr:colOff>279184</xdr:colOff>
      <xdr:row>18</xdr:row>
      <xdr:rowOff>73699</xdr:rowOff>
    </xdr:to>
    <xdr:sp macro="" textlink="">
      <xdr:nvSpPr>
        <xdr:cNvPr id="12" name="Arrow: Down 11">
          <a:extLst>
            <a:ext uri="{FF2B5EF4-FFF2-40B4-BE49-F238E27FC236}">
              <a16:creationId xmlns:a16="http://schemas.microsoft.com/office/drawing/2014/main" id="{23A5C915-3024-8806-BCC6-37B5EEA5E76C}"/>
            </a:ext>
          </a:extLst>
        </xdr:cNvPr>
        <xdr:cNvSpPr/>
      </xdr:nvSpPr>
      <xdr:spPr>
        <a:xfrm>
          <a:off x="10454816" y="2468798"/>
          <a:ext cx="187568" cy="1033901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b="1"/>
        </a:p>
      </xdr:txBody>
    </xdr:sp>
    <xdr:clientData/>
  </xdr:twoCellAnchor>
  <xdr:twoCellAnchor>
    <xdr:from>
      <xdr:col>18</xdr:col>
      <xdr:colOff>356321</xdr:colOff>
      <xdr:row>18</xdr:row>
      <xdr:rowOff>160597</xdr:rowOff>
    </xdr:from>
    <xdr:to>
      <xdr:col>21</xdr:col>
      <xdr:colOff>549206</xdr:colOff>
      <xdr:row>21</xdr:row>
      <xdr:rowOff>173872</xdr:rowOff>
    </xdr:to>
    <xdr:sp macro="" textlink="">
      <xdr:nvSpPr>
        <xdr:cNvPr id="13" name="TextBox 38">
          <a:extLst>
            <a:ext uri="{FF2B5EF4-FFF2-40B4-BE49-F238E27FC236}">
              <a16:creationId xmlns:a16="http://schemas.microsoft.com/office/drawing/2014/main" id="{3847602C-4A28-3BCB-2C72-D050865208A2}"/>
            </a:ext>
          </a:extLst>
        </xdr:cNvPr>
        <xdr:cNvSpPr txBox="1"/>
      </xdr:nvSpPr>
      <xdr:spPr>
        <a:xfrm>
          <a:off x="11329121" y="3589597"/>
          <a:ext cx="2021685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>
              <a:solidFill>
                <a:schemeClr val="accent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HDV</a:t>
          </a:r>
        </a:p>
        <a:p>
          <a:pPr algn="ctr"/>
          <a:r>
            <a:rPr lang="en-US" sz="1600" b="1">
              <a:solidFill>
                <a:schemeClr val="accent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(2740 SWITRS)</a:t>
          </a:r>
        </a:p>
      </xdr:txBody>
    </xdr:sp>
    <xdr:clientData/>
  </xdr:twoCellAnchor>
  <xdr:twoCellAnchor>
    <xdr:from>
      <xdr:col>15</xdr:col>
      <xdr:colOff>371136</xdr:colOff>
      <xdr:row>18</xdr:row>
      <xdr:rowOff>143571</xdr:rowOff>
    </xdr:from>
    <xdr:to>
      <xdr:col>18</xdr:col>
      <xdr:colOff>609261</xdr:colOff>
      <xdr:row>21</xdr:row>
      <xdr:rowOff>156846</xdr:rowOff>
    </xdr:to>
    <xdr:sp macro="" textlink="">
      <xdr:nvSpPr>
        <xdr:cNvPr id="14" name="TextBox 39">
          <a:extLst>
            <a:ext uri="{FF2B5EF4-FFF2-40B4-BE49-F238E27FC236}">
              <a16:creationId xmlns:a16="http://schemas.microsoft.com/office/drawing/2014/main" id="{5C212A84-4A33-8B38-5586-5A31060C172C}"/>
            </a:ext>
          </a:extLst>
        </xdr:cNvPr>
        <xdr:cNvSpPr txBox="1"/>
      </xdr:nvSpPr>
      <xdr:spPr>
        <a:xfrm>
          <a:off x="9515136" y="3572571"/>
          <a:ext cx="2066925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>
              <a:solidFill>
                <a:schemeClr val="accent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ADS</a:t>
          </a:r>
          <a:br>
            <a:rPr lang="en-US" sz="1600" b="1">
              <a:solidFill>
                <a:schemeClr val="accent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600" b="1">
              <a:solidFill>
                <a:schemeClr val="accent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(548 CADMV) </a:t>
          </a:r>
        </a:p>
      </xdr:txBody>
    </xdr:sp>
    <xdr:clientData/>
  </xdr:twoCellAnchor>
  <xdr:twoCellAnchor>
    <xdr:from>
      <xdr:col>8</xdr:col>
      <xdr:colOff>219075</xdr:colOff>
      <xdr:row>1</xdr:row>
      <xdr:rowOff>76200</xdr:rowOff>
    </xdr:from>
    <xdr:to>
      <xdr:col>22</xdr:col>
      <xdr:colOff>107856</xdr:colOff>
      <xdr:row>28</xdr:row>
      <xdr:rowOff>67353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7CE9AF0-C572-761D-FE5E-6BA054DFD353}"/>
            </a:ext>
          </a:extLst>
        </xdr:cNvPr>
        <xdr:cNvSpPr/>
      </xdr:nvSpPr>
      <xdr:spPr>
        <a:xfrm>
          <a:off x="5095875" y="266700"/>
          <a:ext cx="8423181" cy="513465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569996</xdr:colOff>
      <xdr:row>7</xdr:row>
      <xdr:rowOff>126163</xdr:rowOff>
    </xdr:from>
    <xdr:to>
      <xdr:col>20</xdr:col>
      <xdr:colOff>147964</xdr:colOff>
      <xdr:row>18</xdr:row>
      <xdr:rowOff>90725</xdr:rowOff>
    </xdr:to>
    <xdr:sp macro="" textlink="">
      <xdr:nvSpPr>
        <xdr:cNvPr id="16" name="Arrow: Down 15">
          <a:extLst>
            <a:ext uri="{FF2B5EF4-FFF2-40B4-BE49-F238E27FC236}">
              <a16:creationId xmlns:a16="http://schemas.microsoft.com/office/drawing/2014/main" id="{EE8BDAC8-7196-B245-2597-157CB5947B00}"/>
            </a:ext>
          </a:extLst>
        </xdr:cNvPr>
        <xdr:cNvSpPr/>
      </xdr:nvSpPr>
      <xdr:spPr>
        <a:xfrm>
          <a:off x="12152396" y="1459663"/>
          <a:ext cx="187568" cy="2060062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b="1"/>
        </a:p>
      </xdr:txBody>
    </xdr:sp>
    <xdr:clientData/>
  </xdr:twoCellAnchor>
  <xdr:twoCellAnchor>
    <xdr:from>
      <xdr:col>8</xdr:col>
      <xdr:colOff>219075</xdr:colOff>
      <xdr:row>22</xdr:row>
      <xdr:rowOff>183826</xdr:rowOff>
    </xdr:from>
    <xdr:to>
      <xdr:col>16</xdr:col>
      <xdr:colOff>411813</xdr:colOff>
      <xdr:row>28</xdr:row>
      <xdr:rowOff>63991</xdr:rowOff>
    </xdr:to>
    <xdr:sp macro="" textlink="">
      <xdr:nvSpPr>
        <xdr:cNvPr id="17" name="TextBox 11">
          <a:extLst>
            <a:ext uri="{FF2B5EF4-FFF2-40B4-BE49-F238E27FC236}">
              <a16:creationId xmlns:a16="http://schemas.microsoft.com/office/drawing/2014/main" id="{398E7C78-E21D-C0B6-4DB6-81F0CD98F88F}"/>
            </a:ext>
          </a:extLst>
        </xdr:cNvPr>
        <xdr:cNvSpPr txBox="1"/>
      </xdr:nvSpPr>
      <xdr:spPr>
        <a:xfrm>
          <a:off x="5095875" y="4374826"/>
          <a:ext cx="5069538" cy="1023165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</a:pPr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California Department of Motor Vehicles (CADMV)</a:t>
          </a:r>
        </a:p>
        <a:p>
          <a:pPr>
            <a:lnSpc>
              <a:spcPct val="150000"/>
            </a:lnSpc>
          </a:pPr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National Highway Traffic Safety Administration (NHTSA)</a:t>
          </a:r>
        </a:p>
        <a:p>
          <a:pPr>
            <a:lnSpc>
              <a:spcPct val="150000"/>
            </a:lnSpc>
          </a:pPr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Statewide Integrated Traffic Records System (SWITRS)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0.16406</cdr:x>
      <cdr:y>0.87116</cdr:y>
    </cdr:from>
    <cdr:to>
      <cdr:x>0.38419</cdr:x>
      <cdr:y>0.88671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C746C36B-4DA0-BC66-A828-13E2AC1A9DA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437302" y="4268203"/>
          <a:ext cx="1928468" cy="761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0.16418</cdr:x>
      <cdr:y>0.91517</cdr:y>
    </cdr:from>
    <cdr:to>
      <cdr:x>0.51815</cdr:x>
      <cdr:y>0.93047</cdr:y>
    </cdr:to>
    <cdr:pic>
      <cdr:nvPicPr>
        <cdr:cNvPr id="12" name="chart">
          <a:extLst xmlns:a="http://schemas.openxmlformats.org/drawingml/2006/main">
            <a:ext uri="{FF2B5EF4-FFF2-40B4-BE49-F238E27FC236}">
              <a16:creationId xmlns:a16="http://schemas.microsoft.com/office/drawing/2014/main" id="{C746C36B-4DA0-BC66-A828-13E2AC1A9DA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438305" y="4483793"/>
          <a:ext cx="3100985" cy="7496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0.66689</cdr:x>
      <cdr:y>0.10516</cdr:y>
    </cdr:from>
    <cdr:to>
      <cdr:x>0.73769</cdr:x>
      <cdr:y>0.12706</cdr:y>
    </cdr:to>
    <cdr:pic>
      <cdr:nvPicPr>
        <cdr:cNvPr id="13" name="chart">
          <a:extLst xmlns:a="http://schemas.openxmlformats.org/drawingml/2006/main">
            <a:ext uri="{FF2B5EF4-FFF2-40B4-BE49-F238E27FC236}">
              <a16:creationId xmlns:a16="http://schemas.microsoft.com/office/drawing/2014/main" id="{C746C36B-4DA0-BC66-A828-13E2AC1A9DA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48709" y="558462"/>
          <a:ext cx="589075" cy="11628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0.66574</cdr:x>
      <cdr:y>0.04967</cdr:y>
    </cdr:from>
    <cdr:to>
      <cdr:x>0.73512</cdr:x>
      <cdr:y>0.07067</cdr:y>
    </cdr:to>
    <cdr:pic>
      <cdr:nvPicPr>
        <cdr:cNvPr id="14" name="chart">
          <a:extLst xmlns:a="http://schemas.openxmlformats.org/drawingml/2006/main">
            <a:ext uri="{FF2B5EF4-FFF2-40B4-BE49-F238E27FC236}">
              <a16:creationId xmlns:a16="http://schemas.microsoft.com/office/drawing/2014/main" id="{4356C15D-CEF3-FEB4-A6E7-9BC6D077965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539154" y="263770"/>
          <a:ext cx="577198" cy="111518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44824</xdr:colOff>
      <xdr:row>1</xdr:row>
      <xdr:rowOff>89647</xdr:rowOff>
    </xdr:from>
    <xdr:to>
      <xdr:col>22</xdr:col>
      <xdr:colOff>490605</xdr:colOff>
      <xdr:row>14</xdr:row>
      <xdr:rowOff>4993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56879E-7BEC-687C-8B84-7AF71AA9F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8030" y="280147"/>
          <a:ext cx="6496957" cy="36581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369793</xdr:colOff>
      <xdr:row>2</xdr:row>
      <xdr:rowOff>123265</xdr:rowOff>
    </xdr:from>
    <xdr:to>
      <xdr:col>21</xdr:col>
      <xdr:colOff>77087</xdr:colOff>
      <xdr:row>14</xdr:row>
      <xdr:rowOff>2158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0EEFFA-7561-8E06-9BAF-BC3B5429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2764" y="694765"/>
          <a:ext cx="6363588" cy="3419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448234</xdr:colOff>
      <xdr:row>2</xdr:row>
      <xdr:rowOff>11207</xdr:rowOff>
    </xdr:from>
    <xdr:to>
      <xdr:col>24</xdr:col>
      <xdr:colOff>560294</xdr:colOff>
      <xdr:row>19</xdr:row>
      <xdr:rowOff>44825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F85939A-B388-4172-8FF8-FEBC33D1CE76}"/>
            </a:ext>
          </a:extLst>
        </xdr:cNvPr>
        <xdr:cNvGrpSpPr/>
      </xdr:nvGrpSpPr>
      <xdr:grpSpPr>
        <a:xfrm>
          <a:off x="7026087" y="403413"/>
          <a:ext cx="9188825" cy="5121088"/>
          <a:chOff x="5177118" y="952500"/>
          <a:chExt cx="6325483" cy="340090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1729D509-4208-3CB6-0586-8A33DA5F49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177118" y="952500"/>
            <a:ext cx="6325483" cy="3400900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A3FC80FA-35CB-10CB-AD1D-877163CA3B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1261912" y="3821205"/>
            <a:ext cx="238158" cy="209579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291352</xdr:colOff>
      <xdr:row>4</xdr:row>
      <xdr:rowOff>67236</xdr:rowOff>
    </xdr:from>
    <xdr:to>
      <xdr:col>24</xdr:col>
      <xdr:colOff>27674</xdr:colOff>
      <xdr:row>16</xdr:row>
      <xdr:rowOff>333668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70F809-89D1-9FEF-EA14-096659FD4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rcRect/>
        <a:stretch/>
      </xdr:blipFill>
      <xdr:spPr>
        <a:xfrm>
          <a:off x="8079440" y="862854"/>
          <a:ext cx="7602852" cy="40764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22225</xdr:colOff>
      <xdr:row>2</xdr:row>
      <xdr:rowOff>161925</xdr:rowOff>
    </xdr:from>
    <xdr:to>
      <xdr:col>15</xdr:col>
      <xdr:colOff>427990</xdr:colOff>
      <xdr:row>22</xdr:row>
      <xdr:rowOff>78056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EEACD89-36C0-825D-4774-A62E6A26C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289425" y="530225"/>
          <a:ext cx="5282565" cy="36137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5</xdr:row>
      <xdr:rowOff>66675</xdr:rowOff>
    </xdr:from>
    <xdr:to>
      <xdr:col>15</xdr:col>
      <xdr:colOff>131445</xdr:colOff>
      <xdr:row>24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FBEDC8-A729-4D69-B109-51AF6CF0E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422"/>
        <a:stretch/>
      </xdr:blipFill>
      <xdr:spPr bwMode="auto">
        <a:xfrm>
          <a:off x="3190875" y="1019175"/>
          <a:ext cx="6084570" cy="360997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9</xdr:row>
      <xdr:rowOff>104775</xdr:rowOff>
    </xdr:from>
    <xdr:to>
      <xdr:col>15</xdr:col>
      <xdr:colOff>93345</xdr:colOff>
      <xdr:row>28</xdr:row>
      <xdr:rowOff>41275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5F3FF1-CA32-45BD-9F2C-AFAAB9DEC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178"/>
        <a:stretch/>
      </xdr:blipFill>
      <xdr:spPr bwMode="auto">
        <a:xfrm>
          <a:off x="3152775" y="1819275"/>
          <a:ext cx="6084570" cy="3556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iencedirect.com/science/article/pii/S2352146520301654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ciencedirect.com/science/article/pii/S002243751730381X" TargetMode="External"/><Relationship Id="rId1" Type="http://schemas.openxmlformats.org/officeDocument/2006/relationships/hyperlink" Target="https://journals.plos.org/plosone/article?id=10.1371/journal.pone.016805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cholar.google.com/citations?view_op=view_citation&amp;hl=en&amp;user=OZRGN3gAAAAJ&amp;citation_for_view=OZRGN3gAAAAJ:BqipwSGYUEgC" TargetMode="External"/><Relationship Id="rId4" Type="http://schemas.openxmlformats.org/officeDocument/2006/relationships/hyperlink" Target="https://www.sciencedirect.com/science/article/pii/S0001457519308735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B1" zoomScale="70" zoomScaleNormal="70" workbookViewId="0">
      <selection activeCell="U57" sqref="U57"/>
    </sheetView>
  </sheetViews>
  <sheetFormatPr defaultRowHeight="14.5"/>
  <cols>
    <col min="1" max="1" width="40.54296875" customWidth="1"/>
    <col min="2" max="2" width="33.7265625" style="5" customWidth="1"/>
    <col min="3" max="3" width="140.54296875" customWidth="1"/>
    <col min="11" max="11" width="15.54296875" bestFit="1" customWidth="1"/>
  </cols>
  <sheetData>
    <row r="1" spans="1:11">
      <c r="A1" s="52"/>
      <c r="B1" s="53" t="s">
        <v>0</v>
      </c>
      <c r="C1" s="53"/>
      <c r="D1" s="7"/>
      <c r="E1" s="7"/>
      <c r="F1" s="7"/>
      <c r="G1" s="7"/>
      <c r="H1" s="7"/>
      <c r="I1" s="7"/>
      <c r="J1" s="7"/>
      <c r="K1" s="7"/>
    </row>
    <row r="2" spans="1:11">
      <c r="A2" s="52" t="s">
        <v>104</v>
      </c>
      <c r="B2" s="54" t="s">
        <v>80</v>
      </c>
      <c r="C2" s="54" t="s">
        <v>81</v>
      </c>
    </row>
    <row r="3" spans="1:11">
      <c r="A3" s="51" t="s">
        <v>113</v>
      </c>
      <c r="B3" s="55">
        <v>2100</v>
      </c>
      <c r="C3" s="51"/>
    </row>
    <row r="4" spans="1:11">
      <c r="A4" s="51" t="s">
        <v>172</v>
      </c>
      <c r="B4" s="55">
        <v>1280</v>
      </c>
      <c r="C4" s="51" t="s">
        <v>117</v>
      </c>
    </row>
    <row r="5" spans="1:11">
      <c r="A5" s="51" t="s">
        <v>173</v>
      </c>
      <c r="B5" s="55">
        <v>127</v>
      </c>
      <c r="C5" s="51" t="s">
        <v>83</v>
      </c>
    </row>
    <row r="6" spans="1:11">
      <c r="A6" s="51" t="s">
        <v>174</v>
      </c>
      <c r="B6" s="55">
        <v>214</v>
      </c>
      <c r="C6" s="51" t="s">
        <v>120</v>
      </c>
    </row>
    <row r="7" spans="1:11">
      <c r="A7" s="51" t="s">
        <v>175</v>
      </c>
      <c r="B7" s="55">
        <v>202</v>
      </c>
      <c r="C7" s="51" t="s">
        <v>119</v>
      </c>
    </row>
    <row r="8" spans="1:11">
      <c r="A8" s="51" t="s">
        <v>176</v>
      </c>
      <c r="B8" s="55">
        <v>260</v>
      </c>
      <c r="C8" s="51" t="s">
        <v>82</v>
      </c>
    </row>
    <row r="9" spans="1:11">
      <c r="A9" s="51" t="s">
        <v>177</v>
      </c>
      <c r="B9" s="55">
        <v>252</v>
      </c>
      <c r="C9" s="51" t="s">
        <v>90</v>
      </c>
    </row>
    <row r="10" spans="1:11">
      <c r="A10" s="51" t="s">
        <v>178</v>
      </c>
      <c r="B10" s="55">
        <v>245</v>
      </c>
      <c r="C10" s="51" t="s">
        <v>86</v>
      </c>
    </row>
    <row r="11" spans="1:11">
      <c r="A11" s="51" t="s">
        <v>179</v>
      </c>
      <c r="B11" s="55">
        <v>333</v>
      </c>
      <c r="C11" s="51" t="s">
        <v>91</v>
      </c>
    </row>
    <row r="12" spans="1:11">
      <c r="A12" s="51" t="s">
        <v>180</v>
      </c>
      <c r="B12" s="55">
        <v>251</v>
      </c>
      <c r="C12" s="51" t="s">
        <v>88</v>
      </c>
    </row>
    <row r="13" spans="1:11">
      <c r="A13" s="51" t="s">
        <v>181</v>
      </c>
      <c r="B13" s="55">
        <v>369</v>
      </c>
      <c r="C13" s="51" t="s">
        <v>118</v>
      </c>
    </row>
    <row r="14" spans="1:11">
      <c r="A14" s="51" t="s">
        <v>182</v>
      </c>
      <c r="B14" s="55">
        <v>259</v>
      </c>
      <c r="C14" s="51" t="s">
        <v>84</v>
      </c>
    </row>
    <row r="15" spans="1:11">
      <c r="A15" s="51" t="s">
        <v>183</v>
      </c>
      <c r="B15" s="55">
        <v>300</v>
      </c>
      <c r="C15" s="51" t="s">
        <v>116</v>
      </c>
    </row>
    <row r="16" spans="1:11">
      <c r="A16" s="51" t="s">
        <v>184</v>
      </c>
      <c r="B16" s="55">
        <v>124</v>
      </c>
      <c r="C16" s="51" t="s">
        <v>87</v>
      </c>
    </row>
    <row r="17" spans="1:3">
      <c r="A17" s="51" t="s">
        <v>185</v>
      </c>
      <c r="B17" s="55">
        <v>107</v>
      </c>
      <c r="C17" s="51" t="s">
        <v>85</v>
      </c>
    </row>
    <row r="18" spans="1:3">
      <c r="A18" s="51" t="s">
        <v>186</v>
      </c>
      <c r="B18" s="55">
        <v>72</v>
      </c>
      <c r="C18" s="51" t="s">
        <v>89</v>
      </c>
    </row>
    <row r="19" spans="1:3">
      <c r="A19" s="51" t="s">
        <v>187</v>
      </c>
      <c r="B19" s="55">
        <v>501</v>
      </c>
      <c r="C19" s="51" t="s">
        <v>122</v>
      </c>
    </row>
    <row r="20" spans="1:3">
      <c r="A20" s="51" t="s">
        <v>188</v>
      </c>
      <c r="B20" s="55">
        <v>19</v>
      </c>
      <c r="C20" s="51" t="s">
        <v>115</v>
      </c>
    </row>
    <row r="21" spans="1:3">
      <c r="A21" s="51" t="s">
        <v>189</v>
      </c>
      <c r="B21" s="55">
        <v>69</v>
      </c>
      <c r="C21" s="51" t="s">
        <v>114</v>
      </c>
    </row>
    <row r="22" spans="1:3">
      <c r="A22" s="51" t="s">
        <v>190</v>
      </c>
      <c r="B22" s="55">
        <v>444</v>
      </c>
      <c r="C22" s="51" t="s">
        <v>121</v>
      </c>
    </row>
  </sheetData>
  <mergeCells count="1">
    <mergeCell ref="B1:C1"/>
  </mergeCells>
  <hyperlinks>
    <hyperlink ref="C21" r:id="rId1" display="https://journals.plos.org/plosone/article?id=10.1371/journal.pone.0168054"/>
    <hyperlink ref="C20" r:id="rId2" display="https://www.sciencedirect.com/science/article/pii/S002243751730381X"/>
    <hyperlink ref="C15" r:id="rId3" display="https://www.sciencedirect.com/science/article/pii/S2352146520301654"/>
    <hyperlink ref="C16" r:id="rId4" display="https://www.sciencedirect.com/science/article/pii/S0001457519308735"/>
    <hyperlink ref="C4" r:id="rId5" display="https://scholar.google.com/citations?view_op=view_citation&amp;hl=en&amp;user=OZRGN3gAAAAJ&amp;citation_for_view=OZRGN3gAAAAJ:BqipwSGYUEgC"/>
  </hyperlinks>
  <pageMargins left="0.7" right="0.7" top="0.75" bottom="0.75" header="0.3" footer="0.3"/>
  <pageSetup paperSize="9" orientation="portrait" r:id="rId6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6" sqref="B6"/>
    </sheetView>
  </sheetViews>
  <sheetFormatPr defaultRowHeight="14.5"/>
  <cols>
    <col min="2" max="2" width="20.54296875" customWidth="1"/>
  </cols>
  <sheetData>
    <row r="1" spans="1:5">
      <c r="A1" s="4" t="s">
        <v>153</v>
      </c>
    </row>
    <row r="5" spans="1:5">
      <c r="A5" t="s">
        <v>72</v>
      </c>
      <c r="B5" t="s">
        <v>73</v>
      </c>
      <c r="C5" t="s">
        <v>74</v>
      </c>
      <c r="D5" t="s">
        <v>59</v>
      </c>
      <c r="E5" t="s">
        <v>75</v>
      </c>
    </row>
    <row r="6" spans="1:5">
      <c r="A6" t="s">
        <v>76</v>
      </c>
      <c r="B6">
        <v>27</v>
      </c>
      <c r="C6">
        <v>16</v>
      </c>
      <c r="D6">
        <v>20</v>
      </c>
      <c r="E6">
        <v>3</v>
      </c>
    </row>
    <row r="7" spans="1:5">
      <c r="A7" t="s">
        <v>77</v>
      </c>
      <c r="B7">
        <v>50</v>
      </c>
      <c r="C7">
        <v>44</v>
      </c>
      <c r="D7">
        <v>127</v>
      </c>
      <c r="E7">
        <v>15</v>
      </c>
    </row>
    <row r="8" spans="1:5">
      <c r="A8" t="s">
        <v>78</v>
      </c>
      <c r="B8">
        <v>21</v>
      </c>
      <c r="C8">
        <v>25</v>
      </c>
      <c r="D8">
        <v>36</v>
      </c>
      <c r="E8">
        <v>9</v>
      </c>
    </row>
    <row r="9" spans="1:5">
      <c r="A9" t="s">
        <v>79</v>
      </c>
      <c r="B9">
        <v>320</v>
      </c>
      <c r="C9">
        <v>5</v>
      </c>
      <c r="D9">
        <v>373</v>
      </c>
      <c r="E9">
        <v>5</v>
      </c>
    </row>
    <row r="12" spans="1:5" ht="15.5">
      <c r="A12" s="32" t="s">
        <v>158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85" zoomScaleNormal="85" workbookViewId="0">
      <selection activeCell="A16" sqref="A16"/>
    </sheetView>
  </sheetViews>
  <sheetFormatPr defaultRowHeight="14.5"/>
  <cols>
    <col min="1" max="1" width="21.453125" style="23" customWidth="1"/>
    <col min="2" max="2" width="38.26953125" customWidth="1"/>
    <col min="3" max="3" width="58.453125" customWidth="1"/>
  </cols>
  <sheetData>
    <row r="1" spans="1:3">
      <c r="A1" s="33" t="s">
        <v>152</v>
      </c>
      <c r="B1" s="33"/>
      <c r="C1" s="33"/>
    </row>
    <row r="2" spans="1:3">
      <c r="A2" s="23" t="s">
        <v>92</v>
      </c>
      <c r="B2" t="s">
        <v>93</v>
      </c>
      <c r="C2" t="s">
        <v>94</v>
      </c>
    </row>
    <row r="3" spans="1:3">
      <c r="A3" t="s">
        <v>95</v>
      </c>
      <c r="B3">
        <v>2.48</v>
      </c>
      <c r="C3">
        <v>101.49</v>
      </c>
    </row>
    <row r="4" spans="1:3">
      <c r="A4" t="s">
        <v>96</v>
      </c>
      <c r="B4">
        <v>2.37</v>
      </c>
      <c r="C4">
        <v>97.31</v>
      </c>
    </row>
    <row r="5" spans="1:3">
      <c r="A5" t="s">
        <v>97</v>
      </c>
      <c r="B5">
        <v>2.72</v>
      </c>
      <c r="C5">
        <v>81.040000000000006</v>
      </c>
    </row>
    <row r="6" spans="1:3">
      <c r="A6" t="s">
        <v>98</v>
      </c>
      <c r="B6">
        <v>2.36</v>
      </c>
      <c r="C6">
        <v>59.76</v>
      </c>
    </row>
    <row r="7" spans="1:3">
      <c r="A7" t="s">
        <v>99</v>
      </c>
      <c r="B7">
        <v>0.94</v>
      </c>
      <c r="C7">
        <v>32.58</v>
      </c>
    </row>
    <row r="8" spans="1:3">
      <c r="A8" t="s">
        <v>100</v>
      </c>
      <c r="B8">
        <v>1.41</v>
      </c>
      <c r="C8">
        <v>20.12</v>
      </c>
    </row>
    <row r="9" spans="1:3">
      <c r="A9" t="s">
        <v>101</v>
      </c>
      <c r="B9">
        <v>0.87</v>
      </c>
      <c r="C9">
        <v>7.01</v>
      </c>
    </row>
    <row r="10" spans="1:3">
      <c r="A10" t="s">
        <v>102</v>
      </c>
      <c r="B10">
        <v>1.23</v>
      </c>
      <c r="C10">
        <v>3.14</v>
      </c>
    </row>
    <row r="11" spans="1:3">
      <c r="A11" t="s">
        <v>103</v>
      </c>
      <c r="B11">
        <v>1.07</v>
      </c>
      <c r="C11">
        <v>0.37</v>
      </c>
    </row>
    <row r="16" spans="1:3" ht="15.5">
      <c r="A16" s="32" t="s">
        <v>159</v>
      </c>
    </row>
    <row r="20" spans="2:2">
      <c r="B20" s="23"/>
    </row>
    <row r="21" spans="2:2">
      <c r="B21" s="23"/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</sheetData>
  <mergeCells count="1">
    <mergeCell ref="A1:C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>
      <selection activeCell="A3" sqref="A3:F3"/>
    </sheetView>
  </sheetViews>
  <sheetFormatPr defaultRowHeight="14.5"/>
  <sheetData>
    <row r="1" spans="1:6">
      <c r="A1" s="33" t="s">
        <v>151</v>
      </c>
      <c r="B1" s="33"/>
      <c r="C1" s="33"/>
      <c r="D1" s="33"/>
      <c r="E1" s="33"/>
    </row>
    <row r="3" spans="1:6" ht="15.5">
      <c r="A3" s="45" t="s">
        <v>160</v>
      </c>
      <c r="B3" s="45"/>
      <c r="C3" s="45"/>
      <c r="D3" s="45"/>
      <c r="E3" s="45"/>
      <c r="F3" s="45"/>
    </row>
  </sheetData>
  <mergeCells count="2">
    <mergeCell ref="A1:E1"/>
    <mergeCell ref="A3:F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K3" sqref="K3"/>
    </sheetView>
  </sheetViews>
  <sheetFormatPr defaultRowHeight="14.5"/>
  <sheetData>
    <row r="1" spans="1:7" ht="70.5" thickBot="1">
      <c r="A1" s="24" t="s">
        <v>124</v>
      </c>
      <c r="B1" s="24" t="s">
        <v>125</v>
      </c>
      <c r="C1" s="24" t="s">
        <v>126</v>
      </c>
      <c r="D1" s="24" t="s">
        <v>127</v>
      </c>
      <c r="E1" s="47" t="s">
        <v>128</v>
      </c>
      <c r="F1" s="47"/>
      <c r="G1" s="24" t="s">
        <v>129</v>
      </c>
    </row>
    <row r="2" spans="1:7" ht="56.5" thickBot="1">
      <c r="A2" s="25" t="s">
        <v>130</v>
      </c>
      <c r="B2" s="26"/>
      <c r="C2" s="26"/>
      <c r="D2" s="26"/>
      <c r="E2" s="26"/>
      <c r="F2" s="48"/>
      <c r="G2" s="48"/>
    </row>
    <row r="3" spans="1:7" ht="98.5" thickBot="1">
      <c r="A3" s="28" t="s">
        <v>131</v>
      </c>
      <c r="B3" s="30">
        <v>-1.093</v>
      </c>
      <c r="C3" s="30">
        <v>0.33500000000000002</v>
      </c>
      <c r="D3" s="30">
        <v>-3.948</v>
      </c>
      <c r="E3" s="30" t="s">
        <v>132</v>
      </c>
      <c r="F3" s="46" t="s">
        <v>161</v>
      </c>
      <c r="G3" s="46"/>
    </row>
    <row r="4" spans="1:7" ht="111.5" thickBot="1">
      <c r="A4" s="28" t="s">
        <v>133</v>
      </c>
      <c r="B4" s="30">
        <v>1.6579999999999999</v>
      </c>
      <c r="C4" s="30">
        <v>5.25</v>
      </c>
      <c r="D4" s="30">
        <v>4.508</v>
      </c>
      <c r="E4" s="30" t="s">
        <v>132</v>
      </c>
      <c r="F4" s="46" t="s">
        <v>162</v>
      </c>
      <c r="G4" s="46"/>
    </row>
    <row r="5" spans="1:7" ht="28.5" thickBot="1">
      <c r="A5" s="25" t="s">
        <v>134</v>
      </c>
      <c r="B5" s="27"/>
      <c r="C5" s="27"/>
      <c r="D5" s="27"/>
      <c r="E5" s="27"/>
      <c r="F5" s="48"/>
      <c r="G5" s="48"/>
    </row>
    <row r="6" spans="1:7" ht="112.5" thickBot="1">
      <c r="A6" s="28" t="s">
        <v>135</v>
      </c>
      <c r="B6" s="30">
        <v>-0.78300000000000003</v>
      </c>
      <c r="C6" s="30">
        <v>0.45700000000000002</v>
      </c>
      <c r="D6" s="30">
        <v>-4.1859999999999999</v>
      </c>
      <c r="E6" s="30" t="s">
        <v>132</v>
      </c>
      <c r="F6" s="46" t="s">
        <v>163</v>
      </c>
      <c r="G6" s="46"/>
    </row>
    <row r="7" spans="1:7" ht="112.5" thickBot="1">
      <c r="A7" s="28" t="s">
        <v>136</v>
      </c>
      <c r="B7" s="30">
        <v>-1.766</v>
      </c>
      <c r="C7" s="30">
        <v>0.17100000000000001</v>
      </c>
      <c r="D7" s="30">
        <v>-5.2210000000000001</v>
      </c>
      <c r="E7" s="30" t="s">
        <v>132</v>
      </c>
      <c r="F7" s="46" t="s">
        <v>164</v>
      </c>
      <c r="G7" s="46"/>
    </row>
    <row r="8" spans="1:7" ht="42.5" thickBot="1">
      <c r="A8" s="25" t="s">
        <v>137</v>
      </c>
      <c r="B8" s="27"/>
      <c r="C8" s="27"/>
      <c r="D8" s="27"/>
      <c r="E8" s="27"/>
      <c r="F8" s="48"/>
      <c r="G8" s="48"/>
    </row>
    <row r="9" spans="1:7" ht="140.5" thickBot="1">
      <c r="A9" s="28" t="s">
        <v>138</v>
      </c>
      <c r="B9" s="30">
        <v>-0.45500000000000002</v>
      </c>
      <c r="C9" s="30">
        <v>0.63400000000000001</v>
      </c>
      <c r="D9" s="30">
        <v>-1.998</v>
      </c>
      <c r="E9" s="30">
        <v>4.5999999999999999E-2</v>
      </c>
      <c r="F9" s="46" t="s">
        <v>165</v>
      </c>
      <c r="G9" s="46"/>
    </row>
    <row r="10" spans="1:7" ht="98.5" thickBot="1">
      <c r="A10" s="28" t="s">
        <v>139</v>
      </c>
      <c r="B10" s="30">
        <v>-2.335</v>
      </c>
      <c r="C10" s="30">
        <v>9.7000000000000003E-2</v>
      </c>
      <c r="D10" s="30">
        <v>-8.7330000000000005</v>
      </c>
      <c r="E10" s="30" t="s">
        <v>132</v>
      </c>
      <c r="F10" s="46" t="s">
        <v>166</v>
      </c>
      <c r="G10" s="46"/>
    </row>
    <row r="11" spans="1:7" ht="56.5" thickBot="1">
      <c r="A11" s="25" t="s">
        <v>140</v>
      </c>
      <c r="B11" s="29"/>
      <c r="C11" s="29"/>
      <c r="D11" s="29"/>
      <c r="E11" s="29"/>
      <c r="F11" s="49"/>
      <c r="G11" s="49"/>
    </row>
    <row r="12" spans="1:7" ht="154.5" thickBot="1">
      <c r="A12" s="31" t="s">
        <v>141</v>
      </c>
      <c r="B12" s="30">
        <v>-1.21</v>
      </c>
      <c r="C12" s="30">
        <v>0.29899999999999999</v>
      </c>
      <c r="D12" s="30">
        <v>-4.5439999999999996</v>
      </c>
      <c r="E12" s="30" t="s">
        <v>132</v>
      </c>
      <c r="F12" s="46" t="s">
        <v>167</v>
      </c>
      <c r="G12" s="46"/>
    </row>
    <row r="13" spans="1:7" ht="140.5" thickBot="1">
      <c r="A13" s="28" t="s">
        <v>142</v>
      </c>
      <c r="B13" s="30">
        <v>-3.88</v>
      </c>
      <c r="C13" s="30">
        <v>2.1000000000000001E-2</v>
      </c>
      <c r="D13" s="30">
        <v>-9.5449999999999999</v>
      </c>
      <c r="E13" s="30" t="s">
        <v>132</v>
      </c>
      <c r="F13" s="46" t="s">
        <v>168</v>
      </c>
      <c r="G13" s="46"/>
    </row>
    <row r="14" spans="1:7" ht="168.5" thickBot="1">
      <c r="A14" s="28" t="s">
        <v>143</v>
      </c>
      <c r="B14" s="30">
        <v>-1.32</v>
      </c>
      <c r="C14" s="30">
        <v>0.26700000000000002</v>
      </c>
      <c r="D14" s="30">
        <v>-10.954000000000001</v>
      </c>
      <c r="E14" s="30" t="s">
        <v>132</v>
      </c>
      <c r="F14" s="46" t="s">
        <v>169</v>
      </c>
      <c r="G14" s="46"/>
    </row>
    <row r="15" spans="1:7" ht="112.5" thickBot="1">
      <c r="A15" s="28" t="s">
        <v>144</v>
      </c>
      <c r="B15" s="30">
        <v>0.68700000000000006</v>
      </c>
      <c r="C15" s="30">
        <v>1.988</v>
      </c>
      <c r="D15" s="30">
        <v>4.0119999999999996</v>
      </c>
      <c r="E15" s="30" t="s">
        <v>132</v>
      </c>
      <c r="F15" s="46" t="s">
        <v>170</v>
      </c>
      <c r="G15" s="46"/>
    </row>
    <row r="16" spans="1:7" ht="126.5" thickBot="1">
      <c r="A16" s="28" t="s">
        <v>145</v>
      </c>
      <c r="B16" s="30">
        <v>-0.71199999999999997</v>
      </c>
      <c r="C16" s="30">
        <v>0.49099999999999999</v>
      </c>
      <c r="D16" s="30">
        <v>-4.8029999999999999</v>
      </c>
      <c r="E16" s="30" t="s">
        <v>132</v>
      </c>
      <c r="F16" s="46" t="s">
        <v>171</v>
      </c>
      <c r="G16" s="46"/>
    </row>
    <row r="17" spans="1:7" ht="28.5" thickBot="1">
      <c r="A17" s="28" t="s">
        <v>146</v>
      </c>
      <c r="B17" s="50">
        <v>548</v>
      </c>
      <c r="C17" s="50"/>
      <c r="D17" s="50"/>
      <c r="E17" s="50"/>
      <c r="F17" s="50"/>
      <c r="G17" s="50"/>
    </row>
    <row r="18" spans="1:7" ht="56.5" thickBot="1">
      <c r="A18" s="28" t="s">
        <v>147</v>
      </c>
      <c r="B18" s="50">
        <v>0.81</v>
      </c>
      <c r="C18" s="50"/>
      <c r="D18" s="50"/>
      <c r="E18" s="50"/>
      <c r="F18" s="50"/>
      <c r="G18" s="50"/>
    </row>
    <row r="19" spans="1:7" ht="42.5" thickBot="1">
      <c r="A19" s="28" t="s">
        <v>148</v>
      </c>
      <c r="B19" s="50">
        <v>628.9</v>
      </c>
      <c r="C19" s="50"/>
      <c r="D19" s="50"/>
      <c r="E19" s="50"/>
      <c r="F19" s="50"/>
      <c r="G19" s="50"/>
    </row>
    <row r="20" spans="1:7" ht="15" thickBot="1">
      <c r="A20" s="28" t="s">
        <v>149</v>
      </c>
      <c r="B20" s="50">
        <v>344.2</v>
      </c>
      <c r="C20" s="50"/>
      <c r="D20" s="50"/>
      <c r="E20" s="50"/>
      <c r="F20" s="50"/>
      <c r="G20" s="50"/>
    </row>
    <row r="21" spans="1:7" ht="42.5" thickBot="1">
      <c r="A21" s="28" t="s">
        <v>150</v>
      </c>
      <c r="B21" s="50">
        <v>590.70000000000005</v>
      </c>
      <c r="C21" s="50"/>
      <c r="D21" s="50"/>
      <c r="E21" s="50"/>
      <c r="F21" s="50"/>
      <c r="G21" s="50"/>
    </row>
    <row r="33" spans="1:1" ht="15.5">
      <c r="A33" s="32" t="s">
        <v>159</v>
      </c>
    </row>
  </sheetData>
  <mergeCells count="21">
    <mergeCell ref="B19:G19"/>
    <mergeCell ref="B20:G20"/>
    <mergeCell ref="B21:G21"/>
    <mergeCell ref="F13:G13"/>
    <mergeCell ref="F14:G14"/>
    <mergeCell ref="F15:G15"/>
    <mergeCell ref="F16:G16"/>
    <mergeCell ref="B17:G17"/>
    <mergeCell ref="B18:G18"/>
    <mergeCell ref="F12:G12"/>
    <mergeCell ref="E1:F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3" zoomScale="115" zoomScaleNormal="115" workbookViewId="0">
      <selection activeCell="A48" sqref="A48"/>
    </sheetView>
  </sheetViews>
  <sheetFormatPr defaultRowHeight="14.5"/>
  <cols>
    <col min="3" max="3" width="11.7265625" bestFit="1" customWidth="1"/>
    <col min="4" max="8" width="12" bestFit="1" customWidth="1"/>
  </cols>
  <sheetData>
    <row r="1" spans="1:9" ht="15" thickBot="1">
      <c r="A1" s="7" t="s">
        <v>156</v>
      </c>
      <c r="B1" s="7"/>
    </row>
    <row r="2" spans="1:9" ht="15" thickBot="1">
      <c r="A2" s="37" t="s">
        <v>11</v>
      </c>
      <c r="B2" s="37" t="s">
        <v>12</v>
      </c>
      <c r="C2" s="37" t="s">
        <v>13</v>
      </c>
      <c r="D2" s="18" t="s">
        <v>68</v>
      </c>
      <c r="E2" s="19"/>
    </row>
    <row r="3" spans="1:9" ht="15" thickBot="1">
      <c r="A3" s="38"/>
      <c r="B3" s="38"/>
      <c r="C3" s="38"/>
      <c r="D3" s="12" t="s">
        <v>123</v>
      </c>
      <c r="E3" s="9" t="s">
        <v>15</v>
      </c>
    </row>
    <row r="4" spans="1:9" ht="15" thickBot="1">
      <c r="A4" s="39" t="s">
        <v>16</v>
      </c>
      <c r="B4" s="36" t="s">
        <v>17</v>
      </c>
      <c r="C4" s="20" t="s">
        <v>18</v>
      </c>
      <c r="D4" s="21">
        <v>0.83430000000000004</v>
      </c>
      <c r="E4" s="19">
        <f>35133*D4</f>
        <v>29311.461900000002</v>
      </c>
    </row>
    <row r="5" spans="1:9" ht="15" thickBot="1">
      <c r="A5" s="35"/>
      <c r="B5" s="34"/>
      <c r="C5" s="20" t="s">
        <v>19</v>
      </c>
      <c r="D5" s="21">
        <v>0.1105</v>
      </c>
      <c r="E5" s="19">
        <f t="shared" ref="E5:E45" si="0">35133*D5</f>
        <v>3882.1965</v>
      </c>
      <c r="G5" s="2"/>
      <c r="H5" s="2"/>
    </row>
    <row r="6" spans="1:9" ht="15" thickBot="1">
      <c r="A6" s="35"/>
      <c r="B6" s="34"/>
      <c r="C6" s="20" t="s">
        <v>20</v>
      </c>
      <c r="D6" s="21">
        <v>5.1900000000000002E-2</v>
      </c>
      <c r="E6" s="19">
        <f t="shared" si="0"/>
        <v>1823.4027000000001</v>
      </c>
      <c r="G6" s="1"/>
      <c r="H6" s="1"/>
      <c r="I6" s="1"/>
    </row>
    <row r="7" spans="1:9" ht="15" thickBot="1">
      <c r="A7" s="35"/>
      <c r="B7" s="40"/>
      <c r="C7" s="20" t="s">
        <v>21</v>
      </c>
      <c r="D7" s="21">
        <v>3.3E-3</v>
      </c>
      <c r="E7" s="19">
        <f t="shared" si="0"/>
        <v>115.9389</v>
      </c>
      <c r="G7" s="1"/>
      <c r="H7" s="1"/>
      <c r="I7" s="1"/>
    </row>
    <row r="8" spans="1:9" ht="26.5" thickBot="1">
      <c r="A8" s="35"/>
      <c r="B8" s="36" t="s">
        <v>22</v>
      </c>
      <c r="C8" s="20" t="s">
        <v>23</v>
      </c>
      <c r="D8" s="21">
        <v>0.98629999999999995</v>
      </c>
      <c r="E8" s="19">
        <f t="shared" si="0"/>
        <v>34651.677899999995</v>
      </c>
      <c r="G8" s="1"/>
      <c r="H8" s="1"/>
      <c r="I8" s="1"/>
    </row>
    <row r="9" spans="1:9" ht="39.5" thickBot="1">
      <c r="A9" s="35"/>
      <c r="B9" s="34"/>
      <c r="C9" s="20" t="s">
        <v>24</v>
      </c>
      <c r="D9" s="21">
        <v>1.26E-2</v>
      </c>
      <c r="E9" s="19">
        <f t="shared" si="0"/>
        <v>442.67579999999998</v>
      </c>
      <c r="G9" s="3"/>
      <c r="H9" s="3"/>
    </row>
    <row r="10" spans="1:9" ht="39.5" thickBot="1">
      <c r="A10" s="35"/>
      <c r="B10" s="40"/>
      <c r="C10" s="20" t="s">
        <v>25</v>
      </c>
      <c r="D10" s="21">
        <v>1.1000000000000001E-3</v>
      </c>
      <c r="E10" s="19">
        <f t="shared" si="0"/>
        <v>38.646300000000004</v>
      </c>
      <c r="F10" s="2"/>
      <c r="G10" s="2"/>
      <c r="H10" s="2"/>
    </row>
    <row r="11" spans="1:9" ht="26.5" thickBot="1">
      <c r="A11" s="35"/>
      <c r="B11" s="36" t="s">
        <v>26</v>
      </c>
      <c r="C11" s="20" t="s">
        <v>27</v>
      </c>
      <c r="D11" s="21">
        <v>0.88539999999999996</v>
      </c>
      <c r="E11" s="19">
        <f t="shared" si="0"/>
        <v>31106.7582</v>
      </c>
      <c r="F11" s="2"/>
      <c r="G11" s="2"/>
      <c r="H11" s="2"/>
    </row>
    <row r="12" spans="1:9" ht="26.5" thickBot="1">
      <c r="A12" s="35"/>
      <c r="B12" s="34"/>
      <c r="C12" s="20" t="s">
        <v>28</v>
      </c>
      <c r="D12" s="21">
        <v>0.10340000000000001</v>
      </c>
      <c r="E12" s="19">
        <f t="shared" si="0"/>
        <v>3632.7522000000004</v>
      </c>
      <c r="F12" s="2"/>
      <c r="G12" s="2"/>
      <c r="H12" s="2"/>
    </row>
    <row r="13" spans="1:9" ht="26.5" thickBot="1">
      <c r="A13" s="35"/>
      <c r="B13" s="40"/>
      <c r="C13" s="20" t="s">
        <v>29</v>
      </c>
      <c r="D13" s="21">
        <v>1.12E-2</v>
      </c>
      <c r="E13" s="19">
        <f t="shared" si="0"/>
        <v>393.4896</v>
      </c>
      <c r="F13" s="2"/>
      <c r="G13" s="2"/>
      <c r="H13" s="2"/>
    </row>
    <row r="14" spans="1:9" ht="15" thickBot="1">
      <c r="A14" s="35"/>
      <c r="B14" s="36" t="s">
        <v>30</v>
      </c>
      <c r="C14" s="20" t="s">
        <v>31</v>
      </c>
      <c r="D14" s="21">
        <v>0.66690000000000005</v>
      </c>
      <c r="E14" s="19">
        <f t="shared" si="0"/>
        <v>23430.197700000001</v>
      </c>
      <c r="F14" s="2"/>
      <c r="G14" s="3"/>
      <c r="H14" s="3"/>
    </row>
    <row r="15" spans="1:9" ht="26.5" thickBot="1">
      <c r="A15" s="35"/>
      <c r="B15" s="34"/>
      <c r="C15" s="20" t="s">
        <v>32</v>
      </c>
      <c r="D15" s="21">
        <v>4.8899999999999999E-2</v>
      </c>
      <c r="E15" s="19">
        <f t="shared" si="0"/>
        <v>1718.0037</v>
      </c>
      <c r="F15" s="2"/>
      <c r="G15" s="2"/>
      <c r="H15" s="2"/>
    </row>
    <row r="16" spans="1:9" ht="15" thickBot="1">
      <c r="A16" s="35"/>
      <c r="B16" s="34"/>
      <c r="C16" s="20" t="s">
        <v>33</v>
      </c>
      <c r="D16" s="21">
        <v>0.27529999999999999</v>
      </c>
      <c r="E16" s="19">
        <f t="shared" si="0"/>
        <v>9672.1149000000005</v>
      </c>
      <c r="F16" s="2"/>
      <c r="G16" s="2"/>
      <c r="H16" s="2"/>
    </row>
    <row r="17" spans="1:8" ht="26.5" thickBot="1">
      <c r="A17" s="35"/>
      <c r="B17" s="40"/>
      <c r="C17" s="20" t="s">
        <v>34</v>
      </c>
      <c r="D17" s="21">
        <v>8.8999999999999999E-3</v>
      </c>
      <c r="E17" s="19">
        <f t="shared" si="0"/>
        <v>312.68369999999999</v>
      </c>
      <c r="F17" s="2"/>
      <c r="G17" s="2"/>
      <c r="H17" s="2"/>
    </row>
    <row r="18" spans="1:8" ht="15" thickBot="1">
      <c r="A18" s="35" t="s">
        <v>35</v>
      </c>
      <c r="B18" s="36" t="s">
        <v>36</v>
      </c>
      <c r="C18" s="20" t="s">
        <v>37</v>
      </c>
      <c r="D18" s="21">
        <v>0.19750000000000001</v>
      </c>
      <c r="E18" s="19">
        <f t="shared" si="0"/>
        <v>6938.7674999999999</v>
      </c>
      <c r="F18" s="2"/>
      <c r="G18" s="2"/>
      <c r="H18" s="2"/>
    </row>
    <row r="19" spans="1:8" ht="26.5" thickBot="1">
      <c r="A19" s="35"/>
      <c r="B19" s="34"/>
      <c r="C19" s="20" t="s">
        <v>38</v>
      </c>
      <c r="D19" s="21">
        <v>2.1000000000000001E-2</v>
      </c>
      <c r="E19" s="19">
        <f t="shared" si="0"/>
        <v>737.79300000000001</v>
      </c>
    </row>
    <row r="20" spans="1:8" ht="39.5" thickBot="1">
      <c r="A20" s="35"/>
      <c r="B20" s="34"/>
      <c r="C20" s="20" t="s">
        <v>39</v>
      </c>
      <c r="D20" s="21">
        <v>1.1999999999999999E-3</v>
      </c>
      <c r="E20" s="19">
        <f t="shared" si="0"/>
        <v>42.159599999999998</v>
      </c>
    </row>
    <row r="21" spans="1:8" ht="26.5" thickBot="1">
      <c r="A21" s="35"/>
      <c r="B21" s="34"/>
      <c r="C21" s="20" t="s">
        <v>69</v>
      </c>
      <c r="D21" s="21">
        <v>1.43E-2</v>
      </c>
      <c r="E21" s="19">
        <f t="shared" si="0"/>
        <v>502.40190000000001</v>
      </c>
    </row>
    <row r="22" spans="1:8" ht="39.5" thickBot="1">
      <c r="A22" s="35"/>
      <c r="B22" s="34"/>
      <c r="C22" s="20" t="s">
        <v>40</v>
      </c>
      <c r="D22" s="21">
        <v>0.76600000000000001</v>
      </c>
      <c r="E22" s="19">
        <f t="shared" si="0"/>
        <v>26911.878000000001</v>
      </c>
    </row>
    <row r="23" spans="1:8" ht="15" thickBot="1">
      <c r="A23" s="35"/>
      <c r="B23" s="36" t="s">
        <v>41</v>
      </c>
      <c r="C23" s="20" t="s">
        <v>42</v>
      </c>
      <c r="D23" s="21">
        <v>1.6000000000000001E-3</v>
      </c>
      <c r="E23" s="19">
        <f t="shared" si="0"/>
        <v>56.212800000000001</v>
      </c>
    </row>
    <row r="24" spans="1:8" ht="26.5" thickBot="1">
      <c r="A24" s="35"/>
      <c r="B24" s="34"/>
      <c r="C24" s="20" t="s">
        <v>43</v>
      </c>
      <c r="D24" s="21">
        <v>0.58009999999999995</v>
      </c>
      <c r="E24" s="19">
        <f t="shared" si="0"/>
        <v>20380.653299999998</v>
      </c>
    </row>
    <row r="25" spans="1:8" ht="15" thickBot="1">
      <c r="A25" s="35"/>
      <c r="B25" s="34"/>
      <c r="C25" s="20" t="s">
        <v>44</v>
      </c>
      <c r="D25" s="21">
        <v>1.7100000000000001E-2</v>
      </c>
      <c r="E25" s="19">
        <f t="shared" si="0"/>
        <v>600.77430000000004</v>
      </c>
    </row>
    <row r="26" spans="1:8" ht="15" thickBot="1">
      <c r="A26" s="35"/>
      <c r="B26" s="34"/>
      <c r="C26" s="20" t="s">
        <v>45</v>
      </c>
      <c r="D26" s="21">
        <v>0.10489999999999999</v>
      </c>
      <c r="E26" s="19">
        <f t="shared" si="0"/>
        <v>3685.4516999999996</v>
      </c>
    </row>
    <row r="27" spans="1:8" ht="15" thickBot="1">
      <c r="A27" s="35"/>
      <c r="B27" s="34"/>
      <c r="C27" s="20" t="s">
        <v>46</v>
      </c>
      <c r="D27" s="21">
        <v>2.8199999999999999E-2</v>
      </c>
      <c r="E27" s="19">
        <f t="shared" si="0"/>
        <v>990.75059999999996</v>
      </c>
    </row>
    <row r="28" spans="1:8" ht="15" thickBot="1">
      <c r="A28" s="35"/>
      <c r="B28" s="34"/>
      <c r="C28" s="20" t="s">
        <v>70</v>
      </c>
      <c r="D28" s="21">
        <v>5.0000000000000001E-4</v>
      </c>
      <c r="E28" s="19">
        <f t="shared" si="0"/>
        <v>17.566500000000001</v>
      </c>
    </row>
    <row r="29" spans="1:8" ht="15" thickBot="1">
      <c r="A29" s="35"/>
      <c r="B29" s="34"/>
      <c r="C29" s="20" t="s">
        <v>47</v>
      </c>
      <c r="D29" s="21">
        <v>6.6100000000000006E-2</v>
      </c>
      <c r="E29" s="19">
        <f t="shared" si="0"/>
        <v>2322.2913000000003</v>
      </c>
    </row>
    <row r="30" spans="1:8" ht="26.5" thickBot="1">
      <c r="A30" s="35"/>
      <c r="B30" s="34"/>
      <c r="C30" s="20" t="s">
        <v>48</v>
      </c>
      <c r="D30" s="21">
        <v>3.0300000000000001E-2</v>
      </c>
      <c r="E30" s="19">
        <f t="shared" si="0"/>
        <v>1064.5299</v>
      </c>
    </row>
    <row r="31" spans="1:8" ht="26.5" thickBot="1">
      <c r="A31" s="35"/>
      <c r="B31" s="34"/>
      <c r="C31" s="20" t="s">
        <v>49</v>
      </c>
      <c r="D31" s="21">
        <v>0.16339999999999999</v>
      </c>
      <c r="E31" s="19">
        <f t="shared" si="0"/>
        <v>5740.7321999999995</v>
      </c>
    </row>
    <row r="32" spans="1:8" ht="15" thickBot="1">
      <c r="A32" s="35"/>
      <c r="B32" s="34"/>
      <c r="C32" s="20" t="s">
        <v>50</v>
      </c>
      <c r="D32" s="21">
        <v>1.5E-3</v>
      </c>
      <c r="E32" s="19">
        <f t="shared" si="0"/>
        <v>52.6995</v>
      </c>
    </row>
    <row r="33" spans="1:5" ht="26.5" thickBot="1">
      <c r="A33" s="35"/>
      <c r="B33" s="34"/>
      <c r="C33" s="20" t="s">
        <v>51</v>
      </c>
      <c r="D33" s="21">
        <v>6.1999999999999998E-3</v>
      </c>
      <c r="E33" s="19">
        <f t="shared" si="0"/>
        <v>217.8246</v>
      </c>
    </row>
    <row r="34" spans="1:5" ht="26.5" thickBot="1">
      <c r="A34" s="35"/>
      <c r="B34" s="34" t="s">
        <v>52</v>
      </c>
      <c r="C34" s="20" t="s">
        <v>53</v>
      </c>
      <c r="D34" s="21">
        <v>0.151</v>
      </c>
      <c r="E34" s="19">
        <f t="shared" si="0"/>
        <v>5305.0829999999996</v>
      </c>
    </row>
    <row r="35" spans="1:5" ht="26.5" thickBot="1">
      <c r="A35" s="35"/>
      <c r="B35" s="34"/>
      <c r="C35" s="20" t="s">
        <v>54</v>
      </c>
      <c r="D35" s="21">
        <v>0.22270000000000001</v>
      </c>
      <c r="E35" s="19">
        <f t="shared" si="0"/>
        <v>7824.1190999999999</v>
      </c>
    </row>
    <row r="36" spans="1:5" ht="15" thickBot="1">
      <c r="A36" s="35"/>
      <c r="B36" s="34"/>
      <c r="C36" s="20" t="s">
        <v>55</v>
      </c>
      <c r="D36" s="21">
        <v>0.62629999999999997</v>
      </c>
      <c r="E36" s="19">
        <f t="shared" si="0"/>
        <v>22003.797899999998</v>
      </c>
    </row>
    <row r="37" spans="1:5" ht="15" thickBot="1">
      <c r="A37" s="34" t="s">
        <v>56</v>
      </c>
      <c r="B37" s="34"/>
      <c r="C37" s="20" t="s">
        <v>57</v>
      </c>
      <c r="D37" s="21">
        <v>0.32679999999999998</v>
      </c>
      <c r="E37" s="19">
        <f t="shared" si="0"/>
        <v>11481.464399999999</v>
      </c>
    </row>
    <row r="38" spans="1:5" ht="15" thickBot="1">
      <c r="A38" s="34"/>
      <c r="B38" s="34"/>
      <c r="C38" s="20" t="s">
        <v>58</v>
      </c>
      <c r="D38" s="22">
        <v>0.14599999999999999</v>
      </c>
      <c r="E38" s="19">
        <f t="shared" si="0"/>
        <v>5129.4179999999997</v>
      </c>
    </row>
    <row r="39" spans="1:5" ht="15" thickBot="1">
      <c r="A39" s="34"/>
      <c r="B39" s="34"/>
      <c r="C39" s="20" t="s">
        <v>59</v>
      </c>
      <c r="D39" s="22">
        <v>0.45329999999999998</v>
      </c>
      <c r="E39" s="19">
        <f t="shared" si="0"/>
        <v>15925.7889</v>
      </c>
    </row>
    <row r="40" spans="1:5" ht="15" thickBot="1">
      <c r="A40" s="34"/>
      <c r="B40" s="34"/>
      <c r="C40" s="20" t="s">
        <v>60</v>
      </c>
      <c r="D40" s="22">
        <v>7.3899999999999993E-2</v>
      </c>
      <c r="E40" s="19">
        <f t="shared" si="0"/>
        <v>2596.3286999999996</v>
      </c>
    </row>
    <row r="41" spans="1:5" ht="15" thickBot="1">
      <c r="A41" s="34"/>
      <c r="B41" s="34"/>
      <c r="C41" s="20" t="s">
        <v>71</v>
      </c>
      <c r="D41" s="21">
        <v>5.6500000000000002E-2</v>
      </c>
      <c r="E41" s="19">
        <f t="shared" si="0"/>
        <v>1985.0145</v>
      </c>
    </row>
    <row r="42" spans="1:5" ht="15" thickBot="1">
      <c r="A42" s="34" t="s">
        <v>61</v>
      </c>
      <c r="B42" s="34"/>
      <c r="C42" s="20" t="s">
        <v>62</v>
      </c>
      <c r="D42" s="21">
        <v>0.68759999999999999</v>
      </c>
      <c r="E42" s="19">
        <f t="shared" si="0"/>
        <v>24157.450799999999</v>
      </c>
    </row>
    <row r="43" spans="1:5" ht="15" thickBot="1">
      <c r="A43" s="34"/>
      <c r="B43" s="34"/>
      <c r="C43" s="20" t="s">
        <v>63</v>
      </c>
      <c r="D43" s="22">
        <v>0.247</v>
      </c>
      <c r="E43" s="19">
        <f t="shared" si="0"/>
        <v>8677.8510000000006</v>
      </c>
    </row>
    <row r="44" spans="1:5" ht="15" thickBot="1">
      <c r="A44" s="34"/>
      <c r="B44" s="34"/>
      <c r="C44" s="20" t="s">
        <v>64</v>
      </c>
      <c r="D44" s="22">
        <v>5.6500000000000002E-2</v>
      </c>
      <c r="E44" s="19">
        <f t="shared" si="0"/>
        <v>1985.0145</v>
      </c>
    </row>
    <row r="45" spans="1:5" ht="15" thickBot="1">
      <c r="A45" s="34"/>
      <c r="B45" s="34"/>
      <c r="C45" s="20" t="s">
        <v>65</v>
      </c>
      <c r="D45" s="22">
        <v>8.8999999999999999E-3</v>
      </c>
      <c r="E45" s="19">
        <f t="shared" si="0"/>
        <v>312.68369999999999</v>
      </c>
    </row>
    <row r="48" spans="1:5" ht="15.5">
      <c r="A48" s="32" t="s">
        <v>157</v>
      </c>
    </row>
  </sheetData>
  <mergeCells count="16">
    <mergeCell ref="A2:A3"/>
    <mergeCell ref="B2:B3"/>
    <mergeCell ref="C2:C3"/>
    <mergeCell ref="A4:A17"/>
    <mergeCell ref="B4:B7"/>
    <mergeCell ref="B8:B10"/>
    <mergeCell ref="B11:B13"/>
    <mergeCell ref="B14:B17"/>
    <mergeCell ref="A42:A45"/>
    <mergeCell ref="B42:B45"/>
    <mergeCell ref="A18:A36"/>
    <mergeCell ref="B18:B22"/>
    <mergeCell ref="B23:B33"/>
    <mergeCell ref="B34:B36"/>
    <mergeCell ref="A37:A41"/>
    <mergeCell ref="B37:B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0" zoomScale="85" zoomScaleNormal="85" workbookViewId="0">
      <selection activeCell="A47" sqref="A47"/>
    </sheetView>
  </sheetViews>
  <sheetFormatPr defaultRowHeight="14.5"/>
  <cols>
    <col min="3" max="3" width="11.7265625" bestFit="1" customWidth="1"/>
    <col min="4" max="8" width="12" bestFit="1" customWidth="1"/>
  </cols>
  <sheetData>
    <row r="1" spans="1:9" ht="15" thickBot="1">
      <c r="A1" s="7" t="s">
        <v>156</v>
      </c>
      <c r="B1" s="7"/>
    </row>
    <row r="2" spans="1:9" ht="15" thickBot="1">
      <c r="A2" s="37" t="s">
        <v>11</v>
      </c>
      <c r="B2" s="37" t="s">
        <v>12</v>
      </c>
      <c r="C2" s="37" t="s">
        <v>13</v>
      </c>
      <c r="D2" s="42" t="s">
        <v>67</v>
      </c>
      <c r="E2" s="42"/>
    </row>
    <row r="3" spans="1:9" ht="15" thickBot="1">
      <c r="A3" s="38"/>
      <c r="B3" s="38"/>
      <c r="C3" s="38"/>
      <c r="D3" s="12" t="s">
        <v>123</v>
      </c>
      <c r="E3" s="9" t="s">
        <v>15</v>
      </c>
    </row>
    <row r="4" spans="1:9" ht="15" thickBot="1">
      <c r="A4" s="39" t="s">
        <v>16</v>
      </c>
      <c r="B4" s="36" t="s">
        <v>17</v>
      </c>
      <c r="C4" s="10" t="s">
        <v>18</v>
      </c>
      <c r="D4" s="16">
        <f>E4/2100</f>
        <v>0.72752438095238092</v>
      </c>
      <c r="E4" s="17">
        <v>1527.8011999999999</v>
      </c>
      <c r="F4" s="2"/>
      <c r="G4" s="2"/>
      <c r="H4" s="2"/>
    </row>
    <row r="5" spans="1:9" ht="15" thickBot="1">
      <c r="A5" s="35"/>
      <c r="B5" s="34"/>
      <c r="C5" s="10" t="s">
        <v>19</v>
      </c>
      <c r="D5" s="16">
        <f t="shared" ref="D5:D42" si="0">E5/2100</f>
        <v>0.15152876190476189</v>
      </c>
      <c r="E5" s="17">
        <v>318.21039999999999</v>
      </c>
      <c r="F5" s="1"/>
      <c r="G5" s="1"/>
      <c r="H5" s="1"/>
      <c r="I5" s="1"/>
    </row>
    <row r="6" spans="1:9" ht="15" thickBot="1">
      <c r="A6" s="35"/>
      <c r="B6" s="34"/>
      <c r="C6" s="10" t="s">
        <v>20</v>
      </c>
      <c r="D6" s="16">
        <f t="shared" si="0"/>
        <v>0.11238171428571428</v>
      </c>
      <c r="E6" s="17">
        <v>236.0016</v>
      </c>
      <c r="F6" s="1"/>
      <c r="G6" s="1"/>
      <c r="H6" s="1"/>
      <c r="I6" s="1"/>
    </row>
    <row r="7" spans="1:9" ht="15" thickBot="1">
      <c r="A7" s="35"/>
      <c r="B7" s="40"/>
      <c r="C7" s="10" t="s">
        <v>21</v>
      </c>
      <c r="D7" s="16">
        <f t="shared" si="0"/>
        <v>8.565142857142858E-3</v>
      </c>
      <c r="E7" s="17">
        <v>17.986800000000002</v>
      </c>
      <c r="F7" s="1"/>
      <c r="G7" s="1"/>
      <c r="H7" s="1"/>
      <c r="I7" s="1"/>
    </row>
    <row r="8" spans="1:9" ht="26.5" thickBot="1">
      <c r="A8" s="35"/>
      <c r="B8" s="36" t="s">
        <v>22</v>
      </c>
      <c r="C8" s="10" t="s">
        <v>23</v>
      </c>
      <c r="D8" s="16">
        <f t="shared" si="0"/>
        <v>0.93525695238095241</v>
      </c>
      <c r="E8" s="17">
        <v>1964.0396000000001</v>
      </c>
      <c r="F8" s="2"/>
      <c r="G8" s="3"/>
      <c r="H8" s="3"/>
    </row>
    <row r="9" spans="1:9" ht="39.5" thickBot="1">
      <c r="A9" s="35"/>
      <c r="B9" s="34"/>
      <c r="C9" s="10" t="s">
        <v>24</v>
      </c>
      <c r="D9" s="16">
        <f t="shared" si="0"/>
        <v>5.4749333333333337E-2</v>
      </c>
      <c r="E9" s="17">
        <v>114.9736</v>
      </c>
      <c r="F9" s="2"/>
      <c r="G9" s="2"/>
      <c r="H9" s="2"/>
    </row>
    <row r="10" spans="1:9" ht="39.5" thickBot="1">
      <c r="A10" s="35"/>
      <c r="B10" s="40"/>
      <c r="C10" s="10" t="s">
        <v>25</v>
      </c>
      <c r="D10" s="16">
        <f t="shared" si="0"/>
        <v>9.9937142857142863E-3</v>
      </c>
      <c r="E10" s="17">
        <v>20.986800000000002</v>
      </c>
      <c r="F10" s="2"/>
      <c r="G10" s="2"/>
      <c r="H10" s="2"/>
    </row>
    <row r="11" spans="1:9" ht="26.5" thickBot="1">
      <c r="A11" s="35"/>
      <c r="B11" s="36" t="s">
        <v>26</v>
      </c>
      <c r="C11" s="10" t="s">
        <v>27</v>
      </c>
      <c r="D11" s="16">
        <f t="shared" si="0"/>
        <v>0.8666666666666667</v>
      </c>
      <c r="E11" s="17">
        <v>1820</v>
      </c>
      <c r="F11" s="2"/>
      <c r="G11" s="2"/>
      <c r="H11" s="2"/>
    </row>
    <row r="12" spans="1:9" ht="26.5" thickBot="1">
      <c r="A12" s="35"/>
      <c r="B12" s="34"/>
      <c r="C12" s="10" t="s">
        <v>28</v>
      </c>
      <c r="D12" s="16">
        <f t="shared" si="0"/>
        <v>0.11976742857142857</v>
      </c>
      <c r="E12" s="17">
        <v>251.51159999999999</v>
      </c>
      <c r="F12" s="2"/>
      <c r="G12" s="2"/>
      <c r="H12" s="2"/>
    </row>
    <row r="13" spans="1:9" ht="26.5" thickBot="1">
      <c r="A13" s="35"/>
      <c r="B13" s="40"/>
      <c r="C13" s="10" t="s">
        <v>29</v>
      </c>
      <c r="D13" s="16">
        <f t="shared" si="0"/>
        <v>1.3666857142857144E-2</v>
      </c>
      <c r="E13" s="17">
        <v>28.700400000000002</v>
      </c>
      <c r="F13" s="2"/>
      <c r="G13" s="3"/>
      <c r="H13" s="3"/>
    </row>
    <row r="14" spans="1:9" ht="15" thickBot="1">
      <c r="A14" s="35"/>
      <c r="B14" s="36" t="s">
        <v>30</v>
      </c>
      <c r="C14" s="10" t="s">
        <v>31</v>
      </c>
      <c r="D14" s="16">
        <f t="shared" si="0"/>
        <v>0.70812799999999998</v>
      </c>
      <c r="E14" s="17">
        <v>1487.0688</v>
      </c>
      <c r="F14" s="2"/>
      <c r="G14" s="2"/>
      <c r="H14" s="2"/>
    </row>
    <row r="15" spans="1:9" ht="26.5" thickBot="1">
      <c r="A15" s="35"/>
      <c r="B15" s="34"/>
      <c r="C15" s="10" t="s">
        <v>32</v>
      </c>
      <c r="D15" s="16">
        <f t="shared" si="0"/>
        <v>3.4749523809523807E-2</v>
      </c>
      <c r="E15" s="17">
        <v>72.97399999999999</v>
      </c>
      <c r="F15" s="2"/>
      <c r="G15" s="2"/>
      <c r="H15" s="2"/>
    </row>
    <row r="16" spans="1:9" ht="15" thickBot="1">
      <c r="A16" s="35"/>
      <c r="B16" s="34"/>
      <c r="C16" s="10" t="s">
        <v>33</v>
      </c>
      <c r="D16" s="16">
        <f t="shared" si="0"/>
        <v>0.20808780952380951</v>
      </c>
      <c r="E16" s="17">
        <v>436.98439999999999</v>
      </c>
      <c r="F16" s="2"/>
      <c r="G16" s="2"/>
      <c r="H16" s="2"/>
    </row>
    <row r="17" spans="1:8" ht="26.5" thickBot="1">
      <c r="A17" s="35"/>
      <c r="B17" s="40"/>
      <c r="C17" s="10" t="s">
        <v>34</v>
      </c>
      <c r="D17" s="16">
        <f t="shared" si="0"/>
        <v>4.9034666666666671E-2</v>
      </c>
      <c r="E17" s="17">
        <v>102.97280000000001</v>
      </c>
      <c r="F17" s="2"/>
      <c r="G17" s="2"/>
      <c r="H17" s="2"/>
    </row>
    <row r="18" spans="1:8" ht="15" thickBot="1">
      <c r="A18" s="35" t="s">
        <v>35</v>
      </c>
      <c r="B18" s="36" t="s">
        <v>36</v>
      </c>
      <c r="C18" s="10" t="s">
        <v>37</v>
      </c>
      <c r="D18" s="16">
        <f t="shared" si="0"/>
        <v>1.7612761904761905E-2</v>
      </c>
      <c r="E18" s="17">
        <v>36.986800000000002</v>
      </c>
    </row>
    <row r="19" spans="1:8" ht="26.5" thickBot="1">
      <c r="A19" s="35"/>
      <c r="B19" s="34"/>
      <c r="C19" s="10" t="s">
        <v>38</v>
      </c>
      <c r="D19" s="16">
        <f t="shared" si="0"/>
        <v>1.5714666666666665E-2</v>
      </c>
      <c r="E19" s="17">
        <v>33.000799999999998</v>
      </c>
    </row>
    <row r="20" spans="1:8" ht="39.5" thickBot="1">
      <c r="A20" s="35"/>
      <c r="B20" s="34"/>
      <c r="C20" s="10" t="s">
        <v>39</v>
      </c>
      <c r="D20" s="16">
        <f t="shared" si="0"/>
        <v>2.285790476190476E-2</v>
      </c>
      <c r="E20" s="17">
        <v>48.001599999999996</v>
      </c>
    </row>
    <row r="21" spans="1:8" ht="39.5" thickBot="1">
      <c r="A21" s="35"/>
      <c r="B21" s="40"/>
      <c r="C21" s="10" t="s">
        <v>40</v>
      </c>
      <c r="D21" s="16">
        <f t="shared" si="0"/>
        <v>0.94382761904761903</v>
      </c>
      <c r="E21" s="17">
        <v>1982.038</v>
      </c>
    </row>
    <row r="22" spans="1:8" ht="15" thickBot="1">
      <c r="A22" s="35"/>
      <c r="B22" s="36" t="s">
        <v>41</v>
      </c>
      <c r="C22" s="10" t="s">
        <v>42</v>
      </c>
      <c r="D22" s="16">
        <f t="shared" si="0"/>
        <v>0.17809523809523808</v>
      </c>
      <c r="E22" s="17">
        <v>374</v>
      </c>
    </row>
    <row r="23" spans="1:8" ht="26.5" thickBot="1">
      <c r="A23" s="35"/>
      <c r="B23" s="34"/>
      <c r="C23" s="10" t="s">
        <v>43</v>
      </c>
      <c r="D23" s="16">
        <f t="shared" si="0"/>
        <v>0.5552380952380952</v>
      </c>
      <c r="E23" s="17">
        <v>1166</v>
      </c>
    </row>
    <row r="24" spans="1:8" ht="15" thickBot="1">
      <c r="A24" s="35"/>
      <c r="B24" s="34"/>
      <c r="C24" s="10" t="s">
        <v>44</v>
      </c>
      <c r="D24" s="16">
        <f t="shared" si="0"/>
        <v>4.9523809523809526E-2</v>
      </c>
      <c r="E24" s="17">
        <v>104</v>
      </c>
    </row>
    <row r="25" spans="1:8" ht="15" thickBot="1">
      <c r="A25" s="35"/>
      <c r="B25" s="34"/>
      <c r="C25" s="10" t="s">
        <v>45</v>
      </c>
      <c r="D25" s="16">
        <f t="shared" si="0"/>
        <v>8.7628380952380958E-2</v>
      </c>
      <c r="E25" s="17">
        <v>184.0196</v>
      </c>
    </row>
    <row r="26" spans="1:8" ht="15" thickBot="1">
      <c r="A26" s="35"/>
      <c r="B26" s="34"/>
      <c r="C26" s="10" t="s">
        <v>46</v>
      </c>
      <c r="D26" s="16">
        <f t="shared" si="0"/>
        <v>1.5238095238095238E-2</v>
      </c>
      <c r="E26" s="17">
        <v>32</v>
      </c>
    </row>
    <row r="27" spans="1:8" ht="15" thickBot="1">
      <c r="A27" s="35"/>
      <c r="B27" s="34"/>
      <c r="C27" s="10" t="s">
        <v>47</v>
      </c>
      <c r="D27" s="16">
        <f t="shared" si="0"/>
        <v>5.1907238095238097E-2</v>
      </c>
      <c r="E27" s="17">
        <v>109.0052</v>
      </c>
    </row>
    <row r="28" spans="1:8" ht="26.5" thickBot="1">
      <c r="A28" s="35"/>
      <c r="B28" s="34"/>
      <c r="C28" s="10" t="s">
        <v>48</v>
      </c>
      <c r="D28" s="16">
        <f t="shared" si="0"/>
        <v>2.8325904761904764E-2</v>
      </c>
      <c r="E28" s="17">
        <v>59.484400000000001</v>
      </c>
    </row>
    <row r="29" spans="1:8" ht="26.5" thickBot="1">
      <c r="A29" s="35"/>
      <c r="B29" s="34"/>
      <c r="C29" s="10" t="s">
        <v>49</v>
      </c>
      <c r="D29" s="16">
        <f t="shared" si="0"/>
        <v>1.142895238095238E-2</v>
      </c>
      <c r="E29" s="17">
        <v>24.000799999999998</v>
      </c>
    </row>
    <row r="30" spans="1:8" ht="15" thickBot="1">
      <c r="A30" s="35"/>
      <c r="B30" s="34"/>
      <c r="C30" s="10" t="s">
        <v>50</v>
      </c>
      <c r="D30" s="16">
        <f t="shared" si="0"/>
        <v>1.380952380952381E-2</v>
      </c>
      <c r="E30" s="17">
        <v>29</v>
      </c>
    </row>
    <row r="31" spans="1:8" ht="26.5" thickBot="1">
      <c r="A31" s="35"/>
      <c r="B31" s="40"/>
      <c r="C31" s="10" t="s">
        <v>51</v>
      </c>
      <c r="D31" s="16">
        <f t="shared" si="0"/>
        <v>8.8457142857142866E-3</v>
      </c>
      <c r="E31" s="17">
        <v>18.576000000000001</v>
      </c>
    </row>
    <row r="32" spans="1:8" ht="26.5" thickBot="1">
      <c r="A32" s="35"/>
      <c r="B32" s="36" t="s">
        <v>52</v>
      </c>
      <c r="C32" s="10" t="s">
        <v>53</v>
      </c>
      <c r="D32" s="16">
        <f t="shared" si="0"/>
        <v>3.4274095238095235E-2</v>
      </c>
      <c r="E32" s="17">
        <v>71.9756</v>
      </c>
    </row>
    <row r="33" spans="1:5" ht="26.5" thickBot="1">
      <c r="A33" s="35"/>
      <c r="B33" s="34"/>
      <c r="C33" s="10" t="s">
        <v>54</v>
      </c>
      <c r="D33" s="16">
        <f t="shared" si="0"/>
        <v>0.21190628571428571</v>
      </c>
      <c r="E33" s="17">
        <v>445.00319999999999</v>
      </c>
    </row>
    <row r="34" spans="1:5" ht="15" thickBot="1">
      <c r="A34" s="35"/>
      <c r="B34" s="40"/>
      <c r="C34" s="10" t="s">
        <v>55</v>
      </c>
      <c r="D34" s="16">
        <f t="shared" si="0"/>
        <v>0.75381961904761907</v>
      </c>
      <c r="E34" s="17">
        <v>1583.0212000000001</v>
      </c>
    </row>
    <row r="35" spans="1:5" ht="15" thickBot="1">
      <c r="A35" s="36" t="s">
        <v>56</v>
      </c>
      <c r="B35" s="36"/>
      <c r="C35" s="10" t="s">
        <v>57</v>
      </c>
      <c r="D35" s="16">
        <f t="shared" si="0"/>
        <v>0.30238095238095236</v>
      </c>
      <c r="E35" s="17">
        <v>635</v>
      </c>
    </row>
    <row r="36" spans="1:5" ht="15" thickBot="1">
      <c r="A36" s="34"/>
      <c r="B36" s="34"/>
      <c r="C36" s="10" t="s">
        <v>58</v>
      </c>
      <c r="D36" s="16">
        <f t="shared" si="0"/>
        <v>0.15763104761904762</v>
      </c>
      <c r="E36" s="17">
        <v>331.02519999999998</v>
      </c>
    </row>
    <row r="37" spans="1:5" ht="15" thickBot="1">
      <c r="A37" s="34"/>
      <c r="B37" s="34"/>
      <c r="C37" s="10" t="s">
        <v>59</v>
      </c>
      <c r="D37" s="16">
        <f t="shared" si="0"/>
        <v>0.50190476190476185</v>
      </c>
      <c r="E37" s="17">
        <v>1054</v>
      </c>
    </row>
    <row r="38" spans="1:5" ht="15" thickBot="1">
      <c r="A38" s="41"/>
      <c r="B38" s="41"/>
      <c r="C38" s="10" t="s">
        <v>60</v>
      </c>
      <c r="D38" s="16">
        <f t="shared" si="0"/>
        <v>3.8095238095238099E-2</v>
      </c>
      <c r="E38" s="17">
        <v>80</v>
      </c>
    </row>
    <row r="39" spans="1:5" ht="15" thickBot="1">
      <c r="A39" s="36" t="s">
        <v>61</v>
      </c>
      <c r="B39" s="36"/>
      <c r="C39" s="10" t="s">
        <v>62</v>
      </c>
      <c r="D39" s="16">
        <f t="shared" si="0"/>
        <v>0.8376190476190476</v>
      </c>
      <c r="E39" s="17">
        <v>1759</v>
      </c>
    </row>
    <row r="40" spans="1:5" ht="15" thickBot="1">
      <c r="A40" s="34"/>
      <c r="B40" s="34"/>
      <c r="C40" s="10" t="s">
        <v>63</v>
      </c>
      <c r="D40" s="16">
        <f t="shared" si="0"/>
        <v>0.10713009523809525</v>
      </c>
      <c r="E40" s="17">
        <v>224.97320000000002</v>
      </c>
    </row>
    <row r="41" spans="1:5" ht="15" thickBot="1">
      <c r="A41" s="34"/>
      <c r="B41" s="34"/>
      <c r="C41" s="10" t="s">
        <v>64</v>
      </c>
      <c r="D41" s="16">
        <f t="shared" si="0"/>
        <v>4.4287809523809528E-2</v>
      </c>
      <c r="E41" s="17">
        <v>93.004400000000004</v>
      </c>
    </row>
    <row r="42" spans="1:5" ht="15" thickBot="1">
      <c r="A42" s="41"/>
      <c r="B42" s="41"/>
      <c r="C42" s="10" t="s">
        <v>65</v>
      </c>
      <c r="D42" s="16">
        <f t="shared" si="0"/>
        <v>1.0945904761904763E-2</v>
      </c>
      <c r="E42" s="17">
        <v>22.9864</v>
      </c>
    </row>
    <row r="47" spans="1:5" ht="15.5">
      <c r="A47" s="32" t="s">
        <v>158</v>
      </c>
    </row>
  </sheetData>
  <mergeCells count="17">
    <mergeCell ref="A2:A3"/>
    <mergeCell ref="B2:B3"/>
    <mergeCell ref="C2:C3"/>
    <mergeCell ref="D2:E2"/>
    <mergeCell ref="A4:A17"/>
    <mergeCell ref="B4:B7"/>
    <mergeCell ref="B8:B10"/>
    <mergeCell ref="B11:B13"/>
    <mergeCell ref="B14:B17"/>
    <mergeCell ref="A39:A42"/>
    <mergeCell ref="B39:B42"/>
    <mergeCell ref="A18:A34"/>
    <mergeCell ref="B18:B21"/>
    <mergeCell ref="B22:B31"/>
    <mergeCell ref="B32:B34"/>
    <mergeCell ref="A35:A38"/>
    <mergeCell ref="B35:B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1" zoomScale="85" zoomScaleNormal="85" workbookViewId="0">
      <selection activeCell="A46" sqref="A46"/>
    </sheetView>
  </sheetViews>
  <sheetFormatPr defaultRowHeight="14.5"/>
  <cols>
    <col min="3" max="3" width="11.7265625" bestFit="1" customWidth="1"/>
    <col min="4" max="8" width="12" bestFit="1" customWidth="1"/>
  </cols>
  <sheetData>
    <row r="1" spans="1:9" ht="15" thickBot="1">
      <c r="A1" s="7" t="s">
        <v>156</v>
      </c>
      <c r="B1" s="7"/>
    </row>
    <row r="2" spans="1:9">
      <c r="A2" s="37" t="s">
        <v>11</v>
      </c>
      <c r="B2" s="37" t="s">
        <v>12</v>
      </c>
      <c r="C2" s="37" t="s">
        <v>13</v>
      </c>
      <c r="D2" s="43" t="s">
        <v>14</v>
      </c>
      <c r="E2" s="43"/>
    </row>
    <row r="3" spans="1:9" ht="15" thickBot="1">
      <c r="A3" s="38"/>
      <c r="B3" s="38"/>
      <c r="C3" s="38"/>
      <c r="D3" s="12" t="s">
        <v>123</v>
      </c>
      <c r="E3" s="9" t="s">
        <v>15</v>
      </c>
      <c r="F3" s="2"/>
      <c r="G3" s="2"/>
      <c r="H3" s="2"/>
    </row>
    <row r="4" spans="1:9" ht="15" thickBot="1">
      <c r="A4" s="39" t="s">
        <v>16</v>
      </c>
      <c r="B4" s="36" t="s">
        <v>17</v>
      </c>
      <c r="C4" s="10" t="s">
        <v>18</v>
      </c>
      <c r="D4" s="11">
        <f>E4/1001</f>
        <v>0.60539460539460543</v>
      </c>
      <c r="E4" s="5">
        <v>606</v>
      </c>
      <c r="F4" s="1"/>
      <c r="G4" s="1"/>
      <c r="H4" s="1"/>
      <c r="I4" s="1"/>
    </row>
    <row r="5" spans="1:9" ht="15" thickBot="1">
      <c r="A5" s="35"/>
      <c r="B5" s="34"/>
      <c r="C5" s="10" t="s">
        <v>19</v>
      </c>
      <c r="D5" s="11">
        <f t="shared" ref="D5:D42" si="0">E5/1001</f>
        <v>0.2047952047952048</v>
      </c>
      <c r="E5" s="5">
        <v>205</v>
      </c>
      <c r="F5" s="1"/>
      <c r="G5" s="1"/>
      <c r="H5" s="1"/>
      <c r="I5" s="1"/>
    </row>
    <row r="6" spans="1:9" ht="15" thickBot="1">
      <c r="A6" s="35"/>
      <c r="B6" s="34"/>
      <c r="C6" s="10" t="s">
        <v>20</v>
      </c>
      <c r="D6" s="11">
        <f t="shared" si="0"/>
        <v>0.18381618381618381</v>
      </c>
      <c r="E6" s="5">
        <v>184</v>
      </c>
      <c r="F6" s="1"/>
      <c r="G6" s="1"/>
      <c r="H6" s="1"/>
      <c r="I6" s="1"/>
    </row>
    <row r="7" spans="1:9" ht="15" thickBot="1">
      <c r="A7" s="35"/>
      <c r="B7" s="40"/>
      <c r="C7" s="10" t="s">
        <v>21</v>
      </c>
      <c r="D7" s="11">
        <f t="shared" si="0"/>
        <v>5.994005994005994E-3</v>
      </c>
      <c r="E7" s="5">
        <v>6</v>
      </c>
      <c r="F7" s="2"/>
      <c r="G7" s="3"/>
      <c r="H7" s="3"/>
    </row>
    <row r="8" spans="1:9" ht="26.5" thickBot="1">
      <c r="A8" s="35"/>
      <c r="B8" s="36" t="s">
        <v>22</v>
      </c>
      <c r="C8" s="10" t="s">
        <v>23</v>
      </c>
      <c r="D8" s="11">
        <f t="shared" si="0"/>
        <v>0.90309690309690305</v>
      </c>
      <c r="E8" s="5">
        <f>1001-97</f>
        <v>904</v>
      </c>
      <c r="F8" s="2"/>
      <c r="G8" s="2"/>
      <c r="H8" s="2"/>
    </row>
    <row r="9" spans="1:9" ht="39.5" thickBot="1">
      <c r="A9" s="35"/>
      <c r="B9" s="34"/>
      <c r="C9" s="10" t="s">
        <v>24</v>
      </c>
      <c r="D9" s="11">
        <f t="shared" si="0"/>
        <v>9.3906093906093904E-2</v>
      </c>
      <c r="E9" s="5">
        <v>94</v>
      </c>
      <c r="F9" s="2"/>
      <c r="G9" s="2"/>
      <c r="H9" s="2"/>
    </row>
    <row r="10" spans="1:9" ht="39.5" thickBot="1">
      <c r="A10" s="35"/>
      <c r="B10" s="40"/>
      <c r="C10" s="10" t="s">
        <v>25</v>
      </c>
      <c r="D10" s="11">
        <f t="shared" si="0"/>
        <v>2.997002997002997E-3</v>
      </c>
      <c r="E10" s="5">
        <v>3</v>
      </c>
      <c r="F10" s="2"/>
      <c r="G10" s="2"/>
      <c r="H10" s="2"/>
    </row>
    <row r="11" spans="1:9" ht="26.5" thickBot="1">
      <c r="A11" s="35"/>
      <c r="B11" s="36" t="s">
        <v>26</v>
      </c>
      <c r="C11" s="10" t="s">
        <v>27</v>
      </c>
      <c r="D11" s="11">
        <f t="shared" si="0"/>
        <v>0.81618381618381619</v>
      </c>
      <c r="E11" s="5">
        <f>1001-184</f>
        <v>817</v>
      </c>
      <c r="F11" s="2"/>
      <c r="G11" s="2"/>
      <c r="H11" s="2"/>
    </row>
    <row r="12" spans="1:9" ht="26.5" thickBot="1">
      <c r="A12" s="35"/>
      <c r="B12" s="34"/>
      <c r="C12" s="10" t="s">
        <v>28</v>
      </c>
      <c r="D12" s="11">
        <f t="shared" si="0"/>
        <v>0.17382617382617382</v>
      </c>
      <c r="E12" s="5">
        <v>174</v>
      </c>
      <c r="F12" s="2"/>
      <c r="G12" s="3"/>
      <c r="H12" s="3"/>
    </row>
    <row r="13" spans="1:9" ht="26.5" thickBot="1">
      <c r="A13" s="35"/>
      <c r="B13" s="40"/>
      <c r="C13" s="10" t="s">
        <v>29</v>
      </c>
      <c r="D13" s="11">
        <f t="shared" si="0"/>
        <v>9.99000999000999E-3</v>
      </c>
      <c r="E13" s="5">
        <v>10</v>
      </c>
      <c r="F13" s="2"/>
      <c r="G13" s="2"/>
      <c r="H13" s="2"/>
    </row>
    <row r="14" spans="1:9" ht="15" thickBot="1">
      <c r="A14" s="35"/>
      <c r="B14" s="36" t="s">
        <v>30</v>
      </c>
      <c r="C14" s="10" t="s">
        <v>31</v>
      </c>
      <c r="D14" s="11">
        <f t="shared" si="0"/>
        <v>0.71728271728271731</v>
      </c>
      <c r="E14" s="5">
        <f>1001-E15-E16-E17</f>
        <v>718</v>
      </c>
      <c r="F14" s="2"/>
      <c r="G14" s="2"/>
      <c r="H14" s="2"/>
    </row>
    <row r="15" spans="1:9" ht="26.5" thickBot="1">
      <c r="A15" s="35"/>
      <c r="B15" s="34"/>
      <c r="C15" s="10" t="s">
        <v>32</v>
      </c>
      <c r="D15" s="11">
        <f t="shared" si="0"/>
        <v>3.996003996003996E-2</v>
      </c>
      <c r="E15" s="5">
        <v>40</v>
      </c>
      <c r="F15" s="2"/>
      <c r="G15" s="2"/>
      <c r="H15" s="2"/>
    </row>
    <row r="16" spans="1:9" ht="15" thickBot="1">
      <c r="A16" s="35"/>
      <c r="B16" s="34"/>
      <c r="C16" s="10" t="s">
        <v>33</v>
      </c>
      <c r="D16" s="11">
        <f t="shared" si="0"/>
        <v>0.14885114885114886</v>
      </c>
      <c r="E16" s="5">
        <v>149</v>
      </c>
      <c r="F16" s="2"/>
      <c r="G16" s="2"/>
      <c r="H16" s="2"/>
    </row>
    <row r="17" spans="1:5" ht="26.5" thickBot="1">
      <c r="A17" s="35"/>
      <c r="B17" s="40"/>
      <c r="C17" s="10" t="s">
        <v>34</v>
      </c>
      <c r="D17" s="11">
        <f t="shared" si="0"/>
        <v>9.3906093906093904E-2</v>
      </c>
      <c r="E17" s="5">
        <v>94</v>
      </c>
    </row>
    <row r="18" spans="1:5" ht="15" thickBot="1">
      <c r="A18" s="35" t="s">
        <v>35</v>
      </c>
      <c r="B18" s="36" t="s">
        <v>36</v>
      </c>
      <c r="C18" s="10" t="s">
        <v>37</v>
      </c>
      <c r="D18" s="11">
        <f t="shared" si="0"/>
        <v>1.5984015984015984E-2</v>
      </c>
      <c r="E18" s="5">
        <v>16</v>
      </c>
    </row>
    <row r="19" spans="1:5" ht="26.5" thickBot="1">
      <c r="A19" s="35"/>
      <c r="B19" s="34"/>
      <c r="C19" s="10" t="s">
        <v>38</v>
      </c>
      <c r="D19" s="11">
        <f t="shared" si="0"/>
        <v>3.996003996003996E-3</v>
      </c>
      <c r="E19" s="5">
        <v>4</v>
      </c>
    </row>
    <row r="20" spans="1:5" ht="39.5" thickBot="1">
      <c r="A20" s="35"/>
      <c r="B20" s="34"/>
      <c r="C20" s="10" t="s">
        <v>39</v>
      </c>
      <c r="D20" s="11">
        <f t="shared" si="0"/>
        <v>2.197802197802198E-2</v>
      </c>
      <c r="E20" s="5">
        <v>22</v>
      </c>
    </row>
    <row r="21" spans="1:5" ht="39.5" thickBot="1">
      <c r="A21" s="35"/>
      <c r="B21" s="40"/>
      <c r="C21" s="10" t="s">
        <v>40</v>
      </c>
      <c r="D21" s="11">
        <f t="shared" si="0"/>
        <v>0.95804195804195802</v>
      </c>
      <c r="E21" s="5">
        <f>1001-E20-E19-E18</f>
        <v>959</v>
      </c>
    </row>
    <row r="22" spans="1:5" ht="15" thickBot="1">
      <c r="A22" s="35"/>
      <c r="B22" s="36" t="s">
        <v>41</v>
      </c>
      <c r="C22" s="10" t="s">
        <v>42</v>
      </c>
      <c r="D22" s="11">
        <f t="shared" si="0"/>
        <v>7.1928071928071935E-2</v>
      </c>
      <c r="E22" s="5">
        <f>55+17</f>
        <v>72</v>
      </c>
    </row>
    <row r="23" spans="1:5" ht="26.5" thickBot="1">
      <c r="A23" s="35"/>
      <c r="B23" s="34"/>
      <c r="C23" s="10" t="s">
        <v>43</v>
      </c>
      <c r="D23" s="11">
        <f t="shared" si="0"/>
        <v>0.70129870129870131</v>
      </c>
      <c r="E23" s="5">
        <f>647+55</f>
        <v>702</v>
      </c>
    </row>
    <row r="24" spans="1:5" ht="15" thickBot="1">
      <c r="A24" s="35"/>
      <c r="B24" s="34"/>
      <c r="C24" s="10" t="s">
        <v>44</v>
      </c>
      <c r="D24" s="11">
        <f t="shared" si="0"/>
        <v>8.2917082917082913E-2</v>
      </c>
      <c r="E24" s="5">
        <f>27+56</f>
        <v>83</v>
      </c>
    </row>
    <row r="25" spans="1:5" ht="15" thickBot="1">
      <c r="A25" s="35"/>
      <c r="B25" s="34"/>
      <c r="C25" s="10" t="s">
        <v>45</v>
      </c>
      <c r="D25" s="11">
        <f t="shared" si="0"/>
        <v>7.1928071928071935E-2</v>
      </c>
      <c r="E25" s="5">
        <f>45+27</f>
        <v>72</v>
      </c>
    </row>
    <row r="26" spans="1:5" ht="15" thickBot="1">
      <c r="A26" s="35"/>
      <c r="B26" s="34"/>
      <c r="C26" s="10" t="s">
        <v>46</v>
      </c>
      <c r="D26" s="11">
        <f t="shared" si="0"/>
        <v>2.997002997002997E-3</v>
      </c>
      <c r="E26" s="5">
        <v>3</v>
      </c>
    </row>
    <row r="27" spans="1:5" ht="15" thickBot="1">
      <c r="A27" s="35"/>
      <c r="B27" s="34"/>
      <c r="C27" s="10" t="s">
        <v>47</v>
      </c>
      <c r="D27" s="11">
        <f t="shared" si="0"/>
        <v>4.295704295704296E-2</v>
      </c>
      <c r="E27" s="5">
        <f>27+16</f>
        <v>43</v>
      </c>
    </row>
    <row r="28" spans="1:5" ht="26.5" thickBot="1">
      <c r="A28" s="35"/>
      <c r="B28" s="34"/>
      <c r="C28" s="10" t="s">
        <v>48</v>
      </c>
      <c r="D28" s="11">
        <f t="shared" si="0"/>
        <v>4.995004995004995E-3</v>
      </c>
      <c r="E28" s="5">
        <v>5</v>
      </c>
    </row>
    <row r="29" spans="1:5" ht="26.5" thickBot="1">
      <c r="A29" s="35"/>
      <c r="B29" s="34"/>
      <c r="C29" s="10" t="s">
        <v>49</v>
      </c>
      <c r="D29" s="11">
        <f t="shared" si="0"/>
        <v>3.996003996003996E-3</v>
      </c>
      <c r="E29" s="5">
        <v>4</v>
      </c>
    </row>
    <row r="30" spans="1:5" ht="15" thickBot="1">
      <c r="A30" s="35"/>
      <c r="B30" s="34"/>
      <c r="C30" s="10" t="s">
        <v>50</v>
      </c>
      <c r="D30" s="11">
        <f t="shared" si="0"/>
        <v>1.1988011988011988E-2</v>
      </c>
      <c r="E30" s="5">
        <v>12</v>
      </c>
    </row>
    <row r="31" spans="1:5" ht="26.5" thickBot="1">
      <c r="A31" s="35"/>
      <c r="B31" s="40"/>
      <c r="C31" s="10" t="s">
        <v>51</v>
      </c>
      <c r="D31" s="11">
        <f t="shared" si="0"/>
        <v>4.995004995004995E-3</v>
      </c>
      <c r="E31" s="5">
        <v>5</v>
      </c>
    </row>
    <row r="32" spans="1:5" ht="26.5" thickBot="1">
      <c r="A32" s="35"/>
      <c r="B32" s="36" t="s">
        <v>52</v>
      </c>
      <c r="C32" s="10" t="s">
        <v>53</v>
      </c>
      <c r="D32" s="11">
        <f t="shared" si="0"/>
        <v>1.2987012987012988E-2</v>
      </c>
      <c r="E32" s="5">
        <v>13</v>
      </c>
    </row>
    <row r="33" spans="1:5" ht="26.5" thickBot="1">
      <c r="A33" s="35"/>
      <c r="B33" s="34"/>
      <c r="C33" s="10" t="s">
        <v>54</v>
      </c>
      <c r="D33" s="11">
        <f t="shared" si="0"/>
        <v>0.34765234765234765</v>
      </c>
      <c r="E33" s="5">
        <v>348</v>
      </c>
    </row>
    <row r="34" spans="1:5" ht="15" thickBot="1">
      <c r="A34" s="35"/>
      <c r="B34" s="40"/>
      <c r="C34" s="10" t="s">
        <v>55</v>
      </c>
      <c r="D34" s="11">
        <f t="shared" si="0"/>
        <v>0.63936063936063936</v>
      </c>
      <c r="E34" s="5">
        <f>1001-13-348</f>
        <v>640</v>
      </c>
    </row>
    <row r="35" spans="1:5" ht="15" thickBot="1">
      <c r="A35" s="36" t="s">
        <v>56</v>
      </c>
      <c r="B35" s="36"/>
      <c r="C35" s="10" t="s">
        <v>57</v>
      </c>
      <c r="D35" s="11">
        <f t="shared" si="0"/>
        <v>0.40659340659340659</v>
      </c>
      <c r="E35" s="5">
        <v>407</v>
      </c>
    </row>
    <row r="36" spans="1:5" ht="15" thickBot="1">
      <c r="A36" s="34"/>
      <c r="B36" s="34"/>
      <c r="C36" s="10" t="s">
        <v>58</v>
      </c>
      <c r="D36" s="11">
        <f t="shared" si="0"/>
        <v>0.14185814185814186</v>
      </c>
      <c r="E36" s="5">
        <v>142</v>
      </c>
    </row>
    <row r="37" spans="1:5" ht="15" thickBot="1">
      <c r="A37" s="34"/>
      <c r="B37" s="34"/>
      <c r="C37" s="10" t="s">
        <v>59</v>
      </c>
      <c r="D37" s="11">
        <f t="shared" si="0"/>
        <v>0.44155844155844154</v>
      </c>
      <c r="E37" s="5">
        <v>442</v>
      </c>
    </row>
    <row r="38" spans="1:5" ht="15" thickBot="1">
      <c r="A38" s="41"/>
      <c r="B38" s="41"/>
      <c r="C38" s="10" t="s">
        <v>60</v>
      </c>
      <c r="D38" s="11">
        <f t="shared" si="0"/>
        <v>9.99000999000999E-3</v>
      </c>
      <c r="E38" s="5">
        <v>10</v>
      </c>
    </row>
    <row r="39" spans="1:5" ht="15" thickBot="1">
      <c r="A39" s="36" t="s">
        <v>61</v>
      </c>
      <c r="B39" s="36"/>
      <c r="C39" s="10" t="s">
        <v>62</v>
      </c>
      <c r="D39" s="11">
        <f t="shared" si="0"/>
        <v>0.89710289710289715</v>
      </c>
      <c r="E39" s="5">
        <f>1001-81-22</f>
        <v>898</v>
      </c>
    </row>
    <row r="40" spans="1:5" ht="15" thickBot="1">
      <c r="A40" s="34"/>
      <c r="B40" s="34"/>
      <c r="C40" s="10" t="s">
        <v>63</v>
      </c>
      <c r="D40" s="11">
        <f t="shared" si="0"/>
        <v>4.095904095904096E-2</v>
      </c>
      <c r="E40" s="5">
        <v>41</v>
      </c>
    </row>
    <row r="41" spans="1:5" ht="15" thickBot="1">
      <c r="A41" s="34"/>
      <c r="B41" s="34"/>
      <c r="C41" s="10" t="s">
        <v>64</v>
      </c>
      <c r="D41" s="11">
        <f t="shared" si="0"/>
        <v>3.996003996003996E-2</v>
      </c>
      <c r="E41" s="5">
        <v>40</v>
      </c>
    </row>
    <row r="42" spans="1:5" ht="15" thickBot="1">
      <c r="A42" s="41"/>
      <c r="B42" s="41"/>
      <c r="C42" s="10" t="s">
        <v>65</v>
      </c>
      <c r="D42" s="11">
        <f t="shared" si="0"/>
        <v>2.197802197802198E-2</v>
      </c>
      <c r="E42" s="5">
        <v>22</v>
      </c>
    </row>
    <row r="46" spans="1:5" ht="15.5">
      <c r="A46" s="32" t="s">
        <v>158</v>
      </c>
    </row>
  </sheetData>
  <mergeCells count="17">
    <mergeCell ref="A2:A3"/>
    <mergeCell ref="B2:B3"/>
    <mergeCell ref="C2:C3"/>
    <mergeCell ref="D2:E2"/>
    <mergeCell ref="A4:A17"/>
    <mergeCell ref="B4:B7"/>
    <mergeCell ref="B8:B10"/>
    <mergeCell ref="B11:B13"/>
    <mergeCell ref="B14:B17"/>
    <mergeCell ref="A39:A42"/>
    <mergeCell ref="B39:B42"/>
    <mergeCell ref="A18:A34"/>
    <mergeCell ref="B18:B21"/>
    <mergeCell ref="B22:B31"/>
    <mergeCell ref="B32:B34"/>
    <mergeCell ref="A35:A38"/>
    <mergeCell ref="B35:B3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5" zoomScale="85" zoomScaleNormal="85" workbookViewId="0">
      <selection activeCell="A48" sqref="A48"/>
    </sheetView>
  </sheetViews>
  <sheetFormatPr defaultRowHeight="14.5"/>
  <cols>
    <col min="3" max="3" width="11.7265625" bestFit="1" customWidth="1"/>
    <col min="4" max="8" width="12" bestFit="1" customWidth="1"/>
  </cols>
  <sheetData>
    <row r="1" spans="1:9" ht="15" thickBot="1">
      <c r="A1" s="7" t="s">
        <v>156</v>
      </c>
      <c r="B1" s="7"/>
    </row>
    <row r="2" spans="1:9">
      <c r="A2" s="37" t="s">
        <v>11</v>
      </c>
      <c r="B2" s="37" t="s">
        <v>12</v>
      </c>
      <c r="C2" s="37" t="s">
        <v>13</v>
      </c>
      <c r="D2" s="43" t="s">
        <v>66</v>
      </c>
      <c r="E2" s="43"/>
    </row>
    <row r="3" spans="1:9" ht="15" thickBot="1">
      <c r="A3" s="38"/>
      <c r="B3" s="38"/>
      <c r="C3" s="38"/>
      <c r="D3" s="9" t="s">
        <v>15</v>
      </c>
      <c r="E3" s="12" t="s">
        <v>123</v>
      </c>
    </row>
    <row r="4" spans="1:9" ht="15" thickBot="1">
      <c r="A4" s="39" t="s">
        <v>16</v>
      </c>
      <c r="B4" s="37" t="s">
        <v>17</v>
      </c>
      <c r="C4" s="8" t="s">
        <v>18</v>
      </c>
      <c r="D4" s="13">
        <v>921.80119999999999</v>
      </c>
      <c r="E4" s="14">
        <v>0.83876360327570521</v>
      </c>
    </row>
    <row r="5" spans="1:9" ht="15" thickBot="1">
      <c r="A5" s="35"/>
      <c r="B5" s="43"/>
      <c r="C5" s="8" t="s">
        <v>19</v>
      </c>
      <c r="D5" s="13">
        <v>113.21039999999999</v>
      </c>
      <c r="E5" s="14">
        <v>0.10301219290263876</v>
      </c>
      <c r="F5" s="2"/>
      <c r="G5" s="2"/>
      <c r="H5" s="2"/>
    </row>
    <row r="6" spans="1:9" ht="15" thickBot="1">
      <c r="A6" s="35"/>
      <c r="B6" s="43"/>
      <c r="C6" s="8" t="s">
        <v>20</v>
      </c>
      <c r="D6" s="13">
        <v>52.001599999999996</v>
      </c>
      <c r="E6" s="14">
        <v>4.7317197452229294E-2</v>
      </c>
      <c r="F6" s="1"/>
      <c r="G6" s="1"/>
      <c r="H6" s="1"/>
      <c r="I6" s="1"/>
    </row>
    <row r="7" spans="1:9" ht="15" thickBot="1">
      <c r="A7" s="35"/>
      <c r="B7" s="38"/>
      <c r="C7" s="8" t="s">
        <v>21</v>
      </c>
      <c r="D7" s="13">
        <v>11.986800000000001</v>
      </c>
      <c r="E7" s="14">
        <v>1.0907006369426752E-2</v>
      </c>
      <c r="F7" s="1"/>
      <c r="G7" s="1"/>
      <c r="H7" s="1"/>
      <c r="I7" s="1"/>
    </row>
    <row r="8" spans="1:9" ht="26.5" thickBot="1">
      <c r="A8" s="35"/>
      <c r="B8" s="36" t="s">
        <v>22</v>
      </c>
      <c r="C8" s="8" t="s">
        <v>23</v>
      </c>
      <c r="D8" s="13">
        <v>1060.0396000000001</v>
      </c>
      <c r="E8" s="14">
        <v>0.96454922656960884</v>
      </c>
      <c r="F8" s="1"/>
      <c r="G8" s="1"/>
      <c r="H8" s="1"/>
      <c r="I8" s="1"/>
    </row>
    <row r="9" spans="1:9" ht="39.5" thickBot="1">
      <c r="A9" s="35"/>
      <c r="B9" s="34"/>
      <c r="C9" s="8" t="s">
        <v>24</v>
      </c>
      <c r="D9" s="13">
        <v>20.973600000000001</v>
      </c>
      <c r="E9" s="14">
        <v>1.9084258416742494E-2</v>
      </c>
      <c r="F9" s="2"/>
      <c r="G9" s="3"/>
      <c r="H9" s="3"/>
    </row>
    <row r="10" spans="1:9" ht="39.5" thickBot="1">
      <c r="A10" s="35"/>
      <c r="B10" s="40"/>
      <c r="C10" s="8" t="s">
        <v>25</v>
      </c>
      <c r="D10" s="13">
        <v>17.986800000000002</v>
      </c>
      <c r="E10" s="14">
        <v>1.6366515013648775E-2</v>
      </c>
      <c r="F10" s="2"/>
      <c r="G10" s="2"/>
      <c r="H10" s="2"/>
    </row>
    <row r="11" spans="1:9" ht="26.5" thickBot="1">
      <c r="A11" s="35"/>
      <c r="B11" s="36" t="s">
        <v>26</v>
      </c>
      <c r="C11" s="10" t="s">
        <v>27</v>
      </c>
      <c r="D11" s="15">
        <v>1003</v>
      </c>
      <c r="E11" s="11">
        <v>0.91264786169244771</v>
      </c>
      <c r="F11" s="2"/>
      <c r="G11" s="2"/>
      <c r="H11" s="2"/>
    </row>
    <row r="12" spans="1:9" ht="26.5" thickBot="1">
      <c r="A12" s="35"/>
      <c r="B12" s="34"/>
      <c r="C12" s="10" t="s">
        <v>28</v>
      </c>
      <c r="D12" s="15">
        <v>77.511600000000001</v>
      </c>
      <c r="E12" s="11">
        <v>7.0529208371246585E-2</v>
      </c>
      <c r="F12" s="2"/>
      <c r="G12" s="2"/>
      <c r="H12" s="2"/>
    </row>
    <row r="13" spans="1:9" ht="26.5" thickBot="1">
      <c r="A13" s="35"/>
      <c r="B13" s="40"/>
      <c r="C13" s="10" t="s">
        <v>29</v>
      </c>
      <c r="D13" s="15">
        <v>18.700400000000002</v>
      </c>
      <c r="E13" s="11">
        <v>1.7015832575068245E-2</v>
      </c>
      <c r="F13" s="2"/>
      <c r="G13" s="2"/>
      <c r="H13" s="2"/>
    </row>
    <row r="14" spans="1:9" ht="15" thickBot="1">
      <c r="A14" s="35"/>
      <c r="B14" s="36" t="s">
        <v>30</v>
      </c>
      <c r="C14" s="10" t="s">
        <v>31</v>
      </c>
      <c r="D14" s="15">
        <v>769.06880000000001</v>
      </c>
      <c r="E14" s="11">
        <v>0.69978962693357594</v>
      </c>
      <c r="F14" s="2"/>
      <c r="G14" s="3"/>
      <c r="H14" s="3"/>
    </row>
    <row r="15" spans="1:9" ht="26.5" thickBot="1">
      <c r="A15" s="35"/>
      <c r="B15" s="34"/>
      <c r="C15" s="10" t="s">
        <v>32</v>
      </c>
      <c r="D15" s="15">
        <v>32.973999999999997</v>
      </c>
      <c r="E15" s="11">
        <v>3.0003639672429479E-2</v>
      </c>
      <c r="F15" s="2"/>
      <c r="G15" s="2"/>
      <c r="H15" s="2"/>
    </row>
    <row r="16" spans="1:9" ht="15" thickBot="1">
      <c r="A16" s="35"/>
      <c r="B16" s="34"/>
      <c r="C16" s="10" t="s">
        <v>33</v>
      </c>
      <c r="D16" s="15">
        <v>287.98439999999999</v>
      </c>
      <c r="E16" s="11">
        <v>0.26204222020018197</v>
      </c>
      <c r="F16" s="2"/>
      <c r="G16" s="2"/>
      <c r="H16" s="2"/>
    </row>
    <row r="17" spans="1:8" ht="26.5" thickBot="1">
      <c r="A17" s="35"/>
      <c r="B17" s="40"/>
      <c r="C17" s="10" t="s">
        <v>34</v>
      </c>
      <c r="D17" s="15">
        <v>8.9727999999999994</v>
      </c>
      <c r="E17" s="11">
        <v>8.1645131938125563E-3</v>
      </c>
      <c r="F17" s="2"/>
      <c r="G17" s="2"/>
      <c r="H17" s="2"/>
    </row>
    <row r="18" spans="1:8" ht="15" thickBot="1">
      <c r="A18" s="35" t="s">
        <v>35</v>
      </c>
      <c r="B18" s="36" t="s">
        <v>36</v>
      </c>
      <c r="C18" s="10" t="s">
        <v>37</v>
      </c>
      <c r="D18" s="15">
        <v>20.986800000000002</v>
      </c>
      <c r="E18" s="11">
        <v>1.9096269335759784E-2</v>
      </c>
      <c r="F18" s="2"/>
      <c r="G18" s="2"/>
      <c r="H18" s="2"/>
    </row>
    <row r="19" spans="1:8" ht="26.5" thickBot="1">
      <c r="A19" s="35"/>
      <c r="B19" s="34"/>
      <c r="C19" s="10" t="s">
        <v>38</v>
      </c>
      <c r="D19" s="15">
        <v>29.000799999999998</v>
      </c>
      <c r="E19" s="11">
        <v>2.6388353048225659E-2</v>
      </c>
    </row>
    <row r="20" spans="1:8" ht="39.5" thickBot="1">
      <c r="A20" s="35"/>
      <c r="B20" s="34"/>
      <c r="C20" s="10" t="s">
        <v>39</v>
      </c>
      <c r="D20" s="15">
        <v>26.0016</v>
      </c>
      <c r="E20" s="11">
        <v>2.3659326660600544E-2</v>
      </c>
    </row>
    <row r="21" spans="1:8" ht="39.5" thickBot="1">
      <c r="A21" s="35"/>
      <c r="B21" s="40"/>
      <c r="C21" s="10" t="s">
        <v>40</v>
      </c>
      <c r="D21" s="15">
        <v>1025</v>
      </c>
      <c r="E21" s="11">
        <v>0.93266606005459507</v>
      </c>
    </row>
    <row r="22" spans="1:8" ht="15" thickBot="1">
      <c r="A22" s="35"/>
      <c r="B22" s="36" t="s">
        <v>41</v>
      </c>
      <c r="C22" s="10" t="s">
        <v>42</v>
      </c>
      <c r="D22" s="15">
        <v>302</v>
      </c>
      <c r="E22" s="11">
        <v>0.27479526842584168</v>
      </c>
    </row>
    <row r="23" spans="1:8" ht="26.5" thickBot="1">
      <c r="A23" s="35"/>
      <c r="B23" s="34"/>
      <c r="C23" s="10" t="s">
        <v>43</v>
      </c>
      <c r="D23" s="15">
        <v>464</v>
      </c>
      <c r="E23" s="11">
        <v>0.42220200181983619</v>
      </c>
    </row>
    <row r="24" spans="1:8" ht="15" thickBot="1">
      <c r="A24" s="35"/>
      <c r="B24" s="34"/>
      <c r="C24" s="10" t="s">
        <v>44</v>
      </c>
      <c r="D24" s="15">
        <v>21</v>
      </c>
      <c r="E24" s="11">
        <v>1.9108280254777069E-2</v>
      </c>
    </row>
    <row r="25" spans="1:8" ht="15" thickBot="1">
      <c r="A25" s="35"/>
      <c r="B25" s="34"/>
      <c r="C25" s="10" t="s">
        <v>45</v>
      </c>
      <c r="D25" s="15">
        <v>112.0196</v>
      </c>
      <c r="E25" s="11">
        <v>0.10192866242038216</v>
      </c>
    </row>
    <row r="26" spans="1:8" ht="15" thickBot="1">
      <c r="A26" s="35"/>
      <c r="B26" s="34"/>
      <c r="C26" s="10" t="s">
        <v>46</v>
      </c>
      <c r="D26" s="15">
        <v>29</v>
      </c>
      <c r="E26" s="11">
        <v>2.6387625113739762E-2</v>
      </c>
    </row>
    <row r="27" spans="1:8" ht="15" thickBot="1">
      <c r="A27" s="35"/>
      <c r="B27" s="34"/>
      <c r="C27" s="10" t="s">
        <v>47</v>
      </c>
      <c r="D27" s="15">
        <v>66.005200000000002</v>
      </c>
      <c r="E27" s="11">
        <v>6.005932666060055E-2</v>
      </c>
    </row>
    <row r="28" spans="1:8" ht="26.5" thickBot="1">
      <c r="A28" s="35"/>
      <c r="B28" s="34"/>
      <c r="C28" s="10" t="s">
        <v>48</v>
      </c>
      <c r="D28" s="15">
        <v>54.484400000000001</v>
      </c>
      <c r="E28" s="11">
        <v>4.9576342129208369E-2</v>
      </c>
    </row>
    <row r="29" spans="1:8" ht="26.5" thickBot="1">
      <c r="A29" s="35"/>
      <c r="B29" s="34"/>
      <c r="C29" s="10" t="s">
        <v>49</v>
      </c>
      <c r="D29" s="15">
        <v>20.000799999999998</v>
      </c>
      <c r="E29" s="11">
        <v>1.8199090081892629E-2</v>
      </c>
    </row>
    <row r="30" spans="1:8" ht="15" thickBot="1">
      <c r="A30" s="35"/>
      <c r="B30" s="34"/>
      <c r="C30" s="10" t="s">
        <v>50</v>
      </c>
      <c r="D30" s="15">
        <v>17</v>
      </c>
      <c r="E30" s="11">
        <v>1.5468607825295723E-2</v>
      </c>
    </row>
    <row r="31" spans="1:8" ht="26.5" thickBot="1">
      <c r="A31" s="35"/>
      <c r="B31" s="40"/>
      <c r="C31" s="10" t="s">
        <v>51</v>
      </c>
      <c r="D31" s="15">
        <v>13.576000000000001</v>
      </c>
      <c r="E31" s="11">
        <v>1.2353048225659691E-2</v>
      </c>
    </row>
    <row r="32" spans="1:8" ht="26.5" thickBot="1">
      <c r="A32" s="35"/>
      <c r="B32" s="36" t="s">
        <v>52</v>
      </c>
      <c r="C32" s="10" t="s">
        <v>53</v>
      </c>
      <c r="D32" s="15">
        <v>58.9756</v>
      </c>
      <c r="E32" s="11">
        <v>5.3662966333030027E-2</v>
      </c>
    </row>
    <row r="33" spans="1:5" ht="26.5" thickBot="1">
      <c r="A33" s="35"/>
      <c r="B33" s="34"/>
      <c r="C33" s="10" t="s">
        <v>54</v>
      </c>
      <c r="D33" s="15">
        <v>97.003199999999993</v>
      </c>
      <c r="E33" s="11">
        <v>8.8264968152866233E-2</v>
      </c>
    </row>
    <row r="34" spans="1:5" ht="15" thickBot="1">
      <c r="A34" s="35"/>
      <c r="B34" s="40"/>
      <c r="C34" s="10" t="s">
        <v>55</v>
      </c>
      <c r="D34" s="15">
        <v>943.02120000000002</v>
      </c>
      <c r="E34" s="11">
        <v>0.85807206551410375</v>
      </c>
    </row>
    <row r="35" spans="1:5" ht="15" thickBot="1">
      <c r="A35" s="36" t="s">
        <v>56</v>
      </c>
      <c r="B35" s="36"/>
      <c r="C35" s="10" t="s">
        <v>57</v>
      </c>
      <c r="D35" s="15">
        <v>228</v>
      </c>
      <c r="E35" s="11">
        <v>0.20746132848043677</v>
      </c>
    </row>
    <row r="36" spans="1:5" ht="15" thickBot="1">
      <c r="A36" s="34"/>
      <c r="B36" s="34"/>
      <c r="C36" s="10" t="s">
        <v>58</v>
      </c>
      <c r="D36" s="15">
        <v>189.02519999999998</v>
      </c>
      <c r="E36" s="11">
        <v>0.17199745222929935</v>
      </c>
    </row>
    <row r="37" spans="1:5" ht="15" thickBot="1">
      <c r="A37" s="34"/>
      <c r="B37" s="34"/>
      <c r="C37" s="10" t="s">
        <v>59</v>
      </c>
      <c r="D37" s="15">
        <v>612</v>
      </c>
      <c r="E37" s="11">
        <v>0.556869881710646</v>
      </c>
    </row>
    <row r="38" spans="1:5" ht="15" thickBot="1">
      <c r="A38" s="41"/>
      <c r="B38" s="41"/>
      <c r="C38" s="10" t="s">
        <v>60</v>
      </c>
      <c r="D38" s="15">
        <v>70</v>
      </c>
      <c r="E38" s="11">
        <v>6.3694267515923567E-2</v>
      </c>
    </row>
    <row r="39" spans="1:5" ht="15" thickBot="1">
      <c r="A39" s="36" t="s">
        <v>61</v>
      </c>
      <c r="B39" s="36"/>
      <c r="C39" s="10" t="s">
        <v>62</v>
      </c>
      <c r="D39" s="15">
        <v>861</v>
      </c>
      <c r="E39" s="11">
        <v>0.78343949044585992</v>
      </c>
    </row>
    <row r="40" spans="1:5" ht="15" thickBot="1">
      <c r="A40" s="34"/>
      <c r="B40" s="34"/>
      <c r="C40" s="10" t="s">
        <v>63</v>
      </c>
      <c r="D40" s="15">
        <v>183.97320000000002</v>
      </c>
      <c r="E40" s="11">
        <v>0.16740054595086443</v>
      </c>
    </row>
    <row r="41" spans="1:5" ht="15" thickBot="1">
      <c r="A41" s="34"/>
      <c r="B41" s="34"/>
      <c r="C41" s="10" t="s">
        <v>64</v>
      </c>
      <c r="D41" s="15">
        <v>53.004399999999997</v>
      </c>
      <c r="E41" s="11">
        <v>4.8229663330300272E-2</v>
      </c>
    </row>
    <row r="42" spans="1:5" ht="15" thickBot="1">
      <c r="A42" s="41"/>
      <c r="B42" s="41"/>
      <c r="C42" s="10" t="s">
        <v>65</v>
      </c>
      <c r="D42" s="15">
        <v>0.98639999999999994</v>
      </c>
      <c r="E42" s="11">
        <v>8.9754322111010006E-4</v>
      </c>
    </row>
    <row r="48" spans="1:5" ht="15.5">
      <c r="A48" s="32" t="s">
        <v>158</v>
      </c>
    </row>
  </sheetData>
  <mergeCells count="17">
    <mergeCell ref="A2:A3"/>
    <mergeCell ref="B2:B3"/>
    <mergeCell ref="C2:C3"/>
    <mergeCell ref="D2:E2"/>
    <mergeCell ref="A4:A17"/>
    <mergeCell ref="B4:B7"/>
    <mergeCell ref="B8:B10"/>
    <mergeCell ref="B11:B13"/>
    <mergeCell ref="B14:B17"/>
    <mergeCell ref="A39:A42"/>
    <mergeCell ref="B39:B42"/>
    <mergeCell ref="A18:A34"/>
    <mergeCell ref="B18:B21"/>
    <mergeCell ref="B22:B31"/>
    <mergeCell ref="B32:B34"/>
    <mergeCell ref="A35:A38"/>
    <mergeCell ref="B35:B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30" zoomScaleNormal="130" workbookViewId="0">
      <selection activeCell="A11" sqref="A11"/>
    </sheetView>
  </sheetViews>
  <sheetFormatPr defaultRowHeight="14.5"/>
  <cols>
    <col min="1" max="1" width="16.453125" customWidth="1"/>
    <col min="2" max="2" width="32.1796875" customWidth="1"/>
    <col min="3" max="3" width="26.81640625" customWidth="1"/>
  </cols>
  <sheetData>
    <row r="1" spans="1:8">
      <c r="A1" s="44" t="s">
        <v>155</v>
      </c>
      <c r="B1" s="44"/>
      <c r="C1" s="44"/>
      <c r="D1" s="44"/>
    </row>
    <row r="2" spans="1:8">
      <c r="B2" t="s">
        <v>106</v>
      </c>
      <c r="C2" t="s">
        <v>107</v>
      </c>
      <c r="D2" t="s">
        <v>108</v>
      </c>
      <c r="E2" t="s">
        <v>109</v>
      </c>
      <c r="F2" t="s">
        <v>110</v>
      </c>
      <c r="G2" t="s">
        <v>111</v>
      </c>
      <c r="H2" t="s">
        <v>63</v>
      </c>
    </row>
    <row r="3" spans="1:8">
      <c r="A3" t="s">
        <v>105</v>
      </c>
      <c r="B3">
        <v>90</v>
      </c>
      <c r="C3">
        <v>162</v>
      </c>
      <c r="D3">
        <v>108</v>
      </c>
      <c r="E3">
        <v>144</v>
      </c>
      <c r="F3">
        <v>6</v>
      </c>
      <c r="G3">
        <v>40</v>
      </c>
      <c r="H3">
        <v>206</v>
      </c>
    </row>
    <row r="4" spans="1:8">
      <c r="A4" t="s">
        <v>112</v>
      </c>
      <c r="B4">
        <v>48</v>
      </c>
      <c r="C4">
        <v>19</v>
      </c>
      <c r="D4">
        <v>51</v>
      </c>
      <c r="E4">
        <v>16</v>
      </c>
      <c r="F4">
        <v>2</v>
      </c>
      <c r="G4">
        <v>20</v>
      </c>
      <c r="H4">
        <v>45</v>
      </c>
    </row>
    <row r="10" spans="1:8" ht="15.5">
      <c r="A10" s="32" t="s">
        <v>158</v>
      </c>
    </row>
    <row r="11" spans="1:8" ht="15.5">
      <c r="A11" s="32" t="s">
        <v>157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opLeftCell="A154" workbookViewId="0">
      <selection activeCell="A169" sqref="A169"/>
    </sheetView>
  </sheetViews>
  <sheetFormatPr defaultRowHeight="14.5"/>
  <sheetData>
    <row r="1" spans="1:8">
      <c r="A1" s="33" t="s">
        <v>154</v>
      </c>
      <c r="B1" s="33"/>
      <c r="C1" s="33"/>
      <c r="D1" s="33"/>
      <c r="E1" s="33"/>
      <c r="F1" s="33"/>
      <c r="G1" s="33"/>
      <c r="H1" s="33"/>
    </row>
    <row r="2" spans="1:8">
      <c r="B2" t="s">
        <v>1</v>
      </c>
      <c r="C2" t="s">
        <v>3</v>
      </c>
      <c r="D2" t="s">
        <v>2</v>
      </c>
    </row>
    <row r="3" spans="1:8">
      <c r="B3">
        <v>0</v>
      </c>
      <c r="C3" t="s">
        <v>10</v>
      </c>
      <c r="D3">
        <v>51.8</v>
      </c>
    </row>
    <row r="4" spans="1:8">
      <c r="B4">
        <v>0</v>
      </c>
      <c r="C4" t="s">
        <v>6</v>
      </c>
      <c r="D4">
        <v>45</v>
      </c>
    </row>
    <row r="5" spans="1:8">
      <c r="B5">
        <v>0</v>
      </c>
      <c r="C5" t="s">
        <v>5</v>
      </c>
      <c r="D5">
        <v>32.3333333333333</v>
      </c>
    </row>
    <row r="6" spans="1:8">
      <c r="B6">
        <v>0</v>
      </c>
      <c r="C6" t="s">
        <v>7</v>
      </c>
      <c r="D6">
        <v>41.5</v>
      </c>
    </row>
    <row r="7" spans="1:8">
      <c r="B7">
        <v>0</v>
      </c>
      <c r="C7" t="s">
        <v>4</v>
      </c>
      <c r="D7">
        <v>37.799999999999997</v>
      </c>
    </row>
    <row r="8" spans="1:8">
      <c r="B8">
        <v>0</v>
      </c>
      <c r="C8" t="s">
        <v>9</v>
      </c>
      <c r="D8">
        <v>48.4</v>
      </c>
    </row>
    <row r="9" spans="1:8">
      <c r="B9">
        <v>0</v>
      </c>
      <c r="C9" t="s">
        <v>8</v>
      </c>
      <c r="D9">
        <v>37.6</v>
      </c>
    </row>
    <row r="10" spans="1:8">
      <c r="B10">
        <v>1</v>
      </c>
      <c r="C10" t="s">
        <v>10</v>
      </c>
      <c r="D10">
        <v>56.5</v>
      </c>
    </row>
    <row r="11" spans="1:8">
      <c r="B11">
        <v>1</v>
      </c>
      <c r="C11" t="s">
        <v>6</v>
      </c>
      <c r="D11">
        <v>50</v>
      </c>
    </row>
    <row r="12" spans="1:8">
      <c r="B12">
        <v>1</v>
      </c>
      <c r="C12" t="s">
        <v>5</v>
      </c>
      <c r="D12">
        <v>48.1666666666666</v>
      </c>
    </row>
    <row r="13" spans="1:8">
      <c r="B13">
        <v>1</v>
      </c>
      <c r="C13" t="s">
        <v>7</v>
      </c>
      <c r="D13">
        <v>41.2</v>
      </c>
    </row>
    <row r="14" spans="1:8">
      <c r="B14">
        <v>1</v>
      </c>
      <c r="C14" t="s">
        <v>4</v>
      </c>
      <c r="D14">
        <v>44.1666666666666</v>
      </c>
    </row>
    <row r="15" spans="1:8">
      <c r="B15">
        <v>1</v>
      </c>
      <c r="C15" t="s">
        <v>9</v>
      </c>
      <c r="D15">
        <v>37</v>
      </c>
    </row>
    <row r="16" spans="1:8">
      <c r="B16">
        <v>1</v>
      </c>
      <c r="C16" t="s">
        <v>8</v>
      </c>
      <c r="D16">
        <v>36.799999999999997</v>
      </c>
    </row>
    <row r="17" spans="2:4">
      <c r="B17">
        <v>2</v>
      </c>
      <c r="C17" t="s">
        <v>10</v>
      </c>
      <c r="D17">
        <v>43.75</v>
      </c>
    </row>
    <row r="18" spans="2:4">
      <c r="B18">
        <v>2</v>
      </c>
      <c r="C18" t="s">
        <v>6</v>
      </c>
      <c r="D18">
        <v>38.6666666666666</v>
      </c>
    </row>
    <row r="19" spans="2:4">
      <c r="B19">
        <v>2</v>
      </c>
      <c r="C19" t="s">
        <v>7</v>
      </c>
      <c r="D19">
        <v>35.4</v>
      </c>
    </row>
    <row r="20" spans="2:4">
      <c r="B20">
        <v>2</v>
      </c>
      <c r="C20" t="s">
        <v>4</v>
      </c>
      <c r="D20">
        <v>48.6666666666666</v>
      </c>
    </row>
    <row r="21" spans="2:4">
      <c r="B21">
        <v>2</v>
      </c>
      <c r="C21" t="s">
        <v>9</v>
      </c>
      <c r="D21">
        <v>30.5</v>
      </c>
    </row>
    <row r="22" spans="2:4">
      <c r="B22">
        <v>2</v>
      </c>
      <c r="C22" t="s">
        <v>8</v>
      </c>
      <c r="D22">
        <v>49</v>
      </c>
    </row>
    <row r="23" spans="2:4">
      <c r="B23">
        <v>3</v>
      </c>
      <c r="C23" t="s">
        <v>10</v>
      </c>
      <c r="D23">
        <v>34</v>
      </c>
    </row>
    <row r="24" spans="2:4">
      <c r="B24">
        <v>3</v>
      </c>
      <c r="C24" t="s">
        <v>6</v>
      </c>
      <c r="D24">
        <v>72</v>
      </c>
    </row>
    <row r="25" spans="2:4">
      <c r="B25">
        <v>3</v>
      </c>
      <c r="C25" t="s">
        <v>5</v>
      </c>
      <c r="D25">
        <v>59.2</v>
      </c>
    </row>
    <row r="26" spans="2:4">
      <c r="B26">
        <v>3</v>
      </c>
      <c r="C26" t="s">
        <v>7</v>
      </c>
      <c r="D26">
        <v>41.5</v>
      </c>
    </row>
    <row r="27" spans="2:4">
      <c r="B27">
        <v>3</v>
      </c>
      <c r="C27" t="s">
        <v>4</v>
      </c>
      <c r="D27">
        <v>43.5</v>
      </c>
    </row>
    <row r="28" spans="2:4">
      <c r="B28">
        <v>3</v>
      </c>
      <c r="C28" t="s">
        <v>9</v>
      </c>
      <c r="D28">
        <v>45.8</v>
      </c>
    </row>
    <row r="29" spans="2:4">
      <c r="B29">
        <v>3</v>
      </c>
      <c r="C29" t="s">
        <v>8</v>
      </c>
      <c r="D29">
        <v>31</v>
      </c>
    </row>
    <row r="30" spans="2:4">
      <c r="B30">
        <v>4</v>
      </c>
      <c r="C30" t="s">
        <v>10</v>
      </c>
      <c r="D30">
        <v>39.1666666666666</v>
      </c>
    </row>
    <row r="31" spans="2:4">
      <c r="B31">
        <v>4</v>
      </c>
      <c r="C31" t="s">
        <v>6</v>
      </c>
      <c r="D31">
        <v>42.5</v>
      </c>
    </row>
    <row r="32" spans="2:4">
      <c r="B32">
        <v>4</v>
      </c>
      <c r="C32" t="s">
        <v>5</v>
      </c>
      <c r="D32">
        <v>44.3333333333333</v>
      </c>
    </row>
    <row r="33" spans="2:4">
      <c r="B33">
        <v>4</v>
      </c>
      <c r="C33" t="s">
        <v>7</v>
      </c>
      <c r="D33">
        <v>77</v>
      </c>
    </row>
    <row r="34" spans="2:4">
      <c r="B34">
        <v>4</v>
      </c>
      <c r="C34" t="s">
        <v>4</v>
      </c>
      <c r="D34">
        <v>53.6666666666666</v>
      </c>
    </row>
    <row r="35" spans="2:4">
      <c r="B35">
        <v>4</v>
      </c>
      <c r="C35" t="s">
        <v>9</v>
      </c>
      <c r="D35">
        <v>23.5</v>
      </c>
    </row>
    <row r="36" spans="2:4">
      <c r="B36">
        <v>4</v>
      </c>
      <c r="C36" t="s">
        <v>8</v>
      </c>
      <c r="D36">
        <v>56.2</v>
      </c>
    </row>
    <row r="37" spans="2:4">
      <c r="B37">
        <v>5</v>
      </c>
      <c r="C37" t="s">
        <v>10</v>
      </c>
      <c r="D37">
        <v>64.5</v>
      </c>
    </row>
    <row r="38" spans="2:4">
      <c r="B38">
        <v>5</v>
      </c>
      <c r="C38" t="s">
        <v>6</v>
      </c>
      <c r="D38">
        <v>28</v>
      </c>
    </row>
    <row r="39" spans="2:4">
      <c r="B39">
        <v>5</v>
      </c>
      <c r="C39" t="s">
        <v>5</v>
      </c>
      <c r="D39">
        <v>39.25</v>
      </c>
    </row>
    <row r="40" spans="2:4">
      <c r="B40">
        <v>5</v>
      </c>
      <c r="C40" t="s">
        <v>7</v>
      </c>
      <c r="D40">
        <v>42.5</v>
      </c>
    </row>
    <row r="41" spans="2:4">
      <c r="B41">
        <v>5</v>
      </c>
      <c r="C41" t="s">
        <v>4</v>
      </c>
      <c r="D41">
        <v>31.8</v>
      </c>
    </row>
    <row r="42" spans="2:4">
      <c r="B42">
        <v>5</v>
      </c>
      <c r="C42" t="s">
        <v>9</v>
      </c>
      <c r="D42">
        <v>32.6666666666666</v>
      </c>
    </row>
    <row r="43" spans="2:4">
      <c r="B43">
        <v>5</v>
      </c>
      <c r="C43" t="s">
        <v>8</v>
      </c>
      <c r="D43">
        <v>44.2</v>
      </c>
    </row>
    <row r="44" spans="2:4">
      <c r="B44">
        <v>6</v>
      </c>
      <c r="C44" t="s">
        <v>10</v>
      </c>
      <c r="D44">
        <v>50.25</v>
      </c>
    </row>
    <row r="45" spans="2:4">
      <c r="B45">
        <v>6</v>
      </c>
      <c r="C45" t="s">
        <v>6</v>
      </c>
      <c r="D45">
        <v>65</v>
      </c>
    </row>
    <row r="46" spans="2:4">
      <c r="B46">
        <v>6</v>
      </c>
      <c r="C46" t="s">
        <v>5</v>
      </c>
      <c r="D46">
        <v>54.5</v>
      </c>
    </row>
    <row r="47" spans="2:4">
      <c r="B47">
        <v>6</v>
      </c>
      <c r="C47" t="s">
        <v>7</v>
      </c>
      <c r="D47">
        <v>49.3333333333333</v>
      </c>
    </row>
    <row r="48" spans="2:4">
      <c r="B48">
        <v>6</v>
      </c>
      <c r="C48" t="s">
        <v>4</v>
      </c>
      <c r="D48">
        <v>40.5</v>
      </c>
    </row>
    <row r="49" spans="2:4">
      <c r="B49">
        <v>6</v>
      </c>
      <c r="C49" t="s">
        <v>9</v>
      </c>
      <c r="D49">
        <v>41.75</v>
      </c>
    </row>
    <row r="50" spans="2:4">
      <c r="B50">
        <v>6</v>
      </c>
      <c r="C50" t="s">
        <v>8</v>
      </c>
      <c r="D50">
        <v>44.857142857142797</v>
      </c>
    </row>
    <row r="51" spans="2:4">
      <c r="B51">
        <v>7</v>
      </c>
      <c r="C51" t="s">
        <v>10</v>
      </c>
      <c r="D51">
        <v>60.4</v>
      </c>
    </row>
    <row r="52" spans="2:4">
      <c r="B52">
        <v>7</v>
      </c>
      <c r="C52" t="s">
        <v>6</v>
      </c>
      <c r="D52">
        <v>51</v>
      </c>
    </row>
    <row r="53" spans="2:4">
      <c r="B53">
        <v>7</v>
      </c>
      <c r="C53" t="s">
        <v>5</v>
      </c>
      <c r="D53">
        <v>71</v>
      </c>
    </row>
    <row r="54" spans="2:4">
      <c r="B54">
        <v>7</v>
      </c>
      <c r="C54" t="s">
        <v>7</v>
      </c>
      <c r="D54">
        <v>56</v>
      </c>
    </row>
    <row r="55" spans="2:4">
      <c r="B55">
        <v>7</v>
      </c>
      <c r="C55" t="s">
        <v>4</v>
      </c>
      <c r="D55">
        <v>83</v>
      </c>
    </row>
    <row r="56" spans="2:4">
      <c r="B56">
        <v>7</v>
      </c>
      <c r="C56" t="s">
        <v>9</v>
      </c>
      <c r="D56">
        <v>51</v>
      </c>
    </row>
    <row r="57" spans="2:4">
      <c r="B57">
        <v>7</v>
      </c>
      <c r="C57" t="s">
        <v>8</v>
      </c>
      <c r="D57">
        <v>63.125</v>
      </c>
    </row>
    <row r="58" spans="2:4">
      <c r="B58">
        <v>8</v>
      </c>
      <c r="C58" t="s">
        <v>10</v>
      </c>
      <c r="D58">
        <v>43.6666666666666</v>
      </c>
    </row>
    <row r="59" spans="2:4">
      <c r="B59">
        <v>8</v>
      </c>
      <c r="C59" t="s">
        <v>6</v>
      </c>
      <c r="D59">
        <v>63.5</v>
      </c>
    </row>
    <row r="60" spans="2:4">
      <c r="B60">
        <v>8</v>
      </c>
      <c r="C60" t="s">
        <v>5</v>
      </c>
      <c r="D60">
        <v>60.3333333333333</v>
      </c>
    </row>
    <row r="61" spans="2:4">
      <c r="B61">
        <v>8</v>
      </c>
      <c r="C61" t="s">
        <v>7</v>
      </c>
      <c r="D61">
        <v>58.25</v>
      </c>
    </row>
    <row r="62" spans="2:4">
      <c r="B62">
        <v>8</v>
      </c>
      <c r="C62" t="s">
        <v>4</v>
      </c>
      <c r="D62">
        <v>39.799999999999997</v>
      </c>
    </row>
    <row r="63" spans="2:4">
      <c r="B63">
        <v>8</v>
      </c>
      <c r="C63" t="s">
        <v>9</v>
      </c>
      <c r="D63">
        <v>51</v>
      </c>
    </row>
    <row r="64" spans="2:4">
      <c r="B64">
        <v>8</v>
      </c>
      <c r="C64" t="s">
        <v>8</v>
      </c>
      <c r="D64">
        <v>70.6666666666666</v>
      </c>
    </row>
    <row r="65" spans="2:4">
      <c r="B65">
        <v>9</v>
      </c>
      <c r="C65" t="s">
        <v>10</v>
      </c>
      <c r="D65">
        <v>35.799999999999997</v>
      </c>
    </row>
    <row r="66" spans="2:4">
      <c r="B66">
        <v>9</v>
      </c>
      <c r="C66" t="s">
        <v>6</v>
      </c>
      <c r="D66">
        <v>44</v>
      </c>
    </row>
    <row r="67" spans="2:4">
      <c r="B67">
        <v>9</v>
      </c>
      <c r="C67" t="s">
        <v>5</v>
      </c>
      <c r="D67">
        <v>43.75</v>
      </c>
    </row>
    <row r="68" spans="2:4">
      <c r="B68">
        <v>9</v>
      </c>
      <c r="C68" t="s">
        <v>7</v>
      </c>
      <c r="D68">
        <v>55.6666666666666</v>
      </c>
    </row>
    <row r="69" spans="2:4">
      <c r="B69">
        <v>9</v>
      </c>
      <c r="C69" t="s">
        <v>4</v>
      </c>
      <c r="D69">
        <v>54.75</v>
      </c>
    </row>
    <row r="70" spans="2:4">
      <c r="B70">
        <v>9</v>
      </c>
      <c r="C70" t="s">
        <v>9</v>
      </c>
      <c r="D70">
        <v>48.5</v>
      </c>
    </row>
    <row r="71" spans="2:4">
      <c r="B71">
        <v>9</v>
      </c>
      <c r="C71" t="s">
        <v>8</v>
      </c>
      <c r="D71">
        <v>44.6</v>
      </c>
    </row>
    <row r="72" spans="2:4">
      <c r="B72">
        <v>10</v>
      </c>
      <c r="C72" t="s">
        <v>6</v>
      </c>
      <c r="D72">
        <v>53.4</v>
      </c>
    </row>
    <row r="73" spans="2:4">
      <c r="B73">
        <v>10</v>
      </c>
      <c r="C73" t="s">
        <v>5</v>
      </c>
      <c r="D73">
        <v>47</v>
      </c>
    </row>
    <row r="74" spans="2:4">
      <c r="B74">
        <v>10</v>
      </c>
      <c r="C74" t="s">
        <v>7</v>
      </c>
      <c r="D74">
        <v>50.8</v>
      </c>
    </row>
    <row r="75" spans="2:4">
      <c r="B75">
        <v>10</v>
      </c>
      <c r="C75" t="s">
        <v>4</v>
      </c>
      <c r="D75">
        <v>58</v>
      </c>
    </row>
    <row r="76" spans="2:4">
      <c r="B76">
        <v>10</v>
      </c>
      <c r="C76" t="s">
        <v>9</v>
      </c>
      <c r="D76">
        <v>41</v>
      </c>
    </row>
    <row r="77" spans="2:4">
      <c r="B77">
        <v>10</v>
      </c>
      <c r="C77" t="s">
        <v>8</v>
      </c>
      <c r="D77">
        <v>51</v>
      </c>
    </row>
    <row r="78" spans="2:4">
      <c r="B78">
        <v>11</v>
      </c>
      <c r="C78" t="s">
        <v>10</v>
      </c>
      <c r="D78">
        <v>41.8</v>
      </c>
    </row>
    <row r="79" spans="2:4">
      <c r="B79">
        <v>11</v>
      </c>
      <c r="C79" t="s">
        <v>6</v>
      </c>
      <c r="D79">
        <v>52</v>
      </c>
    </row>
    <row r="80" spans="2:4">
      <c r="B80">
        <v>11</v>
      </c>
      <c r="C80" t="s">
        <v>5</v>
      </c>
      <c r="D80">
        <v>51.6666666666666</v>
      </c>
    </row>
    <row r="81" spans="2:4">
      <c r="B81">
        <v>11</v>
      </c>
      <c r="C81" t="s">
        <v>7</v>
      </c>
      <c r="D81">
        <v>55</v>
      </c>
    </row>
    <row r="82" spans="2:4">
      <c r="B82">
        <v>11</v>
      </c>
      <c r="C82" t="s">
        <v>4</v>
      </c>
      <c r="D82">
        <v>5</v>
      </c>
    </row>
    <row r="83" spans="2:4">
      <c r="B83">
        <v>11</v>
      </c>
      <c r="C83" t="s">
        <v>9</v>
      </c>
      <c r="D83">
        <v>36</v>
      </c>
    </row>
    <row r="84" spans="2:4">
      <c r="B84">
        <v>11</v>
      </c>
      <c r="C84" t="s">
        <v>8</v>
      </c>
      <c r="D84">
        <v>50.125</v>
      </c>
    </row>
    <row r="85" spans="2:4">
      <c r="B85">
        <v>12</v>
      </c>
      <c r="C85" t="s">
        <v>10</v>
      </c>
      <c r="D85">
        <v>49.5</v>
      </c>
    </row>
    <row r="86" spans="2:4">
      <c r="B86">
        <v>12</v>
      </c>
      <c r="C86" t="s">
        <v>6</v>
      </c>
      <c r="D86">
        <v>55.5</v>
      </c>
    </row>
    <row r="87" spans="2:4">
      <c r="B87">
        <v>12</v>
      </c>
      <c r="C87" t="s">
        <v>5</v>
      </c>
      <c r="D87">
        <v>36.714285714285701</v>
      </c>
    </row>
    <row r="88" spans="2:4">
      <c r="B88">
        <v>12</v>
      </c>
      <c r="C88" t="s">
        <v>7</v>
      </c>
      <c r="D88">
        <v>44.3333333333333</v>
      </c>
    </row>
    <row r="89" spans="2:4">
      <c r="B89">
        <v>12</v>
      </c>
      <c r="C89" t="s">
        <v>4</v>
      </c>
      <c r="D89">
        <v>45.6666666666666</v>
      </c>
    </row>
    <row r="90" spans="2:4">
      <c r="B90">
        <v>12</v>
      </c>
      <c r="C90" t="s">
        <v>9</v>
      </c>
      <c r="D90">
        <v>33.5</v>
      </c>
    </row>
    <row r="91" spans="2:4">
      <c r="B91">
        <v>12</v>
      </c>
      <c r="C91" t="s">
        <v>8</v>
      </c>
      <c r="D91">
        <v>70.5</v>
      </c>
    </row>
    <row r="92" spans="2:4">
      <c r="B92">
        <v>13</v>
      </c>
      <c r="C92" t="s">
        <v>10</v>
      </c>
      <c r="D92">
        <v>37.1666666666666</v>
      </c>
    </row>
    <row r="93" spans="2:4">
      <c r="B93">
        <v>13</v>
      </c>
      <c r="C93" t="s">
        <v>6</v>
      </c>
      <c r="D93">
        <v>66</v>
      </c>
    </row>
    <row r="94" spans="2:4">
      <c r="B94">
        <v>13</v>
      </c>
      <c r="C94" t="s">
        <v>5</v>
      </c>
      <c r="D94">
        <v>42.75</v>
      </c>
    </row>
    <row r="95" spans="2:4">
      <c r="B95">
        <v>13</v>
      </c>
      <c r="C95" t="s">
        <v>7</v>
      </c>
      <c r="D95">
        <v>62</v>
      </c>
    </row>
    <row r="96" spans="2:4">
      <c r="B96">
        <v>13</v>
      </c>
      <c r="C96" t="s">
        <v>4</v>
      </c>
      <c r="D96">
        <v>43.8</v>
      </c>
    </row>
    <row r="97" spans="2:4">
      <c r="B97">
        <v>13</v>
      </c>
      <c r="C97" t="s">
        <v>9</v>
      </c>
      <c r="D97">
        <v>23.5</v>
      </c>
    </row>
    <row r="98" spans="2:4">
      <c r="B98">
        <v>13</v>
      </c>
      <c r="C98" t="s">
        <v>8</v>
      </c>
      <c r="D98">
        <v>42.4</v>
      </c>
    </row>
    <row r="99" spans="2:4">
      <c r="B99">
        <v>14</v>
      </c>
      <c r="C99" t="s">
        <v>10</v>
      </c>
      <c r="D99">
        <v>55.8333333333333</v>
      </c>
    </row>
    <row r="100" spans="2:4">
      <c r="B100">
        <v>14</v>
      </c>
      <c r="C100" t="s">
        <v>5</v>
      </c>
      <c r="D100">
        <v>48.6</v>
      </c>
    </row>
    <row r="101" spans="2:4">
      <c r="B101">
        <v>14</v>
      </c>
      <c r="C101" t="s">
        <v>7</v>
      </c>
      <c r="D101">
        <v>32.5</v>
      </c>
    </row>
    <row r="102" spans="2:4">
      <c r="B102">
        <v>14</v>
      </c>
      <c r="C102" t="s">
        <v>4</v>
      </c>
      <c r="D102">
        <v>40.7777777777777</v>
      </c>
    </row>
    <row r="103" spans="2:4">
      <c r="B103">
        <v>14</v>
      </c>
      <c r="C103" t="s">
        <v>9</v>
      </c>
      <c r="D103">
        <v>21.5</v>
      </c>
    </row>
    <row r="104" spans="2:4">
      <c r="B104">
        <v>14</v>
      </c>
      <c r="C104" t="s">
        <v>8</v>
      </c>
      <c r="D104">
        <v>47.75</v>
      </c>
    </row>
    <row r="105" spans="2:4">
      <c r="B105">
        <v>15</v>
      </c>
      <c r="C105" t="s">
        <v>10</v>
      </c>
      <c r="D105">
        <v>48.857142857142797</v>
      </c>
    </row>
    <row r="106" spans="2:4">
      <c r="B106">
        <v>15</v>
      </c>
      <c r="C106" t="s">
        <v>6</v>
      </c>
      <c r="D106">
        <v>85</v>
      </c>
    </row>
    <row r="107" spans="2:4">
      <c r="B107">
        <v>15</v>
      </c>
      <c r="C107" t="s">
        <v>5</v>
      </c>
      <c r="D107">
        <v>43.75</v>
      </c>
    </row>
    <row r="108" spans="2:4">
      <c r="B108">
        <v>15</v>
      </c>
      <c r="C108" t="s">
        <v>7</v>
      </c>
      <c r="D108">
        <v>55.25</v>
      </c>
    </row>
    <row r="109" spans="2:4">
      <c r="B109">
        <v>15</v>
      </c>
      <c r="C109" t="s">
        <v>4</v>
      </c>
      <c r="D109">
        <v>45.285714285714199</v>
      </c>
    </row>
    <row r="110" spans="2:4">
      <c r="B110">
        <v>15</v>
      </c>
      <c r="C110" t="s">
        <v>9</v>
      </c>
      <c r="D110">
        <v>40.5</v>
      </c>
    </row>
    <row r="111" spans="2:4">
      <c r="B111">
        <v>15</v>
      </c>
      <c r="C111" t="s">
        <v>8</v>
      </c>
      <c r="D111">
        <v>66.25</v>
      </c>
    </row>
    <row r="112" spans="2:4">
      <c r="B112">
        <v>16</v>
      </c>
      <c r="C112" t="s">
        <v>6</v>
      </c>
      <c r="D112">
        <v>17</v>
      </c>
    </row>
    <row r="113" spans="2:4">
      <c r="B113">
        <v>16</v>
      </c>
      <c r="C113" t="s">
        <v>5</v>
      </c>
      <c r="D113">
        <v>56.3333333333333</v>
      </c>
    </row>
    <row r="114" spans="2:4">
      <c r="B114">
        <v>16</v>
      </c>
      <c r="C114" t="s">
        <v>7</v>
      </c>
      <c r="D114">
        <v>41.6666666666666</v>
      </c>
    </row>
    <row r="115" spans="2:4">
      <c r="B115">
        <v>16</v>
      </c>
      <c r="C115" t="s">
        <v>4</v>
      </c>
      <c r="D115">
        <v>43.285714285714199</v>
      </c>
    </row>
    <row r="116" spans="2:4">
      <c r="B116">
        <v>16</v>
      </c>
      <c r="C116" t="s">
        <v>9</v>
      </c>
      <c r="D116">
        <v>36.7777777777777</v>
      </c>
    </row>
    <row r="117" spans="2:4">
      <c r="B117">
        <v>16</v>
      </c>
      <c r="C117" t="s">
        <v>8</v>
      </c>
      <c r="D117">
        <v>45.636363636363598</v>
      </c>
    </row>
    <row r="118" spans="2:4">
      <c r="B118">
        <v>17</v>
      </c>
      <c r="C118" t="s">
        <v>10</v>
      </c>
      <c r="D118">
        <v>43.6666666666666</v>
      </c>
    </row>
    <row r="119" spans="2:4">
      <c r="B119">
        <v>17</v>
      </c>
      <c r="C119" t="s">
        <v>6</v>
      </c>
      <c r="D119">
        <v>22</v>
      </c>
    </row>
    <row r="120" spans="2:4">
      <c r="B120">
        <v>17</v>
      </c>
      <c r="C120" t="s">
        <v>5</v>
      </c>
      <c r="D120">
        <v>29.25</v>
      </c>
    </row>
    <row r="121" spans="2:4">
      <c r="B121">
        <v>17</v>
      </c>
      <c r="C121" t="s">
        <v>7</v>
      </c>
      <c r="D121">
        <v>51.8</v>
      </c>
    </row>
    <row r="122" spans="2:4">
      <c r="B122">
        <v>17</v>
      </c>
      <c r="C122" t="s">
        <v>4</v>
      </c>
      <c r="D122">
        <v>52.5</v>
      </c>
    </row>
    <row r="123" spans="2:4">
      <c r="B123">
        <v>17</v>
      </c>
      <c r="C123" t="s">
        <v>9</v>
      </c>
      <c r="D123">
        <v>50.3333333333333</v>
      </c>
    </row>
    <row r="124" spans="2:4">
      <c r="B124">
        <v>17</v>
      </c>
      <c r="C124" t="s">
        <v>8</v>
      </c>
      <c r="D124">
        <v>41.3</v>
      </c>
    </row>
    <row r="125" spans="2:4">
      <c r="B125">
        <v>18</v>
      </c>
      <c r="C125" t="s">
        <v>10</v>
      </c>
      <c r="D125">
        <v>55.6666666666666</v>
      </c>
    </row>
    <row r="126" spans="2:4">
      <c r="B126">
        <v>18</v>
      </c>
      <c r="C126" t="s">
        <v>6</v>
      </c>
      <c r="D126">
        <v>30</v>
      </c>
    </row>
    <row r="127" spans="2:4">
      <c r="B127">
        <v>18</v>
      </c>
      <c r="C127" t="s">
        <v>5</v>
      </c>
      <c r="D127">
        <v>33.375</v>
      </c>
    </row>
    <row r="128" spans="2:4">
      <c r="B128">
        <v>18</v>
      </c>
      <c r="C128" t="s">
        <v>7</v>
      </c>
      <c r="D128">
        <v>42.5555555555555</v>
      </c>
    </row>
    <row r="129" spans="2:4">
      <c r="B129">
        <v>18</v>
      </c>
      <c r="C129" t="s">
        <v>4</v>
      </c>
      <c r="D129">
        <v>32.75</v>
      </c>
    </row>
    <row r="130" spans="2:4">
      <c r="B130">
        <v>18</v>
      </c>
      <c r="C130" t="s">
        <v>9</v>
      </c>
      <c r="D130">
        <v>55</v>
      </c>
    </row>
    <row r="131" spans="2:4">
      <c r="B131">
        <v>18</v>
      </c>
      <c r="C131" t="s">
        <v>8</v>
      </c>
      <c r="D131">
        <v>57.4</v>
      </c>
    </row>
    <row r="132" spans="2:4">
      <c r="B132">
        <v>19</v>
      </c>
      <c r="C132" t="s">
        <v>10</v>
      </c>
      <c r="D132">
        <v>31</v>
      </c>
    </row>
    <row r="133" spans="2:4">
      <c r="B133">
        <v>19</v>
      </c>
      <c r="C133" t="s">
        <v>6</v>
      </c>
      <c r="D133">
        <v>56.3333333333333</v>
      </c>
    </row>
    <row r="134" spans="2:4">
      <c r="B134">
        <v>19</v>
      </c>
      <c r="C134" t="s">
        <v>5</v>
      </c>
      <c r="D134">
        <v>70</v>
      </c>
    </row>
    <row r="135" spans="2:4">
      <c r="B135">
        <v>19</v>
      </c>
      <c r="C135" t="s">
        <v>7</v>
      </c>
      <c r="D135">
        <v>43.8</v>
      </c>
    </row>
    <row r="136" spans="2:4">
      <c r="B136">
        <v>19</v>
      </c>
      <c r="C136" t="s">
        <v>4</v>
      </c>
      <c r="D136">
        <v>42.5</v>
      </c>
    </row>
    <row r="137" spans="2:4">
      <c r="B137">
        <v>19</v>
      </c>
      <c r="C137" t="s">
        <v>9</v>
      </c>
      <c r="D137">
        <v>51.25</v>
      </c>
    </row>
    <row r="138" spans="2:4">
      <c r="B138">
        <v>19</v>
      </c>
      <c r="C138" t="s">
        <v>8</v>
      </c>
      <c r="D138">
        <v>51.7777777777777</v>
      </c>
    </row>
    <row r="139" spans="2:4">
      <c r="B139">
        <v>20</v>
      </c>
      <c r="C139" t="s">
        <v>10</v>
      </c>
      <c r="D139">
        <v>38</v>
      </c>
    </row>
    <row r="140" spans="2:4">
      <c r="B140">
        <v>20</v>
      </c>
      <c r="C140" t="s">
        <v>6</v>
      </c>
      <c r="D140">
        <v>32.4</v>
      </c>
    </row>
    <row r="141" spans="2:4">
      <c r="B141">
        <v>20</v>
      </c>
      <c r="C141" t="s">
        <v>5</v>
      </c>
      <c r="D141">
        <v>46.25</v>
      </c>
    </row>
    <row r="142" spans="2:4">
      <c r="B142">
        <v>20</v>
      </c>
      <c r="C142" t="s">
        <v>7</v>
      </c>
      <c r="D142">
        <v>33.875</v>
      </c>
    </row>
    <row r="143" spans="2:4">
      <c r="B143">
        <v>20</v>
      </c>
      <c r="C143" t="s">
        <v>4</v>
      </c>
      <c r="D143">
        <v>32</v>
      </c>
    </row>
    <row r="144" spans="2:4">
      <c r="B144">
        <v>20</v>
      </c>
      <c r="C144" t="s">
        <v>9</v>
      </c>
      <c r="D144">
        <v>15.3333333333333</v>
      </c>
    </row>
    <row r="145" spans="2:4">
      <c r="B145">
        <v>20</v>
      </c>
      <c r="C145" t="s">
        <v>8</v>
      </c>
      <c r="D145">
        <v>43.1666666666666</v>
      </c>
    </row>
    <row r="146" spans="2:4">
      <c r="B146">
        <v>21</v>
      </c>
      <c r="C146" t="s">
        <v>10</v>
      </c>
      <c r="D146">
        <v>56.25</v>
      </c>
    </row>
    <row r="147" spans="2:4">
      <c r="B147">
        <v>21</v>
      </c>
      <c r="C147" t="s">
        <v>6</v>
      </c>
      <c r="D147">
        <v>49.6666666666666</v>
      </c>
    </row>
    <row r="148" spans="2:4">
      <c r="B148">
        <v>21</v>
      </c>
      <c r="C148" t="s">
        <v>5</v>
      </c>
      <c r="D148">
        <v>40</v>
      </c>
    </row>
    <row r="149" spans="2:4">
      <c r="B149">
        <v>21</v>
      </c>
      <c r="C149" t="s">
        <v>7</v>
      </c>
      <c r="D149">
        <v>38.1666666666666</v>
      </c>
    </row>
    <row r="150" spans="2:4">
      <c r="B150">
        <v>21</v>
      </c>
      <c r="C150" t="s">
        <v>4</v>
      </c>
      <c r="D150">
        <v>53</v>
      </c>
    </row>
    <row r="151" spans="2:4">
      <c r="B151">
        <v>21</v>
      </c>
      <c r="C151" t="s">
        <v>9</v>
      </c>
      <c r="D151">
        <v>46</v>
      </c>
    </row>
    <row r="152" spans="2:4">
      <c r="B152">
        <v>21</v>
      </c>
      <c r="C152" t="s">
        <v>8</v>
      </c>
      <c r="D152">
        <v>56.4444444444444</v>
      </c>
    </row>
    <row r="153" spans="2:4">
      <c r="B153">
        <v>22</v>
      </c>
      <c r="C153" t="s">
        <v>10</v>
      </c>
      <c r="D153">
        <v>43.25</v>
      </c>
    </row>
    <row r="154" spans="2:4">
      <c r="B154">
        <v>22</v>
      </c>
      <c r="C154" t="s">
        <v>6</v>
      </c>
      <c r="D154">
        <v>58</v>
      </c>
    </row>
    <row r="155" spans="2:4">
      <c r="B155">
        <v>22</v>
      </c>
      <c r="C155" t="s">
        <v>5</v>
      </c>
      <c r="D155">
        <v>57.6666666666666</v>
      </c>
    </row>
    <row r="156" spans="2:4">
      <c r="B156">
        <v>22</v>
      </c>
      <c r="C156" t="s">
        <v>7</v>
      </c>
      <c r="D156">
        <v>31.571428571428498</v>
      </c>
    </row>
    <row r="157" spans="2:4">
      <c r="B157">
        <v>22</v>
      </c>
      <c r="C157" t="s">
        <v>4</v>
      </c>
      <c r="D157">
        <v>46.6666666666666</v>
      </c>
    </row>
    <row r="158" spans="2:4">
      <c r="B158">
        <v>22</v>
      </c>
      <c r="C158" t="s">
        <v>9</v>
      </c>
      <c r="D158">
        <v>25.3333333333333</v>
      </c>
    </row>
    <row r="159" spans="2:4">
      <c r="B159">
        <v>22</v>
      </c>
      <c r="C159" t="s">
        <v>8</v>
      </c>
      <c r="D159">
        <v>42.214285714285701</v>
      </c>
    </row>
    <row r="160" spans="2:4">
      <c r="B160">
        <v>23</v>
      </c>
      <c r="C160" t="s">
        <v>10</v>
      </c>
      <c r="D160">
        <v>62</v>
      </c>
    </row>
    <row r="161" spans="1:4">
      <c r="B161">
        <v>23</v>
      </c>
      <c r="C161" t="s">
        <v>6</v>
      </c>
      <c r="D161">
        <v>50</v>
      </c>
    </row>
    <row r="162" spans="1:4">
      <c r="B162">
        <v>23</v>
      </c>
      <c r="C162" t="s">
        <v>5</v>
      </c>
      <c r="D162">
        <v>45.5</v>
      </c>
    </row>
    <row r="163" spans="1:4">
      <c r="B163">
        <v>23</v>
      </c>
      <c r="C163" t="s">
        <v>7</v>
      </c>
      <c r="D163">
        <v>39.3333333333333</v>
      </c>
    </row>
    <row r="164" spans="1:4">
      <c r="B164">
        <v>23</v>
      </c>
      <c r="C164" t="s">
        <v>4</v>
      </c>
      <c r="D164">
        <v>42.75</v>
      </c>
    </row>
    <row r="165" spans="1:4">
      <c r="B165">
        <v>23</v>
      </c>
      <c r="C165" t="s">
        <v>9</v>
      </c>
      <c r="D165">
        <v>38.4444444444444</v>
      </c>
    </row>
    <row r="166" spans="1:4">
      <c r="B166">
        <v>23</v>
      </c>
      <c r="C166" t="s">
        <v>8</v>
      </c>
      <c r="D166">
        <v>43.4444444444444</v>
      </c>
    </row>
    <row r="169" spans="1:4" ht="15.5">
      <c r="A169" s="32" t="s">
        <v>158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4"/>
  <sheetViews>
    <sheetView topLeftCell="A130" workbookViewId="0">
      <selection activeCell="A144" sqref="A144"/>
    </sheetView>
  </sheetViews>
  <sheetFormatPr defaultRowHeight="14.5"/>
  <sheetData>
    <row r="1" spans="1:4">
      <c r="A1" s="7" t="s">
        <v>154</v>
      </c>
      <c r="B1" s="7"/>
      <c r="C1" s="7"/>
      <c r="D1" s="7"/>
    </row>
    <row r="2" spans="1:4">
      <c r="A2" t="s">
        <v>1</v>
      </c>
      <c r="B2" t="s">
        <v>3</v>
      </c>
      <c r="C2" t="s">
        <v>2</v>
      </c>
    </row>
    <row r="3" spans="1:4">
      <c r="A3">
        <v>0</v>
      </c>
      <c r="B3" t="s">
        <v>10</v>
      </c>
      <c r="C3">
        <v>30</v>
      </c>
    </row>
    <row r="4" spans="1:4">
      <c r="A4">
        <v>0</v>
      </c>
      <c r="B4" t="s">
        <v>6</v>
      </c>
      <c r="C4">
        <v>29.1666666666666</v>
      </c>
    </row>
    <row r="5" spans="1:4">
      <c r="A5">
        <v>0</v>
      </c>
      <c r="B5" t="s">
        <v>5</v>
      </c>
      <c r="C5">
        <v>25</v>
      </c>
    </row>
    <row r="6" spans="1:4">
      <c r="A6">
        <v>0</v>
      </c>
      <c r="B6" t="s">
        <v>4</v>
      </c>
      <c r="C6">
        <v>25</v>
      </c>
    </row>
    <row r="7" spans="1:4">
      <c r="A7">
        <v>0</v>
      </c>
      <c r="B7" t="s">
        <v>9</v>
      </c>
      <c r="C7">
        <v>25</v>
      </c>
    </row>
    <row r="8" spans="1:4">
      <c r="A8">
        <v>0</v>
      </c>
      <c r="B8" t="s">
        <v>8</v>
      </c>
      <c r="C8">
        <v>25</v>
      </c>
    </row>
    <row r="9" spans="1:4">
      <c r="A9">
        <v>1</v>
      </c>
      <c r="B9" t="s">
        <v>10</v>
      </c>
      <c r="C9">
        <v>25</v>
      </c>
    </row>
    <row r="10" spans="1:4">
      <c r="A10">
        <v>1</v>
      </c>
      <c r="B10" t="s">
        <v>6</v>
      </c>
      <c r="C10">
        <v>25</v>
      </c>
    </row>
    <row r="11" spans="1:4">
      <c r="A11">
        <v>1</v>
      </c>
      <c r="B11" t="s">
        <v>5</v>
      </c>
      <c r="C11">
        <v>25</v>
      </c>
    </row>
    <row r="12" spans="1:4">
      <c r="A12">
        <v>1</v>
      </c>
      <c r="B12" t="s">
        <v>7</v>
      </c>
      <c r="C12">
        <v>25</v>
      </c>
    </row>
    <row r="13" spans="1:4">
      <c r="A13">
        <v>1</v>
      </c>
      <c r="B13" t="s">
        <v>9</v>
      </c>
      <c r="C13">
        <v>30</v>
      </c>
    </row>
    <row r="14" spans="1:4">
      <c r="A14">
        <v>1</v>
      </c>
      <c r="B14" t="s">
        <v>8</v>
      </c>
      <c r="C14">
        <v>23.3333333333333</v>
      </c>
    </row>
    <row r="15" spans="1:4">
      <c r="A15">
        <v>2</v>
      </c>
      <c r="B15" t="s">
        <v>10</v>
      </c>
      <c r="C15">
        <v>24</v>
      </c>
    </row>
    <row r="16" spans="1:4">
      <c r="A16">
        <v>2</v>
      </c>
      <c r="B16" t="s">
        <v>6</v>
      </c>
      <c r="C16">
        <v>28</v>
      </c>
    </row>
    <row r="17" spans="1:3">
      <c r="A17">
        <v>2</v>
      </c>
      <c r="B17" t="s">
        <v>5</v>
      </c>
      <c r="C17">
        <v>25</v>
      </c>
    </row>
    <row r="18" spans="1:3">
      <c r="A18">
        <v>2</v>
      </c>
      <c r="B18" t="s">
        <v>7</v>
      </c>
      <c r="C18">
        <v>35</v>
      </c>
    </row>
    <row r="19" spans="1:3">
      <c r="A19">
        <v>2</v>
      </c>
      <c r="B19" t="s">
        <v>9</v>
      </c>
      <c r="C19">
        <v>25</v>
      </c>
    </row>
    <row r="20" spans="1:3">
      <c r="A20">
        <v>2</v>
      </c>
      <c r="B20" t="s">
        <v>8</v>
      </c>
      <c r="C20">
        <v>49</v>
      </c>
    </row>
    <row r="21" spans="1:3">
      <c r="A21">
        <v>3</v>
      </c>
      <c r="B21" t="s">
        <v>10</v>
      </c>
      <c r="C21">
        <v>40</v>
      </c>
    </row>
    <row r="22" spans="1:3">
      <c r="A22">
        <v>3</v>
      </c>
      <c r="B22" t="s">
        <v>6</v>
      </c>
      <c r="C22">
        <v>25</v>
      </c>
    </row>
    <row r="23" spans="1:3">
      <c r="A23">
        <v>3</v>
      </c>
      <c r="B23" t="s">
        <v>5</v>
      </c>
      <c r="C23">
        <v>25</v>
      </c>
    </row>
    <row r="24" spans="1:3">
      <c r="A24">
        <v>3</v>
      </c>
      <c r="B24" t="s">
        <v>4</v>
      </c>
      <c r="C24">
        <v>30</v>
      </c>
    </row>
    <row r="25" spans="1:3">
      <c r="A25">
        <v>3</v>
      </c>
      <c r="B25" t="s">
        <v>8</v>
      </c>
      <c r="C25">
        <v>25</v>
      </c>
    </row>
    <row r="26" spans="1:3">
      <c r="A26">
        <v>4</v>
      </c>
      <c r="B26" t="s">
        <v>5</v>
      </c>
      <c r="C26">
        <v>25</v>
      </c>
    </row>
    <row r="27" spans="1:3">
      <c r="A27">
        <v>4</v>
      </c>
      <c r="B27" t="s">
        <v>7</v>
      </c>
      <c r="C27">
        <v>25</v>
      </c>
    </row>
    <row r="28" spans="1:3">
      <c r="A28">
        <v>4</v>
      </c>
      <c r="B28" t="s">
        <v>4</v>
      </c>
      <c r="C28">
        <v>60</v>
      </c>
    </row>
    <row r="29" spans="1:3">
      <c r="A29">
        <v>4</v>
      </c>
      <c r="B29" t="s">
        <v>8</v>
      </c>
      <c r="C29">
        <v>21.6666666666666</v>
      </c>
    </row>
    <row r="30" spans="1:3">
      <c r="A30">
        <v>5</v>
      </c>
      <c r="B30" t="s">
        <v>10</v>
      </c>
      <c r="C30">
        <v>25</v>
      </c>
    </row>
    <row r="31" spans="1:3">
      <c r="A31">
        <v>5</v>
      </c>
      <c r="B31" t="s">
        <v>5</v>
      </c>
      <c r="C31">
        <v>25</v>
      </c>
    </row>
    <row r="32" spans="1:3">
      <c r="A32">
        <v>5</v>
      </c>
      <c r="B32" t="s">
        <v>4</v>
      </c>
      <c r="C32">
        <v>50</v>
      </c>
    </row>
    <row r="33" spans="1:3">
      <c r="A33">
        <v>5</v>
      </c>
      <c r="B33" t="s">
        <v>8</v>
      </c>
      <c r="C33">
        <v>25</v>
      </c>
    </row>
    <row r="34" spans="1:3">
      <c r="A34">
        <v>6</v>
      </c>
      <c r="B34" t="s">
        <v>10</v>
      </c>
      <c r="C34">
        <v>28.3333333333333</v>
      </c>
    </row>
    <row r="35" spans="1:3">
      <c r="A35">
        <v>6</v>
      </c>
      <c r="B35" t="s">
        <v>5</v>
      </c>
      <c r="C35">
        <v>25</v>
      </c>
    </row>
    <row r="36" spans="1:3">
      <c r="A36">
        <v>6</v>
      </c>
      <c r="B36" t="s">
        <v>7</v>
      </c>
      <c r="C36">
        <v>70</v>
      </c>
    </row>
    <row r="37" spans="1:3">
      <c r="A37">
        <v>6</v>
      </c>
      <c r="B37" t="s">
        <v>4</v>
      </c>
      <c r="C37">
        <v>25</v>
      </c>
    </row>
    <row r="38" spans="1:3">
      <c r="A38">
        <v>7</v>
      </c>
      <c r="B38" t="s">
        <v>6</v>
      </c>
      <c r="C38">
        <v>25</v>
      </c>
    </row>
    <row r="39" spans="1:3">
      <c r="A39">
        <v>7</v>
      </c>
      <c r="B39" t="s">
        <v>7</v>
      </c>
      <c r="C39">
        <v>25</v>
      </c>
    </row>
    <row r="40" spans="1:3">
      <c r="A40">
        <v>7</v>
      </c>
      <c r="B40" t="s">
        <v>4</v>
      </c>
      <c r="C40">
        <v>25</v>
      </c>
    </row>
    <row r="41" spans="1:3">
      <c r="A41">
        <v>7</v>
      </c>
      <c r="B41" t="s">
        <v>9</v>
      </c>
      <c r="C41">
        <v>25</v>
      </c>
    </row>
    <row r="42" spans="1:3">
      <c r="A42">
        <v>7</v>
      </c>
      <c r="B42" t="s">
        <v>8</v>
      </c>
      <c r="C42">
        <v>25</v>
      </c>
    </row>
    <row r="43" spans="1:3">
      <c r="A43">
        <v>8</v>
      </c>
      <c r="B43" t="s">
        <v>10</v>
      </c>
      <c r="C43">
        <v>18.75</v>
      </c>
    </row>
    <row r="44" spans="1:3">
      <c r="A44">
        <v>8</v>
      </c>
      <c r="B44" t="s">
        <v>5</v>
      </c>
      <c r="C44">
        <v>30</v>
      </c>
    </row>
    <row r="45" spans="1:3">
      <c r="A45">
        <v>8</v>
      </c>
      <c r="B45" t="s">
        <v>7</v>
      </c>
      <c r="C45">
        <v>28</v>
      </c>
    </row>
    <row r="46" spans="1:3">
      <c r="A46">
        <v>8</v>
      </c>
      <c r="B46" t="s">
        <v>4</v>
      </c>
      <c r="C46">
        <v>32.857142857142797</v>
      </c>
    </row>
    <row r="47" spans="1:3">
      <c r="A47">
        <v>8</v>
      </c>
      <c r="B47" t="s">
        <v>9</v>
      </c>
      <c r="C47">
        <v>20.5555555555555</v>
      </c>
    </row>
    <row r="48" spans="1:3">
      <c r="A48">
        <v>8</v>
      </c>
      <c r="B48" t="s">
        <v>8</v>
      </c>
      <c r="C48">
        <v>57.5</v>
      </c>
    </row>
    <row r="49" spans="1:3">
      <c r="A49">
        <v>9</v>
      </c>
      <c r="B49" t="s">
        <v>10</v>
      </c>
      <c r="C49">
        <v>35</v>
      </c>
    </row>
    <row r="50" spans="1:3">
      <c r="A50">
        <v>9</v>
      </c>
      <c r="B50" t="s">
        <v>6</v>
      </c>
      <c r="C50">
        <v>25</v>
      </c>
    </row>
    <row r="51" spans="1:3">
      <c r="A51">
        <v>9</v>
      </c>
      <c r="B51" t="s">
        <v>5</v>
      </c>
      <c r="C51">
        <v>37.5</v>
      </c>
    </row>
    <row r="52" spans="1:3">
      <c r="A52">
        <v>9</v>
      </c>
      <c r="B52" t="s">
        <v>7</v>
      </c>
      <c r="C52">
        <v>25</v>
      </c>
    </row>
    <row r="53" spans="1:3">
      <c r="A53">
        <v>9</v>
      </c>
      <c r="B53" t="s">
        <v>4</v>
      </c>
      <c r="C53">
        <v>26.6666666666666</v>
      </c>
    </row>
    <row r="54" spans="1:3">
      <c r="A54">
        <v>9</v>
      </c>
      <c r="B54" t="s">
        <v>9</v>
      </c>
      <c r="C54">
        <v>25</v>
      </c>
    </row>
    <row r="55" spans="1:3">
      <c r="A55">
        <v>10</v>
      </c>
      <c r="B55" t="s">
        <v>10</v>
      </c>
      <c r="C55">
        <v>31.6666666666666</v>
      </c>
    </row>
    <row r="56" spans="1:3">
      <c r="A56">
        <v>10</v>
      </c>
      <c r="B56" t="s">
        <v>6</v>
      </c>
      <c r="C56">
        <v>28.636363636363601</v>
      </c>
    </row>
    <row r="57" spans="1:3">
      <c r="A57">
        <v>10</v>
      </c>
      <c r="B57" t="s">
        <v>5</v>
      </c>
      <c r="C57">
        <v>28.636363636363601</v>
      </c>
    </row>
    <row r="58" spans="1:3">
      <c r="A58">
        <v>10</v>
      </c>
      <c r="B58" t="s">
        <v>4</v>
      </c>
      <c r="C58">
        <v>25</v>
      </c>
    </row>
    <row r="59" spans="1:3">
      <c r="A59">
        <v>10</v>
      </c>
      <c r="B59" t="s">
        <v>9</v>
      </c>
      <c r="C59">
        <v>75</v>
      </c>
    </row>
    <row r="60" spans="1:3">
      <c r="A60">
        <v>10</v>
      </c>
      <c r="B60" t="s">
        <v>8</v>
      </c>
      <c r="C60">
        <v>35</v>
      </c>
    </row>
    <row r="61" spans="1:3">
      <c r="A61">
        <v>11</v>
      </c>
      <c r="B61" t="s">
        <v>6</v>
      </c>
      <c r="C61">
        <v>30.8333333333333</v>
      </c>
    </row>
    <row r="62" spans="1:3">
      <c r="A62">
        <v>11</v>
      </c>
      <c r="B62" t="s">
        <v>5</v>
      </c>
      <c r="C62">
        <v>25</v>
      </c>
    </row>
    <row r="63" spans="1:3">
      <c r="A63">
        <v>11</v>
      </c>
      <c r="B63" t="s">
        <v>7</v>
      </c>
      <c r="C63">
        <v>26.25</v>
      </c>
    </row>
    <row r="64" spans="1:3">
      <c r="A64">
        <v>11</v>
      </c>
      <c r="B64" t="s">
        <v>4</v>
      </c>
      <c r="C64">
        <v>35</v>
      </c>
    </row>
    <row r="65" spans="1:3">
      <c r="A65">
        <v>11</v>
      </c>
      <c r="B65" t="s">
        <v>9</v>
      </c>
      <c r="C65">
        <v>31.6666666666666</v>
      </c>
    </row>
    <row r="66" spans="1:3">
      <c r="A66">
        <v>11</v>
      </c>
      <c r="B66" t="s">
        <v>8</v>
      </c>
      <c r="C66">
        <v>25</v>
      </c>
    </row>
    <row r="67" spans="1:3">
      <c r="A67">
        <v>12</v>
      </c>
      <c r="B67" t="s">
        <v>10</v>
      </c>
      <c r="C67">
        <v>44.1666666666666</v>
      </c>
    </row>
    <row r="68" spans="1:3">
      <c r="A68">
        <v>12</v>
      </c>
      <c r="B68" t="s">
        <v>6</v>
      </c>
      <c r="C68">
        <v>23.3333333333333</v>
      </c>
    </row>
    <row r="69" spans="1:3">
      <c r="A69">
        <v>12</v>
      </c>
      <c r="B69" t="s">
        <v>5</v>
      </c>
      <c r="C69">
        <v>30</v>
      </c>
    </row>
    <row r="70" spans="1:3">
      <c r="A70">
        <v>12</v>
      </c>
      <c r="B70" t="s">
        <v>7</v>
      </c>
      <c r="C70">
        <v>21.6666666666666</v>
      </c>
    </row>
    <row r="71" spans="1:3">
      <c r="A71">
        <v>12</v>
      </c>
      <c r="B71" t="s">
        <v>4</v>
      </c>
      <c r="C71">
        <v>19.1666666666666</v>
      </c>
    </row>
    <row r="72" spans="1:3">
      <c r="A72">
        <v>12</v>
      </c>
      <c r="B72" t="s">
        <v>9</v>
      </c>
      <c r="C72">
        <v>27.727272727272702</v>
      </c>
    </row>
    <row r="73" spans="1:3">
      <c r="A73">
        <v>12</v>
      </c>
      <c r="B73" t="s">
        <v>8</v>
      </c>
      <c r="C73">
        <v>25</v>
      </c>
    </row>
    <row r="74" spans="1:3">
      <c r="A74">
        <v>13</v>
      </c>
      <c r="B74" t="s">
        <v>10</v>
      </c>
      <c r="C74">
        <v>25</v>
      </c>
    </row>
    <row r="75" spans="1:3">
      <c r="A75">
        <v>13</v>
      </c>
      <c r="B75" t="s">
        <v>6</v>
      </c>
      <c r="C75">
        <v>28.3333333333333</v>
      </c>
    </row>
    <row r="76" spans="1:3">
      <c r="A76">
        <v>13</v>
      </c>
      <c r="B76" t="s">
        <v>5</v>
      </c>
      <c r="C76">
        <v>37.142857142857103</v>
      </c>
    </row>
    <row r="77" spans="1:3">
      <c r="A77">
        <v>13</v>
      </c>
      <c r="B77" t="s">
        <v>7</v>
      </c>
      <c r="C77">
        <v>30</v>
      </c>
    </row>
    <row r="78" spans="1:3">
      <c r="A78">
        <v>13</v>
      </c>
      <c r="B78" t="s">
        <v>4</v>
      </c>
      <c r="C78">
        <v>38.846153846153797</v>
      </c>
    </row>
    <row r="79" spans="1:3">
      <c r="A79">
        <v>13</v>
      </c>
      <c r="B79" t="s">
        <v>9</v>
      </c>
      <c r="C79">
        <v>29.1666666666666</v>
      </c>
    </row>
    <row r="80" spans="1:3">
      <c r="A80">
        <v>13</v>
      </c>
      <c r="B80" t="s">
        <v>8</v>
      </c>
      <c r="C80">
        <v>38.75</v>
      </c>
    </row>
    <row r="81" spans="1:3">
      <c r="A81">
        <v>14</v>
      </c>
      <c r="B81" t="s">
        <v>10</v>
      </c>
      <c r="C81">
        <v>32.5</v>
      </c>
    </row>
    <row r="82" spans="1:3">
      <c r="A82">
        <v>14</v>
      </c>
      <c r="B82" t="s">
        <v>5</v>
      </c>
      <c r="C82">
        <v>31.25</v>
      </c>
    </row>
    <row r="83" spans="1:3">
      <c r="A83">
        <v>14</v>
      </c>
      <c r="B83" t="s">
        <v>4</v>
      </c>
      <c r="C83">
        <v>45</v>
      </c>
    </row>
    <row r="84" spans="1:3">
      <c r="A84">
        <v>14</v>
      </c>
      <c r="B84" t="s">
        <v>9</v>
      </c>
      <c r="C84">
        <v>25</v>
      </c>
    </row>
    <row r="85" spans="1:3">
      <c r="A85">
        <v>14</v>
      </c>
      <c r="B85" t="s">
        <v>8</v>
      </c>
      <c r="C85">
        <v>26.6666666666666</v>
      </c>
    </row>
    <row r="86" spans="1:3">
      <c r="A86">
        <v>15</v>
      </c>
      <c r="B86" t="s">
        <v>10</v>
      </c>
      <c r="C86">
        <v>29.3333333333333</v>
      </c>
    </row>
    <row r="87" spans="1:3">
      <c r="A87">
        <v>15</v>
      </c>
      <c r="B87" t="s">
        <v>6</v>
      </c>
      <c r="C87">
        <v>30</v>
      </c>
    </row>
    <row r="88" spans="1:3">
      <c r="A88">
        <v>15</v>
      </c>
      <c r="B88" t="s">
        <v>5</v>
      </c>
      <c r="C88">
        <v>37.7777777777777</v>
      </c>
    </row>
    <row r="89" spans="1:3">
      <c r="A89">
        <v>15</v>
      </c>
      <c r="B89" t="s">
        <v>7</v>
      </c>
      <c r="C89">
        <v>53.3333333333333</v>
      </c>
    </row>
    <row r="90" spans="1:3">
      <c r="A90">
        <v>15</v>
      </c>
      <c r="B90" t="s">
        <v>4</v>
      </c>
      <c r="C90">
        <v>25</v>
      </c>
    </row>
    <row r="91" spans="1:3">
      <c r="A91">
        <v>15</v>
      </c>
      <c r="B91" t="s">
        <v>9</v>
      </c>
      <c r="C91">
        <v>22.1428571428571</v>
      </c>
    </row>
    <row r="92" spans="1:3">
      <c r="A92">
        <v>15</v>
      </c>
      <c r="B92" t="s">
        <v>8</v>
      </c>
      <c r="C92">
        <v>25</v>
      </c>
    </row>
    <row r="93" spans="1:3">
      <c r="A93">
        <v>16</v>
      </c>
      <c r="B93" t="s">
        <v>10</v>
      </c>
      <c r="C93">
        <v>47.5</v>
      </c>
    </row>
    <row r="94" spans="1:3">
      <c r="A94">
        <v>16</v>
      </c>
      <c r="B94" t="s">
        <v>6</v>
      </c>
      <c r="C94">
        <v>25.4166666666666</v>
      </c>
    </row>
    <row r="95" spans="1:3">
      <c r="A95">
        <v>16</v>
      </c>
      <c r="B95" t="s">
        <v>5</v>
      </c>
      <c r="C95">
        <v>25</v>
      </c>
    </row>
    <row r="96" spans="1:3">
      <c r="A96">
        <v>16</v>
      </c>
      <c r="B96" t="s">
        <v>7</v>
      </c>
      <c r="C96">
        <v>25</v>
      </c>
    </row>
    <row r="97" spans="1:3">
      <c r="A97">
        <v>16</v>
      </c>
      <c r="B97" t="s">
        <v>4</v>
      </c>
      <c r="C97">
        <v>25.714285714285701</v>
      </c>
    </row>
    <row r="98" spans="1:3">
      <c r="A98">
        <v>16</v>
      </c>
      <c r="B98" t="s">
        <v>9</v>
      </c>
      <c r="C98">
        <v>25</v>
      </c>
    </row>
    <row r="99" spans="1:3">
      <c r="A99">
        <v>16</v>
      </c>
      <c r="B99" t="s">
        <v>8</v>
      </c>
      <c r="C99">
        <v>28.3333333333333</v>
      </c>
    </row>
    <row r="100" spans="1:3">
      <c r="A100">
        <v>17</v>
      </c>
      <c r="B100" t="s">
        <v>6</v>
      </c>
      <c r="C100">
        <v>25</v>
      </c>
    </row>
    <row r="101" spans="1:3">
      <c r="A101">
        <v>17</v>
      </c>
      <c r="B101" t="s">
        <v>5</v>
      </c>
      <c r="C101">
        <v>26.875</v>
      </c>
    </row>
    <row r="102" spans="1:3">
      <c r="A102">
        <v>17</v>
      </c>
      <c r="B102" t="s">
        <v>7</v>
      </c>
      <c r="C102">
        <v>23.8888888888888</v>
      </c>
    </row>
    <row r="103" spans="1:3">
      <c r="A103">
        <v>17</v>
      </c>
      <c r="B103" t="s">
        <v>4</v>
      </c>
      <c r="C103">
        <v>26.571428571428498</v>
      </c>
    </row>
    <row r="104" spans="1:3">
      <c r="A104">
        <v>17</v>
      </c>
      <c r="B104" t="s">
        <v>9</v>
      </c>
      <c r="C104">
        <v>45</v>
      </c>
    </row>
    <row r="105" spans="1:3">
      <c r="A105">
        <v>17</v>
      </c>
      <c r="B105" t="s">
        <v>8</v>
      </c>
      <c r="C105">
        <v>32.7777777777777</v>
      </c>
    </row>
    <row r="106" spans="1:3">
      <c r="A106">
        <v>18</v>
      </c>
      <c r="B106" t="s">
        <v>10</v>
      </c>
      <c r="C106">
        <v>27.5</v>
      </c>
    </row>
    <row r="107" spans="1:3">
      <c r="A107">
        <v>18</v>
      </c>
      <c r="B107" t="s">
        <v>6</v>
      </c>
      <c r="C107">
        <v>44.411764705882298</v>
      </c>
    </row>
    <row r="108" spans="1:3">
      <c r="A108">
        <v>18</v>
      </c>
      <c r="B108" t="s">
        <v>5</v>
      </c>
      <c r="C108">
        <v>25</v>
      </c>
    </row>
    <row r="109" spans="1:3">
      <c r="A109">
        <v>18</v>
      </c>
      <c r="B109" t="s">
        <v>7</v>
      </c>
      <c r="C109">
        <v>25</v>
      </c>
    </row>
    <row r="110" spans="1:3">
      <c r="A110">
        <v>18</v>
      </c>
      <c r="B110" t="s">
        <v>4</v>
      </c>
      <c r="C110">
        <v>20</v>
      </c>
    </row>
    <row r="111" spans="1:3">
      <c r="A111">
        <v>18</v>
      </c>
      <c r="B111" t="s">
        <v>9</v>
      </c>
      <c r="C111">
        <v>32.5</v>
      </c>
    </row>
    <row r="112" spans="1:3">
      <c r="A112">
        <v>18</v>
      </c>
      <c r="B112" t="s">
        <v>8</v>
      </c>
      <c r="C112">
        <v>25</v>
      </c>
    </row>
    <row r="113" spans="1:3">
      <c r="A113">
        <v>19</v>
      </c>
      <c r="B113" t="s">
        <v>10</v>
      </c>
      <c r="C113">
        <v>25</v>
      </c>
    </row>
    <row r="114" spans="1:3">
      <c r="A114">
        <v>19</v>
      </c>
      <c r="B114" t="s">
        <v>6</v>
      </c>
      <c r="C114">
        <v>25</v>
      </c>
    </row>
    <row r="115" spans="1:3">
      <c r="A115">
        <v>19</v>
      </c>
      <c r="B115" t="s">
        <v>5</v>
      </c>
      <c r="C115">
        <v>25</v>
      </c>
    </row>
    <row r="116" spans="1:3">
      <c r="A116">
        <v>19</v>
      </c>
      <c r="B116" t="s">
        <v>9</v>
      </c>
      <c r="C116">
        <v>35</v>
      </c>
    </row>
    <row r="117" spans="1:3">
      <c r="A117">
        <v>19</v>
      </c>
      <c r="B117" t="s">
        <v>8</v>
      </c>
      <c r="C117">
        <v>40</v>
      </c>
    </row>
    <row r="118" spans="1:3">
      <c r="A118">
        <v>20</v>
      </c>
      <c r="B118" t="s">
        <v>6</v>
      </c>
      <c r="C118">
        <v>23.75</v>
      </c>
    </row>
    <row r="119" spans="1:3">
      <c r="A119">
        <v>20</v>
      </c>
      <c r="B119" t="s">
        <v>5</v>
      </c>
      <c r="C119">
        <v>28.75</v>
      </c>
    </row>
    <row r="120" spans="1:3">
      <c r="A120">
        <v>20</v>
      </c>
      <c r="B120" t="s">
        <v>7</v>
      </c>
      <c r="C120">
        <v>15</v>
      </c>
    </row>
    <row r="121" spans="1:3">
      <c r="A121">
        <v>20</v>
      </c>
      <c r="B121" t="s">
        <v>4</v>
      </c>
      <c r="C121">
        <v>35</v>
      </c>
    </row>
    <row r="122" spans="1:3">
      <c r="A122">
        <v>20</v>
      </c>
      <c r="B122" t="s">
        <v>9</v>
      </c>
      <c r="C122">
        <v>25</v>
      </c>
    </row>
    <row r="123" spans="1:3">
      <c r="A123">
        <v>20</v>
      </c>
      <c r="B123" t="s">
        <v>8</v>
      </c>
      <c r="C123">
        <v>28.3333333333333</v>
      </c>
    </row>
    <row r="124" spans="1:3">
      <c r="A124">
        <v>21</v>
      </c>
      <c r="B124" t="s">
        <v>10</v>
      </c>
      <c r="C124">
        <v>25</v>
      </c>
    </row>
    <row r="125" spans="1:3">
      <c r="A125">
        <v>21</v>
      </c>
      <c r="B125" t="s">
        <v>6</v>
      </c>
      <c r="C125">
        <v>41</v>
      </c>
    </row>
    <row r="126" spans="1:3">
      <c r="A126">
        <v>21</v>
      </c>
      <c r="B126" t="s">
        <v>5</v>
      </c>
      <c r="C126">
        <v>25</v>
      </c>
    </row>
    <row r="127" spans="1:3">
      <c r="A127">
        <v>21</v>
      </c>
      <c r="B127" t="s">
        <v>4</v>
      </c>
      <c r="C127">
        <v>29</v>
      </c>
    </row>
    <row r="128" spans="1:3">
      <c r="A128">
        <v>21</v>
      </c>
      <c r="B128" t="s">
        <v>9</v>
      </c>
      <c r="C128">
        <v>35</v>
      </c>
    </row>
    <row r="129" spans="1:3">
      <c r="A129">
        <v>21</v>
      </c>
      <c r="B129" t="s">
        <v>8</v>
      </c>
      <c r="C129">
        <v>25</v>
      </c>
    </row>
    <row r="130" spans="1:3">
      <c r="A130">
        <v>22</v>
      </c>
      <c r="B130" t="s">
        <v>10</v>
      </c>
      <c r="C130">
        <v>25</v>
      </c>
    </row>
    <row r="131" spans="1:3">
      <c r="A131">
        <v>22</v>
      </c>
      <c r="B131" t="s">
        <v>5</v>
      </c>
      <c r="C131">
        <v>22.5</v>
      </c>
    </row>
    <row r="132" spans="1:3">
      <c r="A132">
        <v>22</v>
      </c>
      <c r="B132" t="s">
        <v>7</v>
      </c>
      <c r="C132">
        <v>25</v>
      </c>
    </row>
    <row r="133" spans="1:3">
      <c r="A133">
        <v>22</v>
      </c>
      <c r="B133" t="s">
        <v>4</v>
      </c>
      <c r="C133">
        <v>25</v>
      </c>
    </row>
    <row r="134" spans="1:3">
      <c r="A134">
        <v>22</v>
      </c>
      <c r="B134" t="s">
        <v>9</v>
      </c>
      <c r="C134">
        <v>25</v>
      </c>
    </row>
    <row r="135" spans="1:3">
      <c r="A135">
        <v>22</v>
      </c>
      <c r="B135" t="s">
        <v>8</v>
      </c>
      <c r="C135">
        <v>25</v>
      </c>
    </row>
    <row r="136" spans="1:3">
      <c r="A136">
        <v>23</v>
      </c>
      <c r="B136" t="s">
        <v>10</v>
      </c>
      <c r="C136">
        <v>27.2222222222222</v>
      </c>
    </row>
    <row r="137" spans="1:3">
      <c r="A137">
        <v>23</v>
      </c>
      <c r="B137" t="s">
        <v>6</v>
      </c>
      <c r="C137">
        <v>30</v>
      </c>
    </row>
    <row r="138" spans="1:3">
      <c r="A138">
        <v>23</v>
      </c>
      <c r="B138" t="s">
        <v>5</v>
      </c>
      <c r="C138">
        <v>25</v>
      </c>
    </row>
    <row r="139" spans="1:3">
      <c r="A139">
        <v>23</v>
      </c>
      <c r="B139" t="s">
        <v>7</v>
      </c>
      <c r="C139">
        <v>25</v>
      </c>
    </row>
    <row r="140" spans="1:3">
      <c r="A140">
        <v>23</v>
      </c>
      <c r="B140" t="s">
        <v>4</v>
      </c>
      <c r="C140">
        <v>25.9375</v>
      </c>
    </row>
    <row r="141" spans="1:3">
      <c r="A141">
        <v>23</v>
      </c>
      <c r="B141" t="s">
        <v>8</v>
      </c>
      <c r="C141">
        <v>26.25</v>
      </c>
    </row>
    <row r="142" spans="1:3">
      <c r="A142" s="6"/>
    </row>
    <row r="143" spans="1:3">
      <c r="A143" s="6"/>
    </row>
    <row r="144" spans="1:3" ht="15.5">
      <c r="A144" s="32" t="s">
        <v>158</v>
      </c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8" sqref="A8"/>
    </sheetView>
  </sheetViews>
  <sheetFormatPr defaultRowHeight="14.5"/>
  <sheetData>
    <row r="1" spans="1:5">
      <c r="A1" s="4" t="s">
        <v>153</v>
      </c>
    </row>
    <row r="2" spans="1:5">
      <c r="A2" t="s">
        <v>72</v>
      </c>
      <c r="B2" t="s">
        <v>73</v>
      </c>
      <c r="C2" t="s">
        <v>74</v>
      </c>
      <c r="D2" t="s">
        <v>59</v>
      </c>
      <c r="E2" t="s">
        <v>75</v>
      </c>
    </row>
    <row r="3" spans="1:5">
      <c r="A3" t="s">
        <v>76</v>
      </c>
      <c r="B3">
        <v>365</v>
      </c>
      <c r="C3">
        <v>26</v>
      </c>
      <c r="D3">
        <v>1595</v>
      </c>
      <c r="E3">
        <v>47</v>
      </c>
    </row>
    <row r="4" spans="1:5">
      <c r="A4" t="s">
        <v>77</v>
      </c>
      <c r="B4">
        <v>1770</v>
      </c>
      <c r="C4">
        <v>1035</v>
      </c>
      <c r="D4">
        <v>7004</v>
      </c>
      <c r="E4">
        <v>1580</v>
      </c>
    </row>
    <row r="5" spans="1:5">
      <c r="A5" t="s">
        <v>78</v>
      </c>
      <c r="B5">
        <v>102</v>
      </c>
      <c r="C5">
        <v>12</v>
      </c>
      <c r="D5">
        <v>282</v>
      </c>
      <c r="E5">
        <v>45</v>
      </c>
    </row>
    <row r="6" spans="1:5">
      <c r="A6" t="s">
        <v>79</v>
      </c>
      <c r="B6">
        <v>4586</v>
      </c>
      <c r="C6">
        <v>646</v>
      </c>
      <c r="D6">
        <v>2744</v>
      </c>
      <c r="E6">
        <v>1575</v>
      </c>
    </row>
    <row r="8" spans="1:5" ht="15.5">
      <c r="A8" s="32" t="s">
        <v>157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Figure 1</vt:lpstr>
      <vt:lpstr>Figure 2 (a)</vt:lpstr>
      <vt:lpstr>Figure 2 (b)</vt:lpstr>
      <vt:lpstr>Figure 2 (c)</vt:lpstr>
      <vt:lpstr>Figure 2 (d)</vt:lpstr>
      <vt:lpstr>Figure 3</vt:lpstr>
      <vt:lpstr>Figure 4 (a) </vt:lpstr>
      <vt:lpstr>Figure 4 (b)</vt:lpstr>
      <vt:lpstr>Figure 5 (a)</vt:lpstr>
      <vt:lpstr>Figure 5 (b)</vt:lpstr>
      <vt:lpstr>Figure 6</vt:lpstr>
      <vt:lpstr>Figure 7</vt:lpstr>
      <vt:lpstr>Table 1</vt:lpstr>
      <vt:lpstr>'Figure 2 (a)'!_Hlk158147593</vt:lpstr>
      <vt:lpstr>'Figure 2 (b)'!_Hlk158147593</vt:lpstr>
      <vt:lpstr>'Figure 2 (c)'!_Hlk158147593</vt:lpstr>
      <vt:lpstr>'Figure 2 (d)'!_Hlk158147593</vt:lpstr>
      <vt:lpstr>'Figure 1'!_Toc163464436</vt:lpstr>
      <vt:lpstr>'Figure 7'!_Toc163464437</vt:lpstr>
      <vt:lpstr>'Figure 5 (a)'!_Toc163464438</vt:lpstr>
      <vt:lpstr>'Figure 5 (b)'!_Toc163464438</vt:lpstr>
      <vt:lpstr>'Figure 6'!_Toc163464439</vt:lpstr>
      <vt:lpstr>'Figure 4 (a) '!_Toc163464440</vt:lpstr>
      <vt:lpstr>'Figure 4 (b)'!_Toc163464440</vt:lpstr>
      <vt:lpstr>'Figure 3'!_Toc163464442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丁一</cp:lastModifiedBy>
  <dcterms:created xsi:type="dcterms:W3CDTF">2017-11-15T12:34:53Z</dcterms:created>
  <dcterms:modified xsi:type="dcterms:W3CDTF">2024-04-29T04:50:05Z</dcterms:modified>
</cp:coreProperties>
</file>