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tanleyqi/Dropbox/ Shared/2023_new CRISPR kit manuscript/2024_manuscript revision/Revised manuscript_2_without IRB/"/>
    </mc:Choice>
  </mc:AlternateContent>
  <xr:revisionPtr revIDLastSave="0" documentId="13_ncr:1_{7BEAD801-6496-F741-B5F6-19CB4AC6A4B7}" xr6:coauthVersionLast="47" xr6:coauthVersionMax="47" xr10:uidLastSave="{00000000-0000-0000-0000-000000000000}"/>
  <bookViews>
    <workbookView xWindow="1140" yWindow="680" windowWidth="27660" windowHeight="15460" xr2:uid="{00000000-000D-0000-FFFF-FFFF00000000}"/>
  </bookViews>
  <sheets>
    <sheet name="Figure 2c" sheetId="17" r:id="rId1"/>
    <sheet name="Figure 2d,e" sheetId="29" r:id="rId2"/>
    <sheet name="Figure 3b" sheetId="2" r:id="rId3"/>
    <sheet name="Figure 3d" sheetId="37" r:id="rId4"/>
    <sheet name="Figure 4b" sheetId="3" r:id="rId5"/>
    <sheet name="Figure 4c" sheetId="4" r:id="rId6"/>
    <sheet name="Figure 4d" sheetId="5" r:id="rId7"/>
    <sheet name="Figure 4f" sheetId="6" r:id="rId8"/>
    <sheet name="Figure 5a" sheetId="22" r:id="rId9"/>
    <sheet name="Figure 5b" sheetId="25" r:id="rId10"/>
    <sheet name="Figure 5c" sheetId="26" r:id="rId11"/>
    <sheet name="Figure 6c" sheetId="7" r:id="rId12"/>
    <sheet name="Figure 6d" sheetId="16" r:id="rId13"/>
    <sheet name="Figure 6e" sheetId="32" r:id="rId14"/>
    <sheet name="Figure 7d" sheetId="8" r:id="rId15"/>
    <sheet name="Figure 7e" sheetId="14" r:id="rId16"/>
    <sheet name="Figure 8d" sheetId="28" r:id="rId17"/>
    <sheet name="Figure 8e" sheetId="34" r:id="rId18"/>
    <sheet name="Supp. 3a" sheetId="9" r:id="rId19"/>
    <sheet name="Supp. 3b" sheetId="10" r:id="rId20"/>
    <sheet name="Supp. 4a" sheetId="12" r:id="rId21"/>
    <sheet name="Supp. 4b" sheetId="11" r:id="rId22"/>
    <sheet name="Supp. 6b" sheetId="13" r:id="rId23"/>
    <sheet name="Supp. 7b" sheetId="15" r:id="rId24"/>
    <sheet name="Supp. 13b" sheetId="27" r:id="rId25"/>
    <sheet name="Supp. 13c" sheetId="38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8" l="1"/>
  <c r="B9" i="38"/>
  <c r="B10" i="38"/>
  <c r="C10" i="38"/>
  <c r="B11" i="38"/>
  <c r="C11" i="38"/>
  <c r="B12" i="38"/>
  <c r="C12" i="38"/>
  <c r="B13" i="38"/>
  <c r="C13" i="38"/>
  <c r="B14" i="38"/>
  <c r="C14" i="38"/>
  <c r="B15" i="38"/>
  <c r="C15" i="38"/>
  <c r="B16" i="38"/>
  <c r="C16" i="38"/>
  <c r="C9" i="38"/>
  <c r="G28" i="11"/>
  <c r="G29" i="11"/>
  <c r="D29" i="11"/>
  <c r="D28" i="11"/>
  <c r="J23" i="10"/>
  <c r="J24" i="10"/>
  <c r="G23" i="10"/>
  <c r="G24" i="10"/>
  <c r="D23" i="10"/>
  <c r="D24" i="10"/>
  <c r="E10" i="28"/>
  <c r="D13" i="14"/>
  <c r="D12" i="14"/>
  <c r="D14" i="14"/>
  <c r="D19" i="14"/>
  <c r="F12" i="14"/>
  <c r="F18" i="14"/>
  <c r="F13" i="14"/>
  <c r="F19" i="14"/>
  <c r="F14" i="14"/>
  <c r="F20" i="14"/>
  <c r="C24" i="14"/>
  <c r="E12" i="14"/>
  <c r="E18" i="14"/>
  <c r="E13" i="14"/>
  <c r="E19" i="14"/>
  <c r="E14" i="14"/>
  <c r="E20" i="14"/>
  <c r="B24" i="14"/>
  <c r="D24" i="14"/>
  <c r="D18" i="14"/>
  <c r="D20" i="14"/>
  <c r="C13" i="14"/>
  <c r="C19" i="14"/>
  <c r="C14" i="14"/>
  <c r="C20" i="14"/>
  <c r="C12" i="14"/>
  <c r="C18" i="14"/>
  <c r="C26" i="22"/>
  <c r="B26" i="22"/>
  <c r="C25" i="22"/>
  <c r="B25" i="22"/>
  <c r="C24" i="22"/>
  <c r="B24" i="22"/>
  <c r="R24" i="22"/>
  <c r="S24" i="22"/>
  <c r="T24" i="22"/>
  <c r="R25" i="22"/>
  <c r="S25" i="22"/>
  <c r="T25" i="22"/>
  <c r="R26" i="22"/>
  <c r="S26" i="22"/>
  <c r="T26" i="22"/>
  <c r="Q25" i="22"/>
  <c r="Q26" i="22"/>
  <c r="Q24" i="22"/>
  <c r="K18" i="22"/>
  <c r="L18" i="22"/>
  <c r="M18" i="22"/>
  <c r="K19" i="22"/>
  <c r="L19" i="22"/>
  <c r="M19" i="22"/>
  <c r="K20" i="22"/>
  <c r="L20" i="22"/>
  <c r="M20" i="22"/>
  <c r="J19" i="22"/>
  <c r="J20" i="22"/>
  <c r="J18" i="22"/>
  <c r="D18" i="22"/>
  <c r="E18" i="22"/>
  <c r="F18" i="22"/>
  <c r="D19" i="22"/>
  <c r="E19" i="22"/>
  <c r="F19" i="22"/>
  <c r="D20" i="22"/>
  <c r="E20" i="22"/>
  <c r="F20" i="22"/>
  <c r="C19" i="22"/>
  <c r="C20" i="22"/>
  <c r="C18" i="22"/>
  <c r="D26" i="22"/>
  <c r="D25" i="22"/>
  <c r="D24" i="22"/>
  <c r="M19" i="29"/>
  <c r="N19" i="29"/>
  <c r="O18" i="29"/>
  <c r="N18" i="29"/>
  <c r="M18" i="29"/>
  <c r="N17" i="29"/>
  <c r="M17" i="29"/>
  <c r="U17" i="29"/>
  <c r="U10" i="29"/>
  <c r="C12" i="29"/>
  <c r="C26" i="17"/>
  <c r="B26" i="17"/>
  <c r="C25" i="17"/>
  <c r="B25" i="17"/>
  <c r="C24" i="17"/>
  <c r="B24" i="17"/>
  <c r="R24" i="17"/>
  <c r="S24" i="17"/>
  <c r="T24" i="17"/>
  <c r="R25" i="17"/>
  <c r="S25" i="17"/>
  <c r="T25" i="17"/>
  <c r="R26" i="17"/>
  <c r="S26" i="17"/>
  <c r="T26" i="17"/>
  <c r="Q25" i="17"/>
  <c r="Q26" i="17"/>
  <c r="Q24" i="17"/>
  <c r="Q20" i="17"/>
  <c r="D26" i="17"/>
  <c r="D25" i="17"/>
  <c r="D24" i="17"/>
  <c r="K18" i="17"/>
  <c r="L18" i="17"/>
  <c r="M18" i="17"/>
  <c r="K19" i="17"/>
  <c r="L19" i="17"/>
  <c r="M19" i="17"/>
  <c r="K20" i="17"/>
  <c r="L20" i="17"/>
  <c r="M20" i="17"/>
  <c r="J19" i="17"/>
  <c r="J20" i="17"/>
  <c r="J18" i="17"/>
  <c r="D18" i="17"/>
  <c r="E18" i="17"/>
  <c r="F18" i="17"/>
  <c r="D19" i="17"/>
  <c r="E19" i="17"/>
  <c r="F19" i="17"/>
  <c r="D20" i="17"/>
  <c r="E20" i="17"/>
  <c r="F20" i="17"/>
  <c r="C19" i="17"/>
  <c r="C20" i="17"/>
  <c r="C18" i="17"/>
  <c r="F29" i="6"/>
  <c r="F30" i="6"/>
  <c r="C30" i="6"/>
  <c r="Q18" i="37"/>
  <c r="R18" i="37"/>
  <c r="S18" i="37"/>
  <c r="Q19" i="37"/>
  <c r="R19" i="37"/>
  <c r="S19" i="37"/>
  <c r="Q20" i="37"/>
  <c r="R20" i="37"/>
  <c r="S20" i="37"/>
  <c r="P19" i="37"/>
  <c r="P20" i="37"/>
  <c r="P18" i="37"/>
  <c r="K19" i="37"/>
  <c r="L19" i="37"/>
  <c r="M19" i="37"/>
  <c r="N19" i="37"/>
  <c r="K20" i="37"/>
  <c r="L20" i="37"/>
  <c r="M20" i="37"/>
  <c r="N20" i="37"/>
  <c r="L18" i="37"/>
  <c r="M18" i="37"/>
  <c r="N18" i="37"/>
  <c r="K18" i="37"/>
  <c r="G18" i="37"/>
  <c r="H18" i="37"/>
  <c r="I18" i="37"/>
  <c r="G19" i="37"/>
  <c r="H19" i="37"/>
  <c r="I19" i="37"/>
  <c r="G20" i="37"/>
  <c r="H20" i="37"/>
  <c r="I20" i="37"/>
  <c r="F19" i="37"/>
  <c r="F20" i="37"/>
  <c r="F18" i="37"/>
  <c r="B18" i="37"/>
  <c r="C18" i="37"/>
  <c r="D18" i="37"/>
  <c r="B19" i="37"/>
  <c r="C19" i="37"/>
  <c r="D19" i="37"/>
  <c r="B20" i="37"/>
  <c r="C20" i="37"/>
  <c r="D20" i="37"/>
  <c r="A19" i="37"/>
  <c r="A20" i="37"/>
  <c r="A18" i="37"/>
  <c r="K12" i="37"/>
  <c r="K13" i="37"/>
  <c r="K14" i="37"/>
  <c r="N14" i="37"/>
  <c r="M14" i="37"/>
  <c r="L14" i="37"/>
  <c r="N13" i="37"/>
  <c r="M13" i="37"/>
  <c r="L13" i="37"/>
  <c r="N12" i="37"/>
  <c r="M12" i="37"/>
  <c r="L12" i="37"/>
  <c r="A14" i="37"/>
  <c r="A13" i="37"/>
  <c r="A12" i="37"/>
  <c r="B12" i="37"/>
  <c r="C12" i="37"/>
  <c r="D12" i="37"/>
  <c r="B13" i="37"/>
  <c r="C13" i="37"/>
  <c r="D13" i="37"/>
  <c r="B14" i="37"/>
  <c r="C14" i="37"/>
  <c r="D14" i="37"/>
  <c r="E46" i="12"/>
  <c r="E47" i="12"/>
  <c r="F47" i="12"/>
  <c r="W16" i="29"/>
  <c r="V16" i="29"/>
  <c r="Q12" i="29"/>
  <c r="P12" i="29"/>
  <c r="O12" i="29"/>
  <c r="N12" i="29"/>
  <c r="M12" i="29"/>
  <c r="L12" i="29"/>
  <c r="Q11" i="29"/>
  <c r="P11" i="29"/>
  <c r="O11" i="29"/>
  <c r="N11" i="29"/>
  <c r="M11" i="29"/>
  <c r="L11" i="29"/>
  <c r="Q10" i="29"/>
  <c r="P10" i="29"/>
  <c r="O10" i="29"/>
  <c r="N10" i="29"/>
  <c r="M10" i="29"/>
  <c r="L10" i="29"/>
  <c r="H12" i="29"/>
  <c r="G12" i="29"/>
  <c r="F12" i="29"/>
  <c r="E12" i="29"/>
  <c r="D12" i="29"/>
  <c r="H11" i="29"/>
  <c r="G11" i="29"/>
  <c r="F11" i="29"/>
  <c r="E11" i="29"/>
  <c r="D11" i="29"/>
  <c r="C11" i="29"/>
  <c r="H10" i="29"/>
  <c r="G10" i="29"/>
  <c r="F10" i="29"/>
  <c r="E10" i="29"/>
  <c r="D10" i="29"/>
  <c r="C10" i="29"/>
  <c r="C29" i="25"/>
  <c r="J84" i="7"/>
  <c r="L23" i="16"/>
  <c r="H22" i="32"/>
  <c r="I22" i="32"/>
  <c r="J22" i="32"/>
  <c r="K22" i="32"/>
  <c r="H23" i="32"/>
  <c r="I23" i="32"/>
  <c r="J23" i="32"/>
  <c r="K23" i="32"/>
  <c r="H24" i="32"/>
  <c r="I24" i="32"/>
  <c r="J24" i="32"/>
  <c r="K24" i="32"/>
  <c r="H25" i="32"/>
  <c r="I25" i="32"/>
  <c r="J25" i="32"/>
  <c r="K25" i="32"/>
  <c r="H26" i="32"/>
  <c r="I26" i="32"/>
  <c r="J26" i="32"/>
  <c r="K26" i="32"/>
  <c r="H27" i="32"/>
  <c r="I27" i="32"/>
  <c r="J27" i="32"/>
  <c r="K27" i="32"/>
  <c r="H28" i="32"/>
  <c r="I28" i="32"/>
  <c r="J28" i="32"/>
  <c r="K28" i="32"/>
  <c r="H29" i="32"/>
  <c r="I29" i="32"/>
  <c r="J29" i="32"/>
  <c r="K29" i="32"/>
  <c r="H30" i="32"/>
  <c r="I30" i="32"/>
  <c r="J30" i="32"/>
  <c r="K30" i="32"/>
  <c r="H31" i="32"/>
  <c r="I31" i="32"/>
  <c r="J31" i="32"/>
  <c r="K31" i="32"/>
  <c r="H32" i="32"/>
  <c r="I32" i="32"/>
  <c r="J32" i="32"/>
  <c r="K32" i="32"/>
  <c r="H33" i="32"/>
  <c r="I33" i="32"/>
  <c r="J33" i="32"/>
  <c r="K33" i="32"/>
  <c r="H34" i="32"/>
  <c r="I34" i="32"/>
  <c r="J34" i="32"/>
  <c r="K34" i="32"/>
  <c r="H35" i="32"/>
  <c r="I35" i="32"/>
  <c r="J35" i="32"/>
  <c r="K35" i="32"/>
  <c r="I21" i="32"/>
  <c r="J21" i="32"/>
  <c r="K21" i="32"/>
  <c r="H21" i="32"/>
  <c r="B22" i="32"/>
  <c r="C22" i="32"/>
  <c r="D22" i="32"/>
  <c r="E22" i="32"/>
  <c r="B23" i="32"/>
  <c r="C23" i="32"/>
  <c r="D23" i="32"/>
  <c r="E23" i="32"/>
  <c r="B24" i="32"/>
  <c r="C24" i="32"/>
  <c r="D24" i="32"/>
  <c r="E24" i="32"/>
  <c r="B25" i="32"/>
  <c r="C25" i="32"/>
  <c r="D25" i="32"/>
  <c r="E25" i="32"/>
  <c r="B26" i="32"/>
  <c r="C26" i="32"/>
  <c r="D26" i="32"/>
  <c r="E26" i="32"/>
  <c r="B27" i="32"/>
  <c r="C27" i="32"/>
  <c r="D27" i="32"/>
  <c r="E27" i="32"/>
  <c r="B28" i="32"/>
  <c r="C28" i="32"/>
  <c r="D28" i="32"/>
  <c r="E28" i="32"/>
  <c r="C21" i="32"/>
  <c r="D21" i="32"/>
  <c r="E21" i="32"/>
  <c r="B21" i="32"/>
  <c r="I80" i="7"/>
  <c r="H80" i="7"/>
  <c r="J80" i="7"/>
  <c r="J81" i="7"/>
  <c r="J70" i="7"/>
  <c r="J69" i="7"/>
  <c r="I69" i="7"/>
  <c r="H69" i="7"/>
  <c r="I70" i="7"/>
  <c r="K23" i="16"/>
  <c r="H70" i="7"/>
  <c r="J23" i="16"/>
  <c r="B14" i="34"/>
  <c r="B13" i="34"/>
  <c r="B12" i="34"/>
  <c r="B11" i="34"/>
  <c r="B10" i="34"/>
  <c r="B9" i="34"/>
  <c r="B22" i="28"/>
  <c r="B21" i="28"/>
  <c r="B27" i="28"/>
  <c r="B26" i="28"/>
  <c r="B25" i="28"/>
  <c r="B24" i="28"/>
  <c r="B23" i="28"/>
  <c r="C22" i="27"/>
  <c r="C23" i="27"/>
  <c r="C24" i="27"/>
  <c r="C25" i="27"/>
  <c r="C26" i="27"/>
  <c r="C27" i="27"/>
  <c r="C28" i="27"/>
  <c r="C21" i="27"/>
  <c r="B28" i="27"/>
  <c r="B27" i="27"/>
  <c r="B26" i="27"/>
  <c r="B25" i="27"/>
  <c r="B24" i="27"/>
  <c r="B23" i="27"/>
  <c r="B22" i="27"/>
  <c r="B21" i="27"/>
  <c r="D30" i="26"/>
  <c r="C30" i="26"/>
  <c r="B30" i="26"/>
  <c r="D29" i="26"/>
  <c r="C29" i="26"/>
  <c r="B29" i="26"/>
  <c r="F30" i="26"/>
  <c r="E29" i="26"/>
  <c r="D42" i="16"/>
  <c r="C42" i="16"/>
  <c r="B42" i="16"/>
  <c r="D41" i="16"/>
  <c r="C41" i="16"/>
  <c r="B41" i="16"/>
  <c r="Y37" i="16"/>
  <c r="X37" i="16"/>
  <c r="W37" i="16"/>
  <c r="L37" i="16"/>
  <c r="K37" i="16"/>
  <c r="J37" i="16"/>
  <c r="Y36" i="16"/>
  <c r="X36" i="16"/>
  <c r="W36" i="16"/>
  <c r="L36" i="16"/>
  <c r="K36" i="16"/>
  <c r="J36" i="16"/>
  <c r="Y35" i="16"/>
  <c r="X35" i="16"/>
  <c r="W35" i="16"/>
  <c r="L35" i="16"/>
  <c r="K35" i="16"/>
  <c r="J35" i="16"/>
  <c r="Y34" i="16"/>
  <c r="X34" i="16"/>
  <c r="W34" i="16"/>
  <c r="L34" i="16"/>
  <c r="K34" i="16"/>
  <c r="J34" i="16"/>
  <c r="Y33" i="16"/>
  <c r="X33" i="16"/>
  <c r="W33" i="16"/>
  <c r="L33" i="16"/>
  <c r="K33" i="16"/>
  <c r="J33" i="16"/>
  <c r="Y32" i="16"/>
  <c r="X32" i="16"/>
  <c r="W32" i="16"/>
  <c r="L32" i="16"/>
  <c r="K32" i="16"/>
  <c r="J32" i="16"/>
  <c r="Y31" i="16"/>
  <c r="X31" i="16"/>
  <c r="W31" i="16"/>
  <c r="L31" i="16"/>
  <c r="K31" i="16"/>
  <c r="J31" i="16"/>
  <c r="Y30" i="16"/>
  <c r="X30" i="16"/>
  <c r="W30" i="16"/>
  <c r="L30" i="16"/>
  <c r="K30" i="16"/>
  <c r="J30" i="16"/>
  <c r="Y29" i="16"/>
  <c r="X29" i="16"/>
  <c r="W29" i="16"/>
  <c r="L29" i="16"/>
  <c r="K29" i="16"/>
  <c r="J29" i="16"/>
  <c r="Y28" i="16"/>
  <c r="X28" i="16"/>
  <c r="W28" i="16"/>
  <c r="L28" i="16"/>
  <c r="K28" i="16"/>
  <c r="J28" i="16"/>
  <c r="Y27" i="16"/>
  <c r="X27" i="16"/>
  <c r="W27" i="16"/>
  <c r="L27" i="16"/>
  <c r="K27" i="16"/>
  <c r="J27" i="16"/>
  <c r="Y26" i="16"/>
  <c r="X26" i="16"/>
  <c r="W26" i="16"/>
  <c r="L26" i="16"/>
  <c r="K26" i="16"/>
  <c r="J26" i="16"/>
  <c r="Y25" i="16"/>
  <c r="X25" i="16"/>
  <c r="W25" i="16"/>
  <c r="L25" i="16"/>
  <c r="K25" i="16"/>
  <c r="J25" i="16"/>
  <c r="Y24" i="16"/>
  <c r="X24" i="16"/>
  <c r="W24" i="16"/>
  <c r="L24" i="16"/>
  <c r="K24" i="16"/>
  <c r="J24" i="16"/>
  <c r="Y23" i="16"/>
  <c r="X23" i="16"/>
  <c r="W23" i="16"/>
  <c r="F42" i="16"/>
  <c r="D80" i="15"/>
  <c r="C80" i="15"/>
  <c r="B80" i="15"/>
  <c r="D79" i="15"/>
  <c r="C79" i="15"/>
  <c r="B79" i="15"/>
  <c r="F80" i="15"/>
  <c r="F79" i="15"/>
  <c r="D28" i="13"/>
  <c r="C28" i="13"/>
  <c r="B28" i="13"/>
  <c r="D27" i="13"/>
  <c r="C27" i="13"/>
  <c r="B27" i="13"/>
  <c r="J3" i="13"/>
  <c r="K3" i="13"/>
  <c r="L3" i="13"/>
  <c r="M3" i="13"/>
  <c r="N3" i="13"/>
  <c r="O3" i="13"/>
  <c r="P3" i="13"/>
  <c r="J4" i="13"/>
  <c r="K4" i="13"/>
  <c r="L4" i="13"/>
  <c r="M4" i="13"/>
  <c r="N4" i="13"/>
  <c r="O4" i="13"/>
  <c r="P4" i="13"/>
  <c r="J5" i="13"/>
  <c r="K5" i="13"/>
  <c r="L5" i="13"/>
  <c r="M5" i="13"/>
  <c r="N5" i="13"/>
  <c r="O5" i="13"/>
  <c r="P5" i="13"/>
  <c r="J6" i="13"/>
  <c r="K6" i="13"/>
  <c r="L6" i="13"/>
  <c r="M6" i="13"/>
  <c r="N6" i="13"/>
  <c r="O6" i="13"/>
  <c r="P6" i="13"/>
  <c r="J7" i="13"/>
  <c r="K7" i="13"/>
  <c r="L7" i="13"/>
  <c r="M7" i="13"/>
  <c r="N7" i="13"/>
  <c r="O7" i="13"/>
  <c r="P7" i="13"/>
  <c r="J8" i="13"/>
  <c r="K8" i="13"/>
  <c r="L8" i="13"/>
  <c r="M8" i="13"/>
  <c r="N8" i="13"/>
  <c r="O8" i="13"/>
  <c r="P8" i="13"/>
  <c r="J9" i="13"/>
  <c r="K9" i="13"/>
  <c r="L9" i="13"/>
  <c r="M9" i="13"/>
  <c r="N9" i="13"/>
  <c r="O9" i="13"/>
  <c r="P9" i="13"/>
  <c r="J10" i="13"/>
  <c r="K10" i="13"/>
  <c r="L10" i="13"/>
  <c r="M10" i="13"/>
  <c r="N10" i="13"/>
  <c r="O10" i="13"/>
  <c r="P10" i="13"/>
  <c r="J11" i="13"/>
  <c r="K11" i="13"/>
  <c r="L11" i="13"/>
  <c r="M11" i="13"/>
  <c r="N11" i="13"/>
  <c r="O11" i="13"/>
  <c r="P11" i="13"/>
  <c r="N36" i="12"/>
  <c r="M36" i="12"/>
  <c r="L36" i="12"/>
  <c r="N35" i="12"/>
  <c r="M35" i="12"/>
  <c r="L35" i="12"/>
  <c r="N34" i="12"/>
  <c r="M34" i="12"/>
  <c r="L34" i="12"/>
  <c r="N42" i="12"/>
  <c r="M42" i="12"/>
  <c r="L42" i="12"/>
  <c r="N41" i="12"/>
  <c r="M41" i="12"/>
  <c r="L41" i="12"/>
  <c r="N40" i="12"/>
  <c r="M40" i="12"/>
  <c r="L40" i="12"/>
  <c r="D28" i="12"/>
  <c r="E28" i="12"/>
  <c r="F28" i="12"/>
  <c r="G28" i="12"/>
  <c r="H28" i="12"/>
  <c r="I28" i="12"/>
  <c r="J28" i="12"/>
  <c r="D29" i="12"/>
  <c r="E29" i="12"/>
  <c r="F29" i="12"/>
  <c r="G29" i="12"/>
  <c r="H29" i="12"/>
  <c r="I29" i="12"/>
  <c r="J29" i="12"/>
  <c r="D30" i="12"/>
  <c r="E30" i="12"/>
  <c r="F30" i="12"/>
  <c r="G30" i="12"/>
  <c r="H30" i="12"/>
  <c r="I30" i="12"/>
  <c r="J30" i="12"/>
  <c r="C30" i="12"/>
  <c r="C29" i="12"/>
  <c r="C28" i="12"/>
  <c r="D22" i="12"/>
  <c r="E22" i="12"/>
  <c r="F22" i="12"/>
  <c r="G22" i="12"/>
  <c r="H22" i="12"/>
  <c r="I22" i="12"/>
  <c r="J22" i="12"/>
  <c r="D23" i="12"/>
  <c r="E23" i="12"/>
  <c r="F23" i="12"/>
  <c r="G23" i="12"/>
  <c r="H23" i="12"/>
  <c r="I23" i="12"/>
  <c r="J23" i="12"/>
  <c r="D24" i="12"/>
  <c r="E24" i="12"/>
  <c r="F24" i="12"/>
  <c r="G24" i="12"/>
  <c r="H24" i="12"/>
  <c r="I24" i="12"/>
  <c r="J24" i="12"/>
  <c r="C24" i="12"/>
  <c r="C23" i="12"/>
  <c r="C22" i="12"/>
  <c r="B47" i="12"/>
  <c r="D46" i="12"/>
  <c r="B46" i="12"/>
  <c r="C27" i="9"/>
  <c r="C26" i="9"/>
  <c r="C25" i="9"/>
  <c r="B27" i="9"/>
  <c r="B26" i="9"/>
  <c r="B25" i="9"/>
  <c r="D13" i="9"/>
  <c r="E13" i="9"/>
  <c r="F13" i="9"/>
  <c r="G13" i="9"/>
  <c r="H13" i="9"/>
  <c r="D14" i="9"/>
  <c r="E14" i="9"/>
  <c r="F14" i="9"/>
  <c r="G14" i="9"/>
  <c r="H14" i="9"/>
  <c r="D15" i="9"/>
  <c r="E15" i="9"/>
  <c r="F15" i="9"/>
  <c r="G15" i="9"/>
  <c r="H15" i="9"/>
  <c r="C15" i="9"/>
  <c r="C14" i="9"/>
  <c r="C13" i="9"/>
  <c r="D16" i="8"/>
  <c r="B16" i="8"/>
  <c r="C15" i="8"/>
  <c r="B15" i="8"/>
  <c r="F16" i="8"/>
  <c r="E92" i="7"/>
  <c r="D92" i="7"/>
  <c r="C92" i="7"/>
  <c r="E91" i="7"/>
  <c r="D91" i="7"/>
  <c r="C91" i="7"/>
  <c r="J87" i="7"/>
  <c r="I87" i="7"/>
  <c r="H87" i="7"/>
  <c r="J86" i="7"/>
  <c r="I86" i="7"/>
  <c r="H86" i="7"/>
  <c r="J85" i="7"/>
  <c r="I85" i="7"/>
  <c r="H85" i="7"/>
  <c r="I84" i="7"/>
  <c r="H84" i="7"/>
  <c r="J83" i="7"/>
  <c r="I83" i="7"/>
  <c r="H83" i="7"/>
  <c r="J82" i="7"/>
  <c r="I82" i="7"/>
  <c r="H82" i="7"/>
  <c r="I81" i="7"/>
  <c r="H81" i="7"/>
  <c r="J76" i="7"/>
  <c r="I76" i="7"/>
  <c r="H76" i="7"/>
  <c r="J75" i="7"/>
  <c r="I75" i="7"/>
  <c r="H75" i="7"/>
  <c r="J74" i="7"/>
  <c r="I74" i="7"/>
  <c r="H74" i="7"/>
  <c r="J73" i="7"/>
  <c r="I73" i="7"/>
  <c r="H73" i="7"/>
  <c r="J72" i="7"/>
  <c r="I72" i="7"/>
  <c r="H72" i="7"/>
  <c r="J71" i="7"/>
  <c r="I71" i="7"/>
  <c r="H71" i="7"/>
  <c r="C13" i="3"/>
  <c r="C12" i="3"/>
  <c r="C11" i="3"/>
  <c r="C10" i="3"/>
  <c r="C9" i="3"/>
  <c r="B13" i="3"/>
  <c r="B12" i="3"/>
  <c r="B11" i="3"/>
  <c r="B10" i="3"/>
  <c r="B9" i="3"/>
  <c r="B46" i="5"/>
  <c r="C47" i="5"/>
  <c r="N42" i="5"/>
  <c r="M42" i="5"/>
  <c r="L42" i="5"/>
  <c r="N41" i="5"/>
  <c r="M41" i="5"/>
  <c r="L41" i="5"/>
  <c r="N40" i="5"/>
  <c r="M40" i="5"/>
  <c r="L40" i="5"/>
  <c r="N36" i="5"/>
  <c r="M36" i="5"/>
  <c r="L36" i="5"/>
  <c r="N35" i="5"/>
  <c r="M35" i="5"/>
  <c r="L35" i="5"/>
  <c r="N34" i="5"/>
  <c r="M34" i="5"/>
  <c r="L34" i="5"/>
  <c r="C46" i="5"/>
  <c r="D46" i="5"/>
  <c r="B47" i="5"/>
  <c r="E47" i="5"/>
  <c r="D47" i="5"/>
  <c r="D31" i="4"/>
  <c r="F31" i="4"/>
  <c r="C31" i="4"/>
  <c r="B31" i="4"/>
  <c r="D30" i="4"/>
  <c r="F30" i="4"/>
  <c r="C30" i="4"/>
  <c r="B30" i="4"/>
  <c r="U11" i="29"/>
  <c r="V11" i="29"/>
  <c r="W11" i="29"/>
  <c r="W17" i="29"/>
  <c r="X11" i="29"/>
  <c r="X17" i="29"/>
  <c r="Y11" i="29"/>
  <c r="Z11" i="29"/>
  <c r="U12" i="29"/>
  <c r="V12" i="29"/>
  <c r="W12" i="29"/>
  <c r="X12" i="29"/>
  <c r="Y12" i="29"/>
  <c r="Z12" i="29"/>
  <c r="V10" i="29"/>
  <c r="W10" i="29"/>
  <c r="X10" i="29"/>
  <c r="Y10" i="29"/>
  <c r="Z10" i="29"/>
  <c r="R18" i="17"/>
  <c r="S18" i="17"/>
  <c r="T18" i="17"/>
  <c r="R19" i="17"/>
  <c r="S19" i="17"/>
  <c r="T19" i="17"/>
  <c r="R20" i="17"/>
  <c r="S20" i="17"/>
  <c r="T20" i="17"/>
  <c r="Q19" i="17"/>
  <c r="Q18" i="17"/>
  <c r="T14" i="17"/>
  <c r="S14" i="17"/>
  <c r="R14" i="17"/>
  <c r="Q14" i="17"/>
  <c r="T13" i="17"/>
  <c r="S13" i="17"/>
  <c r="R13" i="17"/>
  <c r="Q13" i="17"/>
  <c r="T12" i="17"/>
  <c r="S12" i="17"/>
  <c r="R12" i="17"/>
  <c r="Q12" i="17"/>
  <c r="M14" i="17"/>
  <c r="L14" i="17"/>
  <c r="K14" i="17"/>
  <c r="J14" i="17"/>
  <c r="M13" i="17"/>
  <c r="L13" i="17"/>
  <c r="K13" i="17"/>
  <c r="J13" i="17"/>
  <c r="M12" i="17"/>
  <c r="L12" i="17"/>
  <c r="K12" i="17"/>
  <c r="J12" i="17"/>
  <c r="R19" i="22"/>
  <c r="T14" i="22"/>
  <c r="T20" i="22"/>
  <c r="S14" i="22"/>
  <c r="S20" i="22"/>
  <c r="R14" i="22"/>
  <c r="R20" i="22"/>
  <c r="Q14" i="22"/>
  <c r="Q20" i="22"/>
  <c r="T13" i="22"/>
  <c r="T19" i="22"/>
  <c r="S13" i="22"/>
  <c r="S19" i="22"/>
  <c r="R13" i="22"/>
  <c r="Q13" i="22"/>
  <c r="R18" i="22"/>
  <c r="T12" i="22"/>
  <c r="S12" i="22"/>
  <c r="R12" i="22"/>
  <c r="Q12" i="22"/>
  <c r="M14" i="22"/>
  <c r="L14" i="22"/>
  <c r="K14" i="22"/>
  <c r="J14" i="22"/>
  <c r="M13" i="22"/>
  <c r="L13" i="22"/>
  <c r="K13" i="22"/>
  <c r="J13" i="22"/>
  <c r="M12" i="22"/>
  <c r="L12" i="22"/>
  <c r="K12" i="22"/>
  <c r="J12" i="22"/>
  <c r="D9" i="27"/>
  <c r="E9" i="27"/>
  <c r="F9" i="27"/>
  <c r="G9" i="27"/>
  <c r="H9" i="27"/>
  <c r="I9" i="27"/>
  <c r="J9" i="27"/>
  <c r="K9" i="27"/>
  <c r="L9" i="27"/>
  <c r="D10" i="27"/>
  <c r="E10" i="27"/>
  <c r="F10" i="27"/>
  <c r="G10" i="27"/>
  <c r="H10" i="27"/>
  <c r="I10" i="27"/>
  <c r="J10" i="27"/>
  <c r="K10" i="27"/>
  <c r="L10" i="27"/>
  <c r="D11" i="27"/>
  <c r="E11" i="27"/>
  <c r="F11" i="27"/>
  <c r="G11" i="27"/>
  <c r="H11" i="27"/>
  <c r="I11" i="27"/>
  <c r="J11" i="27"/>
  <c r="K11" i="27"/>
  <c r="L11" i="27"/>
  <c r="C10" i="27"/>
  <c r="C11" i="27"/>
  <c r="C9" i="27"/>
  <c r="L17" i="26"/>
  <c r="L18" i="26"/>
  <c r="L19" i="26"/>
  <c r="L20" i="26"/>
  <c r="L21" i="26"/>
  <c r="L22" i="26"/>
  <c r="L23" i="26"/>
  <c r="L24" i="26"/>
  <c r="L25" i="26"/>
  <c r="L16" i="26"/>
  <c r="J17" i="26"/>
  <c r="J18" i="26"/>
  <c r="J19" i="26"/>
  <c r="J20" i="26"/>
  <c r="J21" i="26"/>
  <c r="J22" i="26"/>
  <c r="J23" i="26"/>
  <c r="J24" i="26"/>
  <c r="J25" i="26"/>
  <c r="K17" i="26"/>
  <c r="K18" i="26"/>
  <c r="K19" i="26"/>
  <c r="K20" i="26"/>
  <c r="K21" i="26"/>
  <c r="K22" i="26"/>
  <c r="K23" i="26"/>
  <c r="K24" i="26"/>
  <c r="K25" i="26"/>
  <c r="K16" i="26"/>
  <c r="J16" i="26"/>
  <c r="J4" i="26"/>
  <c r="J5" i="26"/>
  <c r="J6" i="26"/>
  <c r="J7" i="26"/>
  <c r="J8" i="26"/>
  <c r="J9" i="26"/>
  <c r="J10" i="26"/>
  <c r="J11" i="26"/>
  <c r="J12" i="26"/>
  <c r="K4" i="26"/>
  <c r="K5" i="26"/>
  <c r="K6" i="26"/>
  <c r="K7" i="26"/>
  <c r="K8" i="26"/>
  <c r="K9" i="26"/>
  <c r="K10" i="26"/>
  <c r="K11" i="26"/>
  <c r="K12" i="26"/>
  <c r="L4" i="26"/>
  <c r="L5" i="26"/>
  <c r="L6" i="26"/>
  <c r="L7" i="26"/>
  <c r="L8" i="26"/>
  <c r="L9" i="26"/>
  <c r="L10" i="26"/>
  <c r="L11" i="26"/>
  <c r="L12" i="26"/>
  <c r="L3" i="26"/>
  <c r="L3" i="16"/>
  <c r="J3" i="26"/>
  <c r="K3" i="26"/>
  <c r="L17" i="25"/>
  <c r="M17" i="25"/>
  <c r="N17" i="25"/>
  <c r="O17" i="25"/>
  <c r="P17" i="25"/>
  <c r="Q17" i="25"/>
  <c r="R17" i="25"/>
  <c r="L18" i="25"/>
  <c r="M18" i="25"/>
  <c r="N18" i="25"/>
  <c r="O18" i="25"/>
  <c r="P18" i="25"/>
  <c r="Q18" i="25"/>
  <c r="R18" i="25"/>
  <c r="L19" i="25"/>
  <c r="M19" i="25"/>
  <c r="N19" i="25"/>
  <c r="O19" i="25"/>
  <c r="P19" i="25"/>
  <c r="Q19" i="25"/>
  <c r="D30" i="25"/>
  <c r="F30" i="25"/>
  <c r="R19" i="25"/>
  <c r="L20" i="25"/>
  <c r="M20" i="25"/>
  <c r="N20" i="25"/>
  <c r="O20" i="25"/>
  <c r="P20" i="25"/>
  <c r="Q20" i="25"/>
  <c r="R20" i="25"/>
  <c r="L21" i="25"/>
  <c r="M21" i="25"/>
  <c r="N21" i="25"/>
  <c r="O21" i="25"/>
  <c r="P21" i="25"/>
  <c r="Q21" i="25"/>
  <c r="R21" i="25"/>
  <c r="L22" i="25"/>
  <c r="M22" i="25"/>
  <c r="N22" i="25"/>
  <c r="O22" i="25"/>
  <c r="P22" i="25"/>
  <c r="Q22" i="25"/>
  <c r="R22" i="25"/>
  <c r="L23" i="25"/>
  <c r="M23" i="25"/>
  <c r="N23" i="25"/>
  <c r="O23" i="25"/>
  <c r="P23" i="25"/>
  <c r="Q23" i="25"/>
  <c r="R23" i="25"/>
  <c r="L24" i="25"/>
  <c r="M24" i="25"/>
  <c r="N24" i="25"/>
  <c r="O24" i="25"/>
  <c r="P24" i="25"/>
  <c r="Q24" i="25"/>
  <c r="R24" i="25"/>
  <c r="L25" i="25"/>
  <c r="M25" i="25"/>
  <c r="N25" i="25"/>
  <c r="O25" i="25"/>
  <c r="P25" i="25"/>
  <c r="Q25" i="25"/>
  <c r="R25" i="25"/>
  <c r="M16" i="25"/>
  <c r="N16" i="25"/>
  <c r="B30" i="25"/>
  <c r="O16" i="25"/>
  <c r="C30" i="25"/>
  <c r="P16" i="25"/>
  <c r="Q16" i="25"/>
  <c r="R16" i="25"/>
  <c r="L16" i="25"/>
  <c r="C17" i="25"/>
  <c r="D17" i="25"/>
  <c r="E17" i="25"/>
  <c r="F17" i="25"/>
  <c r="G17" i="25"/>
  <c r="H17" i="25"/>
  <c r="I17" i="25"/>
  <c r="C18" i="25"/>
  <c r="D18" i="25"/>
  <c r="E18" i="25"/>
  <c r="F18" i="25"/>
  <c r="G18" i="25"/>
  <c r="H18" i="25"/>
  <c r="I18" i="25"/>
  <c r="C19" i="25"/>
  <c r="D19" i="25"/>
  <c r="E19" i="25"/>
  <c r="F19" i="25"/>
  <c r="G19" i="25"/>
  <c r="H19" i="25"/>
  <c r="I19" i="25"/>
  <c r="C20" i="25"/>
  <c r="D20" i="25"/>
  <c r="E20" i="25"/>
  <c r="F20" i="25"/>
  <c r="G20" i="25"/>
  <c r="H20" i="25"/>
  <c r="I20" i="25"/>
  <c r="C21" i="25"/>
  <c r="D21" i="25"/>
  <c r="E21" i="25"/>
  <c r="F21" i="25"/>
  <c r="G21" i="25"/>
  <c r="H21" i="25"/>
  <c r="I21" i="25"/>
  <c r="C22" i="25"/>
  <c r="D22" i="25"/>
  <c r="E22" i="25"/>
  <c r="F22" i="25"/>
  <c r="G22" i="25"/>
  <c r="H22" i="25"/>
  <c r="I22" i="25"/>
  <c r="C23" i="25"/>
  <c r="D23" i="25"/>
  <c r="E23" i="25"/>
  <c r="F23" i="25"/>
  <c r="G23" i="25"/>
  <c r="H23" i="25"/>
  <c r="I23" i="25"/>
  <c r="C24" i="25"/>
  <c r="D24" i="25"/>
  <c r="E24" i="25"/>
  <c r="B29" i="25"/>
  <c r="F24" i="25"/>
  <c r="G24" i="25"/>
  <c r="H24" i="25"/>
  <c r="I24" i="25"/>
  <c r="C25" i="25"/>
  <c r="D25" i="25"/>
  <c r="E25" i="25"/>
  <c r="F25" i="25"/>
  <c r="G25" i="25"/>
  <c r="H25" i="25"/>
  <c r="I25" i="25"/>
  <c r="D16" i="25"/>
  <c r="E16" i="25"/>
  <c r="F16" i="25"/>
  <c r="G16" i="25"/>
  <c r="H16" i="25"/>
  <c r="D29" i="25"/>
  <c r="I16" i="25"/>
  <c r="C16" i="25"/>
  <c r="D9" i="28"/>
  <c r="E9" i="28"/>
  <c r="F9" i="28"/>
  <c r="G9" i="28"/>
  <c r="H9" i="28"/>
  <c r="I9" i="28"/>
  <c r="J9" i="28"/>
  <c r="K9" i="28"/>
  <c r="D10" i="28"/>
  <c r="F10" i="28"/>
  <c r="G10" i="28"/>
  <c r="H10" i="28"/>
  <c r="I10" i="28"/>
  <c r="J10" i="28"/>
  <c r="K10" i="28"/>
  <c r="D11" i="28"/>
  <c r="E11" i="28"/>
  <c r="F11" i="28"/>
  <c r="G11" i="28"/>
  <c r="H11" i="28"/>
  <c r="I11" i="28"/>
  <c r="J11" i="28"/>
  <c r="K11" i="28"/>
  <c r="C10" i="28"/>
  <c r="C11" i="28"/>
  <c r="C9" i="28"/>
  <c r="Y19" i="16"/>
  <c r="X19" i="16"/>
  <c r="W19" i="16"/>
  <c r="Y18" i="16"/>
  <c r="X18" i="16"/>
  <c r="W18" i="16"/>
  <c r="Y17" i="16"/>
  <c r="X17" i="16"/>
  <c r="W17" i="16"/>
  <c r="Y16" i="16"/>
  <c r="X16" i="16"/>
  <c r="W16" i="16"/>
  <c r="Y15" i="16"/>
  <c r="X15" i="16"/>
  <c r="W15" i="16"/>
  <c r="Y14" i="16"/>
  <c r="X14" i="16"/>
  <c r="W14" i="16"/>
  <c r="Y13" i="16"/>
  <c r="X13" i="16"/>
  <c r="W13" i="16"/>
  <c r="Y12" i="16"/>
  <c r="X12" i="16"/>
  <c r="W12" i="16"/>
  <c r="Y11" i="16"/>
  <c r="X11" i="16"/>
  <c r="W11" i="16"/>
  <c r="Y10" i="16"/>
  <c r="X10" i="16"/>
  <c r="W10" i="16"/>
  <c r="Y9" i="16"/>
  <c r="X9" i="16"/>
  <c r="W9" i="16"/>
  <c r="Y8" i="16"/>
  <c r="X8" i="16"/>
  <c r="W8" i="16"/>
  <c r="Y7" i="16"/>
  <c r="X7" i="16"/>
  <c r="W7" i="16"/>
  <c r="Y6" i="16"/>
  <c r="X6" i="16"/>
  <c r="W6" i="16"/>
  <c r="Y5" i="16"/>
  <c r="X5" i="16"/>
  <c r="W5" i="16"/>
  <c r="Y4" i="16"/>
  <c r="X4" i="16"/>
  <c r="W4" i="16"/>
  <c r="Y3" i="16"/>
  <c r="X3" i="16"/>
  <c r="W3" i="16"/>
  <c r="L19" i="16"/>
  <c r="K19" i="16"/>
  <c r="J19" i="16"/>
  <c r="L18" i="16"/>
  <c r="K18" i="16"/>
  <c r="J18" i="16"/>
  <c r="L17" i="16"/>
  <c r="K17" i="16"/>
  <c r="J17" i="16"/>
  <c r="L16" i="16"/>
  <c r="K16" i="16"/>
  <c r="J16" i="16"/>
  <c r="L15" i="16"/>
  <c r="K15" i="16"/>
  <c r="J15" i="16"/>
  <c r="L14" i="16"/>
  <c r="K14" i="16"/>
  <c r="J14" i="16"/>
  <c r="L13" i="16"/>
  <c r="K13" i="16"/>
  <c r="J13" i="16"/>
  <c r="L12" i="16"/>
  <c r="K12" i="16"/>
  <c r="J12" i="16"/>
  <c r="L11" i="16"/>
  <c r="K11" i="16"/>
  <c r="J11" i="16"/>
  <c r="L10" i="16"/>
  <c r="K10" i="16"/>
  <c r="J10" i="16"/>
  <c r="L9" i="16"/>
  <c r="K9" i="16"/>
  <c r="J9" i="16"/>
  <c r="L8" i="16"/>
  <c r="K8" i="16"/>
  <c r="J8" i="16"/>
  <c r="L7" i="16"/>
  <c r="K7" i="16"/>
  <c r="J7" i="16"/>
  <c r="L6" i="16"/>
  <c r="K6" i="16"/>
  <c r="J6" i="16"/>
  <c r="L5" i="16"/>
  <c r="K5" i="16"/>
  <c r="J5" i="16"/>
  <c r="L4" i="16"/>
  <c r="K4" i="16"/>
  <c r="J4" i="16"/>
  <c r="K3" i="16"/>
  <c r="J3" i="16"/>
  <c r="N30" i="5"/>
  <c r="M30" i="5"/>
  <c r="L30" i="5"/>
  <c r="N29" i="5"/>
  <c r="M29" i="5"/>
  <c r="L29" i="5"/>
  <c r="N28" i="5"/>
  <c r="M28" i="5"/>
  <c r="L28" i="5"/>
  <c r="N24" i="5"/>
  <c r="M24" i="5"/>
  <c r="L24" i="5"/>
  <c r="N23" i="5"/>
  <c r="M23" i="5"/>
  <c r="L23" i="5"/>
  <c r="N22" i="5"/>
  <c r="M22" i="5"/>
  <c r="L22" i="5"/>
  <c r="N18" i="5"/>
  <c r="M18" i="5"/>
  <c r="L18" i="5"/>
  <c r="N17" i="5"/>
  <c r="M17" i="5"/>
  <c r="L17" i="5"/>
  <c r="N16" i="5"/>
  <c r="M16" i="5"/>
  <c r="L16" i="5"/>
  <c r="N15" i="5"/>
  <c r="M15" i="5"/>
  <c r="L15" i="5"/>
  <c r="N14" i="5"/>
  <c r="M14" i="5"/>
  <c r="L14" i="5"/>
  <c r="N13" i="5"/>
  <c r="M13" i="5"/>
  <c r="L13" i="5"/>
  <c r="N8" i="5"/>
  <c r="M8" i="5"/>
  <c r="L8" i="5"/>
  <c r="N7" i="5"/>
  <c r="M7" i="5"/>
  <c r="L7" i="5"/>
  <c r="N6" i="5"/>
  <c r="M6" i="5"/>
  <c r="L6" i="5"/>
  <c r="N5" i="5"/>
  <c r="M5" i="5"/>
  <c r="L5" i="5"/>
  <c r="N4" i="5"/>
  <c r="M4" i="5"/>
  <c r="L4" i="5"/>
  <c r="N3" i="5"/>
  <c r="M3" i="5"/>
  <c r="L3" i="5"/>
  <c r="F14" i="22"/>
  <c r="E14" i="22"/>
  <c r="D14" i="22"/>
  <c r="C14" i="22"/>
  <c r="F13" i="22"/>
  <c r="E13" i="22"/>
  <c r="D13" i="22"/>
  <c r="C13" i="22"/>
  <c r="F12" i="22"/>
  <c r="E12" i="22"/>
  <c r="D12" i="22"/>
  <c r="C12" i="22"/>
  <c r="F14" i="17"/>
  <c r="E14" i="17"/>
  <c r="D14" i="17"/>
  <c r="C14" i="17"/>
  <c r="F13" i="17"/>
  <c r="E13" i="17"/>
  <c r="D13" i="17"/>
  <c r="C13" i="17"/>
  <c r="F12" i="17"/>
  <c r="E12" i="17"/>
  <c r="D12" i="17"/>
  <c r="C12" i="17"/>
  <c r="Q57" i="15"/>
  <c r="P57" i="15"/>
  <c r="O57" i="15"/>
  <c r="N57" i="15"/>
  <c r="M57" i="15"/>
  <c r="L57" i="15"/>
  <c r="K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I41" i="15"/>
  <c r="H41" i="15"/>
  <c r="G41" i="15"/>
  <c r="F41" i="15"/>
  <c r="E41" i="15"/>
  <c r="D41" i="15"/>
  <c r="C41" i="15"/>
  <c r="P23" i="13"/>
  <c r="O23" i="13"/>
  <c r="N23" i="13"/>
  <c r="M23" i="13"/>
  <c r="L23" i="13"/>
  <c r="K23" i="13"/>
  <c r="J23" i="13"/>
  <c r="P22" i="13"/>
  <c r="O22" i="13"/>
  <c r="N22" i="13"/>
  <c r="M22" i="13"/>
  <c r="L22" i="13"/>
  <c r="K22" i="13"/>
  <c r="J22" i="13"/>
  <c r="P21" i="13"/>
  <c r="O21" i="13"/>
  <c r="N21" i="13"/>
  <c r="M21" i="13"/>
  <c r="L21" i="13"/>
  <c r="K21" i="13"/>
  <c r="J21" i="13"/>
  <c r="P20" i="13"/>
  <c r="O20" i="13"/>
  <c r="N20" i="13"/>
  <c r="M20" i="13"/>
  <c r="L20" i="13"/>
  <c r="K20" i="13"/>
  <c r="J20" i="13"/>
  <c r="P19" i="13"/>
  <c r="O19" i="13"/>
  <c r="N19" i="13"/>
  <c r="M19" i="13"/>
  <c r="L19" i="13"/>
  <c r="K19" i="13"/>
  <c r="J19" i="13"/>
  <c r="P18" i="13"/>
  <c r="O18" i="13"/>
  <c r="N18" i="13"/>
  <c r="M18" i="13"/>
  <c r="L18" i="13"/>
  <c r="K18" i="13"/>
  <c r="J18" i="13"/>
  <c r="P17" i="13"/>
  <c r="O17" i="13"/>
  <c r="N17" i="13"/>
  <c r="M17" i="13"/>
  <c r="L17" i="13"/>
  <c r="K17" i="13"/>
  <c r="J17" i="13"/>
  <c r="P16" i="13"/>
  <c r="O16" i="13"/>
  <c r="N16" i="13"/>
  <c r="M16" i="13"/>
  <c r="L16" i="13"/>
  <c r="K16" i="13"/>
  <c r="J16" i="13"/>
  <c r="P15" i="13"/>
  <c r="O15" i="13"/>
  <c r="N15" i="13"/>
  <c r="M15" i="13"/>
  <c r="L15" i="13"/>
  <c r="K15" i="13"/>
  <c r="J15" i="13"/>
  <c r="C29" i="6"/>
  <c r="I26" i="4"/>
  <c r="H26" i="4"/>
  <c r="G26" i="4"/>
  <c r="F26" i="4"/>
  <c r="E26" i="4"/>
  <c r="D26" i="4"/>
  <c r="C26" i="4"/>
  <c r="B26" i="4"/>
  <c r="I25" i="4"/>
  <c r="H25" i="4"/>
  <c r="G25" i="4"/>
  <c r="F25" i="4"/>
  <c r="E25" i="4"/>
  <c r="D25" i="4"/>
  <c r="C25" i="4"/>
  <c r="B25" i="4"/>
  <c r="I24" i="4"/>
  <c r="H24" i="4"/>
  <c r="G24" i="4"/>
  <c r="F24" i="4"/>
  <c r="E24" i="4"/>
  <c r="D24" i="4"/>
  <c r="C24" i="4"/>
  <c r="B24" i="4"/>
  <c r="I19" i="4"/>
  <c r="H19" i="4"/>
  <c r="G19" i="4"/>
  <c r="F19" i="4"/>
  <c r="E19" i="4"/>
  <c r="D19" i="4"/>
  <c r="C19" i="4"/>
  <c r="B19" i="4"/>
  <c r="I18" i="4"/>
  <c r="H18" i="4"/>
  <c r="G18" i="4"/>
  <c r="F18" i="4"/>
  <c r="E18" i="4"/>
  <c r="D18" i="4"/>
  <c r="C18" i="4"/>
  <c r="B18" i="4"/>
  <c r="I17" i="4"/>
  <c r="H17" i="4"/>
  <c r="G17" i="4"/>
  <c r="F17" i="4"/>
  <c r="E17" i="4"/>
  <c r="D17" i="4"/>
  <c r="C17" i="4"/>
  <c r="B17" i="4"/>
  <c r="J35" i="2"/>
  <c r="I35" i="2"/>
  <c r="H35" i="2"/>
  <c r="G35" i="2"/>
  <c r="F35" i="2"/>
  <c r="E35" i="2"/>
  <c r="D35" i="2"/>
  <c r="C35" i="2"/>
  <c r="J34" i="2"/>
  <c r="I34" i="2"/>
  <c r="H34" i="2"/>
  <c r="G34" i="2"/>
  <c r="F34" i="2"/>
  <c r="E34" i="2"/>
  <c r="D34" i="2"/>
  <c r="C34" i="2"/>
  <c r="J33" i="2"/>
  <c r="I33" i="2"/>
  <c r="H33" i="2"/>
  <c r="G33" i="2"/>
  <c r="F33" i="2"/>
  <c r="E33" i="2"/>
  <c r="D33" i="2"/>
  <c r="C33" i="2"/>
  <c r="J32" i="2"/>
  <c r="I32" i="2"/>
  <c r="H32" i="2"/>
  <c r="G32" i="2"/>
  <c r="F32" i="2"/>
  <c r="E32" i="2"/>
  <c r="D32" i="2"/>
  <c r="C32" i="2"/>
  <c r="J31" i="2"/>
  <c r="I31" i="2"/>
  <c r="H31" i="2"/>
  <c r="G31" i="2"/>
  <c r="F31" i="2"/>
  <c r="E31" i="2"/>
  <c r="D31" i="2"/>
  <c r="C31" i="2"/>
  <c r="J30" i="2"/>
  <c r="I30" i="2"/>
  <c r="H30" i="2"/>
  <c r="G30" i="2"/>
  <c r="F30" i="2"/>
  <c r="E30" i="2"/>
  <c r="D30" i="2"/>
  <c r="C30" i="2"/>
  <c r="J26" i="2"/>
  <c r="I26" i="2"/>
  <c r="H26" i="2"/>
  <c r="G26" i="2"/>
  <c r="F26" i="2"/>
  <c r="E26" i="2"/>
  <c r="D26" i="2"/>
  <c r="C26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D23" i="2"/>
  <c r="C23" i="2"/>
  <c r="J22" i="2"/>
  <c r="I22" i="2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F27" i="13"/>
  <c r="G91" i="7"/>
  <c r="E30" i="25"/>
  <c r="F29" i="25"/>
  <c r="V18" i="29"/>
  <c r="Z17" i="29"/>
  <c r="U16" i="29"/>
  <c r="W18" i="29"/>
  <c r="Y18" i="29"/>
  <c r="X18" i="29"/>
  <c r="X16" i="29"/>
  <c r="Z16" i="29"/>
  <c r="U18" i="29"/>
  <c r="Y16" i="29"/>
  <c r="Y17" i="29"/>
  <c r="Z18" i="29"/>
  <c r="V17" i="29"/>
  <c r="E29" i="25"/>
  <c r="C15" i="34"/>
  <c r="C10" i="34"/>
  <c r="C11" i="34"/>
  <c r="C12" i="34"/>
  <c r="C13" i="34"/>
  <c r="C14" i="34"/>
  <c r="C9" i="34"/>
  <c r="C21" i="28"/>
  <c r="C24" i="28"/>
  <c r="C25" i="28"/>
  <c r="C26" i="28"/>
  <c r="C22" i="28"/>
  <c r="C23" i="28"/>
  <c r="C27" i="28"/>
  <c r="F29" i="26"/>
  <c r="E30" i="26"/>
  <c r="S18" i="22"/>
  <c r="Q18" i="22"/>
  <c r="Q19" i="22"/>
  <c r="T18" i="22"/>
  <c r="E42" i="16"/>
  <c r="E79" i="15"/>
  <c r="E80" i="15"/>
  <c r="F28" i="13"/>
  <c r="E28" i="13"/>
  <c r="E27" i="13"/>
  <c r="F46" i="12"/>
  <c r="D27" i="9"/>
  <c r="D26" i="9"/>
  <c r="D25" i="9"/>
  <c r="E15" i="8"/>
  <c r="E16" i="8"/>
  <c r="G92" i="7"/>
  <c r="F91" i="7"/>
  <c r="F92" i="7"/>
  <c r="D13" i="3"/>
  <c r="D12" i="3"/>
  <c r="D9" i="3"/>
  <c r="D11" i="3"/>
  <c r="D10" i="3"/>
  <c r="F46" i="5"/>
  <c r="F47" i="5"/>
  <c r="E46" i="5"/>
  <c r="E30" i="4"/>
  <c r="E31" i="4"/>
  <c r="E39" i="2"/>
  <c r="E46" i="2"/>
  <c r="E47" i="2"/>
  <c r="F39" i="2"/>
  <c r="D46" i="2"/>
  <c r="F47" i="2"/>
  <c r="C46" i="2"/>
  <c r="G45" i="2"/>
  <c r="G47" i="2"/>
  <c r="H39" i="2"/>
  <c r="H40" i="2"/>
  <c r="H41" i="2"/>
  <c r="H46" i="2"/>
  <c r="H47" i="2"/>
  <c r="G39" i="2"/>
  <c r="G41" i="2"/>
  <c r="G46" i="2"/>
  <c r="I39" i="2"/>
  <c r="I41" i="2"/>
  <c r="I45" i="2"/>
  <c r="I46" i="2"/>
  <c r="I47" i="2"/>
  <c r="C40" i="2"/>
  <c r="J41" i="2"/>
  <c r="D40" i="2"/>
  <c r="J47" i="2"/>
  <c r="J39" i="2"/>
  <c r="J45" i="2"/>
  <c r="F46" i="2"/>
  <c r="G40" i="2"/>
  <c r="C39" i="2"/>
  <c r="C47" i="2"/>
  <c r="C41" i="2"/>
  <c r="C45" i="2"/>
  <c r="D39" i="2"/>
  <c r="D41" i="2"/>
  <c r="D45" i="2"/>
  <c r="D47" i="2"/>
  <c r="E40" i="2"/>
  <c r="E41" i="2"/>
  <c r="E45" i="2"/>
  <c r="F40" i="2"/>
  <c r="F41" i="2"/>
  <c r="F45" i="2"/>
  <c r="H45" i="2"/>
  <c r="I40" i="2"/>
  <c r="J40" i="2"/>
  <c r="J46" i="2"/>
  <c r="O19" i="29"/>
  <c r="O17" i="29"/>
  <c r="D51" i="2"/>
  <c r="B51" i="2"/>
  <c r="F51" i="2"/>
  <c r="D52" i="2"/>
  <c r="C52" i="2"/>
  <c r="C51" i="2"/>
  <c r="B52" i="2"/>
  <c r="E51" i="2"/>
  <c r="F52" i="2"/>
  <c r="E52" i="2"/>
  <c r="F41" i="16"/>
  <c r="E41" i="16"/>
</calcChain>
</file>

<file path=xl/sharedStrings.xml><?xml version="1.0" encoding="utf-8"?>
<sst xmlns="http://schemas.openxmlformats.org/spreadsheetml/2006/main" count="1477" uniqueCount="166">
  <si>
    <t>Biological Replicate</t>
  </si>
  <si>
    <t>Technical Replicate</t>
  </si>
  <si>
    <t>fwYellow Fluorescence</t>
  </si>
  <si>
    <t>eforRed Fluorescence</t>
  </si>
  <si>
    <t>aeBlue Absorbance - Raw</t>
  </si>
  <si>
    <t>Negative Control</t>
  </si>
  <si>
    <t>Positive Control</t>
  </si>
  <si>
    <t>No Guide</t>
  </si>
  <si>
    <t>Targeting</t>
  </si>
  <si>
    <t>A</t>
  </si>
  <si>
    <t>B</t>
  </si>
  <si>
    <t>fwYellow Fluorescence - Averaged</t>
  </si>
  <si>
    <t>eforRed Fluorescence - Averaged</t>
  </si>
  <si>
    <t>aeBlue Absorbance - Averaged</t>
  </si>
  <si>
    <t>fwYellow Fluorescence - Averaged - Normalized</t>
  </si>
  <si>
    <t>aeBlue Absorbance - Averaged and Background Subtracted</t>
  </si>
  <si>
    <t>Fold-Changes Calculations</t>
  </si>
  <si>
    <t>aeBlue Absorbance - Averaged and Background Subtracted, Normalized</t>
  </si>
  <si>
    <t>Color</t>
  </si>
  <si>
    <t>No Guide Average</t>
  </si>
  <si>
    <t>Targeting Average</t>
  </si>
  <si>
    <t>Fold-Change</t>
  </si>
  <si>
    <t>fwYellow</t>
  </si>
  <si>
    <t>eforRed</t>
  </si>
  <si>
    <t>aeBlue</t>
  </si>
  <si>
    <t>aeBlue Absorbance - Averaged and Background Subtracted, Normalized, Negatives Set to 0</t>
  </si>
  <si>
    <t>Red Targeting Guide</t>
  </si>
  <si>
    <t>Yellow Targeting Guide</t>
  </si>
  <si>
    <t>Blue Targeting Guide</t>
  </si>
  <si>
    <t>Calculate nornalized fluorescence and absorbance</t>
  </si>
  <si>
    <t>fwYellow Fluorescence - Normalized</t>
  </si>
  <si>
    <t>eforRed Fluorescence - Normalized</t>
  </si>
  <si>
    <t>R</t>
  </si>
  <si>
    <t>Y</t>
  </si>
  <si>
    <t>R+Y</t>
  </si>
  <si>
    <t>R+Y+gNG</t>
  </si>
  <si>
    <t>R+Y+gR</t>
  </si>
  <si>
    <t>R+Y+gY</t>
  </si>
  <si>
    <t>R+Y+gR+gY</t>
  </si>
  <si>
    <t>NC</t>
  </si>
  <si>
    <t>fwYellow Fluorescence - Normalized to Y Only</t>
  </si>
  <si>
    <t>fwYellow Fluorescence:520,550</t>
  </si>
  <si>
    <t>eforRed Fluorescence:589,615</t>
  </si>
  <si>
    <t>aeBlue:593</t>
  </si>
  <si>
    <t>fwYellow:523</t>
  </si>
  <si>
    <t>eforRed:580</t>
  </si>
  <si>
    <t>eforRed Fluorescence - Normalized to R Only</t>
  </si>
  <si>
    <t>fwYellow Fluorescence - Normalized to Y Only - Technical Replicates Averaged</t>
  </si>
  <si>
    <t>eforRed Fluorescence - Normalized to R Only - Technical Replicates Averaged</t>
  </si>
  <si>
    <t>SingleTargeting Average</t>
  </si>
  <si>
    <t>Both Targeting Average</t>
  </si>
  <si>
    <t>Single-Targeting Fold-Change</t>
  </si>
  <si>
    <t>Both-Targeting Fold-Change</t>
  </si>
  <si>
    <t>fwYellow Fluorescence - Dual Color - Raw</t>
  </si>
  <si>
    <t>eforRed Fluorescence - Dual Color - Raw</t>
  </si>
  <si>
    <t>PC</t>
  </si>
  <si>
    <t>NG</t>
  </si>
  <si>
    <t>G</t>
  </si>
  <si>
    <t>fwYellow Fluorescence - Dual Color - Averaged</t>
  </si>
  <si>
    <t>fwYellow Fluorescence - Single Color - Raw</t>
  </si>
  <si>
    <t>eforRed Fluorescence - Dual Color - Averaged</t>
  </si>
  <si>
    <t>eforRed Fluorescence - Single Color - Raw</t>
  </si>
  <si>
    <t>Targeting Guide</t>
  </si>
  <si>
    <t>4°C</t>
  </si>
  <si>
    <t>22°C</t>
  </si>
  <si>
    <t>29°C</t>
  </si>
  <si>
    <t>37°C</t>
  </si>
  <si>
    <t>42°C</t>
  </si>
  <si>
    <t>Fold-Change Calculations</t>
  </si>
  <si>
    <t>Temperature</t>
  </si>
  <si>
    <t>R+Y+gNT</t>
  </si>
  <si>
    <t>Efficency (YT)</t>
  </si>
  <si>
    <t>Efficency (BT)</t>
  </si>
  <si>
    <t>Specificity</t>
  </si>
  <si>
    <t>Efficency (RT)</t>
  </si>
  <si>
    <t>fwYellow Fluorescence - Averaged - Max set to 100</t>
  </si>
  <si>
    <t>eforRed Fluorescence - Averaged - Max set to 100</t>
  </si>
  <si>
    <t>Only one plate reader replicate, average the two phone data technical replicates first then compare with plate rader</t>
  </si>
  <si>
    <t>Yellow Data</t>
  </si>
  <si>
    <t xml:space="preserve">Red Data </t>
  </si>
  <si>
    <t>Experimental Condition</t>
  </si>
  <si>
    <t xml:space="preserve">Plate Reader </t>
  </si>
  <si>
    <t>Phone Data</t>
  </si>
  <si>
    <t>Correlation</t>
  </si>
  <si>
    <t>R Squared</t>
  </si>
  <si>
    <t>eforRed Fluorescence - Averaged - Normalized</t>
  </si>
  <si>
    <t>aeBlue Absorbance - Averaged and Background Subtracted, Normalized, Negatives set to 0</t>
  </si>
  <si>
    <t>Efficiency</t>
  </si>
  <si>
    <t>YT</t>
  </si>
  <si>
    <t>BT</t>
  </si>
  <si>
    <t>Red positive control failed, data could not be calculated, not plotted</t>
  </si>
  <si>
    <t>fwYellow Fluorescence - Averaged, Failed Reaction Removed, Max set to 100</t>
  </si>
  <si>
    <t>eforRed Fluorescence - Averaged, Failed Reaction Removed, Max set to 100</t>
  </si>
  <si>
    <t>RT</t>
  </si>
  <si>
    <t>Kit Number (Biological Replicate)</t>
  </si>
  <si>
    <t>Positive control failed, data not used for plotting</t>
  </si>
  <si>
    <t>fwYellow Fluorescence - Normalized - Failed Kits Removed</t>
  </si>
  <si>
    <t>eforRed Fluorescence - Normalized - Failed Kits Removed</t>
  </si>
  <si>
    <t>Notes</t>
  </si>
  <si>
    <t>Kit 3 was used for demo</t>
  </si>
  <si>
    <t>Kits 5 and 11 were not used</t>
  </si>
  <si>
    <t>Other kits were used by students</t>
  </si>
  <si>
    <t>When plotting the data, kits 15 and 17 were excluded because the positive controls failed</t>
  </si>
  <si>
    <t>Single High-Schooler</t>
  </si>
  <si>
    <t>Multiple High-Schoolers</t>
  </si>
  <si>
    <t>Yellow Efficiency</t>
  </si>
  <si>
    <t>Yellow Specificity</t>
  </si>
  <si>
    <t>Red Efficiency</t>
  </si>
  <si>
    <t>Red Specificity</t>
  </si>
  <si>
    <t>Single High-Schooler - Percentages</t>
  </si>
  <si>
    <t>Multiple High-Schoolers - Percentages</t>
  </si>
  <si>
    <t>Combined Data - Percentages</t>
  </si>
  <si>
    <t>Experiment</t>
  </si>
  <si>
    <t>Single User</t>
  </si>
  <si>
    <t>Multiple Users</t>
  </si>
  <si>
    <t>Combined Data - Percentages - Max set to 100</t>
  </si>
  <si>
    <t>Combined Data - Percentages - Max set to 100, Add Jittering by less than 5% to overlapping points</t>
  </si>
  <si>
    <t>eforRed Expression - ImageJ</t>
  </si>
  <si>
    <t>Mystery Control</t>
  </si>
  <si>
    <t>Yellow Targeting</t>
  </si>
  <si>
    <t>Red Targeting</t>
  </si>
  <si>
    <t>Blue Targeting</t>
  </si>
  <si>
    <t>Red + Blue Targeting</t>
  </si>
  <si>
    <t>Blue control</t>
  </si>
  <si>
    <t>Red control</t>
  </si>
  <si>
    <t>aeBlue Expression - ImageJ</t>
  </si>
  <si>
    <t>sfGFP Fluorescence</t>
  </si>
  <si>
    <t>sfGFP Fluorescence - Averaged</t>
  </si>
  <si>
    <t>sfGFP Fluorescence - Averaged - Normalized</t>
  </si>
  <si>
    <t>sfGFP</t>
  </si>
  <si>
    <t>Melanin Absorbance (670 nm)</t>
  </si>
  <si>
    <t>Melanin Absorbance (670 nm) - Background Subtracted</t>
  </si>
  <si>
    <t>Melanin Absorbance (670 nm) - Background Subtracted, Negatives set to 0</t>
  </si>
  <si>
    <t>Condition</t>
  </si>
  <si>
    <t>Absorbance Value</t>
  </si>
  <si>
    <t>Fold-Change vs No Guide</t>
  </si>
  <si>
    <t>Melanin Detection - Image Analysis</t>
  </si>
  <si>
    <t>fwYellow Expression - Image Analysis</t>
  </si>
  <si>
    <t>eforRed Expression - Image Analysis</t>
  </si>
  <si>
    <t>aeBlue Expression - Image Analysis</t>
  </si>
  <si>
    <t>NT</t>
  </si>
  <si>
    <t>fwYellow Expression - Image Analysis - Averages</t>
  </si>
  <si>
    <t>eforRed Expression - Image Analysis - Averages</t>
  </si>
  <si>
    <t>aeBlue Expression - Image Analysis - Averages</t>
  </si>
  <si>
    <t>fwYellow Expression - Image Analysis - Averages, Max set to 100</t>
  </si>
  <si>
    <t>eforRed Expression - Image Analysis - Averages, Max set to 100</t>
  </si>
  <si>
    <t>aeBlue Expression - Image Analysis - Averages, Max set to 100</t>
  </si>
  <si>
    <t>Two averaged plate reader technical replicates and two averaged phone data technical replicates for each row</t>
  </si>
  <si>
    <t xml:space="preserve">Blue Data </t>
  </si>
  <si>
    <t xml:space="preserve">Correlation </t>
  </si>
  <si>
    <t>fwYellow Repression Effectiveness</t>
  </si>
  <si>
    <t>eforRed Repression Effectiveness</t>
  </si>
  <si>
    <t>Plate Reader Data</t>
  </si>
  <si>
    <t>Removing the non-working data</t>
  </si>
  <si>
    <t>fwYellow Fluorescence - Normalized - Failure Removed</t>
  </si>
  <si>
    <t>eforRed Fluorescence - Normalized - Failure Removed</t>
  </si>
  <si>
    <t>Notes: Kits 5 and 13 were not used (every student group received a kit, and we had two extra kits). Kits 15 and 17 excluded due to poorly performing positive controls (Highlighted in red). Kit 3 was used by instructor as a demo</t>
  </si>
  <si>
    <t>fwYellow Fluorescence - Averages - Normalized</t>
  </si>
  <si>
    <t>eforRed Fluorescence - Averages - Normalized</t>
  </si>
  <si>
    <t>fwYellow Fluorescence - Averages - Normalized - Failed Kits Removed</t>
  </si>
  <si>
    <t>eforRed Fluorescence - Averages - Normalized - Failed Kits Removed</t>
  </si>
  <si>
    <t>1 + 2</t>
  </si>
  <si>
    <t>2 + 3</t>
  </si>
  <si>
    <t>1 + 3</t>
  </si>
  <si>
    <t>1 + 2 + 3</t>
  </si>
  <si>
    <t>Melanin Detection - Image Analysis - Averaged Technical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</si>
</sst>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2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&quot;Helvetica Neue&quot;"/>
    </font>
    <font>
      <b/>
      <sz val="12"/>
      <color theme="1"/>
      <name val="Calibri"/>
      <family val="2"/>
    </font>
    <font>
      <sz val="10"/>
      <color theme="1"/>
      <name val="&quot;Helvetica Neue&quot;"/>
    </font>
    <font>
      <sz val="10"/>
      <color rgb="FF434343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11"/>
      <color rgb="FF000000"/>
      <name val="&quot;Aptos Narrow&quot;"/>
    </font>
    <font>
      <sz val="11"/>
      <color rgb="FF000000"/>
      <name val="Arial"/>
      <family val="2"/>
    </font>
    <font>
      <sz val="11"/>
      <color theme="1"/>
      <name val="Aptos Narrow"/>
      <family val="2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(Body)"/>
    </font>
    <font>
      <sz val="10"/>
      <color theme="1"/>
      <name val="Arial (Body)"/>
    </font>
  </fonts>
  <fills count="42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0000"/>
        <bgColor rgb="FFFF0000"/>
      </patternFill>
    </fill>
    <fill>
      <patternFill patternType="solid">
        <fgColor rgb="FFD9EAD3"/>
        <bgColor rgb="FFD9EAD3"/>
      </patternFill>
    </fill>
    <fill>
      <patternFill patternType="solid">
        <fgColor rgb="FFA07850"/>
        <bgColor rgb="FFA07850"/>
      </patternFill>
    </fill>
    <fill>
      <patternFill patternType="solid">
        <fgColor rgb="FFD5AA80"/>
        <bgColor rgb="FFD5AA8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rgb="FFFFE599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4" tint="0.39997558519241921"/>
        <bgColor rgb="FFEA999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F4CCCC"/>
      </patternFill>
    </fill>
    <fill>
      <patternFill patternType="solid">
        <fgColor theme="5" tint="0.39997558519241921"/>
        <bgColor rgb="FFEA99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6" tint="0.39997558519241921"/>
        <bgColor rgb="FFEA999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4" tint="0.39997558519241921"/>
        <bgColor rgb="FF00FFFF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5" tint="0.39997558519241921"/>
        <bgColor rgb="FFF4CCCC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249977111117893"/>
        <bgColor rgb="FFD9D9D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5" borderId="0" xfId="0" applyFont="1" applyFill="1"/>
    <xf numFmtId="0" fontId="1" fillId="6" borderId="0" xfId="0" applyFont="1" applyFill="1"/>
    <xf numFmtId="0" fontId="3" fillId="0" borderId="0" xfId="0" applyFont="1"/>
    <xf numFmtId="10" fontId="5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10" fontId="9" fillId="0" borderId="0" xfId="0" applyNumberFormat="1" applyFont="1" applyAlignment="1">
      <alignment horizontal="right"/>
    </xf>
    <xf numFmtId="0" fontId="1" fillId="8" borderId="0" xfId="0" applyFont="1" applyFill="1"/>
    <xf numFmtId="0" fontId="1" fillId="0" borderId="0" xfId="0" applyFont="1" applyAlignment="1">
      <alignment horizontal="right" wrapText="1"/>
    </xf>
    <xf numFmtId="0" fontId="11" fillId="0" borderId="0" xfId="0" applyFont="1"/>
    <xf numFmtId="0" fontId="1" fillId="10" borderId="0" xfId="0" applyFont="1" applyFill="1"/>
    <xf numFmtId="0" fontId="12" fillId="0" borderId="0" xfId="0" applyFont="1" applyAlignment="1">
      <alignment horizontal="right"/>
    </xf>
    <xf numFmtId="0" fontId="12" fillId="0" borderId="0" xfId="0" applyFont="1"/>
    <xf numFmtId="0" fontId="2" fillId="0" borderId="0" xfId="0" applyFont="1" applyAlignment="1">
      <alignment horizontal="right"/>
    </xf>
    <xf numFmtId="0" fontId="8" fillId="12" borderId="0" xfId="0" applyFont="1" applyFill="1"/>
    <xf numFmtId="0" fontId="1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15" borderId="0" xfId="0" applyFont="1" applyFill="1"/>
    <xf numFmtId="0" fontId="1" fillId="19" borderId="0" xfId="0" applyFont="1" applyFill="1"/>
    <xf numFmtId="0" fontId="1" fillId="22" borderId="0" xfId="0" applyFont="1" applyFill="1"/>
    <xf numFmtId="0" fontId="1" fillId="25" borderId="0" xfId="0" applyFont="1" applyFill="1"/>
    <xf numFmtId="0" fontId="13" fillId="0" borderId="0" xfId="0" applyFont="1"/>
    <xf numFmtId="0" fontId="2" fillId="29" borderId="0" xfId="0" applyFont="1" applyFill="1" applyAlignment="1">
      <alignment horizontal="right"/>
    </xf>
    <xf numFmtId="0" fontId="17" fillId="0" borderId="0" xfId="0" applyFont="1" applyAlignment="1">
      <alignment wrapText="1"/>
    </xf>
    <xf numFmtId="0" fontId="10" fillId="0" borderId="0" xfId="0" applyFont="1" applyAlignment="1">
      <alignment wrapText="1"/>
    </xf>
    <xf numFmtId="9" fontId="0" fillId="0" borderId="0" xfId="1" applyFont="1"/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30" borderId="1" xfId="0" applyFill="1" applyBorder="1" applyAlignment="1">
      <alignment wrapText="1"/>
    </xf>
    <xf numFmtId="0" fontId="0" fillId="21" borderId="1" xfId="0" applyFill="1" applyBorder="1" applyAlignment="1">
      <alignment wrapText="1"/>
    </xf>
    <xf numFmtId="0" fontId="0" fillId="18" borderId="1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2" borderId="0" xfId="0" applyFont="1" applyFill="1"/>
    <xf numFmtId="0" fontId="1" fillId="34" borderId="0" xfId="0" applyFont="1" applyFill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11" borderId="0" xfId="0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30" borderId="1" xfId="0" applyFont="1" applyFill="1" applyBorder="1" applyAlignment="1">
      <alignment wrapText="1"/>
    </xf>
    <xf numFmtId="0" fontId="18" fillId="21" borderId="1" xfId="0" applyFont="1" applyFill="1" applyBorder="1" applyAlignment="1">
      <alignment wrapText="1"/>
    </xf>
    <xf numFmtId="0" fontId="18" fillId="18" borderId="1" xfId="0" applyFont="1" applyFill="1" applyBorder="1" applyAlignment="1">
      <alignment wrapText="1"/>
    </xf>
    <xf numFmtId="0" fontId="18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1" fillId="8" borderId="0" xfId="0" applyNumberFormat="1" applyFont="1" applyFill="1"/>
    <xf numFmtId="0" fontId="18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164" fontId="1" fillId="8" borderId="0" xfId="0" applyNumberFormat="1" applyFont="1" applyFill="1" applyAlignment="1">
      <alignment wrapText="1"/>
    </xf>
    <xf numFmtId="164" fontId="1" fillId="5" borderId="0" xfId="0" applyNumberFormat="1" applyFont="1" applyFill="1" applyAlignment="1">
      <alignment wrapText="1"/>
    </xf>
    <xf numFmtId="164" fontId="1" fillId="6" borderId="0" xfId="0" applyNumberFormat="1" applyFont="1" applyFill="1" applyAlignment="1">
      <alignment wrapText="1"/>
    </xf>
    <xf numFmtId="164" fontId="18" fillId="0" borderId="0" xfId="0" applyNumberFormat="1" applyFont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2" fontId="18" fillId="0" borderId="0" xfId="0" applyNumberFormat="1" applyFont="1" applyAlignment="1">
      <alignment wrapText="1"/>
    </xf>
    <xf numFmtId="2" fontId="18" fillId="31" borderId="1" xfId="0" applyNumberFormat="1" applyFont="1" applyFill="1" applyBorder="1" applyAlignment="1">
      <alignment wrapText="1"/>
    </xf>
    <xf numFmtId="2" fontId="18" fillId="32" borderId="1" xfId="0" applyNumberFormat="1" applyFont="1" applyFill="1" applyBorder="1" applyAlignment="1">
      <alignment wrapText="1"/>
    </xf>
    <xf numFmtId="2" fontId="18" fillId="33" borderId="1" xfId="0" applyNumberFormat="1" applyFont="1" applyFill="1" applyBorder="1"/>
    <xf numFmtId="2" fontId="18" fillId="33" borderId="1" xfId="0" applyNumberFormat="1" applyFont="1" applyFill="1" applyBorder="1" applyAlignment="1">
      <alignment wrapText="1"/>
    </xf>
    <xf numFmtId="0" fontId="15" fillId="5" borderId="0" xfId="0" applyFont="1" applyFill="1"/>
    <xf numFmtId="164" fontId="15" fillId="0" borderId="0" xfId="0" applyNumberFormat="1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30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2" fontId="0" fillId="32" borderId="1" xfId="0" applyNumberFormat="1" applyFill="1" applyBorder="1" applyAlignment="1">
      <alignment wrapText="1"/>
    </xf>
    <xf numFmtId="2" fontId="0" fillId="34" borderId="1" xfId="0" applyNumberForma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31" borderId="1" xfId="0" applyNumberFormat="1" applyFill="1" applyBorder="1" applyAlignment="1">
      <alignment wrapText="1"/>
    </xf>
    <xf numFmtId="2" fontId="1" fillId="0" borderId="0" xfId="0" applyNumberFormat="1" applyFont="1" applyAlignment="1">
      <alignment horizontal="right"/>
    </xf>
    <xf numFmtId="10" fontId="18" fillId="0" borderId="0" xfId="0" applyNumberFormat="1" applyFont="1"/>
    <xf numFmtId="0" fontId="6" fillId="0" borderId="0" xfId="0" applyFont="1"/>
    <xf numFmtId="10" fontId="5" fillId="7" borderId="0" xfId="0" applyNumberFormat="1" applyFont="1" applyFill="1" applyAlignment="1">
      <alignment horizontal="right"/>
    </xf>
    <xf numFmtId="164" fontId="0" fillId="0" borderId="0" xfId="0" applyNumberFormat="1"/>
    <xf numFmtId="164" fontId="7" fillId="0" borderId="0" xfId="0" applyNumberFormat="1" applyFont="1"/>
    <xf numFmtId="2" fontId="18" fillId="0" borderId="0" xfId="0" applyNumberFormat="1" applyFont="1" applyAlignment="1">
      <alignment horizontal="right"/>
    </xf>
    <xf numFmtId="2" fontId="16" fillId="0" borderId="0" xfId="0" applyNumberFormat="1" applyFont="1"/>
    <xf numFmtId="2" fontId="0" fillId="0" borderId="0" xfId="0" applyNumberFormat="1"/>
    <xf numFmtId="2" fontId="9" fillId="0" borderId="0" xfId="0" applyNumberFormat="1" applyFont="1" applyAlignment="1">
      <alignment horizontal="right"/>
    </xf>
    <xf numFmtId="2" fontId="8" fillId="0" borderId="0" xfId="0" applyNumberFormat="1" applyFont="1"/>
    <xf numFmtId="2" fontId="8" fillId="41" borderId="0" xfId="0" applyNumberFormat="1" applyFont="1" applyFill="1"/>
    <xf numFmtId="10" fontId="9" fillId="41" borderId="0" xfId="0" applyNumberFormat="1" applyFont="1" applyFill="1" applyAlignment="1">
      <alignment horizontal="right"/>
    </xf>
    <xf numFmtId="0" fontId="0" fillId="41" borderId="0" xfId="0" applyFill="1"/>
    <xf numFmtId="0" fontId="15" fillId="41" borderId="0" xfId="0" applyFont="1" applyFill="1"/>
    <xf numFmtId="2" fontId="0" fillId="33" borderId="1" xfId="0" applyNumberFormat="1" applyFill="1" applyBorder="1" applyAlignment="1">
      <alignment wrapText="1"/>
    </xf>
    <xf numFmtId="0" fontId="18" fillId="36" borderId="1" xfId="0" applyFont="1" applyFill="1" applyBorder="1" applyAlignment="1">
      <alignment wrapText="1"/>
    </xf>
    <xf numFmtId="2" fontId="18" fillId="37" borderId="1" xfId="0" applyNumberFormat="1" applyFont="1" applyFill="1" applyBorder="1" applyAlignment="1">
      <alignment wrapText="1"/>
    </xf>
    <xf numFmtId="0" fontId="1" fillId="12" borderId="0" xfId="0" applyFont="1" applyFill="1"/>
    <xf numFmtId="0" fontId="18" fillId="0" borderId="1" xfId="0" applyFont="1" applyBorder="1" applyAlignment="1">
      <alignment horizontal="center" vertical="center" wrapText="1"/>
    </xf>
    <xf numFmtId="0" fontId="1" fillId="11" borderId="0" xfId="0" applyFont="1" applyFill="1" applyAlignment="1">
      <alignment wrapText="1"/>
    </xf>
    <xf numFmtId="165" fontId="6" fillId="0" borderId="0" xfId="0" applyNumberFormat="1" applyFont="1" applyAlignment="1">
      <alignment horizontal="right"/>
    </xf>
    <xf numFmtId="0" fontId="6" fillId="28" borderId="0" xfId="0" applyFont="1" applyFill="1" applyAlignment="1">
      <alignment horizontal="center"/>
    </xf>
    <xf numFmtId="165" fontId="6" fillId="0" borderId="0" xfId="0" applyNumberFormat="1" applyFont="1"/>
    <xf numFmtId="0" fontId="1" fillId="31" borderId="0" xfId="0" applyFont="1" applyFill="1"/>
    <xf numFmtId="0" fontId="18" fillId="0" borderId="0" xfId="0" applyFont="1" applyAlignment="1">
      <alignment vertical="center"/>
    </xf>
    <xf numFmtId="165" fontId="18" fillId="0" borderId="0" xfId="0" applyNumberFormat="1" applyFont="1"/>
    <xf numFmtId="165" fontId="19" fillId="0" borderId="0" xfId="0" applyNumberFormat="1" applyFont="1"/>
    <xf numFmtId="0" fontId="6" fillId="26" borderId="0" xfId="0" applyFont="1" applyFill="1" applyAlignment="1">
      <alignment horizontal="center"/>
    </xf>
    <xf numFmtId="2" fontId="1" fillId="12" borderId="1" xfId="0" applyNumberFormat="1" applyFont="1" applyFill="1" applyBorder="1"/>
    <xf numFmtId="2" fontId="18" fillId="0" borderId="4" xfId="0" applyNumberFormat="1" applyFont="1" applyBorder="1" applyAlignment="1">
      <alignment wrapText="1"/>
    </xf>
    <xf numFmtId="0" fontId="15" fillId="0" borderId="0" xfId="0" applyFont="1"/>
    <xf numFmtId="0" fontId="1" fillId="15" borderId="0" xfId="0" applyFont="1" applyFill="1" applyAlignment="1">
      <alignment wrapText="1"/>
    </xf>
    <xf numFmtId="2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right" wrapText="1"/>
    </xf>
    <xf numFmtId="164" fontId="18" fillId="0" borderId="0" xfId="0" applyNumberFormat="1" applyFont="1"/>
    <xf numFmtId="0" fontId="1" fillId="3" borderId="0" xfId="0" applyFont="1" applyFill="1" applyAlignment="1">
      <alignment horizontal="center"/>
    </xf>
    <xf numFmtId="164" fontId="18" fillId="0" borderId="0" xfId="0" applyNumberFormat="1" applyFont="1" applyAlignment="1">
      <alignment wrapText="1"/>
    </xf>
    <xf numFmtId="0" fontId="21" fillId="0" borderId="0" xfId="0" applyFont="1" applyAlignment="1">
      <alignment horizontal="center" vertical="center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27" borderId="0" xfId="0" applyFont="1" applyFill="1" applyAlignment="1">
      <alignment horizontal="center"/>
    </xf>
    <xf numFmtId="165" fontId="7" fillId="0" borderId="0" xfId="0" applyNumberFormat="1" applyFont="1"/>
    <xf numFmtId="2" fontId="15" fillId="0" borderId="0" xfId="0" applyNumberFormat="1" applyFont="1" applyAlignment="1">
      <alignment horizontal="right"/>
    </xf>
    <xf numFmtId="2" fontId="18" fillId="0" borderId="0" xfId="0" applyNumberFormat="1" applyFont="1"/>
    <xf numFmtId="2" fontId="20" fillId="31" borderId="1" xfId="0" applyNumberFormat="1" applyFont="1" applyFill="1" applyBorder="1" applyAlignment="1">
      <alignment horizontal="center" vertical="center" wrapText="1"/>
    </xf>
    <xf numFmtId="2" fontId="20" fillId="32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/>
    <xf numFmtId="2" fontId="8" fillId="12" borderId="1" xfId="0" applyNumberFormat="1" applyFont="1" applyFill="1" applyBorder="1"/>
    <xf numFmtId="2" fontId="0" fillId="0" borderId="4" xfId="0" applyNumberFormat="1" applyBorder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>
      <alignment horizontal="right" wrapText="1"/>
    </xf>
    <xf numFmtId="2" fontId="1" fillId="9" borderId="0" xfId="0" applyNumberFormat="1" applyFont="1" applyFill="1" applyAlignment="1">
      <alignment horizontal="right"/>
    </xf>
    <xf numFmtId="2" fontId="1" fillId="9" borderId="0" xfId="0" applyNumberFormat="1" applyFont="1" applyFill="1"/>
    <xf numFmtId="2" fontId="14" fillId="0" borderId="0" xfId="0" applyNumberFormat="1" applyFont="1" applyAlignment="1">
      <alignment horizontal="right"/>
    </xf>
    <xf numFmtId="2" fontId="14" fillId="9" borderId="0" xfId="0" applyNumberFormat="1" applyFont="1" applyFill="1" applyAlignment="1">
      <alignment horizontal="right"/>
    </xf>
    <xf numFmtId="2" fontId="8" fillId="29" borderId="0" xfId="0" applyNumberFormat="1" applyFont="1" applyFill="1"/>
    <xf numFmtId="0" fontId="15" fillId="13" borderId="0" xfId="0" applyFont="1" applyFill="1" applyAlignment="1">
      <alignment horizontal="center" vertical="center" wrapText="1"/>
    </xf>
    <xf numFmtId="0" fontId="15" fillId="30" borderId="0" xfId="0" applyFont="1" applyFill="1" applyAlignment="1">
      <alignment horizontal="center" vertical="center" wrapText="1"/>
    </xf>
    <xf numFmtId="0" fontId="15" fillId="21" borderId="0" xfId="0" applyFont="1" applyFill="1" applyAlignment="1">
      <alignment horizontal="center" vertical="center" wrapText="1"/>
    </xf>
    <xf numFmtId="2" fontId="15" fillId="0" borderId="0" xfId="0" applyNumberFormat="1" applyFont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8" fillId="13" borderId="0" xfId="0" applyFont="1" applyFill="1" applyAlignment="1">
      <alignment horizontal="center" wrapText="1"/>
    </xf>
    <xf numFmtId="164" fontId="1" fillId="4" borderId="0" xfId="0" applyNumberFormat="1" applyFont="1" applyFill="1" applyAlignment="1">
      <alignment horizontal="center" wrapText="1"/>
    </xf>
    <xf numFmtId="16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wrapText="1"/>
    </xf>
    <xf numFmtId="0" fontId="15" fillId="40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8" fillId="0" borderId="0" xfId="0" applyFont="1"/>
    <xf numFmtId="0" fontId="1" fillId="13" borderId="0" xfId="0" applyFont="1" applyFill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4" fontId="18" fillId="0" borderId="0" xfId="0" applyNumberFormat="1" applyFont="1" applyAlignment="1">
      <alignment wrapText="1"/>
    </xf>
    <xf numFmtId="0" fontId="1" fillId="4" borderId="0" xfId="0" applyFont="1" applyFill="1" applyAlignment="1">
      <alignment horizontal="center" wrapText="1"/>
    </xf>
    <xf numFmtId="0" fontId="18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2" fontId="18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164" fontId="18" fillId="13" borderId="0" xfId="0" applyNumberFormat="1" applyFont="1" applyFill="1" applyAlignment="1">
      <alignment horizontal="center" wrapText="1"/>
    </xf>
    <xf numFmtId="164" fontId="1" fillId="2" borderId="0" xfId="0" applyNumberFormat="1" applyFont="1" applyFill="1" applyAlignment="1">
      <alignment horizontal="center" wrapText="1"/>
    </xf>
    <xf numFmtId="164" fontId="1" fillId="3" borderId="0" xfId="0" applyNumberFormat="1" applyFont="1" applyFill="1" applyAlignment="1">
      <alignment horizontal="center" wrapText="1"/>
    </xf>
    <xf numFmtId="164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1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13" borderId="0" xfId="0" applyFont="1" applyFill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20" fillId="13" borderId="0" xfId="0" applyFont="1" applyFill="1" applyAlignment="1">
      <alignment horizontal="center" vertical="center"/>
    </xf>
    <xf numFmtId="0" fontId="1" fillId="14" borderId="0" xfId="0" applyFont="1" applyFill="1" applyAlignment="1">
      <alignment horizontal="center" wrapText="1"/>
    </xf>
    <xf numFmtId="0" fontId="18" fillId="21" borderId="0" xfId="0" applyFont="1" applyFill="1" applyAlignment="1">
      <alignment wrapText="1"/>
    </xf>
    <xf numFmtId="0" fontId="0" fillId="13" borderId="0" xfId="0" applyFill="1" applyAlignment="1">
      <alignment horizontal="center" vertical="center" wrapText="1"/>
    </xf>
    <xf numFmtId="0" fontId="1" fillId="20" borderId="0" xfId="0" applyFont="1" applyFill="1" applyAlignment="1">
      <alignment horizontal="center"/>
    </xf>
    <xf numFmtId="0" fontId="1" fillId="35" borderId="0" xfId="0" applyFont="1" applyFill="1" applyAlignment="1">
      <alignment horizontal="center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18" fillId="1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8" fillId="13" borderId="2" xfId="0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7" fillId="27" borderId="0" xfId="0" applyFont="1" applyFill="1" applyAlignment="1">
      <alignment horizontal="center"/>
    </xf>
    <xf numFmtId="0" fontId="7" fillId="28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3" borderId="0" xfId="0" applyFont="1" applyFill="1" applyAlignment="1">
      <alignment horizontal="center"/>
    </xf>
    <xf numFmtId="0" fontId="0" fillId="24" borderId="0" xfId="0" applyFill="1"/>
    <xf numFmtId="0" fontId="0" fillId="13" borderId="0" xfId="0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13" borderId="1" xfId="0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1" borderId="0" xfId="0" applyFont="1" applyFill="1" applyAlignment="1">
      <alignment horizontal="center" vertical="center"/>
    </xf>
    <xf numFmtId="0" fontId="15" fillId="39" borderId="0" xfId="0" applyFont="1" applyFill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0" fillId="16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38" borderId="0" xfId="0" applyFont="1" applyFill="1" applyAlignment="1">
      <alignment horizontal="center"/>
    </xf>
    <xf numFmtId="0" fontId="18" fillId="36" borderId="0" xfId="0" applyFont="1" applyFill="1"/>
    <xf numFmtId="0" fontId="1" fillId="11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0" fillId="18" borderId="0" xfId="0" applyFill="1"/>
    <xf numFmtId="0" fontId="0" fillId="21" borderId="0" xfId="0" applyFill="1"/>
    <xf numFmtId="0" fontId="6" fillId="0" borderId="0" xfId="0" applyFont="1" applyAlignment="1">
      <alignment horizontal="center" vertical="center" wrapText="1"/>
    </xf>
    <xf numFmtId="0" fontId="18" fillId="30" borderId="0" xfId="0" applyFont="1" applyFill="1" applyAlignment="1">
      <alignment horizontal="center"/>
    </xf>
    <xf numFmtId="0" fontId="18" fillId="21" borderId="0" xfId="0" applyFont="1" applyFill="1" applyAlignment="1">
      <alignment horizontal="center"/>
    </xf>
    <xf numFmtId="0" fontId="6" fillId="27" borderId="0" xfId="0" applyFont="1" applyFill="1" applyAlignment="1">
      <alignment horizontal="center"/>
    </xf>
    <xf numFmtId="0" fontId="2" fillId="29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T45"/>
  <sheetViews>
    <sheetView tabSelected="1" workbookViewId="0">
      <selection activeCell="F24" sqref="F24"/>
    </sheetView>
  </sheetViews>
  <sheetFormatPr baseColWidth="10" defaultColWidth="12.6640625" defaultRowHeight="15.75" customHeight="1"/>
  <cols>
    <col min="1" max="9" width="12.6640625" style="51"/>
    <col min="10" max="10" width="14" style="51" customWidth="1"/>
    <col min="11" max="11" width="13.1640625" style="51" customWidth="1"/>
    <col min="12" max="16" width="12.6640625" style="51"/>
    <col min="17" max="17" width="14.5" style="51" customWidth="1"/>
    <col min="18" max="18" width="13" style="51" customWidth="1"/>
    <col min="19" max="16384" width="12.6640625" style="51"/>
  </cols>
  <sheetData>
    <row r="1" spans="1:20" ht="15.75" customHeight="1">
      <c r="A1" s="159" t="s">
        <v>0</v>
      </c>
      <c r="B1" s="169" t="s">
        <v>1</v>
      </c>
      <c r="C1" s="167" t="s">
        <v>2</v>
      </c>
      <c r="D1" s="168"/>
      <c r="E1" s="168"/>
      <c r="F1" s="168"/>
      <c r="H1" s="159" t="s">
        <v>0</v>
      </c>
      <c r="I1" s="169" t="s">
        <v>1</v>
      </c>
      <c r="J1" s="171" t="s">
        <v>3</v>
      </c>
      <c r="K1" s="168"/>
      <c r="L1" s="168"/>
      <c r="M1" s="168"/>
      <c r="O1" s="159" t="s">
        <v>0</v>
      </c>
      <c r="P1" s="169" t="s">
        <v>1</v>
      </c>
      <c r="Q1" s="173" t="s">
        <v>4</v>
      </c>
      <c r="R1" s="168"/>
      <c r="S1" s="168"/>
      <c r="T1" s="168"/>
    </row>
    <row r="2" spans="1:20" ht="15.75" customHeight="1">
      <c r="A2" s="159"/>
      <c r="B2" s="169"/>
      <c r="C2" s="3" t="s">
        <v>5</v>
      </c>
      <c r="D2" s="3" t="s">
        <v>6</v>
      </c>
      <c r="E2" s="3" t="s">
        <v>7</v>
      </c>
      <c r="F2" s="3" t="s">
        <v>8</v>
      </c>
      <c r="H2" s="159"/>
      <c r="I2" s="169"/>
      <c r="J2" s="4" t="s">
        <v>5</v>
      </c>
      <c r="K2" s="4" t="s">
        <v>6</v>
      </c>
      <c r="L2" s="4" t="s">
        <v>7</v>
      </c>
      <c r="M2" s="4" t="s">
        <v>8</v>
      </c>
      <c r="O2" s="159"/>
      <c r="P2" s="169"/>
      <c r="Q2" s="12" t="s">
        <v>5</v>
      </c>
      <c r="R2" s="12" t="s">
        <v>6</v>
      </c>
      <c r="S2" s="12" t="s">
        <v>7</v>
      </c>
      <c r="T2" s="12" t="s">
        <v>8</v>
      </c>
    </row>
    <row r="3" spans="1:20" ht="15.75" customHeight="1">
      <c r="A3" s="162">
        <v>1</v>
      </c>
      <c r="B3" s="52" t="s">
        <v>9</v>
      </c>
      <c r="C3" s="96">
        <v>2061</v>
      </c>
      <c r="D3" s="96">
        <v>2147903</v>
      </c>
      <c r="E3" s="96">
        <v>1798742</v>
      </c>
      <c r="F3" s="96">
        <v>26185</v>
      </c>
      <c r="H3" s="162">
        <v>1</v>
      </c>
      <c r="I3" s="52" t="s">
        <v>9</v>
      </c>
      <c r="J3" s="96">
        <v>1036</v>
      </c>
      <c r="K3" s="96">
        <v>733365</v>
      </c>
      <c r="L3" s="96">
        <v>339884</v>
      </c>
      <c r="M3" s="96">
        <v>10511</v>
      </c>
      <c r="O3" s="162">
        <v>1</v>
      </c>
      <c r="P3" s="52" t="s">
        <v>9</v>
      </c>
      <c r="Q3" s="96">
        <v>0.66700000000000004</v>
      </c>
      <c r="R3" s="96">
        <v>0.92500000000000004</v>
      </c>
      <c r="S3" s="96">
        <v>0.71899999999999997</v>
      </c>
      <c r="T3" s="96">
        <v>0.73899999999999999</v>
      </c>
    </row>
    <row r="4" spans="1:20" ht="15.75" customHeight="1">
      <c r="A4" s="162"/>
      <c r="B4" s="52" t="s">
        <v>10</v>
      </c>
      <c r="C4" s="96">
        <v>2049</v>
      </c>
      <c r="D4" s="96">
        <v>2134811</v>
      </c>
      <c r="E4" s="96">
        <v>1799682</v>
      </c>
      <c r="F4" s="96">
        <v>26124</v>
      </c>
      <c r="H4" s="162"/>
      <c r="I4" s="52" t="s">
        <v>10</v>
      </c>
      <c r="J4" s="96">
        <v>1044</v>
      </c>
      <c r="K4" s="96">
        <v>741191</v>
      </c>
      <c r="L4" s="96">
        <v>343171</v>
      </c>
      <c r="M4" s="96">
        <v>10634</v>
      </c>
      <c r="O4" s="162"/>
      <c r="P4" s="52" t="s">
        <v>10</v>
      </c>
      <c r="Q4" s="96">
        <v>0.67100000000000004</v>
      </c>
      <c r="R4" s="96">
        <v>0.92200000000000004</v>
      </c>
      <c r="S4" s="96">
        <v>0.72199999999999998</v>
      </c>
      <c r="T4" s="96">
        <v>0.745</v>
      </c>
    </row>
    <row r="5" spans="1:20" ht="15.75" customHeight="1">
      <c r="A5" s="162">
        <v>2</v>
      </c>
      <c r="B5" s="52" t="s">
        <v>9</v>
      </c>
      <c r="C5" s="96">
        <v>3364</v>
      </c>
      <c r="D5" s="96">
        <v>3584331</v>
      </c>
      <c r="E5" s="96">
        <v>1624003</v>
      </c>
      <c r="F5" s="96">
        <v>291821</v>
      </c>
      <c r="H5" s="162">
        <v>2</v>
      </c>
      <c r="I5" s="52" t="s">
        <v>9</v>
      </c>
      <c r="J5" s="96">
        <v>1097</v>
      </c>
      <c r="K5" s="96">
        <v>670690</v>
      </c>
      <c r="L5" s="96">
        <v>264530</v>
      </c>
      <c r="M5" s="96">
        <v>7023</v>
      </c>
      <c r="O5" s="162">
        <v>2</v>
      </c>
      <c r="P5" s="52" t="s">
        <v>9</v>
      </c>
      <c r="Q5" s="96">
        <v>0.67100000000000004</v>
      </c>
      <c r="R5" s="96">
        <v>0.89800000000000002</v>
      </c>
      <c r="S5" s="96">
        <v>0.76500000000000001</v>
      </c>
      <c r="T5" s="96">
        <v>0.753</v>
      </c>
    </row>
    <row r="6" spans="1:20" ht="15.75" customHeight="1">
      <c r="A6" s="162"/>
      <c r="B6" s="52" t="s">
        <v>10</v>
      </c>
      <c r="C6" s="96">
        <v>3261</v>
      </c>
      <c r="D6" s="96">
        <v>3583134</v>
      </c>
      <c r="E6" s="96">
        <v>1629017</v>
      </c>
      <c r="F6" s="96">
        <v>293065</v>
      </c>
      <c r="H6" s="162"/>
      <c r="I6" s="52" t="s">
        <v>10</v>
      </c>
      <c r="J6" s="96">
        <v>1110</v>
      </c>
      <c r="K6" s="96">
        <v>673845</v>
      </c>
      <c r="L6" s="96">
        <v>267046</v>
      </c>
      <c r="M6" s="96">
        <v>7040</v>
      </c>
      <c r="O6" s="162"/>
      <c r="P6" s="52" t="s">
        <v>10</v>
      </c>
      <c r="Q6" s="96">
        <v>0.67100000000000004</v>
      </c>
      <c r="R6" s="96">
        <v>0.90300000000000002</v>
      </c>
      <c r="S6" s="96">
        <v>0.76800000000000002</v>
      </c>
      <c r="T6" s="96">
        <v>0.75700000000000001</v>
      </c>
    </row>
    <row r="7" spans="1:20" ht="15.75" customHeight="1">
      <c r="A7" s="170">
        <v>3</v>
      </c>
      <c r="B7" s="52" t="s">
        <v>9</v>
      </c>
      <c r="C7" s="96">
        <v>3192</v>
      </c>
      <c r="D7" s="96">
        <v>3593410</v>
      </c>
      <c r="E7" s="96">
        <v>2262006</v>
      </c>
      <c r="F7" s="96">
        <v>141097</v>
      </c>
      <c r="H7" s="170">
        <v>3</v>
      </c>
      <c r="I7" s="52" t="s">
        <v>9</v>
      </c>
      <c r="J7" s="96">
        <v>994</v>
      </c>
      <c r="K7" s="96">
        <v>699888</v>
      </c>
      <c r="L7" s="96">
        <v>206507</v>
      </c>
      <c r="M7" s="96">
        <v>3834</v>
      </c>
      <c r="O7" s="170">
        <v>3</v>
      </c>
      <c r="P7" s="52" t="s">
        <v>9</v>
      </c>
      <c r="Q7" s="96">
        <v>0.68100000000000005</v>
      </c>
      <c r="R7" s="96">
        <v>0.95</v>
      </c>
      <c r="S7" s="96">
        <v>0.68899999999999995</v>
      </c>
      <c r="T7" s="96">
        <v>0.66300000000000003</v>
      </c>
    </row>
    <row r="8" spans="1:20" ht="15.75" customHeight="1">
      <c r="A8" s="170"/>
      <c r="B8" s="52" t="s">
        <v>10</v>
      </c>
      <c r="C8" s="96">
        <v>3212</v>
      </c>
      <c r="D8" s="96">
        <v>3608895</v>
      </c>
      <c r="E8" s="96">
        <v>2282626</v>
      </c>
      <c r="F8" s="96">
        <v>141938</v>
      </c>
      <c r="H8" s="170"/>
      <c r="I8" s="52" t="s">
        <v>10</v>
      </c>
      <c r="J8" s="96">
        <v>956</v>
      </c>
      <c r="K8" s="96">
        <v>700076</v>
      </c>
      <c r="L8" s="96">
        <v>206365</v>
      </c>
      <c r="M8" s="96">
        <v>3912</v>
      </c>
      <c r="O8" s="170"/>
      <c r="P8" s="52" t="s">
        <v>10</v>
      </c>
      <c r="Q8" s="96">
        <v>0.68200000000000005</v>
      </c>
      <c r="R8" s="96">
        <v>0.94899999999999995</v>
      </c>
      <c r="S8" s="96">
        <v>0.69199999999999995</v>
      </c>
      <c r="T8" s="96">
        <v>0.66600000000000004</v>
      </c>
    </row>
    <row r="9" spans="1:20" ht="15.75" customHeight="1">
      <c r="Q9" s="60"/>
      <c r="R9" s="60"/>
      <c r="S9" s="60"/>
      <c r="T9" s="60"/>
    </row>
    <row r="10" spans="1:20" ht="15.75" customHeight="1">
      <c r="A10" s="159" t="s">
        <v>0</v>
      </c>
      <c r="B10" s="159"/>
      <c r="C10" s="167" t="s">
        <v>11</v>
      </c>
      <c r="D10" s="168"/>
      <c r="E10" s="168"/>
      <c r="F10" s="168"/>
      <c r="H10" s="159" t="s">
        <v>0</v>
      </c>
      <c r="I10" s="159"/>
      <c r="J10" s="171" t="s">
        <v>12</v>
      </c>
      <c r="K10" s="168"/>
      <c r="L10" s="168"/>
      <c r="M10" s="168"/>
      <c r="O10" s="159" t="s">
        <v>0</v>
      </c>
      <c r="P10" s="159"/>
      <c r="Q10" s="172" t="s">
        <v>13</v>
      </c>
      <c r="R10" s="161"/>
      <c r="S10" s="161"/>
      <c r="T10" s="161"/>
    </row>
    <row r="11" spans="1:20" ht="15.75" customHeight="1">
      <c r="A11" s="159"/>
      <c r="B11" s="159"/>
      <c r="C11" s="3" t="s">
        <v>5</v>
      </c>
      <c r="D11" s="3" t="s">
        <v>6</v>
      </c>
      <c r="E11" s="3" t="s">
        <v>7</v>
      </c>
      <c r="F11" s="3" t="s">
        <v>8</v>
      </c>
      <c r="H11" s="159"/>
      <c r="I11" s="159"/>
      <c r="J11" s="4" t="s">
        <v>5</v>
      </c>
      <c r="K11" s="4" t="s">
        <v>6</v>
      </c>
      <c r="L11" s="4" t="s">
        <v>7</v>
      </c>
      <c r="M11" s="4" t="s">
        <v>8</v>
      </c>
      <c r="O11" s="159"/>
      <c r="P11" s="159"/>
      <c r="Q11" s="61" t="s">
        <v>5</v>
      </c>
      <c r="R11" s="61" t="s">
        <v>6</v>
      </c>
      <c r="S11" s="61" t="s">
        <v>7</v>
      </c>
      <c r="T11" s="61" t="s">
        <v>8</v>
      </c>
    </row>
    <row r="12" spans="1:20" ht="15.75" customHeight="1">
      <c r="A12" s="162">
        <v>1</v>
      </c>
      <c r="B12" s="162"/>
      <c r="C12" s="96">
        <f t="shared" ref="C12:F12" si="0">AVERAGE(C3:C4)</f>
        <v>2055</v>
      </c>
      <c r="D12" s="96">
        <f t="shared" si="0"/>
        <v>2141357</v>
      </c>
      <c r="E12" s="96">
        <f t="shared" si="0"/>
        <v>1799212</v>
      </c>
      <c r="F12" s="96">
        <f t="shared" si="0"/>
        <v>26154.5</v>
      </c>
      <c r="H12" s="162">
        <v>1</v>
      </c>
      <c r="I12" s="162"/>
      <c r="J12" s="96">
        <f t="shared" ref="J12:M12" si="1">AVERAGE(J3:J4)</f>
        <v>1040</v>
      </c>
      <c r="K12" s="96">
        <f t="shared" si="1"/>
        <v>737278</v>
      </c>
      <c r="L12" s="96">
        <f t="shared" si="1"/>
        <v>341527.5</v>
      </c>
      <c r="M12" s="96">
        <f t="shared" si="1"/>
        <v>10572.5</v>
      </c>
      <c r="O12" s="162">
        <v>1</v>
      </c>
      <c r="P12" s="162"/>
      <c r="Q12" s="96">
        <f t="shared" ref="Q12:T12" si="2">AVERAGE(Q3:Q4)</f>
        <v>0.66900000000000004</v>
      </c>
      <c r="R12" s="96">
        <f t="shared" si="2"/>
        <v>0.92349999999999999</v>
      </c>
      <c r="S12" s="96">
        <f t="shared" si="2"/>
        <v>0.72049999999999992</v>
      </c>
      <c r="T12" s="96">
        <f t="shared" si="2"/>
        <v>0.74199999999999999</v>
      </c>
    </row>
    <row r="13" spans="1:20" ht="15.75" customHeight="1">
      <c r="A13" s="162">
        <v>2</v>
      </c>
      <c r="B13" s="162"/>
      <c r="C13" s="96">
        <f t="shared" ref="C13:F13" si="3">AVERAGE(C5:C6)</f>
        <v>3312.5</v>
      </c>
      <c r="D13" s="96">
        <f t="shared" si="3"/>
        <v>3583732.5</v>
      </c>
      <c r="E13" s="96">
        <f t="shared" si="3"/>
        <v>1626510</v>
      </c>
      <c r="F13" s="96">
        <f t="shared" si="3"/>
        <v>292443</v>
      </c>
      <c r="H13" s="162">
        <v>2</v>
      </c>
      <c r="I13" s="162"/>
      <c r="J13" s="96">
        <f t="shared" ref="J13:M13" si="4">AVERAGE(J5:J6)</f>
        <v>1103.5</v>
      </c>
      <c r="K13" s="96">
        <f t="shared" si="4"/>
        <v>672267.5</v>
      </c>
      <c r="L13" s="96">
        <f t="shared" si="4"/>
        <v>265788</v>
      </c>
      <c r="M13" s="96">
        <f t="shared" si="4"/>
        <v>7031.5</v>
      </c>
      <c r="O13" s="162">
        <v>2</v>
      </c>
      <c r="P13" s="162"/>
      <c r="Q13" s="96">
        <f t="shared" ref="Q13:T13" si="5">AVERAGE(Q5:Q6)</f>
        <v>0.67100000000000004</v>
      </c>
      <c r="R13" s="96">
        <f t="shared" si="5"/>
        <v>0.90050000000000008</v>
      </c>
      <c r="S13" s="96">
        <f t="shared" si="5"/>
        <v>0.76649999999999996</v>
      </c>
      <c r="T13" s="96">
        <f t="shared" si="5"/>
        <v>0.755</v>
      </c>
    </row>
    <row r="14" spans="1:20" ht="15.75" customHeight="1">
      <c r="A14" s="162">
        <v>3</v>
      </c>
      <c r="B14" s="162"/>
      <c r="C14" s="96">
        <f t="shared" ref="C14:F14" si="6">AVERAGE(C7:C8)</f>
        <v>3202</v>
      </c>
      <c r="D14" s="96">
        <f t="shared" si="6"/>
        <v>3601152.5</v>
      </c>
      <c r="E14" s="96">
        <f t="shared" si="6"/>
        <v>2272316</v>
      </c>
      <c r="F14" s="96">
        <f t="shared" si="6"/>
        <v>141517.5</v>
      </c>
      <c r="H14" s="162">
        <v>3</v>
      </c>
      <c r="I14" s="162"/>
      <c r="J14" s="96">
        <f t="shared" ref="J14:M14" si="7">AVERAGE(J7:J8)</f>
        <v>975</v>
      </c>
      <c r="K14" s="96">
        <f t="shared" si="7"/>
        <v>699982</v>
      </c>
      <c r="L14" s="96">
        <f t="shared" si="7"/>
        <v>206436</v>
      </c>
      <c r="M14" s="96">
        <f t="shared" si="7"/>
        <v>3873</v>
      </c>
      <c r="O14" s="162">
        <v>3</v>
      </c>
      <c r="P14" s="162"/>
      <c r="Q14" s="96">
        <f t="shared" ref="Q14:T14" si="8">AVERAGE(Q7:Q8)</f>
        <v>0.68149999999999999</v>
      </c>
      <c r="R14" s="96">
        <f t="shared" si="8"/>
        <v>0.94950000000000001</v>
      </c>
      <c r="S14" s="96">
        <f t="shared" si="8"/>
        <v>0.69049999999999989</v>
      </c>
      <c r="T14" s="96">
        <f t="shared" si="8"/>
        <v>0.66450000000000009</v>
      </c>
    </row>
    <row r="15" spans="1:20" ht="15.75" customHeight="1">
      <c r="A15" s="53"/>
      <c r="Q15" s="128"/>
      <c r="R15" s="128"/>
      <c r="S15" s="128"/>
      <c r="T15" s="128"/>
    </row>
    <row r="16" spans="1:20" ht="25" customHeight="1">
      <c r="A16" s="165" t="s">
        <v>0</v>
      </c>
      <c r="B16" s="165"/>
      <c r="C16" s="166" t="s">
        <v>14</v>
      </c>
      <c r="D16" s="166"/>
      <c r="E16" s="166"/>
      <c r="F16" s="166"/>
      <c r="H16" s="165" t="s">
        <v>0</v>
      </c>
      <c r="I16" s="165"/>
      <c r="J16" s="171" t="s">
        <v>12</v>
      </c>
      <c r="K16" s="168"/>
      <c r="L16" s="168"/>
      <c r="M16" s="168"/>
      <c r="O16" s="159" t="s">
        <v>0</v>
      </c>
      <c r="P16" s="159"/>
      <c r="Q16" s="172" t="s">
        <v>15</v>
      </c>
      <c r="R16" s="161"/>
      <c r="S16" s="161"/>
      <c r="T16" s="161"/>
    </row>
    <row r="17" spans="1:20" ht="30" customHeight="1">
      <c r="A17" s="165"/>
      <c r="B17" s="165"/>
      <c r="C17" s="74" t="s">
        <v>5</v>
      </c>
      <c r="D17" s="74" t="s">
        <v>6</v>
      </c>
      <c r="E17" s="74" t="s">
        <v>7</v>
      </c>
      <c r="F17" s="74" t="s">
        <v>8</v>
      </c>
      <c r="H17" s="165"/>
      <c r="I17" s="165"/>
      <c r="J17" s="4" t="s">
        <v>5</v>
      </c>
      <c r="K17" s="4" t="s">
        <v>6</v>
      </c>
      <c r="L17" s="4" t="s">
        <v>7</v>
      </c>
      <c r="M17" s="4" t="s">
        <v>8</v>
      </c>
      <c r="O17" s="159"/>
      <c r="P17" s="159"/>
      <c r="Q17" s="61" t="s">
        <v>5</v>
      </c>
      <c r="R17" s="61" t="s">
        <v>6</v>
      </c>
      <c r="S17" s="61" t="s">
        <v>7</v>
      </c>
      <c r="T17" s="61" t="s">
        <v>8</v>
      </c>
    </row>
    <row r="18" spans="1:20" ht="15.75" customHeight="1">
      <c r="A18" s="163">
        <v>1</v>
      </c>
      <c r="B18" s="163"/>
      <c r="C18" s="140">
        <f>C12/AVERAGE($D$12:$D$14)</f>
        <v>6.6103796148545143E-4</v>
      </c>
      <c r="D18" s="140">
        <f t="shared" ref="D18:F18" si="9">D12/AVERAGE($D$12:$D$14)</f>
        <v>0.68881667449761652</v>
      </c>
      <c r="E18" s="140">
        <f t="shared" si="9"/>
        <v>0.57875787482246333</v>
      </c>
      <c r="F18" s="140">
        <f t="shared" si="9"/>
        <v>8.4131957974069287E-3</v>
      </c>
      <c r="H18" s="163">
        <v>1</v>
      </c>
      <c r="I18" s="163"/>
      <c r="J18" s="140">
        <f>J12/AVERAGE($K$12:$K$14)</f>
        <v>1.4790041845863587E-3</v>
      </c>
      <c r="K18" s="140">
        <f t="shared" ref="K18:M18" si="10">K12/AVERAGE($K$12:$K$14)</f>
        <v>1.0484973530802513</v>
      </c>
      <c r="L18" s="140">
        <f t="shared" si="10"/>
        <v>0.48569288620319001</v>
      </c>
      <c r="M18" s="140">
        <f t="shared" si="10"/>
        <v>1.5035357443787766E-2</v>
      </c>
      <c r="O18" s="162">
        <v>1</v>
      </c>
      <c r="P18" s="162"/>
      <c r="Q18" s="96">
        <f>Q12-AVERAGE($Q$12:$Q$14)</f>
        <v>-4.8333333333333561E-3</v>
      </c>
      <c r="R18" s="96">
        <f t="shared" ref="R18:T18" si="11">R12-AVERAGE($Q$12:$Q$14)</f>
        <v>0.24966666666666659</v>
      </c>
      <c r="S18" s="96">
        <f t="shared" si="11"/>
        <v>4.6666666666666523E-2</v>
      </c>
      <c r="T18" s="96">
        <f t="shared" si="11"/>
        <v>6.8166666666666598E-2</v>
      </c>
    </row>
    <row r="19" spans="1:20" ht="15.75" customHeight="1">
      <c r="A19" s="163">
        <v>2</v>
      </c>
      <c r="B19" s="163"/>
      <c r="C19" s="140">
        <f t="shared" ref="C19:F20" si="12">C13/AVERAGE($D$12:$D$14)</f>
        <v>1.0655417262387143E-3</v>
      </c>
      <c r="D19" s="140">
        <f t="shared" si="12"/>
        <v>1.1527898911480101</v>
      </c>
      <c r="E19" s="140">
        <f t="shared" si="12"/>
        <v>0.52320430887382074</v>
      </c>
      <c r="F19" s="140">
        <f t="shared" si="12"/>
        <v>9.4071009523450058E-2</v>
      </c>
      <c r="H19" s="163">
        <v>2</v>
      </c>
      <c r="I19" s="163"/>
      <c r="J19" s="140">
        <f t="shared" ref="J19:M20" si="13">J13/AVERAGE($K$12:$K$14)</f>
        <v>1.5693087670106221E-3</v>
      </c>
      <c r="K19" s="140">
        <f t="shared" si="13"/>
        <v>0.95604465928981719</v>
      </c>
      <c r="L19" s="140">
        <f t="shared" si="13"/>
        <v>0.37798227328157608</v>
      </c>
      <c r="M19" s="140">
        <f t="shared" si="13"/>
        <v>9.9996326191528675E-3</v>
      </c>
      <c r="O19" s="162">
        <v>2</v>
      </c>
      <c r="P19" s="162"/>
      <c r="Q19" s="96">
        <f t="shared" ref="Q19:T20" si="14">Q13-AVERAGE($Q$12:$Q$14)</f>
        <v>-2.8333333333333544E-3</v>
      </c>
      <c r="R19" s="96">
        <f t="shared" si="14"/>
        <v>0.22666666666666668</v>
      </c>
      <c r="S19" s="96">
        <f t="shared" si="14"/>
        <v>9.2666666666666564E-2</v>
      </c>
      <c r="T19" s="96">
        <f t="shared" si="14"/>
        <v>8.1166666666666609E-2</v>
      </c>
    </row>
    <row r="20" spans="1:20" ht="15.75" customHeight="1">
      <c r="A20" s="163">
        <v>3</v>
      </c>
      <c r="B20" s="163"/>
      <c r="C20" s="140">
        <f t="shared" si="12"/>
        <v>1.0299968626162606E-3</v>
      </c>
      <c r="D20" s="140">
        <f t="shared" si="12"/>
        <v>1.1583934343543734</v>
      </c>
      <c r="E20" s="140">
        <f t="shared" si="12"/>
        <v>0.73094264549429444</v>
      </c>
      <c r="F20" s="140">
        <f t="shared" si="12"/>
        <v>4.552235509222257E-2</v>
      </c>
      <c r="H20" s="163">
        <v>3</v>
      </c>
      <c r="I20" s="163"/>
      <c r="J20" s="140">
        <f t="shared" si="13"/>
        <v>1.3865664230497112E-3</v>
      </c>
      <c r="K20" s="140">
        <f t="shared" si="13"/>
        <v>0.99545798762993132</v>
      </c>
      <c r="L20" s="140">
        <f t="shared" si="13"/>
        <v>0.29357664216275919</v>
      </c>
      <c r="M20" s="140">
        <f t="shared" si="13"/>
        <v>5.5078684681759303E-3</v>
      </c>
      <c r="O20" s="162">
        <v>3</v>
      </c>
      <c r="P20" s="162"/>
      <c r="Q20" s="96">
        <f>Q14-AVERAGE($Q$12:$Q$14)</f>
        <v>7.6666666666665995E-3</v>
      </c>
      <c r="R20" s="96">
        <f t="shared" si="14"/>
        <v>0.27566666666666662</v>
      </c>
      <c r="S20" s="96">
        <f t="shared" si="14"/>
        <v>1.6666666666666496E-2</v>
      </c>
      <c r="T20" s="96">
        <f t="shared" si="14"/>
        <v>-9.3333333333333046E-3</v>
      </c>
    </row>
    <row r="21" spans="1:20" ht="15.75" customHeight="1">
      <c r="C21" s="128"/>
      <c r="D21" s="128"/>
      <c r="E21" s="128"/>
      <c r="F21" s="128"/>
      <c r="J21" s="128"/>
      <c r="K21" s="128"/>
      <c r="L21" s="128"/>
      <c r="M21" s="128"/>
      <c r="Q21" s="59"/>
      <c r="R21" s="59"/>
      <c r="S21" s="59"/>
      <c r="T21" s="59"/>
    </row>
    <row r="22" spans="1:20" ht="28" customHeight="1">
      <c r="A22" s="164" t="s">
        <v>16</v>
      </c>
      <c r="B22" s="164"/>
      <c r="C22" s="164"/>
      <c r="D22" s="164"/>
      <c r="E22" s="128"/>
      <c r="F22" s="128"/>
      <c r="J22" s="128"/>
      <c r="K22" s="141"/>
      <c r="L22" s="128"/>
      <c r="M22" s="128"/>
      <c r="O22" s="159" t="s">
        <v>0</v>
      </c>
      <c r="P22" s="159"/>
      <c r="Q22" s="160" t="s">
        <v>17</v>
      </c>
      <c r="R22" s="161"/>
      <c r="S22" s="161"/>
      <c r="T22" s="161"/>
    </row>
    <row r="23" spans="1:20" ht="30.75" customHeight="1">
      <c r="A23" s="54" t="s">
        <v>18</v>
      </c>
      <c r="B23" s="54" t="s">
        <v>19</v>
      </c>
      <c r="C23" s="54" t="s">
        <v>20</v>
      </c>
      <c r="D23" s="54" t="s">
        <v>21</v>
      </c>
      <c r="O23" s="159"/>
      <c r="P23" s="159"/>
      <c r="Q23" s="61" t="s">
        <v>5</v>
      </c>
      <c r="R23" s="61" t="s">
        <v>6</v>
      </c>
      <c r="S23" s="61" t="s">
        <v>7</v>
      </c>
      <c r="T23" s="61" t="s">
        <v>8</v>
      </c>
    </row>
    <row r="24" spans="1:20" ht="15.75" customHeight="1">
      <c r="A24" s="55" t="s">
        <v>22</v>
      </c>
      <c r="B24" s="70">
        <f>AVERAGE(E18:E20)</f>
        <v>0.61096827639685947</v>
      </c>
      <c r="C24" s="70">
        <f>AVERAGE(F18:F20)</f>
        <v>4.9335520137693184E-2</v>
      </c>
      <c r="D24" s="70">
        <f>B24/C24</f>
        <v>12.383943144648621</v>
      </c>
      <c r="O24" s="162">
        <v>1</v>
      </c>
      <c r="P24" s="162"/>
      <c r="Q24" s="96">
        <f>Q18/AVERAGE($R$18:$R$20)</f>
        <v>-1.9281914893617115E-2</v>
      </c>
      <c r="R24" s="96">
        <f t="shared" ref="R24:T24" si="15">R18/AVERAGE($R$18:$R$20)</f>
        <v>0.99601063829787206</v>
      </c>
      <c r="S24" s="96">
        <f t="shared" si="15"/>
        <v>0.18617021276595688</v>
      </c>
      <c r="T24" s="96">
        <f t="shared" si="15"/>
        <v>0.27194148936170187</v>
      </c>
    </row>
    <row r="25" spans="1:20" ht="15.75" customHeight="1">
      <c r="A25" s="56" t="s">
        <v>23</v>
      </c>
      <c r="B25" s="71">
        <f>AVERAGE(L18:L20)</f>
        <v>0.38575060054917509</v>
      </c>
      <c r="C25" s="71">
        <f>AVERAGE(M18:M20)</f>
        <v>1.018095284370552E-2</v>
      </c>
      <c r="D25" s="71">
        <f t="shared" ref="D25:D26" si="16">B25/C25</f>
        <v>37.889439865903064</v>
      </c>
      <c r="O25" s="162">
        <v>2</v>
      </c>
      <c r="P25" s="162"/>
      <c r="Q25" s="96">
        <f t="shared" ref="Q25:T26" si="17">Q19/AVERAGE($R$18:$R$20)</f>
        <v>-1.1303191489361786E-2</v>
      </c>
      <c r="R25" s="96">
        <f t="shared" si="17"/>
        <v>0.90425531914893631</v>
      </c>
      <c r="S25" s="96">
        <f t="shared" si="17"/>
        <v>0.36968085106382942</v>
      </c>
      <c r="T25" s="96">
        <f t="shared" si="17"/>
        <v>0.32380319148936149</v>
      </c>
    </row>
    <row r="26" spans="1:20" ht="15.75" customHeight="1">
      <c r="A26" s="57" t="s">
        <v>24</v>
      </c>
      <c r="B26" s="72">
        <f>AVERAGE(S30:S32)</f>
        <v>0.20744680851063776</v>
      </c>
      <c r="C26" s="72">
        <f>AVERAGE(T30:T32)</f>
        <v>0.19858156028368779</v>
      </c>
      <c r="D26" s="73">
        <f t="shared" si="16"/>
        <v>1.0446428571428552</v>
      </c>
      <c r="O26" s="162">
        <v>3</v>
      </c>
      <c r="P26" s="162"/>
      <c r="Q26" s="96">
        <f t="shared" si="17"/>
        <v>3.0585106382978459E-2</v>
      </c>
      <c r="R26" s="96">
        <f t="shared" si="17"/>
        <v>1.0997340425531914</v>
      </c>
      <c r="S26" s="96">
        <f t="shared" si="17"/>
        <v>6.6489361702126978E-2</v>
      </c>
      <c r="T26" s="96">
        <f t="shared" si="17"/>
        <v>-3.7234042553191377E-2</v>
      </c>
    </row>
    <row r="28" spans="1:20" ht="30.75" customHeight="1">
      <c r="O28" s="159" t="s">
        <v>0</v>
      </c>
      <c r="P28" s="159"/>
      <c r="Q28" s="160" t="s">
        <v>25</v>
      </c>
      <c r="R28" s="161"/>
      <c r="S28" s="161"/>
      <c r="T28" s="161"/>
    </row>
    <row r="29" spans="1:20" ht="15.75" customHeight="1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O29" s="159"/>
      <c r="P29" s="159"/>
      <c r="Q29" s="61" t="s">
        <v>5</v>
      </c>
      <c r="R29" s="61" t="s">
        <v>6</v>
      </c>
      <c r="S29" s="61" t="s">
        <v>7</v>
      </c>
      <c r="T29" s="61" t="s">
        <v>8</v>
      </c>
    </row>
    <row r="30" spans="1:20" ht="15.7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O30" s="162">
        <v>1</v>
      </c>
      <c r="P30" s="162"/>
      <c r="Q30" s="96">
        <v>0</v>
      </c>
      <c r="R30" s="96">
        <v>0.99601063829787206</v>
      </c>
      <c r="S30" s="96">
        <v>0.18617021276595688</v>
      </c>
      <c r="T30" s="96">
        <v>0.27194148936170187</v>
      </c>
    </row>
    <row r="31" spans="1:20" ht="15.7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O31" s="162">
        <v>2</v>
      </c>
      <c r="P31" s="162"/>
      <c r="Q31" s="96">
        <v>0</v>
      </c>
      <c r="R31" s="96">
        <v>0.90425531914893631</v>
      </c>
      <c r="S31" s="96">
        <v>0.36968085106382942</v>
      </c>
      <c r="T31" s="96">
        <v>0.32380319148936149</v>
      </c>
    </row>
    <row r="32" spans="1:20" ht="15.75" customHeight="1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O32" s="162">
        <v>3</v>
      </c>
      <c r="P32" s="162"/>
      <c r="Q32" s="96">
        <v>3.0585106382978459E-2</v>
      </c>
      <c r="R32" s="96">
        <v>1.0997340425531914</v>
      </c>
      <c r="S32" s="96">
        <v>6.6489361702126978E-2</v>
      </c>
      <c r="T32" s="96">
        <v>0</v>
      </c>
    </row>
    <row r="33" spans="1:20" ht="15.75" customHeight="1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O33" s="163"/>
      <c r="P33" s="163"/>
      <c r="Q33" s="75"/>
      <c r="R33" s="75"/>
      <c r="S33" s="75"/>
      <c r="T33" s="75"/>
    </row>
    <row r="34" spans="1:20" ht="15.75" customHeight="1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O34" s="163"/>
      <c r="P34" s="163"/>
      <c r="Q34" s="75"/>
      <c r="R34" s="75"/>
      <c r="S34" s="75"/>
      <c r="T34" s="75"/>
    </row>
    <row r="35" spans="1:20" ht="15.75" customHeight="1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O35" s="163"/>
      <c r="P35" s="163"/>
      <c r="Q35" s="75"/>
      <c r="R35" s="75"/>
      <c r="S35" s="75"/>
      <c r="T35" s="75"/>
    </row>
    <row r="36" spans="1:20" ht="15.75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Q36" s="128"/>
      <c r="R36" s="128"/>
      <c r="S36" s="128"/>
      <c r="T36" s="128"/>
    </row>
    <row r="37" spans="1:20" ht="15.7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Q37" s="128"/>
      <c r="R37" s="128"/>
      <c r="S37" s="128"/>
      <c r="T37" s="128"/>
    </row>
    <row r="38" spans="1:20" ht="15.75" customHeight="1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</row>
    <row r="39" spans="1:20" ht="15.7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20" ht="15.75" customHeigh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20" ht="15.75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</row>
    <row r="42" spans="1:20" ht="15.75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</row>
    <row r="43" spans="1:20" ht="15.75" customHeight="1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</row>
    <row r="44" spans="1:20" ht="15.75" customHeight="1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</row>
    <row r="45" spans="1:20" ht="15.75" customHeight="1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</row>
  </sheetData>
  <mergeCells count="62">
    <mergeCell ref="Q16:T16"/>
    <mergeCell ref="O18:P18"/>
    <mergeCell ref="O19:P19"/>
    <mergeCell ref="O20:P20"/>
    <mergeCell ref="O22:P23"/>
    <mergeCell ref="Q22:T22"/>
    <mergeCell ref="H7:H8"/>
    <mergeCell ref="H10:I11"/>
    <mergeCell ref="J10:M10"/>
    <mergeCell ref="H12:I12"/>
    <mergeCell ref="O26:P26"/>
    <mergeCell ref="O16:P17"/>
    <mergeCell ref="O24:P24"/>
    <mergeCell ref="O25:P25"/>
    <mergeCell ref="O7:O8"/>
    <mergeCell ref="O10:P11"/>
    <mergeCell ref="H16:I17"/>
    <mergeCell ref="J16:M16"/>
    <mergeCell ref="H18:I18"/>
    <mergeCell ref="H19:I19"/>
    <mergeCell ref="H20:I20"/>
    <mergeCell ref="Q10:T10"/>
    <mergeCell ref="O12:P12"/>
    <mergeCell ref="O13:P13"/>
    <mergeCell ref="O1:O2"/>
    <mergeCell ref="P1:P2"/>
    <mergeCell ref="Q1:T1"/>
    <mergeCell ref="O3:O4"/>
    <mergeCell ref="O5:O6"/>
    <mergeCell ref="H1:H2"/>
    <mergeCell ref="I1:I2"/>
    <mergeCell ref="J1:M1"/>
    <mergeCell ref="H3:H4"/>
    <mergeCell ref="H5:H6"/>
    <mergeCell ref="C1:F1"/>
    <mergeCell ref="C10:F10"/>
    <mergeCell ref="A1:A2"/>
    <mergeCell ref="B1:B2"/>
    <mergeCell ref="A3:A4"/>
    <mergeCell ref="A5:A6"/>
    <mergeCell ref="A7:A8"/>
    <mergeCell ref="O33:P33"/>
    <mergeCell ref="O34:P34"/>
    <mergeCell ref="O35:P35"/>
    <mergeCell ref="A10:B11"/>
    <mergeCell ref="A12:B12"/>
    <mergeCell ref="A13:B13"/>
    <mergeCell ref="A14:B14"/>
    <mergeCell ref="H13:I13"/>
    <mergeCell ref="H14:I14"/>
    <mergeCell ref="O14:P14"/>
    <mergeCell ref="A22:D22"/>
    <mergeCell ref="A16:B17"/>
    <mergeCell ref="C16:F16"/>
    <mergeCell ref="A18:B18"/>
    <mergeCell ref="A19:B19"/>
    <mergeCell ref="A20:B20"/>
    <mergeCell ref="O28:P29"/>
    <mergeCell ref="Q28:T28"/>
    <mergeCell ref="O30:P30"/>
    <mergeCell ref="O31:P31"/>
    <mergeCell ref="O32:P32"/>
  </mergeCells>
  <pageMargins left="0.7" right="0.7" top="0.75" bottom="0.75" header="0.3" footer="0.3"/>
  <ignoredErrors>
    <ignoredError sqref="C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7275-7B43-4234-B328-20B0028DC1BA}">
  <dimension ref="A1:Z49"/>
  <sheetViews>
    <sheetView workbookViewId="0">
      <selection activeCell="U22" activeCellId="4" sqref="I19 U3:Z5 U10:Z12 U16:Z18 U22:Z24"/>
    </sheetView>
  </sheetViews>
  <sheetFormatPr baseColWidth="10" defaultColWidth="8.83203125" defaultRowHeight="13"/>
  <cols>
    <col min="1" max="1" width="8.83203125" style="51"/>
    <col min="2" max="2" width="11.5" style="51" bestFit="1" customWidth="1"/>
    <col min="3" max="3" width="11.83203125" style="51" bestFit="1" customWidth="1"/>
    <col min="4" max="5" width="12.6640625" style="51" bestFit="1" customWidth="1"/>
    <col min="6" max="6" width="11.1640625" style="51" customWidth="1"/>
    <col min="7" max="7" width="11.83203125" style="51" bestFit="1" customWidth="1"/>
    <col min="8" max="8" width="12.6640625" style="51" bestFit="1" customWidth="1"/>
    <col min="9" max="10" width="11.6640625" style="51" bestFit="1" customWidth="1"/>
    <col min="11" max="11" width="8.83203125" style="51"/>
    <col min="12" max="12" width="11.83203125" style="51" bestFit="1" customWidth="1"/>
    <col min="13" max="13" width="11.6640625" style="51" bestFit="1" customWidth="1"/>
    <col min="14" max="14" width="11.83203125" style="51" bestFit="1" customWidth="1"/>
    <col min="15" max="15" width="10.83203125" style="51" customWidth="1"/>
    <col min="16" max="17" width="11.83203125" style="51" bestFit="1" customWidth="1"/>
    <col min="18" max="20" width="8.83203125" style="51"/>
    <col min="21" max="21" width="12.33203125" style="51" bestFit="1" customWidth="1"/>
    <col min="22" max="26" width="11.6640625" style="51" bestFit="1" customWidth="1"/>
    <col min="27" max="16384" width="8.83203125" style="51"/>
  </cols>
  <sheetData>
    <row r="1" spans="1:26" s="62" customFormat="1" ht="12.75" customHeight="1">
      <c r="A1" s="159" t="s">
        <v>0</v>
      </c>
      <c r="B1" s="159"/>
      <c r="C1" s="179" t="s">
        <v>2</v>
      </c>
      <c r="D1" s="176"/>
      <c r="E1" s="176"/>
      <c r="F1" s="176"/>
      <c r="G1" s="176"/>
      <c r="H1" s="176"/>
      <c r="J1" s="159" t="s">
        <v>0</v>
      </c>
      <c r="K1" s="159"/>
      <c r="L1" s="177" t="s">
        <v>3</v>
      </c>
      <c r="M1" s="176"/>
      <c r="N1" s="176"/>
      <c r="O1" s="176"/>
      <c r="P1" s="176"/>
      <c r="Q1" s="176"/>
      <c r="S1" s="159" t="s">
        <v>0</v>
      </c>
      <c r="T1" s="159"/>
      <c r="U1" s="175" t="s">
        <v>4</v>
      </c>
      <c r="V1" s="176"/>
      <c r="W1" s="176"/>
      <c r="X1" s="176"/>
      <c r="Y1" s="176"/>
      <c r="Z1" s="176"/>
    </row>
    <row r="2" spans="1:26" s="62" customFormat="1" ht="42">
      <c r="A2" s="159"/>
      <c r="B2" s="159"/>
      <c r="C2" s="34" t="s">
        <v>5</v>
      </c>
      <c r="D2" s="34" t="s">
        <v>6</v>
      </c>
      <c r="E2" s="34" t="s">
        <v>7</v>
      </c>
      <c r="F2" s="34" t="s">
        <v>26</v>
      </c>
      <c r="G2" s="34" t="s">
        <v>27</v>
      </c>
      <c r="H2" s="34" t="s">
        <v>28</v>
      </c>
      <c r="J2" s="159"/>
      <c r="K2" s="159"/>
      <c r="L2" s="35" t="s">
        <v>5</v>
      </c>
      <c r="M2" s="35" t="s">
        <v>6</v>
      </c>
      <c r="N2" s="35" t="s">
        <v>7</v>
      </c>
      <c r="O2" s="35" t="s">
        <v>26</v>
      </c>
      <c r="P2" s="35" t="s">
        <v>27</v>
      </c>
      <c r="Q2" s="35" t="s">
        <v>28</v>
      </c>
      <c r="S2" s="159"/>
      <c r="T2" s="159"/>
      <c r="U2" s="36" t="s">
        <v>5</v>
      </c>
      <c r="V2" s="36" t="s">
        <v>6</v>
      </c>
      <c r="W2" s="36" t="s">
        <v>7</v>
      </c>
      <c r="X2" s="36" t="s">
        <v>26</v>
      </c>
      <c r="Y2" s="36" t="s">
        <v>27</v>
      </c>
      <c r="Z2" s="36" t="s">
        <v>28</v>
      </c>
    </row>
    <row r="3" spans="1:26" s="62" customFormat="1">
      <c r="A3" s="162">
        <v>1</v>
      </c>
      <c r="B3" s="162"/>
      <c r="C3" s="68">
        <v>2521</v>
      </c>
      <c r="D3" s="68">
        <v>3815003</v>
      </c>
      <c r="E3" s="68">
        <v>3504840</v>
      </c>
      <c r="F3" s="68">
        <v>3801976</v>
      </c>
      <c r="G3" s="68">
        <v>126318</v>
      </c>
      <c r="H3" s="68">
        <v>3774655</v>
      </c>
      <c r="I3" s="69"/>
      <c r="J3" s="178">
        <v>1</v>
      </c>
      <c r="K3" s="178"/>
      <c r="L3" s="68">
        <v>1316</v>
      </c>
      <c r="M3" s="68">
        <v>234167</v>
      </c>
      <c r="N3" s="68">
        <v>219830</v>
      </c>
      <c r="O3" s="68">
        <v>2115</v>
      </c>
      <c r="P3" s="68">
        <v>294694</v>
      </c>
      <c r="Q3" s="68">
        <v>244308</v>
      </c>
      <c r="S3" s="162">
        <v>1</v>
      </c>
      <c r="T3" s="162"/>
      <c r="U3" s="68">
        <v>0.52900000000000003</v>
      </c>
      <c r="V3" s="68">
        <v>1.4119999999999999</v>
      </c>
      <c r="W3" s="68">
        <v>1.298</v>
      </c>
      <c r="X3" s="68">
        <v>1.202</v>
      </c>
      <c r="Y3" s="68">
        <v>1.286</v>
      </c>
      <c r="Z3" s="68">
        <v>1.0149999999999999</v>
      </c>
    </row>
    <row r="4" spans="1:26" s="62" customFormat="1">
      <c r="A4" s="162">
        <v>2</v>
      </c>
      <c r="B4" s="162"/>
      <c r="C4" s="68">
        <v>3332</v>
      </c>
      <c r="D4" s="68">
        <v>3951470</v>
      </c>
      <c r="E4" s="68">
        <v>3561855</v>
      </c>
      <c r="F4" s="68">
        <v>3879052</v>
      </c>
      <c r="G4" s="68">
        <v>157859</v>
      </c>
      <c r="H4" s="68">
        <v>3945083</v>
      </c>
      <c r="I4" s="69"/>
      <c r="J4" s="178">
        <v>2</v>
      </c>
      <c r="K4" s="178"/>
      <c r="L4" s="68">
        <v>1252</v>
      </c>
      <c r="M4" s="68">
        <v>164413</v>
      </c>
      <c r="N4" s="68">
        <v>263235</v>
      </c>
      <c r="O4" s="68">
        <v>1820</v>
      </c>
      <c r="P4" s="68">
        <v>267197</v>
      </c>
      <c r="Q4" s="68">
        <v>282782</v>
      </c>
      <c r="S4" s="162">
        <v>2</v>
      </c>
      <c r="T4" s="162"/>
      <c r="U4" s="68">
        <v>0.61299999999999999</v>
      </c>
      <c r="V4" s="68">
        <v>1.371</v>
      </c>
      <c r="W4" s="68">
        <v>1.1539999999999999</v>
      </c>
      <c r="X4" s="68">
        <v>1.228</v>
      </c>
      <c r="Y4" s="68">
        <v>1.2569999999999999</v>
      </c>
      <c r="Z4" s="68">
        <v>0.82499999999999996</v>
      </c>
    </row>
    <row r="5" spans="1:26" s="62" customFormat="1">
      <c r="A5" s="162">
        <v>3</v>
      </c>
      <c r="B5" s="162"/>
      <c r="C5" s="68">
        <v>2582</v>
      </c>
      <c r="D5" s="68">
        <v>4034226</v>
      </c>
      <c r="E5" s="68">
        <v>3765395</v>
      </c>
      <c r="F5" s="68">
        <v>3814083</v>
      </c>
      <c r="G5" s="68">
        <v>209989</v>
      </c>
      <c r="H5" s="68">
        <v>3978647</v>
      </c>
      <c r="I5" s="69"/>
      <c r="J5" s="178">
        <v>3</v>
      </c>
      <c r="K5" s="178"/>
      <c r="L5" s="68">
        <v>1331</v>
      </c>
      <c r="M5" s="68">
        <v>244636</v>
      </c>
      <c r="N5" s="68">
        <v>272173</v>
      </c>
      <c r="O5" s="68">
        <v>2048</v>
      </c>
      <c r="P5" s="68">
        <v>284442</v>
      </c>
      <c r="Q5" s="68">
        <v>385111</v>
      </c>
      <c r="S5" s="162">
        <v>3</v>
      </c>
      <c r="T5" s="162"/>
      <c r="U5" s="68">
        <v>0.626</v>
      </c>
      <c r="V5" s="68">
        <v>1.2989999999999999</v>
      </c>
      <c r="W5" s="68">
        <v>1.3140000000000001</v>
      </c>
      <c r="X5" s="68">
        <v>1.27</v>
      </c>
      <c r="Y5" s="68">
        <v>1.1839999999999999</v>
      </c>
      <c r="Z5" s="68">
        <v>0.87</v>
      </c>
    </row>
    <row r="6" spans="1:26" s="62" customFormat="1"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U6" s="63"/>
      <c r="V6" s="63"/>
      <c r="W6" s="63"/>
      <c r="X6" s="63"/>
      <c r="Y6" s="63"/>
      <c r="Z6" s="63"/>
    </row>
    <row r="7" spans="1:26" s="62" customFormat="1" ht="12.75" customHeight="1">
      <c r="A7" s="76" t="s">
        <v>29</v>
      </c>
      <c r="C7" s="130"/>
      <c r="D7" s="130"/>
      <c r="E7" s="130"/>
      <c r="F7" s="130"/>
      <c r="G7" s="130"/>
      <c r="H7" s="130"/>
      <c r="I7" s="130"/>
      <c r="J7" s="76" t="s">
        <v>29</v>
      </c>
      <c r="K7" s="130"/>
      <c r="L7" s="130"/>
      <c r="M7" s="130"/>
      <c r="N7" s="130"/>
      <c r="O7" s="130"/>
      <c r="P7" s="130"/>
      <c r="Q7" s="130"/>
      <c r="U7" s="130"/>
      <c r="V7" s="130"/>
      <c r="W7" s="130"/>
      <c r="X7" s="130"/>
      <c r="Y7" s="130"/>
      <c r="Z7" s="130"/>
    </row>
    <row r="8" spans="1:26" s="62" customFormat="1">
      <c r="A8" s="159" t="s">
        <v>0</v>
      </c>
      <c r="B8" s="159"/>
      <c r="C8" s="182" t="s">
        <v>30</v>
      </c>
      <c r="D8" s="174"/>
      <c r="E8" s="174"/>
      <c r="F8" s="174"/>
      <c r="G8" s="174"/>
      <c r="H8" s="174"/>
      <c r="I8" s="130"/>
      <c r="J8" s="180" t="s">
        <v>0</v>
      </c>
      <c r="K8" s="180"/>
      <c r="L8" s="181" t="s">
        <v>31</v>
      </c>
      <c r="M8" s="174"/>
      <c r="N8" s="174"/>
      <c r="O8" s="174"/>
      <c r="P8" s="174"/>
      <c r="Q8" s="174"/>
      <c r="S8" s="159" t="s">
        <v>0</v>
      </c>
      <c r="T8" s="159"/>
      <c r="U8" s="160" t="s">
        <v>15</v>
      </c>
      <c r="V8" s="174"/>
      <c r="W8" s="174"/>
      <c r="X8" s="174"/>
      <c r="Y8" s="174"/>
      <c r="Z8" s="174"/>
    </row>
    <row r="9" spans="1:26" s="62" customFormat="1" ht="42">
      <c r="A9" s="159"/>
      <c r="B9" s="159"/>
      <c r="C9" s="65" t="s">
        <v>5</v>
      </c>
      <c r="D9" s="65" t="s">
        <v>6</v>
      </c>
      <c r="E9" s="65" t="s">
        <v>7</v>
      </c>
      <c r="F9" s="65" t="s">
        <v>26</v>
      </c>
      <c r="G9" s="65" t="s">
        <v>27</v>
      </c>
      <c r="H9" s="65" t="s">
        <v>28</v>
      </c>
      <c r="I9" s="130"/>
      <c r="J9" s="180"/>
      <c r="K9" s="180"/>
      <c r="L9" s="66" t="s">
        <v>5</v>
      </c>
      <c r="M9" s="66" t="s">
        <v>6</v>
      </c>
      <c r="N9" s="66" t="s">
        <v>7</v>
      </c>
      <c r="O9" s="66" t="s">
        <v>26</v>
      </c>
      <c r="P9" s="66" t="s">
        <v>27</v>
      </c>
      <c r="Q9" s="66" t="s">
        <v>28</v>
      </c>
      <c r="S9" s="159"/>
      <c r="T9" s="159"/>
      <c r="U9" s="64" t="s">
        <v>5</v>
      </c>
      <c r="V9" s="64" t="s">
        <v>6</v>
      </c>
      <c r="W9" s="64" t="s">
        <v>7</v>
      </c>
      <c r="X9" s="64" t="s">
        <v>26</v>
      </c>
      <c r="Y9" s="64" t="s">
        <v>27</v>
      </c>
      <c r="Z9" s="64" t="s">
        <v>28</v>
      </c>
    </row>
    <row r="10" spans="1:26" s="62" customFormat="1">
      <c r="A10" s="162">
        <v>1</v>
      </c>
      <c r="B10" s="162"/>
      <c r="C10" s="69">
        <f>C3/AVERAGE($D$3:$D$5)</f>
        <v>6.4089423855315686E-4</v>
      </c>
      <c r="D10" s="69">
        <f t="shared" ref="D10:H10" si="0">D3/AVERAGE($D$3:$D$5)</f>
        <v>0.96985856515787749</v>
      </c>
      <c r="E10" s="69">
        <f t="shared" si="0"/>
        <v>0.8910082360375432</v>
      </c>
      <c r="F10" s="69">
        <f t="shared" si="0"/>
        <v>0.96654681218460026</v>
      </c>
      <c r="G10" s="69">
        <f t="shared" si="0"/>
        <v>3.2112843484949492E-2</v>
      </c>
      <c r="H10" s="69">
        <f t="shared" si="0"/>
        <v>0.95960120667428261</v>
      </c>
      <c r="I10" s="130"/>
      <c r="J10" s="183">
        <v>1</v>
      </c>
      <c r="K10" s="183"/>
      <c r="L10" s="69">
        <f>L3/AVERAGE($M$3:$M$5)</f>
        <v>6.1379070172383771E-3</v>
      </c>
      <c r="M10" s="69">
        <f t="shared" ref="M10:Q10" si="1">M3/AVERAGE($M$3:$M$5)</f>
        <v>1.0921696599587074</v>
      </c>
      <c r="N10" s="69">
        <f t="shared" si="1"/>
        <v>1.0253009875376233</v>
      </c>
      <c r="O10" s="69">
        <f t="shared" si="1"/>
        <v>9.8644934205616777E-3</v>
      </c>
      <c r="P10" s="69">
        <f t="shared" si="1"/>
        <v>1.3744714061839256</v>
      </c>
      <c r="Q10" s="69">
        <f t="shared" si="1"/>
        <v>1.1394679236834904</v>
      </c>
      <c r="S10" s="162">
        <v>1</v>
      </c>
      <c r="T10" s="162"/>
      <c r="U10" s="68">
        <f>U3 - AVERAGE($U$3:$U$5)</f>
        <v>-6.0333333333333239E-2</v>
      </c>
      <c r="V10" s="68">
        <f t="shared" ref="V10:Z10" si="2">V3 - AVERAGE($U$3:$U$5)</f>
        <v>0.82266666666666666</v>
      </c>
      <c r="W10" s="68">
        <f t="shared" si="2"/>
        <v>0.70866666666666678</v>
      </c>
      <c r="X10" s="68">
        <f t="shared" si="2"/>
        <v>0.61266666666666669</v>
      </c>
      <c r="Y10" s="68">
        <f t="shared" si="2"/>
        <v>0.69666666666666677</v>
      </c>
      <c r="Z10" s="68">
        <f t="shared" si="2"/>
        <v>0.42566666666666664</v>
      </c>
    </row>
    <row r="11" spans="1:26" s="62" customFormat="1">
      <c r="A11" s="162">
        <v>2</v>
      </c>
      <c r="B11" s="162"/>
      <c r="C11" s="69">
        <f t="shared" ref="C11:H11" si="3">C4/AVERAGE($D$3:$D$5)</f>
        <v>8.4706846602900388E-4</v>
      </c>
      <c r="D11" s="69">
        <f t="shared" si="3"/>
        <v>1.0045515100419051</v>
      </c>
      <c r="E11" s="69">
        <f t="shared" si="3"/>
        <v>0.90550271640688396</v>
      </c>
      <c r="F11" s="69">
        <f t="shared" si="3"/>
        <v>0.98614124468389541</v>
      </c>
      <c r="G11" s="69">
        <f t="shared" si="3"/>
        <v>4.0131266800381905E-2</v>
      </c>
      <c r="H11" s="69">
        <f t="shared" si="3"/>
        <v>1.0029277926671971</v>
      </c>
      <c r="I11" s="130"/>
      <c r="J11" s="183">
        <v>2</v>
      </c>
      <c r="K11" s="183"/>
      <c r="L11" s="69">
        <f t="shared" ref="L11:Q11" si="4">L4/AVERAGE($M$3:$M$5)</f>
        <v>5.8394069799258723E-3</v>
      </c>
      <c r="M11" s="69">
        <f t="shared" si="4"/>
        <v>0.76683260366657546</v>
      </c>
      <c r="N11" s="69">
        <f t="shared" si="4"/>
        <v>1.2277446456555807</v>
      </c>
      <c r="O11" s="69">
        <f t="shared" si="4"/>
        <v>8.4885948110743504E-3</v>
      </c>
      <c r="P11" s="69">
        <f t="shared" si="4"/>
        <v>1.246223663590458</v>
      </c>
      <c r="Q11" s="69">
        <f t="shared" si="4"/>
        <v>1.3189130867391359</v>
      </c>
      <c r="S11" s="162">
        <v>2</v>
      </c>
      <c r="T11" s="162"/>
      <c r="U11" s="68">
        <f t="shared" ref="U11:Z11" si="5">U4 - AVERAGE($U$3:$U$5)</f>
        <v>2.3666666666666725E-2</v>
      </c>
      <c r="V11" s="68">
        <f t="shared" si="5"/>
        <v>0.78166666666666673</v>
      </c>
      <c r="W11" s="68">
        <f t="shared" si="5"/>
        <v>0.56466666666666665</v>
      </c>
      <c r="X11" s="68">
        <f t="shared" si="5"/>
        <v>0.63866666666666672</v>
      </c>
      <c r="Y11" s="68">
        <f t="shared" si="5"/>
        <v>0.66766666666666663</v>
      </c>
      <c r="Z11" s="68">
        <f t="shared" si="5"/>
        <v>0.23566666666666669</v>
      </c>
    </row>
    <row r="12" spans="1:26" s="62" customFormat="1">
      <c r="A12" s="162">
        <v>3</v>
      </c>
      <c r="B12" s="162"/>
      <c r="C12" s="69">
        <f>C5/AVERAGE($D$3:$D$5)</f>
        <v>6.5640179450386789E-4</v>
      </c>
      <c r="D12" s="69">
        <f t="shared" ref="D12:H12" si="6">D5/AVERAGE($D$3:$D$5)</f>
        <v>1.0255899248002174</v>
      </c>
      <c r="E12" s="69">
        <f t="shared" si="6"/>
        <v>0.95724710883651887</v>
      </c>
      <c r="F12" s="69">
        <f t="shared" si="6"/>
        <v>0.96962468070747332</v>
      </c>
      <c r="G12" s="69">
        <f t="shared" si="6"/>
        <v>5.3383871582522356E-2</v>
      </c>
      <c r="H12" s="69">
        <f t="shared" si="6"/>
        <v>1.0114605075512899</v>
      </c>
      <c r="I12" s="130"/>
      <c r="J12" s="183">
        <v>3</v>
      </c>
      <c r="K12" s="183"/>
      <c r="L12" s="69">
        <f t="shared" ref="L12:Q12" si="7">L5/AVERAGE($M$3:$M$5)</f>
        <v>6.207867963483495E-3</v>
      </c>
      <c r="M12" s="69">
        <f t="shared" si="7"/>
        <v>1.140997736374717</v>
      </c>
      <c r="N12" s="69">
        <f t="shared" si="7"/>
        <v>1.2694320414915052</v>
      </c>
      <c r="O12" s="69">
        <f t="shared" si="7"/>
        <v>9.5520011940001485E-3</v>
      </c>
      <c r="P12" s="69">
        <f t="shared" si="7"/>
        <v>1.3266554314569288</v>
      </c>
      <c r="Q12" s="69">
        <f t="shared" si="7"/>
        <v>1.7961819979602496</v>
      </c>
      <c r="S12" s="162">
        <v>3</v>
      </c>
      <c r="T12" s="162"/>
      <c r="U12" s="68">
        <f t="shared" ref="U12:Z12" si="8">U5 - AVERAGE($U$3:$U$5)</f>
        <v>3.6666666666666736E-2</v>
      </c>
      <c r="V12" s="68">
        <f t="shared" si="8"/>
        <v>0.70966666666666667</v>
      </c>
      <c r="W12" s="68">
        <f t="shared" si="8"/>
        <v>0.72466666666666679</v>
      </c>
      <c r="X12" s="68">
        <f t="shared" si="8"/>
        <v>0.68066666666666675</v>
      </c>
      <c r="Y12" s="68">
        <f t="shared" si="8"/>
        <v>0.59466666666666668</v>
      </c>
      <c r="Z12" s="68">
        <f t="shared" si="8"/>
        <v>0.28066666666666673</v>
      </c>
    </row>
    <row r="13" spans="1:26" s="62" customFormat="1">
      <c r="S13" s="76"/>
      <c r="U13" s="67"/>
      <c r="V13" s="67"/>
      <c r="W13" s="67"/>
      <c r="X13" s="67"/>
      <c r="Y13" s="67"/>
      <c r="Z13" s="67"/>
    </row>
    <row r="14" spans="1:26" s="62" customFormat="1" ht="27.75" customHeight="1">
      <c r="S14" s="159" t="s">
        <v>0</v>
      </c>
      <c r="T14" s="159"/>
      <c r="U14" s="160" t="s">
        <v>17</v>
      </c>
      <c r="V14" s="174"/>
      <c r="W14" s="174"/>
      <c r="X14" s="174"/>
      <c r="Y14" s="174"/>
      <c r="Z14" s="174"/>
    </row>
    <row r="15" spans="1:26" s="62" customFormat="1" ht="42">
      <c r="L15" s="164" t="s">
        <v>16</v>
      </c>
      <c r="M15" s="164"/>
      <c r="N15" s="164"/>
      <c r="O15" s="164"/>
      <c r="S15" s="159"/>
      <c r="T15" s="159"/>
      <c r="U15" s="64" t="s">
        <v>5</v>
      </c>
      <c r="V15" s="64" t="s">
        <v>6</v>
      </c>
      <c r="W15" s="64" t="s">
        <v>7</v>
      </c>
      <c r="X15" s="64" t="s">
        <v>26</v>
      </c>
      <c r="Y15" s="64" t="s">
        <v>27</v>
      </c>
      <c r="Z15" s="64" t="s">
        <v>28</v>
      </c>
    </row>
    <row r="16" spans="1:26" s="62" customFormat="1" ht="28">
      <c r="L16" s="54" t="s">
        <v>18</v>
      </c>
      <c r="M16" s="54" t="s">
        <v>19</v>
      </c>
      <c r="N16" s="54" t="s">
        <v>20</v>
      </c>
      <c r="O16" s="54" t="s">
        <v>21</v>
      </c>
      <c r="S16" s="162">
        <v>1</v>
      </c>
      <c r="T16" s="162"/>
      <c r="U16" s="68">
        <f>U10/AVERAGE($V$10:$V$12)</f>
        <v>-7.8219533275712932E-2</v>
      </c>
      <c r="V16" s="68">
        <f t="shared" ref="V16:Z16" si="9">V10/AVERAGE($V$10:$V$12)</f>
        <v>1.0665514261019879</v>
      </c>
      <c r="W16" s="68">
        <f t="shared" si="9"/>
        <v>0.91875540190146954</v>
      </c>
      <c r="X16" s="68">
        <f t="shared" si="9"/>
        <v>0.79429559204840106</v>
      </c>
      <c r="Y16" s="68">
        <f t="shared" si="9"/>
        <v>0.90319792566983592</v>
      </c>
      <c r="Z16" s="68">
        <f t="shared" si="9"/>
        <v>0.55185825410544509</v>
      </c>
    </row>
    <row r="17" spans="1:26" s="62" customFormat="1" ht="14">
      <c r="L17" s="55" t="s">
        <v>22</v>
      </c>
      <c r="M17" s="70">
        <f>AVERAGE(E10:E12)</f>
        <v>0.9179193537603153</v>
      </c>
      <c r="N17" s="70">
        <f>AVERAGE(G10:G12)</f>
        <v>4.1875993955951256E-2</v>
      </c>
      <c r="O17" s="70">
        <f>M17/N17</f>
        <v>21.919941881877747</v>
      </c>
      <c r="S17" s="162">
        <v>2</v>
      </c>
      <c r="T17" s="162"/>
      <c r="U17" s="68">
        <f>U11/AVERAGE($V$10:$V$12)</f>
        <v>3.068280034572177E-2</v>
      </c>
      <c r="V17" s="68">
        <f t="shared" ref="V17:Z17" si="10">V11/AVERAGE($V$10:$V$12)</f>
        <v>1.0133967156439068</v>
      </c>
      <c r="W17" s="68">
        <f t="shared" si="10"/>
        <v>0.73206568712186693</v>
      </c>
      <c r="X17" s="68">
        <f t="shared" si="10"/>
        <v>0.82800345721694046</v>
      </c>
      <c r="Y17" s="68">
        <f t="shared" si="10"/>
        <v>0.86560069144338803</v>
      </c>
      <c r="Z17" s="68">
        <f t="shared" si="10"/>
        <v>0.30553154710458086</v>
      </c>
    </row>
    <row r="18" spans="1:26" s="62" customFormat="1" ht="14">
      <c r="L18" s="56" t="s">
        <v>23</v>
      </c>
      <c r="M18" s="71">
        <f>AVERAGE(N10:N12)</f>
        <v>1.1741592248949031</v>
      </c>
      <c r="N18" s="71">
        <f>AVERAGE(O10:O12)</f>
        <v>9.3016964752120571E-3</v>
      </c>
      <c r="O18" s="71">
        <f>M18/N18</f>
        <v>126.23065351830188</v>
      </c>
      <c r="S18" s="162">
        <v>3</v>
      </c>
      <c r="T18" s="162"/>
      <c r="U18" s="68">
        <f t="shared" ref="U18:Z18" si="11">U12/AVERAGE($V$10:$V$12)</f>
        <v>4.753673292999145E-2</v>
      </c>
      <c r="V18" s="68">
        <f t="shared" si="11"/>
        <v>0.92005185825410551</v>
      </c>
      <c r="W18" s="68">
        <f t="shared" si="11"/>
        <v>0.93949870354364751</v>
      </c>
      <c r="X18" s="68">
        <f t="shared" si="11"/>
        <v>0.88245462402765784</v>
      </c>
      <c r="Y18" s="68">
        <f t="shared" si="11"/>
        <v>0.7709593777009508</v>
      </c>
      <c r="Z18" s="68">
        <f t="shared" si="11"/>
        <v>0.36387208297320667</v>
      </c>
    </row>
    <row r="19" spans="1:26" ht="14">
      <c r="I19" s="141"/>
      <c r="L19" s="57" t="s">
        <v>24</v>
      </c>
      <c r="M19" s="72">
        <f>AVERAGE(W22:W24)</f>
        <v>0.86343993085566118</v>
      </c>
      <c r="N19" s="72">
        <f>AVERAGE(Z22:Z24)</f>
        <v>0.40708729472774419</v>
      </c>
      <c r="O19" s="73">
        <f t="shared" ref="O19" si="12">M19/N19</f>
        <v>2.1210191082802545</v>
      </c>
      <c r="U19" s="128"/>
      <c r="V19" s="128"/>
      <c r="W19" s="128"/>
      <c r="X19" s="128"/>
      <c r="Y19" s="128"/>
      <c r="Z19" s="128"/>
    </row>
    <row r="20" spans="1:26" ht="24.75" customHeight="1">
      <c r="S20" s="159" t="s">
        <v>0</v>
      </c>
      <c r="T20" s="159"/>
      <c r="U20" s="160" t="s">
        <v>17</v>
      </c>
      <c r="V20" s="174"/>
      <c r="W20" s="174"/>
      <c r="X20" s="174"/>
      <c r="Y20" s="174"/>
      <c r="Z20" s="174"/>
    </row>
    <row r="21" spans="1:26" ht="42">
      <c r="S21" s="159"/>
      <c r="T21" s="159"/>
      <c r="U21" s="64" t="s">
        <v>5</v>
      </c>
      <c r="V21" s="64" t="s">
        <v>6</v>
      </c>
      <c r="W21" s="64" t="s">
        <v>7</v>
      </c>
      <c r="X21" s="64" t="s">
        <v>26</v>
      </c>
      <c r="Y21" s="64" t="s">
        <v>27</v>
      </c>
      <c r="Z21" s="64" t="s">
        <v>28</v>
      </c>
    </row>
    <row r="22" spans="1:26">
      <c r="S22" s="162">
        <v>1</v>
      </c>
      <c r="T22" s="162"/>
      <c r="U22" s="68">
        <v>0</v>
      </c>
      <c r="V22" s="68">
        <v>1.0665514261019879</v>
      </c>
      <c r="W22" s="68">
        <v>0.91875540190146954</v>
      </c>
      <c r="X22" s="68">
        <v>0.79429559204840106</v>
      </c>
      <c r="Y22" s="68">
        <v>0.90319792566983592</v>
      </c>
      <c r="Z22" s="68">
        <v>0.55185825410544509</v>
      </c>
    </row>
    <row r="23" spans="1:26">
      <c r="S23" s="162">
        <v>2</v>
      </c>
      <c r="T23" s="162"/>
      <c r="U23" s="68">
        <v>3.068280034572177E-2</v>
      </c>
      <c r="V23" s="68">
        <v>1.0133967156439068</v>
      </c>
      <c r="W23" s="68">
        <v>0.73206568712186693</v>
      </c>
      <c r="X23" s="68">
        <v>0.82800345721694046</v>
      </c>
      <c r="Y23" s="68">
        <v>0.86560069144338803</v>
      </c>
      <c r="Z23" s="68">
        <v>0.30553154710458086</v>
      </c>
    </row>
    <row r="24" spans="1:26">
      <c r="S24" s="162">
        <v>3</v>
      </c>
      <c r="T24" s="162"/>
      <c r="U24" s="68">
        <v>4.753673292999145E-2</v>
      </c>
      <c r="V24" s="68">
        <v>0.92005185825410551</v>
      </c>
      <c r="W24" s="68">
        <v>0.93949870354364751</v>
      </c>
      <c r="X24" s="68">
        <v>0.88245462402765784</v>
      </c>
      <c r="Y24" s="68">
        <v>0.7709593777009508</v>
      </c>
      <c r="Z24" s="68">
        <v>0.36387208297320667</v>
      </c>
    </row>
    <row r="28" spans="1:26">
      <c r="A28" s="77"/>
      <c r="B28" s="2"/>
      <c r="C28" s="2"/>
      <c r="D28" s="2"/>
      <c r="E28" s="2"/>
      <c r="F28" s="2"/>
      <c r="G28" s="2"/>
    </row>
    <row r="29" spans="1:26">
      <c r="A29" s="77"/>
      <c r="B29" s="2"/>
      <c r="C29" s="2"/>
      <c r="D29" s="2"/>
      <c r="E29" s="2"/>
      <c r="F29" s="2"/>
      <c r="G29" s="2"/>
    </row>
    <row r="30" spans="1:26">
      <c r="A30" s="76"/>
      <c r="B30" s="2"/>
      <c r="C30" s="2"/>
      <c r="D30" s="2"/>
      <c r="E30" s="2"/>
      <c r="F30" s="2"/>
      <c r="G30" s="2"/>
    </row>
    <row r="31" spans="1:26">
      <c r="A31" s="76"/>
      <c r="B31" s="2"/>
      <c r="C31" s="2"/>
      <c r="D31" s="2"/>
      <c r="E31" s="2"/>
      <c r="F31" s="2"/>
      <c r="G31" s="2"/>
    </row>
    <row r="32" spans="1:26">
      <c r="A32" s="77"/>
      <c r="B32" s="2"/>
      <c r="C32" s="2"/>
      <c r="D32" s="2"/>
      <c r="E32" s="2"/>
      <c r="F32" s="2"/>
      <c r="G32" s="2"/>
    </row>
    <row r="33" spans="1:7">
      <c r="A33" s="76"/>
      <c r="B33" s="2"/>
      <c r="C33" s="2"/>
      <c r="D33" s="2"/>
      <c r="E33" s="2"/>
      <c r="F33" s="2"/>
      <c r="G33" s="2"/>
    </row>
    <row r="34" spans="1:7">
      <c r="A34" s="76"/>
      <c r="B34" s="2"/>
      <c r="C34" s="2"/>
      <c r="D34" s="2"/>
      <c r="E34" s="2"/>
      <c r="F34" s="2"/>
      <c r="G34" s="2"/>
    </row>
    <row r="35" spans="1:7">
      <c r="A35" s="77"/>
      <c r="B35" s="2"/>
      <c r="C35" s="2"/>
      <c r="D35" s="2"/>
      <c r="E35" s="2"/>
      <c r="F35" s="2"/>
      <c r="G35" s="2"/>
    </row>
    <row r="36" spans="1:7">
      <c r="A36" s="76"/>
      <c r="B36" s="2"/>
      <c r="C36" s="2"/>
      <c r="D36" s="2"/>
      <c r="E36" s="2"/>
      <c r="F36" s="2"/>
      <c r="G36" s="2"/>
    </row>
    <row r="37" spans="1:7">
      <c r="A37" s="76"/>
      <c r="B37" s="2"/>
      <c r="C37" s="2"/>
      <c r="D37" s="2"/>
      <c r="E37" s="2"/>
      <c r="F37" s="2"/>
      <c r="G37" s="2"/>
    </row>
    <row r="38" spans="1:7">
      <c r="A38" s="77"/>
      <c r="B38" s="2"/>
      <c r="C38" s="2"/>
      <c r="D38" s="2"/>
      <c r="E38" s="2"/>
      <c r="F38" s="2"/>
      <c r="G38" s="2"/>
    </row>
    <row r="39" spans="1:7">
      <c r="A39" s="76"/>
      <c r="B39" s="2"/>
      <c r="C39" s="2"/>
      <c r="D39" s="2"/>
      <c r="E39" s="2"/>
      <c r="F39" s="2"/>
      <c r="G39" s="2"/>
    </row>
    <row r="40" spans="1:7">
      <c r="A40" s="76"/>
      <c r="B40" s="2"/>
      <c r="C40" s="2"/>
      <c r="D40" s="2"/>
      <c r="E40" s="2"/>
      <c r="F40" s="2"/>
      <c r="G40" s="2"/>
    </row>
    <row r="41" spans="1:7">
      <c r="A41" s="77"/>
      <c r="B41" s="2"/>
      <c r="C41" s="2"/>
      <c r="D41" s="2"/>
      <c r="E41" s="2"/>
      <c r="F41" s="2"/>
      <c r="G41" s="2"/>
    </row>
    <row r="42" spans="1:7">
      <c r="A42" s="76"/>
      <c r="B42" s="2"/>
      <c r="C42" s="2"/>
      <c r="D42" s="2"/>
      <c r="E42" s="2"/>
      <c r="F42" s="2"/>
      <c r="G42" s="2"/>
    </row>
    <row r="43" spans="1:7">
      <c r="A43" s="76"/>
      <c r="B43" s="2"/>
      <c r="C43" s="2"/>
      <c r="D43" s="2"/>
      <c r="E43" s="2"/>
      <c r="F43" s="2"/>
      <c r="G43" s="2"/>
    </row>
    <row r="44" spans="1:7">
      <c r="A44" s="77"/>
      <c r="B44" s="2"/>
      <c r="C44" s="2"/>
      <c r="D44" s="2"/>
      <c r="E44" s="2"/>
      <c r="F44" s="2"/>
      <c r="G44" s="2"/>
    </row>
    <row r="45" spans="1:7">
      <c r="A45" s="76"/>
      <c r="B45" s="2"/>
      <c r="C45" s="2"/>
      <c r="D45" s="2"/>
      <c r="E45" s="2"/>
      <c r="F45" s="2"/>
      <c r="G45" s="2"/>
    </row>
    <row r="46" spans="1:7">
      <c r="A46" s="76"/>
      <c r="B46" s="2"/>
      <c r="C46" s="2"/>
      <c r="D46" s="2"/>
      <c r="E46" s="2"/>
      <c r="F46" s="2"/>
      <c r="G46" s="2"/>
    </row>
    <row r="47" spans="1:7">
      <c r="A47" s="77"/>
      <c r="B47" s="2"/>
      <c r="C47" s="2"/>
      <c r="D47" s="2"/>
      <c r="E47" s="2"/>
      <c r="F47" s="2"/>
      <c r="G47" s="2"/>
    </row>
    <row r="48" spans="1:7">
      <c r="A48" s="76"/>
      <c r="B48" s="2"/>
      <c r="C48" s="2"/>
      <c r="D48" s="2"/>
      <c r="E48" s="2"/>
      <c r="F48" s="2"/>
      <c r="G48" s="2"/>
    </row>
    <row r="49" spans="1:7">
      <c r="A49" s="76"/>
      <c r="B49" s="2"/>
      <c r="C49" s="2"/>
      <c r="D49" s="2"/>
      <c r="E49" s="2"/>
      <c r="F49" s="2"/>
      <c r="G49" s="2"/>
    </row>
  </sheetData>
  <mergeCells count="41">
    <mergeCell ref="A12:B12"/>
    <mergeCell ref="J10:K10"/>
    <mergeCell ref="J11:K11"/>
    <mergeCell ref="J12:K12"/>
    <mergeCell ref="S18:T18"/>
    <mergeCell ref="S16:T16"/>
    <mergeCell ref="S17:T17"/>
    <mergeCell ref="L15:O15"/>
    <mergeCell ref="J8:K9"/>
    <mergeCell ref="L8:Q8"/>
    <mergeCell ref="A11:B11"/>
    <mergeCell ref="A10:B10"/>
    <mergeCell ref="A8:B9"/>
    <mergeCell ref="C8:H8"/>
    <mergeCell ref="A5:B5"/>
    <mergeCell ref="J1:K2"/>
    <mergeCell ref="J3:K3"/>
    <mergeCell ref="J4:K4"/>
    <mergeCell ref="J5:K5"/>
    <mergeCell ref="C1:H1"/>
    <mergeCell ref="U1:Z1"/>
    <mergeCell ref="S3:T3"/>
    <mergeCell ref="S4:T4"/>
    <mergeCell ref="A1:B2"/>
    <mergeCell ref="A3:B3"/>
    <mergeCell ref="A4:B4"/>
    <mergeCell ref="L1:Q1"/>
    <mergeCell ref="S1:T2"/>
    <mergeCell ref="U14:Z14"/>
    <mergeCell ref="S8:T9"/>
    <mergeCell ref="U8:Z8"/>
    <mergeCell ref="S10:T10"/>
    <mergeCell ref="S5:T5"/>
    <mergeCell ref="S11:T11"/>
    <mergeCell ref="S12:T12"/>
    <mergeCell ref="S14:T15"/>
    <mergeCell ref="S20:T21"/>
    <mergeCell ref="U20:Z20"/>
    <mergeCell ref="S22:T22"/>
    <mergeCell ref="S23:T23"/>
    <mergeCell ref="S24:T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40"/>
  <sheetViews>
    <sheetView topLeftCell="A25" workbookViewId="0">
      <selection activeCell="D17" sqref="D17"/>
    </sheetView>
  </sheetViews>
  <sheetFormatPr baseColWidth="10" defaultColWidth="12.6640625" defaultRowHeight="15.75" customHeight="1"/>
  <cols>
    <col min="1" max="1" width="17" style="79" customWidth="1"/>
    <col min="2" max="2" width="18.33203125" style="79" customWidth="1"/>
    <col min="3" max="3" width="13.5" style="79" customWidth="1"/>
    <col min="4" max="4" width="13.83203125" style="79" customWidth="1"/>
    <col min="5" max="16384" width="12.6640625" style="79"/>
  </cols>
  <sheetData>
    <row r="1" spans="1:27" ht="15.75" customHeight="1">
      <c r="A1" s="190" t="s">
        <v>0</v>
      </c>
      <c r="B1" s="188" t="s">
        <v>1</v>
      </c>
      <c r="C1" s="186" t="s">
        <v>2</v>
      </c>
      <c r="D1" s="185"/>
      <c r="E1" s="185"/>
      <c r="F1" s="185"/>
      <c r="G1" s="185"/>
      <c r="H1" s="185"/>
      <c r="I1" s="185"/>
      <c r="J1" s="185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</row>
    <row r="2" spans="1:27" ht="15.75" customHeight="1">
      <c r="A2" s="190"/>
      <c r="B2" s="188"/>
      <c r="C2" s="80" t="s">
        <v>32</v>
      </c>
      <c r="D2" s="80" t="s">
        <v>33</v>
      </c>
      <c r="E2" s="80" t="s">
        <v>34</v>
      </c>
      <c r="F2" s="80" t="s">
        <v>35</v>
      </c>
      <c r="G2" s="80" t="s">
        <v>36</v>
      </c>
      <c r="H2" s="80" t="s">
        <v>37</v>
      </c>
      <c r="I2" s="80" t="s">
        <v>38</v>
      </c>
      <c r="J2" s="80" t="s">
        <v>39</v>
      </c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</row>
    <row r="3" spans="1:27" ht="15.75" customHeight="1">
      <c r="A3" s="189">
        <v>1</v>
      </c>
      <c r="B3" s="79" t="s">
        <v>9</v>
      </c>
      <c r="C3" s="123">
        <v>3519</v>
      </c>
      <c r="D3" s="123">
        <v>4098617</v>
      </c>
      <c r="E3" s="123">
        <v>3431520</v>
      </c>
      <c r="F3" s="123">
        <v>3551753</v>
      </c>
      <c r="G3" s="123">
        <v>4064554</v>
      </c>
      <c r="H3" s="123">
        <v>193697</v>
      </c>
      <c r="I3" s="123">
        <v>352670</v>
      </c>
      <c r="J3" s="123">
        <v>233</v>
      </c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</row>
    <row r="4" spans="1:27" ht="15.75" customHeight="1">
      <c r="A4" s="189"/>
      <c r="B4" s="79" t="s">
        <v>10</v>
      </c>
      <c r="C4" s="123">
        <v>3528</v>
      </c>
      <c r="D4" s="123">
        <v>4144158</v>
      </c>
      <c r="E4" s="123">
        <v>3435998</v>
      </c>
      <c r="F4" s="123">
        <v>3559432</v>
      </c>
      <c r="G4" s="123">
        <v>4078358</v>
      </c>
      <c r="H4" s="123">
        <v>193730</v>
      </c>
      <c r="I4" s="123">
        <v>353014</v>
      </c>
      <c r="J4" s="123">
        <v>231</v>
      </c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</row>
    <row r="5" spans="1:27" ht="15.75" customHeight="1">
      <c r="A5" s="189">
        <v>2</v>
      </c>
      <c r="B5" s="79" t="s">
        <v>9</v>
      </c>
      <c r="C5" s="123">
        <v>3787</v>
      </c>
      <c r="D5" s="123">
        <v>4055406</v>
      </c>
      <c r="E5" s="123">
        <v>3425878</v>
      </c>
      <c r="F5" s="123">
        <v>3430292</v>
      </c>
      <c r="G5" s="123">
        <v>3922362</v>
      </c>
      <c r="H5" s="123">
        <v>147987</v>
      </c>
      <c r="I5" s="123">
        <v>260436</v>
      </c>
      <c r="J5" s="123">
        <v>209</v>
      </c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</row>
    <row r="6" spans="1:27" ht="15.75" customHeight="1">
      <c r="A6" s="189"/>
      <c r="B6" s="79" t="s">
        <v>10</v>
      </c>
      <c r="C6" s="123">
        <v>3773</v>
      </c>
      <c r="D6" s="123">
        <v>4092450</v>
      </c>
      <c r="E6" s="123">
        <v>3459707</v>
      </c>
      <c r="F6" s="123">
        <v>3450354</v>
      </c>
      <c r="G6" s="123">
        <v>3950572</v>
      </c>
      <c r="H6" s="123">
        <v>148741</v>
      </c>
      <c r="I6" s="123">
        <v>260862</v>
      </c>
      <c r="J6" s="123">
        <v>226</v>
      </c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</row>
    <row r="7" spans="1:27" ht="15.75" customHeight="1">
      <c r="A7" s="185">
        <v>3</v>
      </c>
      <c r="B7" s="79" t="s">
        <v>9</v>
      </c>
      <c r="C7" s="123">
        <v>2550</v>
      </c>
      <c r="D7" s="123">
        <v>3937362</v>
      </c>
      <c r="E7" s="123">
        <v>3411722</v>
      </c>
      <c r="F7" s="123">
        <v>3446208</v>
      </c>
      <c r="G7" s="123">
        <v>3987173</v>
      </c>
      <c r="H7" s="123">
        <v>129265</v>
      </c>
      <c r="I7" s="123">
        <v>315775</v>
      </c>
      <c r="J7" s="123">
        <v>190</v>
      </c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</row>
    <row r="8" spans="1:27" ht="15.75" customHeight="1">
      <c r="A8" s="185"/>
      <c r="B8" s="79" t="s">
        <v>10</v>
      </c>
      <c r="C8" s="123">
        <v>2494</v>
      </c>
      <c r="D8" s="123">
        <v>3958467</v>
      </c>
      <c r="E8" s="123">
        <v>3421189</v>
      </c>
      <c r="F8" s="123">
        <v>3464556</v>
      </c>
      <c r="G8" s="123">
        <v>4017265</v>
      </c>
      <c r="H8" s="123">
        <v>130870</v>
      </c>
      <c r="I8" s="123">
        <v>319351</v>
      </c>
      <c r="J8" s="123">
        <v>187</v>
      </c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</row>
    <row r="9" spans="1:27" ht="15.75" customHeight="1"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</row>
    <row r="10" spans="1:27" ht="15.75" customHeight="1">
      <c r="A10" s="190" t="s">
        <v>0</v>
      </c>
      <c r="B10" s="188" t="s">
        <v>1</v>
      </c>
      <c r="C10" s="187" t="s">
        <v>3</v>
      </c>
      <c r="D10" s="185"/>
      <c r="E10" s="185"/>
      <c r="F10" s="185"/>
      <c r="G10" s="185"/>
      <c r="H10" s="185"/>
      <c r="I10" s="185"/>
      <c r="J10" s="185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</row>
    <row r="11" spans="1:27" ht="15.75" customHeight="1">
      <c r="A11" s="190"/>
      <c r="B11" s="188"/>
      <c r="C11" s="81" t="s">
        <v>32</v>
      </c>
      <c r="D11" s="81" t="s">
        <v>33</v>
      </c>
      <c r="E11" s="81" t="s">
        <v>34</v>
      </c>
      <c r="F11" s="81" t="s">
        <v>35</v>
      </c>
      <c r="G11" s="81" t="s">
        <v>36</v>
      </c>
      <c r="H11" s="81" t="s">
        <v>37</v>
      </c>
      <c r="I11" s="81" t="s">
        <v>38</v>
      </c>
      <c r="J11" s="81" t="s">
        <v>39</v>
      </c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</row>
    <row r="12" spans="1:27" ht="15.75" customHeight="1">
      <c r="A12" s="189">
        <v>1</v>
      </c>
      <c r="B12" s="79" t="s">
        <v>9</v>
      </c>
      <c r="C12" s="123">
        <v>185177</v>
      </c>
      <c r="D12" s="123">
        <v>951</v>
      </c>
      <c r="E12" s="123">
        <v>131723</v>
      </c>
      <c r="F12" s="123">
        <v>164936</v>
      </c>
      <c r="G12" s="123">
        <v>1818</v>
      </c>
      <c r="H12" s="123">
        <v>288838</v>
      </c>
      <c r="I12" s="123">
        <v>2656</v>
      </c>
      <c r="J12" s="123">
        <v>1160</v>
      </c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</row>
    <row r="13" spans="1:27" ht="15.75" customHeight="1">
      <c r="A13" s="189"/>
      <c r="B13" s="79" t="s">
        <v>10</v>
      </c>
      <c r="C13" s="123">
        <v>186834</v>
      </c>
      <c r="D13" s="123">
        <v>1007</v>
      </c>
      <c r="E13" s="123">
        <v>132429</v>
      </c>
      <c r="F13" s="123">
        <v>166238</v>
      </c>
      <c r="G13" s="123">
        <v>1872</v>
      </c>
      <c r="H13" s="123">
        <v>290378</v>
      </c>
      <c r="I13" s="123">
        <v>2600</v>
      </c>
      <c r="J13" s="123">
        <v>1164</v>
      </c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</row>
    <row r="14" spans="1:27" ht="15.75" customHeight="1">
      <c r="A14" s="189">
        <v>2</v>
      </c>
      <c r="B14" s="79" t="s">
        <v>9</v>
      </c>
      <c r="C14" s="123">
        <v>190064</v>
      </c>
      <c r="D14" s="123">
        <v>969</v>
      </c>
      <c r="E14" s="123">
        <v>118217</v>
      </c>
      <c r="F14" s="123">
        <v>146569</v>
      </c>
      <c r="G14" s="123">
        <v>1420</v>
      </c>
      <c r="H14" s="123">
        <v>277170</v>
      </c>
      <c r="I14" s="123">
        <v>2290</v>
      </c>
      <c r="J14" s="123">
        <v>1270</v>
      </c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</row>
    <row r="15" spans="1:27" ht="15.75" customHeight="1">
      <c r="A15" s="189"/>
      <c r="B15" s="79" t="s">
        <v>10</v>
      </c>
      <c r="C15" s="123">
        <v>191965</v>
      </c>
      <c r="D15" s="123">
        <v>1008</v>
      </c>
      <c r="E15" s="123">
        <v>118798</v>
      </c>
      <c r="F15" s="123">
        <v>147425</v>
      </c>
      <c r="G15" s="123">
        <v>1384</v>
      </c>
      <c r="H15" s="123">
        <v>278270</v>
      </c>
      <c r="I15" s="123">
        <v>2309</v>
      </c>
      <c r="J15" s="123">
        <v>1257</v>
      </c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</row>
    <row r="16" spans="1:27" ht="15.75" customHeight="1">
      <c r="A16" s="185">
        <v>3</v>
      </c>
      <c r="B16" s="79" t="s">
        <v>9</v>
      </c>
      <c r="C16" s="123">
        <v>197895</v>
      </c>
      <c r="D16" s="123">
        <v>1106</v>
      </c>
      <c r="E16" s="123">
        <v>130707</v>
      </c>
      <c r="F16" s="123">
        <v>155389</v>
      </c>
      <c r="G16" s="123">
        <v>2021</v>
      </c>
      <c r="H16" s="123">
        <v>290379</v>
      </c>
      <c r="I16" s="123">
        <v>5370</v>
      </c>
      <c r="J16" s="123">
        <v>1441</v>
      </c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</row>
    <row r="17" spans="1:27" ht="15.75" customHeight="1">
      <c r="A17" s="185"/>
      <c r="B17" s="79" t="s">
        <v>10</v>
      </c>
      <c r="C17" s="123">
        <v>200113</v>
      </c>
      <c r="D17" s="123">
        <v>1093</v>
      </c>
      <c r="E17" s="123">
        <v>131752</v>
      </c>
      <c r="F17" s="123">
        <v>156699</v>
      </c>
      <c r="G17" s="123">
        <v>2041</v>
      </c>
      <c r="H17" s="123">
        <v>293468</v>
      </c>
      <c r="I17" s="123">
        <v>5362</v>
      </c>
      <c r="J17" s="123">
        <v>1496</v>
      </c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</row>
    <row r="18" spans="1:27" ht="15.75" customHeight="1"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</row>
    <row r="19" spans="1:27" ht="15.75" customHeight="1">
      <c r="A19" s="190" t="s">
        <v>0</v>
      </c>
      <c r="B19" s="188" t="s">
        <v>1</v>
      </c>
      <c r="C19" s="186" t="s">
        <v>40</v>
      </c>
      <c r="D19" s="185"/>
      <c r="E19" s="185"/>
      <c r="F19" s="185"/>
      <c r="G19" s="185"/>
      <c r="H19" s="185"/>
      <c r="I19" s="185"/>
      <c r="J19" s="185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</row>
    <row r="20" spans="1:27" ht="15.75" customHeight="1">
      <c r="A20" s="190"/>
      <c r="B20" s="188"/>
      <c r="C20" s="80" t="s">
        <v>32</v>
      </c>
      <c r="D20" s="80" t="s">
        <v>33</v>
      </c>
      <c r="E20" s="80" t="s">
        <v>34</v>
      </c>
      <c r="F20" s="80" t="s">
        <v>35</v>
      </c>
      <c r="G20" s="80" t="s">
        <v>36</v>
      </c>
      <c r="H20" s="80" t="s">
        <v>37</v>
      </c>
      <c r="I20" s="80" t="s">
        <v>38</v>
      </c>
      <c r="J20" s="80" t="s">
        <v>39</v>
      </c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 t="s">
        <v>41</v>
      </c>
      <c r="X20" s="131"/>
      <c r="Y20" s="131"/>
      <c r="Z20" s="131"/>
      <c r="AA20" s="131"/>
    </row>
    <row r="21" spans="1:27" ht="15.75" customHeight="1">
      <c r="A21" s="189">
        <v>1</v>
      </c>
      <c r="B21" s="79" t="s">
        <v>9</v>
      </c>
      <c r="C21" s="123">
        <f t="shared" ref="C21:J21" si="0">C3/$D3</f>
        <v>8.5858229739446256E-4</v>
      </c>
      <c r="D21" s="123">
        <f t="shared" si="0"/>
        <v>1</v>
      </c>
      <c r="E21" s="123">
        <f t="shared" si="0"/>
        <v>0.83723851240552605</v>
      </c>
      <c r="F21" s="123">
        <f t="shared" si="0"/>
        <v>0.86657352955887312</v>
      </c>
      <c r="G21" s="123">
        <f t="shared" si="0"/>
        <v>0.99168914782718176</v>
      </c>
      <c r="H21" s="123">
        <f t="shared" si="0"/>
        <v>4.7259112037060305E-2</v>
      </c>
      <c r="I21" s="123">
        <f t="shared" si="0"/>
        <v>8.6046097988663001E-2</v>
      </c>
      <c r="J21" s="123">
        <f t="shared" si="0"/>
        <v>5.684844424350946E-5</v>
      </c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 t="s">
        <v>42</v>
      </c>
    </row>
    <row r="22" spans="1:27" ht="15.75" customHeight="1">
      <c r="A22" s="189"/>
      <c r="B22" s="79" t="s">
        <v>10</v>
      </c>
      <c r="C22" s="123">
        <f t="shared" ref="C22:J22" si="1">C4/$D4</f>
        <v>8.5131889276422376E-4</v>
      </c>
      <c r="D22" s="123">
        <f t="shared" si="1"/>
        <v>1</v>
      </c>
      <c r="E22" s="123">
        <f t="shared" si="1"/>
        <v>0.82911848438211089</v>
      </c>
      <c r="F22" s="123">
        <f t="shared" si="1"/>
        <v>0.85890354566597127</v>
      </c>
      <c r="G22" s="123">
        <f t="shared" si="1"/>
        <v>0.98412222700003238</v>
      </c>
      <c r="H22" s="123">
        <f t="shared" si="1"/>
        <v>4.6747735004312091E-2</v>
      </c>
      <c r="I22" s="123">
        <f t="shared" si="1"/>
        <v>8.5183528234203429E-2</v>
      </c>
      <c r="J22" s="123">
        <f t="shared" si="1"/>
        <v>5.5741117978609887E-5</v>
      </c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 t="s">
        <v>43</v>
      </c>
    </row>
    <row r="23" spans="1:27" ht="15.75" customHeight="1">
      <c r="A23" s="189">
        <v>2</v>
      </c>
      <c r="B23" s="79" t="s">
        <v>9</v>
      </c>
      <c r="C23" s="123">
        <f t="shared" ref="C23:J23" si="2">C5/$D5</f>
        <v>9.33815257954444E-4</v>
      </c>
      <c r="D23" s="123">
        <f t="shared" si="2"/>
        <v>1</v>
      </c>
      <c r="E23" s="123">
        <f t="shared" si="2"/>
        <v>0.84476819336954179</v>
      </c>
      <c r="F23" s="123">
        <f t="shared" si="2"/>
        <v>0.84585661706867332</v>
      </c>
      <c r="G23" s="123">
        <f t="shared" si="2"/>
        <v>0.96719342033818567</v>
      </c>
      <c r="H23" s="123">
        <f t="shared" si="2"/>
        <v>3.6491290884315901E-2</v>
      </c>
      <c r="I23" s="123">
        <f t="shared" si="2"/>
        <v>6.4219464093114229E-2</v>
      </c>
      <c r="J23" s="123">
        <f t="shared" si="2"/>
        <v>5.1536147059012092E-5</v>
      </c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 t="s">
        <v>44</v>
      </c>
    </row>
    <row r="24" spans="1:27" ht="15.75" customHeight="1">
      <c r="A24" s="189"/>
      <c r="B24" s="79" t="s">
        <v>10</v>
      </c>
      <c r="C24" s="123">
        <f t="shared" ref="C24:J24" si="3">C6/$D6</f>
        <v>9.2194162421043628E-4</v>
      </c>
      <c r="D24" s="123">
        <f t="shared" si="3"/>
        <v>1</v>
      </c>
      <c r="E24" s="123">
        <f t="shared" si="3"/>
        <v>0.84538772617869495</v>
      </c>
      <c r="F24" s="123">
        <f t="shared" si="3"/>
        <v>0.84310229813436943</v>
      </c>
      <c r="G24" s="123">
        <f t="shared" si="3"/>
        <v>0.96533176947794108</v>
      </c>
      <c r="H24" s="123">
        <f t="shared" si="3"/>
        <v>3.6345221077838462E-2</v>
      </c>
      <c r="I24" s="123">
        <f t="shared" si="3"/>
        <v>6.3742257083165346E-2</v>
      </c>
      <c r="J24" s="123">
        <f t="shared" si="3"/>
        <v>5.5223643538711527E-5</v>
      </c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 t="s">
        <v>45</v>
      </c>
    </row>
    <row r="25" spans="1:27" ht="15.75" customHeight="1">
      <c r="A25" s="185">
        <v>3</v>
      </c>
      <c r="B25" s="79" t="s">
        <v>9</v>
      </c>
      <c r="C25" s="123">
        <f t="shared" ref="C25:J25" si="4">C7/$D7</f>
        <v>6.4764174592023792E-4</v>
      </c>
      <c r="D25" s="123">
        <f t="shared" si="4"/>
        <v>1</v>
      </c>
      <c r="E25" s="123">
        <f t="shared" si="4"/>
        <v>0.86649944810764157</v>
      </c>
      <c r="F25" s="123">
        <f t="shared" si="4"/>
        <v>0.87525810428403583</v>
      </c>
      <c r="G25" s="123">
        <f t="shared" si="4"/>
        <v>1.0126508560807972</v>
      </c>
      <c r="H25" s="123">
        <f t="shared" si="4"/>
        <v>3.2830356975050809E-2</v>
      </c>
      <c r="I25" s="123">
        <f t="shared" si="4"/>
        <v>8.0199636203122801E-2</v>
      </c>
      <c r="J25" s="123">
        <f t="shared" si="4"/>
        <v>4.8255659499939297E-5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 t="s">
        <v>41</v>
      </c>
    </row>
    <row r="26" spans="1:27" ht="15.75" customHeight="1">
      <c r="A26" s="185"/>
      <c r="B26" s="79" t="s">
        <v>10</v>
      </c>
      <c r="C26" s="123">
        <f t="shared" ref="C26:J26" si="5">C8/$D8</f>
        <v>6.3004188237517197E-4</v>
      </c>
      <c r="D26" s="123">
        <f t="shared" si="5"/>
        <v>1</v>
      </c>
      <c r="E26" s="123">
        <f t="shared" si="5"/>
        <v>0.86427119387379003</v>
      </c>
      <c r="F26" s="123">
        <f t="shared" si="5"/>
        <v>0.87522669760793759</v>
      </c>
      <c r="G26" s="123">
        <f t="shared" si="5"/>
        <v>1.0148537299919389</v>
      </c>
      <c r="H26" s="123">
        <f t="shared" si="5"/>
        <v>3.3060778326559244E-2</v>
      </c>
      <c r="I26" s="123">
        <f t="shared" si="5"/>
        <v>8.067542308676566E-2</v>
      </c>
      <c r="J26" s="123">
        <f t="shared" si="5"/>
        <v>4.7240510025724604E-5</v>
      </c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 t="s">
        <v>42</v>
      </c>
    </row>
    <row r="27" spans="1:27" ht="15.75" customHeight="1"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 t="s">
        <v>43</v>
      </c>
    </row>
    <row r="28" spans="1:27" ht="15.75" customHeight="1">
      <c r="A28" s="190" t="s">
        <v>0</v>
      </c>
      <c r="B28" s="188" t="s">
        <v>1</v>
      </c>
      <c r="C28" s="187" t="s">
        <v>46</v>
      </c>
      <c r="D28" s="185"/>
      <c r="E28" s="185"/>
      <c r="F28" s="185"/>
      <c r="G28" s="185"/>
      <c r="H28" s="185"/>
      <c r="I28" s="185"/>
      <c r="J28" s="185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 t="s">
        <v>44</v>
      </c>
    </row>
    <row r="29" spans="1:27" ht="15.75" customHeight="1">
      <c r="A29" s="190"/>
      <c r="B29" s="188"/>
      <c r="C29" s="81" t="s">
        <v>32</v>
      </c>
      <c r="D29" s="81" t="s">
        <v>33</v>
      </c>
      <c r="E29" s="81" t="s">
        <v>34</v>
      </c>
      <c r="F29" s="81" t="s">
        <v>35</v>
      </c>
      <c r="G29" s="81" t="s">
        <v>36</v>
      </c>
      <c r="H29" s="81" t="s">
        <v>37</v>
      </c>
      <c r="I29" s="81" t="s">
        <v>38</v>
      </c>
      <c r="J29" s="81" t="s">
        <v>39</v>
      </c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 t="s">
        <v>45</v>
      </c>
    </row>
    <row r="30" spans="1:27" ht="15.75" customHeight="1">
      <c r="A30" s="189">
        <v>1</v>
      </c>
      <c r="B30" s="79" t="s">
        <v>9</v>
      </c>
      <c r="C30" s="123">
        <f t="shared" ref="C30:J30" si="6">C12/$C12</f>
        <v>1</v>
      </c>
      <c r="D30" s="123">
        <f t="shared" si="6"/>
        <v>5.1356269947131659E-3</v>
      </c>
      <c r="E30" s="123">
        <f t="shared" si="6"/>
        <v>0.71133564103533375</v>
      </c>
      <c r="F30" s="123">
        <f t="shared" si="6"/>
        <v>0.89069376866457495</v>
      </c>
      <c r="G30" s="123">
        <f t="shared" si="6"/>
        <v>9.8176339394201225E-3</v>
      </c>
      <c r="H30" s="123">
        <f t="shared" si="6"/>
        <v>1.5597941429011162</v>
      </c>
      <c r="I30" s="123">
        <f t="shared" si="6"/>
        <v>1.4343033962101124E-2</v>
      </c>
      <c r="J30" s="123">
        <f t="shared" si="6"/>
        <v>6.2642768810381418E-3</v>
      </c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 t="s">
        <v>41</v>
      </c>
    </row>
    <row r="31" spans="1:27" ht="15.75" customHeight="1">
      <c r="A31" s="189"/>
      <c r="B31" s="79" t="s">
        <v>10</v>
      </c>
      <c r="C31" s="123">
        <f t="shared" ref="C31:J31" si="7">C13/$C13</f>
        <v>1</v>
      </c>
      <c r="D31" s="123">
        <f t="shared" si="7"/>
        <v>5.3898112763201556E-3</v>
      </c>
      <c r="E31" s="123">
        <f t="shared" si="7"/>
        <v>0.70880567776742986</v>
      </c>
      <c r="F31" s="123">
        <f t="shared" si="7"/>
        <v>0.88976310521639534</v>
      </c>
      <c r="G31" s="123">
        <f t="shared" si="7"/>
        <v>1.001958958219596E-2</v>
      </c>
      <c r="H31" s="123">
        <f t="shared" si="7"/>
        <v>1.5542031964203518</v>
      </c>
      <c r="I31" s="123">
        <f t="shared" si="7"/>
        <v>1.3916096641938833E-2</v>
      </c>
      <c r="J31" s="123">
        <f t="shared" si="7"/>
        <v>6.2301294196987697E-3</v>
      </c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 t="s">
        <v>42</v>
      </c>
    </row>
    <row r="32" spans="1:27" ht="15.75" customHeight="1">
      <c r="A32" s="189">
        <v>2</v>
      </c>
      <c r="B32" s="79" t="s">
        <v>9</v>
      </c>
      <c r="C32" s="123">
        <f t="shared" ref="C32:J32" si="8">C14/$C14</f>
        <v>1</v>
      </c>
      <c r="D32" s="123">
        <f t="shared" si="8"/>
        <v>5.0982826837275867E-3</v>
      </c>
      <c r="E32" s="123">
        <f t="shared" si="8"/>
        <v>0.62198522602912698</v>
      </c>
      <c r="F32" s="123">
        <f t="shared" si="8"/>
        <v>0.77115603165249602</v>
      </c>
      <c r="G32" s="123">
        <f t="shared" si="8"/>
        <v>7.4711676067009004E-3</v>
      </c>
      <c r="H32" s="123">
        <f t="shared" si="8"/>
        <v>1.4582982574290766</v>
      </c>
      <c r="I32" s="123">
        <f t="shared" si="8"/>
        <v>1.2048573112214833E-2</v>
      </c>
      <c r="J32" s="123">
        <f t="shared" si="8"/>
        <v>6.6819597609226369E-3</v>
      </c>
      <c r="K32" s="131"/>
      <c r="L32" s="131"/>
      <c r="M32" s="131"/>
      <c r="N32" s="131"/>
      <c r="O32" s="123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 t="s">
        <v>43</v>
      </c>
    </row>
    <row r="33" spans="1:27" ht="15.75" customHeight="1">
      <c r="A33" s="189"/>
      <c r="B33" s="79" t="s">
        <v>10</v>
      </c>
      <c r="C33" s="123">
        <f t="shared" ref="C33:J33" si="9">C15/$C15</f>
        <v>1</v>
      </c>
      <c r="D33" s="123">
        <f t="shared" si="9"/>
        <v>5.2509572057406299E-3</v>
      </c>
      <c r="E33" s="123">
        <f t="shared" si="9"/>
        <v>0.61885239496783273</v>
      </c>
      <c r="F33" s="123">
        <f t="shared" si="9"/>
        <v>0.76797853775427816</v>
      </c>
      <c r="G33" s="123">
        <f t="shared" si="9"/>
        <v>7.2096475920089597E-3</v>
      </c>
      <c r="H33" s="123">
        <f t="shared" si="9"/>
        <v>1.4495871643268303</v>
      </c>
      <c r="I33" s="123">
        <f t="shared" si="9"/>
        <v>1.2028234313546741E-2</v>
      </c>
      <c r="J33" s="123">
        <f t="shared" si="9"/>
        <v>6.5480686583491779E-3</v>
      </c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 t="s">
        <v>44</v>
      </c>
    </row>
    <row r="34" spans="1:27" ht="15.75" customHeight="1">
      <c r="A34" s="185">
        <v>3</v>
      </c>
      <c r="B34" s="79" t="s">
        <v>9</v>
      </c>
      <c r="C34" s="123">
        <f t="shared" ref="C34:J34" si="10">C16/$C16</f>
        <v>1</v>
      </c>
      <c r="D34" s="123">
        <f t="shared" si="10"/>
        <v>5.5888223552894214E-3</v>
      </c>
      <c r="E34" s="123">
        <f t="shared" si="10"/>
        <v>0.66048662169332217</v>
      </c>
      <c r="F34" s="123">
        <f t="shared" si="10"/>
        <v>0.78520932817908484</v>
      </c>
      <c r="G34" s="123">
        <f t="shared" si="10"/>
        <v>1.0212486419565932E-2</v>
      </c>
      <c r="H34" s="123">
        <f t="shared" si="10"/>
        <v>1.4673387402410369</v>
      </c>
      <c r="I34" s="123">
        <f t="shared" si="10"/>
        <v>2.7135602213294929E-2</v>
      </c>
      <c r="J34" s="123">
        <f t="shared" si="10"/>
        <v>7.2816392531392911E-3</v>
      </c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 t="s">
        <v>45</v>
      </c>
    </row>
    <row r="35" spans="1:27" ht="15.75" customHeight="1">
      <c r="A35" s="185"/>
      <c r="B35" s="79" t="s">
        <v>10</v>
      </c>
      <c r="C35" s="123">
        <f t="shared" ref="C35:J35" si="11">C17/$C17</f>
        <v>1</v>
      </c>
      <c r="D35" s="123">
        <f t="shared" si="11"/>
        <v>5.4619140185795025E-3</v>
      </c>
      <c r="E35" s="123">
        <f t="shared" si="11"/>
        <v>0.65838801077391274</v>
      </c>
      <c r="F35" s="123">
        <f t="shared" si="11"/>
        <v>0.78305257529495831</v>
      </c>
      <c r="G35" s="123">
        <f t="shared" si="11"/>
        <v>1.019923743085157E-2</v>
      </c>
      <c r="H35" s="123">
        <f t="shared" si="11"/>
        <v>1.4665114210471084</v>
      </c>
      <c r="I35" s="123">
        <f t="shared" si="11"/>
        <v>2.6794860903589471E-2</v>
      </c>
      <c r="J35" s="123">
        <f t="shared" si="11"/>
        <v>7.4757761864546529E-3</v>
      </c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</row>
    <row r="36" spans="1:27" ht="15.75" customHeight="1"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</row>
    <row r="37" spans="1:27" ht="15.75" customHeight="1">
      <c r="A37" s="192" t="s">
        <v>0</v>
      </c>
      <c r="B37" s="192"/>
      <c r="C37" s="186" t="s">
        <v>47</v>
      </c>
      <c r="D37" s="185"/>
      <c r="E37" s="185"/>
      <c r="F37" s="185"/>
      <c r="G37" s="185"/>
      <c r="H37" s="185"/>
      <c r="I37" s="185"/>
      <c r="J37" s="185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 spans="1:27" ht="15.75" customHeight="1">
      <c r="A38" s="192"/>
      <c r="B38" s="192"/>
      <c r="C38" s="80" t="s">
        <v>32</v>
      </c>
      <c r="D38" s="80" t="s">
        <v>33</v>
      </c>
      <c r="E38" s="80" t="s">
        <v>34</v>
      </c>
      <c r="F38" s="80" t="s">
        <v>35</v>
      </c>
      <c r="G38" s="80" t="s">
        <v>36</v>
      </c>
      <c r="H38" s="80" t="s">
        <v>37</v>
      </c>
      <c r="I38" s="80" t="s">
        <v>38</v>
      </c>
      <c r="J38" s="80" t="s">
        <v>39</v>
      </c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</row>
    <row r="39" spans="1:27" ht="15.75" customHeight="1">
      <c r="A39" s="184">
        <v>1</v>
      </c>
      <c r="B39" s="184"/>
      <c r="C39" s="123">
        <f t="shared" ref="C39:J39" si="12">AVERAGE(C21:C22)</f>
        <v>8.5495059507934316E-4</v>
      </c>
      <c r="D39" s="123">
        <f t="shared" si="12"/>
        <v>1</v>
      </c>
      <c r="E39" s="123">
        <f t="shared" si="12"/>
        <v>0.83317849839381841</v>
      </c>
      <c r="F39" s="123">
        <f t="shared" si="12"/>
        <v>0.86273853761242214</v>
      </c>
      <c r="G39" s="123">
        <f t="shared" si="12"/>
        <v>0.98790568741360707</v>
      </c>
      <c r="H39" s="123">
        <f t="shared" si="12"/>
        <v>4.7003423520686198E-2</v>
      </c>
      <c r="I39" s="123">
        <f t="shared" si="12"/>
        <v>8.5614813111433208E-2</v>
      </c>
      <c r="J39" s="123">
        <f t="shared" si="12"/>
        <v>5.6294781111059677E-5</v>
      </c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</row>
    <row r="40" spans="1:27" ht="15.75" customHeight="1">
      <c r="A40" s="184">
        <v>2</v>
      </c>
      <c r="B40" s="184"/>
      <c r="C40" s="123">
        <f t="shared" ref="C40:J40" si="13">AVERAGE(C23:C24)</f>
        <v>9.2787844108244014E-4</v>
      </c>
      <c r="D40" s="123">
        <f t="shared" si="13"/>
        <v>1</v>
      </c>
      <c r="E40" s="123">
        <f t="shared" si="13"/>
        <v>0.84507795977411837</v>
      </c>
      <c r="F40" s="123">
        <f t="shared" si="13"/>
        <v>0.84447945760152132</v>
      </c>
      <c r="G40" s="123">
        <f t="shared" si="13"/>
        <v>0.96626259490806343</v>
      </c>
      <c r="H40" s="123">
        <f t="shared" si="13"/>
        <v>3.6418255981077181E-2</v>
      </c>
      <c r="I40" s="123">
        <f t="shared" si="13"/>
        <v>6.3980860588139787E-2</v>
      </c>
      <c r="J40" s="123">
        <f t="shared" si="13"/>
        <v>5.3379895298861813E-5</v>
      </c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</row>
    <row r="41" spans="1:27" ht="15.75" customHeight="1">
      <c r="A41" s="184">
        <v>3</v>
      </c>
      <c r="B41" s="184"/>
      <c r="C41" s="123">
        <f t="shared" ref="C41:J41" si="14">AVERAGE(C25:C26)</f>
        <v>6.38841814147705E-4</v>
      </c>
      <c r="D41" s="123">
        <f t="shared" si="14"/>
        <v>1</v>
      </c>
      <c r="E41" s="123">
        <f t="shared" si="14"/>
        <v>0.86538532099071586</v>
      </c>
      <c r="F41" s="123">
        <f t="shared" si="14"/>
        <v>0.87524240094598671</v>
      </c>
      <c r="G41" s="123">
        <f t="shared" si="14"/>
        <v>1.013752293036368</v>
      </c>
      <c r="H41" s="123">
        <f t="shared" si="14"/>
        <v>3.294556765080503E-2</v>
      </c>
      <c r="I41" s="123">
        <f t="shared" si="14"/>
        <v>8.0437529644944231E-2</v>
      </c>
      <c r="J41" s="123">
        <f t="shared" si="14"/>
        <v>4.7748084762831951E-5</v>
      </c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</row>
    <row r="42" spans="1:27" ht="15.75" customHeight="1">
      <c r="A42" s="185"/>
      <c r="B42" s="185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</row>
    <row r="43" spans="1:27" ht="15.75" customHeight="1">
      <c r="A43" s="192" t="s">
        <v>0</v>
      </c>
      <c r="B43" s="192"/>
      <c r="C43" s="187" t="s">
        <v>48</v>
      </c>
      <c r="D43" s="185"/>
      <c r="E43" s="185"/>
      <c r="F43" s="185"/>
      <c r="G43" s="185"/>
      <c r="H43" s="185"/>
      <c r="I43" s="185"/>
      <c r="J43" s="185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</row>
    <row r="44" spans="1:27" ht="15.75" customHeight="1">
      <c r="A44" s="192"/>
      <c r="B44" s="192"/>
      <c r="C44" s="81" t="s">
        <v>32</v>
      </c>
      <c r="D44" s="81" t="s">
        <v>33</v>
      </c>
      <c r="E44" s="81" t="s">
        <v>34</v>
      </c>
      <c r="F44" s="81" t="s">
        <v>35</v>
      </c>
      <c r="G44" s="81" t="s">
        <v>36</v>
      </c>
      <c r="H44" s="81" t="s">
        <v>37</v>
      </c>
      <c r="I44" s="81" t="s">
        <v>38</v>
      </c>
      <c r="J44" s="81" t="s">
        <v>39</v>
      </c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</row>
    <row r="45" spans="1:27" ht="15.75" customHeight="1">
      <c r="A45" s="184">
        <v>1</v>
      </c>
      <c r="B45" s="184"/>
      <c r="C45" s="123">
        <f t="shared" ref="C45:J45" si="15">AVERAGE(C30:C31)</f>
        <v>1</v>
      </c>
      <c r="D45" s="123">
        <f t="shared" si="15"/>
        <v>5.2627191355166612E-3</v>
      </c>
      <c r="E45" s="123">
        <f t="shared" si="15"/>
        <v>0.71007065940138181</v>
      </c>
      <c r="F45" s="123">
        <f t="shared" si="15"/>
        <v>0.89022843694048515</v>
      </c>
      <c r="G45" s="123">
        <f t="shared" si="15"/>
        <v>9.9186117608080424E-3</v>
      </c>
      <c r="H45" s="123">
        <f t="shared" si="15"/>
        <v>1.5569986696607341</v>
      </c>
      <c r="I45" s="123">
        <f t="shared" si="15"/>
        <v>1.4129565302019979E-2</v>
      </c>
      <c r="J45" s="123">
        <f t="shared" si="15"/>
        <v>6.2472031503684553E-3</v>
      </c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</row>
    <row r="46" spans="1:27" ht="15.75" customHeight="1">
      <c r="A46" s="184">
        <v>2</v>
      </c>
      <c r="B46" s="184"/>
      <c r="C46" s="123">
        <f t="shared" ref="C46:J46" si="16">AVERAGE(C32:C33)</f>
        <v>1</v>
      </c>
      <c r="D46" s="123">
        <f t="shared" si="16"/>
        <v>5.1746199447341087E-3</v>
      </c>
      <c r="E46" s="123">
        <f t="shared" si="16"/>
        <v>0.6204188104984798</v>
      </c>
      <c r="F46" s="123">
        <f t="shared" si="16"/>
        <v>0.76956728470338709</v>
      </c>
      <c r="G46" s="123">
        <f t="shared" si="16"/>
        <v>7.3404075993549305E-3</v>
      </c>
      <c r="H46" s="123">
        <f t="shared" si="16"/>
        <v>1.4539427108779535</v>
      </c>
      <c r="I46" s="123">
        <f t="shared" si="16"/>
        <v>1.2038403712880787E-2</v>
      </c>
      <c r="J46" s="123">
        <f t="shared" si="16"/>
        <v>6.6150142096359074E-3</v>
      </c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</row>
    <row r="47" spans="1:27" ht="15.75" customHeight="1">
      <c r="A47" s="184">
        <v>3</v>
      </c>
      <c r="B47" s="184"/>
      <c r="C47" s="123">
        <f t="shared" ref="C47:J47" si="17">AVERAGE(C34:C35)</f>
        <v>1</v>
      </c>
      <c r="D47" s="123">
        <f t="shared" si="17"/>
        <v>5.525368186934462E-3</v>
      </c>
      <c r="E47" s="123">
        <f t="shared" si="17"/>
        <v>0.65943731623361745</v>
      </c>
      <c r="F47" s="123">
        <f t="shared" si="17"/>
        <v>0.78413095173702163</v>
      </c>
      <c r="G47" s="123">
        <f t="shared" si="17"/>
        <v>1.020586192520875E-2</v>
      </c>
      <c r="H47" s="123">
        <f t="shared" si="17"/>
        <v>1.4669250806440726</v>
      </c>
      <c r="I47" s="123">
        <f t="shared" si="17"/>
        <v>2.6965231558442201E-2</v>
      </c>
      <c r="J47" s="123">
        <f t="shared" si="17"/>
        <v>7.378707719796972E-3</v>
      </c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</row>
    <row r="48" spans="1:27" ht="15.75" customHeight="1"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</row>
    <row r="49" spans="1:27" ht="15.75" customHeight="1">
      <c r="A49" s="191" t="s">
        <v>16</v>
      </c>
      <c r="B49" s="191"/>
      <c r="C49" s="191"/>
      <c r="D49" s="191"/>
      <c r="E49" s="191"/>
      <c r="F49" s="19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  <row r="50" spans="1:27" s="78" customFormat="1" ht="45.75" customHeight="1">
      <c r="A50" s="82" t="s">
        <v>18</v>
      </c>
      <c r="B50" s="82" t="s">
        <v>19</v>
      </c>
      <c r="C50" s="82" t="s">
        <v>49</v>
      </c>
      <c r="D50" s="82" t="s">
        <v>50</v>
      </c>
      <c r="E50" s="82" t="s">
        <v>51</v>
      </c>
      <c r="F50" s="82" t="s">
        <v>52</v>
      </c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 spans="1:27" ht="15.75" customHeight="1">
      <c r="A51" s="84" t="s">
        <v>22</v>
      </c>
      <c r="B51" s="142">
        <f>AVERAGE(F39:F41)</f>
        <v>0.86082013205330998</v>
      </c>
      <c r="C51" s="142">
        <f>AVERAGE(H39:H41)</f>
        <v>3.8789082384189467E-2</v>
      </c>
      <c r="D51" s="142">
        <f>AVERAGE(I39:I41)</f>
        <v>7.6677734448172399E-2</v>
      </c>
      <c r="E51" s="142">
        <f>B51/C51</f>
        <v>22.192330396662918</v>
      </c>
      <c r="F51" s="142">
        <f>B51/D51</f>
        <v>11.226467999457533</v>
      </c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</row>
    <row r="52" spans="1:27" ht="15.75" customHeight="1">
      <c r="A52" s="85" t="s">
        <v>23</v>
      </c>
      <c r="B52" s="143">
        <f>AVERAGE(F45:F47)</f>
        <v>0.81464222446029788</v>
      </c>
      <c r="C52" s="143">
        <f>AVERAGE(G45:G47)</f>
        <v>9.1549604284572404E-3</v>
      </c>
      <c r="D52" s="143">
        <f>AVERAGE(I45:I47)</f>
        <v>1.771106685778099E-2</v>
      </c>
      <c r="E52" s="143">
        <f>B52/C52</f>
        <v>88.983696961492853</v>
      </c>
      <c r="F52" s="143">
        <f>B52/D52</f>
        <v>45.996225467490781</v>
      </c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</row>
    <row r="53" spans="1:27" ht="15.75" customHeight="1"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</row>
    <row r="54" spans="1:27" ht="15.75" customHeight="1"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</row>
    <row r="55" spans="1:27" ht="15.75" customHeight="1"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</row>
    <row r="56" spans="1:27" ht="15.75" customHeight="1"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</row>
    <row r="57" spans="1:27" ht="15.75" customHeight="1"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</row>
    <row r="58" spans="1:27" ht="15.75" customHeight="1"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</row>
    <row r="59" spans="1:27" ht="15.75" customHeight="1">
      <c r="B59" s="184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</row>
    <row r="60" spans="1:27" ht="15.75" customHeight="1">
      <c r="B60" s="185"/>
      <c r="C60" s="131"/>
      <c r="D60" s="131"/>
      <c r="E60" s="131"/>
      <c r="F60" s="131"/>
      <c r="G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</row>
    <row r="61" spans="1:27" ht="15.75" customHeight="1">
      <c r="B61" s="185"/>
      <c r="C61" s="131"/>
      <c r="D61" s="131"/>
      <c r="E61" s="131"/>
      <c r="F61" s="131"/>
      <c r="G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</row>
    <row r="62" spans="1:27" ht="15.75" customHeight="1">
      <c r="B62" s="185"/>
      <c r="C62" s="131"/>
      <c r="D62" s="131"/>
      <c r="E62" s="131"/>
      <c r="F62" s="131"/>
      <c r="G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</row>
    <row r="63" spans="1:27" ht="15.75" customHeight="1">
      <c r="B63" s="185"/>
      <c r="C63" s="131"/>
      <c r="D63" s="131"/>
      <c r="E63" s="131"/>
      <c r="F63" s="131"/>
      <c r="G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</row>
    <row r="64" spans="1:27" ht="13">
      <c r="B64" s="185"/>
      <c r="C64" s="131"/>
      <c r="D64" s="131"/>
      <c r="E64" s="131"/>
      <c r="F64" s="131"/>
      <c r="G64" s="131"/>
      <c r="H64" s="185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</row>
    <row r="65" spans="2:27" ht="13">
      <c r="B65" s="185"/>
      <c r="C65" s="131"/>
      <c r="D65" s="131"/>
      <c r="E65" s="131"/>
      <c r="F65" s="131"/>
      <c r="G65" s="131"/>
      <c r="H65" s="185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</row>
    <row r="66" spans="2:27" ht="13">
      <c r="B66" s="185"/>
      <c r="C66" s="131"/>
      <c r="D66" s="131"/>
      <c r="E66" s="131"/>
      <c r="F66" s="131"/>
      <c r="G66" s="131"/>
      <c r="H66" s="185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</row>
    <row r="67" spans="2:27" ht="13">
      <c r="B67" s="131"/>
      <c r="C67" s="131"/>
      <c r="D67" s="131"/>
      <c r="E67" s="131"/>
      <c r="F67" s="131"/>
      <c r="G67" s="131"/>
      <c r="H67" s="185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</row>
    <row r="68" spans="2:27" ht="13">
      <c r="B68" s="131"/>
      <c r="C68" s="131"/>
      <c r="D68" s="131"/>
      <c r="E68" s="131"/>
      <c r="F68" s="131"/>
      <c r="G68" s="131"/>
      <c r="H68" s="185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</row>
    <row r="69" spans="2:27" ht="13">
      <c r="B69" s="131"/>
      <c r="C69" s="131"/>
      <c r="D69" s="131"/>
      <c r="E69" s="131"/>
      <c r="F69" s="131"/>
      <c r="G69" s="131"/>
      <c r="H69" s="185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</row>
    <row r="70" spans="2:27" ht="13">
      <c r="B70" s="131"/>
      <c r="C70" s="131"/>
      <c r="D70" s="131"/>
      <c r="E70" s="131"/>
      <c r="F70" s="131"/>
      <c r="G70" s="131"/>
      <c r="H70" s="185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</row>
    <row r="71" spans="2:27" ht="13">
      <c r="B71" s="131"/>
      <c r="C71" s="131"/>
      <c r="D71" s="131"/>
      <c r="E71" s="131"/>
      <c r="F71" s="131"/>
      <c r="G71" s="131"/>
      <c r="H71" s="185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</row>
    <row r="72" spans="2:27" ht="13"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</row>
    <row r="73" spans="2:27" ht="13"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</row>
    <row r="74" spans="2:27" ht="13"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</row>
    <row r="75" spans="2:27" ht="13"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</row>
    <row r="76" spans="2:27" ht="13"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</row>
    <row r="77" spans="2:27" ht="13"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</row>
    <row r="78" spans="2:27" ht="13"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</row>
    <row r="79" spans="2:27" ht="13"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</row>
    <row r="80" spans="2:27" ht="13"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</row>
    <row r="81" spans="2:27" ht="13"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</row>
    <row r="82" spans="2:27" ht="13"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</row>
    <row r="83" spans="2:27" ht="13"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</row>
    <row r="84" spans="2:27" ht="13"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</row>
    <row r="85" spans="2:27" ht="13"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</row>
    <row r="86" spans="2:27" ht="13"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</row>
    <row r="87" spans="2:27" ht="13"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</row>
    <row r="88" spans="2:27" ht="13"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</row>
    <row r="89" spans="2:27" ht="13"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</row>
    <row r="90" spans="2:27" ht="13"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</row>
    <row r="91" spans="2:27" ht="13"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</row>
    <row r="92" spans="2:27" ht="13"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</row>
    <row r="93" spans="2:27" ht="13"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</row>
    <row r="94" spans="2:27" ht="13"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</row>
    <row r="95" spans="2:27" ht="13"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</row>
    <row r="96" spans="2:27" ht="13"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</row>
    <row r="97" spans="2:27" ht="13"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</row>
    <row r="98" spans="2:27" ht="13"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</row>
    <row r="99" spans="2:27" ht="13"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</row>
    <row r="100" spans="2:27" ht="13"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</row>
    <row r="101" spans="2:27" ht="13"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</row>
    <row r="102" spans="2:27" ht="13"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</row>
    <row r="103" spans="2:27" ht="13"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</row>
    <row r="104" spans="2:27" ht="13"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</row>
    <row r="105" spans="2:27" ht="13"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</row>
    <row r="106" spans="2:27" ht="13"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</row>
    <row r="107" spans="2:27" ht="13"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</row>
    <row r="108" spans="2:27" ht="13"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</row>
    <row r="109" spans="2:27" ht="13"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</row>
    <row r="110" spans="2:27" ht="13"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</row>
    <row r="111" spans="2:27" ht="13"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</row>
    <row r="112" spans="2:27" ht="13"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</row>
    <row r="113" spans="2:27" ht="13"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</row>
    <row r="114" spans="2:27" ht="13"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</row>
    <row r="115" spans="2:27" ht="13"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</row>
    <row r="116" spans="2:27" ht="13"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</row>
    <row r="117" spans="2:27" ht="13"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</row>
    <row r="118" spans="2:27" ht="13"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</row>
    <row r="119" spans="2:27" ht="13"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</row>
    <row r="120" spans="2:27" ht="13"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</row>
    <row r="121" spans="2:27" ht="13"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</row>
    <row r="122" spans="2:27" ht="13"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</row>
    <row r="123" spans="2:27" ht="13"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</row>
    <row r="124" spans="2:27" ht="13"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</row>
    <row r="125" spans="2:27" ht="13"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</row>
    <row r="126" spans="2:27" ht="13"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</row>
    <row r="127" spans="2:27" ht="13"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</row>
    <row r="128" spans="2:27" ht="13"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</row>
    <row r="129" spans="2:27" ht="13"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</row>
    <row r="130" spans="2:27" ht="13"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</row>
    <row r="131" spans="2:27" ht="13"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</row>
    <row r="132" spans="2:27" ht="13"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</row>
    <row r="133" spans="2:27" ht="13"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</row>
    <row r="134" spans="2:27" ht="13"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</row>
    <row r="135" spans="2:27" ht="13"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</row>
    <row r="136" spans="2:27" ht="13"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</row>
    <row r="137" spans="2:27" ht="13"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</row>
    <row r="138" spans="2:27" ht="13"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</row>
    <row r="139" spans="2:27" ht="13"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</row>
    <row r="140" spans="2:27" ht="13"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</row>
    <row r="141" spans="2:27" ht="13"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</row>
    <row r="142" spans="2:27" ht="13"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</row>
    <row r="143" spans="2:27" ht="13"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</row>
    <row r="144" spans="2:27" ht="13"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</row>
    <row r="145" spans="2:27" ht="13"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</row>
    <row r="146" spans="2:27" ht="13"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</row>
    <row r="147" spans="2:27" ht="13"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</row>
    <row r="148" spans="2:27" ht="13"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</row>
    <row r="149" spans="2:27" ht="13"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</row>
    <row r="150" spans="2:27" ht="13"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</row>
    <row r="151" spans="2:27" ht="13"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</row>
    <row r="152" spans="2:27" ht="13"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</row>
    <row r="153" spans="2:27" ht="13"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</row>
    <row r="154" spans="2:27" ht="13"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</row>
    <row r="155" spans="2:27" ht="13"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</row>
    <row r="156" spans="2:27" ht="13"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</row>
    <row r="157" spans="2:27" ht="13"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</row>
    <row r="158" spans="2:27" ht="13"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</row>
    <row r="159" spans="2:27" ht="13"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</row>
    <row r="160" spans="2:27" ht="13"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</row>
    <row r="161" spans="2:27" ht="13"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</row>
    <row r="162" spans="2:27" ht="13"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</row>
    <row r="163" spans="2:27" ht="13"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</row>
    <row r="164" spans="2:27" ht="13"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</row>
    <row r="165" spans="2:27" ht="13"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</row>
    <row r="166" spans="2:27" ht="13"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</row>
    <row r="167" spans="2:27" ht="13"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</row>
    <row r="168" spans="2:27" ht="13"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</row>
    <row r="169" spans="2:27" ht="13"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</row>
    <row r="170" spans="2:27" ht="13"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</row>
    <row r="171" spans="2:27" ht="13"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</row>
    <row r="172" spans="2:27" ht="13"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</row>
    <row r="173" spans="2:27" ht="13"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</row>
    <row r="174" spans="2:27" ht="13"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</row>
    <row r="175" spans="2:27" ht="13"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</row>
    <row r="176" spans="2:27" ht="13"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</row>
    <row r="177" spans="2:27" ht="13"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</row>
    <row r="178" spans="2:27" ht="13"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</row>
    <row r="179" spans="2:27" ht="13"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</row>
    <row r="180" spans="2:27" ht="13"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</row>
    <row r="181" spans="2:27" ht="13"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</row>
    <row r="182" spans="2:27" ht="13"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</row>
    <row r="183" spans="2:27" ht="13"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</row>
    <row r="184" spans="2:27" ht="13"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</row>
    <row r="185" spans="2:27" ht="13"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</row>
    <row r="186" spans="2:27" ht="13"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</row>
    <row r="187" spans="2:27" ht="13"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</row>
    <row r="188" spans="2:27" ht="13"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</row>
    <row r="189" spans="2:27" ht="13"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</row>
    <row r="190" spans="2:27" ht="13"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</row>
    <row r="191" spans="2:27" ht="13"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</row>
    <row r="192" spans="2:27" ht="13"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</row>
    <row r="193" spans="2:27" ht="13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</row>
    <row r="194" spans="2:27" ht="13"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</row>
    <row r="195" spans="2:27" ht="13"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</row>
    <row r="196" spans="2:27" ht="13"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</row>
    <row r="197" spans="2:27" ht="13"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</row>
    <row r="198" spans="2:27" ht="13"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</row>
    <row r="199" spans="2:27" ht="13"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</row>
    <row r="200" spans="2:27" ht="13"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</row>
    <row r="201" spans="2:27" ht="13"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</row>
    <row r="202" spans="2:27" ht="13"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</row>
    <row r="203" spans="2:27" ht="13"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</row>
    <row r="204" spans="2:27" ht="13"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</row>
    <row r="205" spans="2:27" ht="13"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</row>
    <row r="206" spans="2:27" ht="13"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</row>
    <row r="207" spans="2:27" ht="13"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</row>
    <row r="208" spans="2:27" ht="13"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</row>
    <row r="209" spans="2:27" ht="13"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</row>
    <row r="210" spans="2:27" ht="13"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</row>
    <row r="211" spans="2:27" ht="13"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</row>
    <row r="212" spans="2:27" ht="13"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</row>
    <row r="213" spans="2:27" ht="13"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</row>
    <row r="214" spans="2:27" ht="13"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</row>
    <row r="215" spans="2:27" ht="13"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</row>
    <row r="216" spans="2:27" ht="13"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</row>
    <row r="217" spans="2:27" ht="13"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</row>
    <row r="218" spans="2:27" ht="13"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</row>
    <row r="219" spans="2:27" ht="13"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</row>
    <row r="220" spans="2:27" ht="13"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</row>
    <row r="221" spans="2:27" ht="13"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</row>
    <row r="222" spans="2:27" ht="13"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</row>
    <row r="223" spans="2:27" ht="13"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</row>
    <row r="224" spans="2:27" ht="13"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</row>
    <row r="225" spans="2:27" ht="13"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</row>
    <row r="226" spans="2:27" ht="13"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</row>
    <row r="227" spans="2:27" ht="13"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</row>
    <row r="228" spans="2:27" ht="13"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</row>
    <row r="229" spans="2:27" ht="13"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</row>
    <row r="230" spans="2:27" ht="13"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</row>
    <row r="231" spans="2:27" ht="13"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</row>
    <row r="232" spans="2:27" ht="13"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</row>
    <row r="233" spans="2:27" ht="13"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</row>
    <row r="234" spans="2:27" ht="13"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</row>
    <row r="235" spans="2:27" ht="13"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</row>
    <row r="236" spans="2:27" ht="13"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</row>
    <row r="237" spans="2:27" ht="13"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</row>
    <row r="238" spans="2:27" ht="13"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</row>
    <row r="239" spans="2:27" ht="13"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</row>
    <row r="240" spans="2:27" ht="13"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</row>
    <row r="241" spans="2:27" ht="13"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</row>
    <row r="242" spans="2:27" ht="13"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</row>
    <row r="243" spans="2:27" ht="13"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</row>
    <row r="244" spans="2:27" ht="13"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</row>
    <row r="245" spans="2:27" ht="13"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</row>
    <row r="246" spans="2:27" ht="13"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</row>
    <row r="247" spans="2:27" ht="13"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</row>
    <row r="248" spans="2:27" ht="13"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</row>
    <row r="249" spans="2:27" ht="13"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</row>
    <row r="250" spans="2:27" ht="13"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</row>
    <row r="251" spans="2:27" ht="13"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</row>
    <row r="252" spans="2:27" ht="13"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</row>
    <row r="253" spans="2:27" ht="13"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</row>
    <row r="254" spans="2:27" ht="13"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</row>
    <row r="255" spans="2:27" ht="13"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</row>
    <row r="256" spans="2:27" ht="13"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</row>
    <row r="257" spans="2:27" ht="13"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</row>
    <row r="258" spans="2:27" ht="13"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</row>
    <row r="259" spans="2:27" ht="13"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</row>
    <row r="260" spans="2:27" ht="13"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</row>
    <row r="261" spans="2:27" ht="13"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</row>
    <row r="262" spans="2:27" ht="13"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</row>
    <row r="263" spans="2:27" ht="13"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</row>
    <row r="264" spans="2:27" ht="13"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</row>
    <row r="265" spans="2:27" ht="13"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</row>
    <row r="266" spans="2:27" ht="13"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</row>
    <row r="267" spans="2:27" ht="13"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</row>
    <row r="268" spans="2:27" ht="13"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</row>
    <row r="269" spans="2:27" ht="13"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</row>
    <row r="270" spans="2:27" ht="13"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</row>
    <row r="271" spans="2:27" ht="13"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</row>
    <row r="272" spans="2:27" ht="13"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</row>
    <row r="273" spans="2:27" ht="13"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</row>
    <row r="274" spans="2:27" ht="13"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</row>
    <row r="275" spans="2:27" ht="13"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</row>
    <row r="276" spans="2:27" ht="13"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</row>
    <row r="277" spans="2:27" ht="13"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</row>
    <row r="278" spans="2:27" ht="13"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</row>
    <row r="279" spans="2:27" ht="13"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</row>
    <row r="280" spans="2:27" ht="13"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</row>
    <row r="281" spans="2:27" ht="13"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</row>
    <row r="282" spans="2:27" ht="13"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</row>
    <row r="283" spans="2:27" ht="13"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</row>
    <row r="284" spans="2:27" ht="13"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</row>
    <row r="285" spans="2:27" ht="13"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</row>
    <row r="286" spans="2:27" ht="13"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</row>
    <row r="287" spans="2:27" ht="13"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</row>
    <row r="288" spans="2:27" ht="13"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</row>
    <row r="289" spans="2:27" ht="13"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</row>
    <row r="290" spans="2:27" ht="13"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</row>
    <row r="291" spans="2:27" ht="13"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</row>
    <row r="292" spans="2:27" ht="13"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</row>
    <row r="293" spans="2:27" ht="13"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</row>
    <row r="294" spans="2:27" ht="13"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</row>
    <row r="295" spans="2:27" ht="13"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</row>
    <row r="296" spans="2:27" ht="13"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</row>
    <row r="297" spans="2:27" ht="13"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</row>
    <row r="298" spans="2:27" ht="13"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</row>
    <row r="299" spans="2:27" ht="13"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</row>
    <row r="300" spans="2:27" ht="13"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</row>
    <row r="301" spans="2:27" ht="13"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</row>
    <row r="302" spans="2:27" ht="13"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</row>
    <row r="303" spans="2:27" ht="13"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</row>
    <row r="304" spans="2:27" ht="13"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</row>
    <row r="305" spans="2:27" ht="13"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</row>
    <row r="306" spans="2:27" ht="13"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</row>
    <row r="307" spans="2:27" ht="13"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</row>
    <row r="308" spans="2:27" ht="13"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</row>
    <row r="309" spans="2:27" ht="13"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</row>
    <row r="310" spans="2:27" ht="13"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</row>
    <row r="311" spans="2:27" ht="13"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</row>
    <row r="312" spans="2:27" ht="13"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</row>
    <row r="313" spans="2:27" ht="13"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</row>
    <row r="314" spans="2:27" ht="13"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</row>
    <row r="315" spans="2:27" ht="13"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</row>
    <row r="316" spans="2:27" ht="13"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</row>
    <row r="317" spans="2:27" ht="13"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</row>
    <row r="318" spans="2:27" ht="13"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</row>
    <row r="319" spans="2:27" ht="13"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</row>
    <row r="320" spans="2:27" ht="13"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</row>
    <row r="321" spans="2:27" ht="13"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</row>
    <row r="322" spans="2:27" ht="13"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</row>
    <row r="323" spans="2:27" ht="13"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</row>
    <row r="324" spans="2:27" ht="13"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</row>
    <row r="325" spans="2:27" ht="13"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</row>
    <row r="326" spans="2:27" ht="13"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</row>
    <row r="327" spans="2:27" ht="13"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</row>
    <row r="328" spans="2:27" ht="13"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</row>
    <row r="329" spans="2:27" ht="13"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</row>
    <row r="330" spans="2:27" ht="13"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</row>
    <row r="331" spans="2:27" ht="13"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</row>
    <row r="332" spans="2:27" ht="13"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</row>
    <row r="333" spans="2:27" ht="13"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</row>
    <row r="334" spans="2:27" ht="13"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</row>
    <row r="335" spans="2:27" ht="13"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</row>
    <row r="336" spans="2:27" ht="13"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</row>
    <row r="337" spans="2:27" ht="13"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</row>
    <row r="338" spans="2:27" ht="13"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</row>
    <row r="339" spans="2:27" ht="13"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</row>
    <row r="340" spans="2:27" ht="13"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</row>
    <row r="341" spans="2:27" ht="13"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</row>
    <row r="342" spans="2:27" ht="13"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</row>
    <row r="343" spans="2:27" ht="13"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</row>
    <row r="344" spans="2:27" ht="13"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</row>
    <row r="345" spans="2:27" ht="13"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</row>
    <row r="346" spans="2:27" ht="13"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</row>
    <row r="347" spans="2:27" ht="13"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</row>
    <row r="348" spans="2:27" ht="13"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</row>
    <row r="349" spans="2:27" ht="13">
      <c r="B349" s="131"/>
      <c r="C349" s="131"/>
      <c r="D349" s="131"/>
      <c r="E349" s="131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</row>
    <row r="350" spans="2:27" ht="13">
      <c r="B350" s="131"/>
      <c r="C350" s="131"/>
      <c r="D350" s="131"/>
      <c r="E350" s="131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</row>
    <row r="351" spans="2:27" ht="13">
      <c r="B351" s="131"/>
      <c r="C351" s="131"/>
      <c r="D351" s="131"/>
      <c r="E351" s="131"/>
      <c r="F351" s="131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</row>
    <row r="352" spans="2:27" ht="13">
      <c r="B352" s="131"/>
      <c r="C352" s="131"/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</row>
    <row r="353" spans="2:27" ht="13">
      <c r="B353" s="131"/>
      <c r="C353" s="131"/>
      <c r="D353" s="131"/>
      <c r="E353" s="131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</row>
    <row r="354" spans="2:27" ht="13">
      <c r="B354" s="131"/>
      <c r="C354" s="131"/>
      <c r="D354" s="131"/>
      <c r="E354" s="131"/>
      <c r="F354" s="131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</row>
    <row r="355" spans="2:27" ht="13">
      <c r="B355" s="131"/>
      <c r="C355" s="131"/>
      <c r="D355" s="131"/>
      <c r="E355" s="131"/>
      <c r="F355" s="131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</row>
    <row r="356" spans="2:27" ht="13">
      <c r="B356" s="131"/>
      <c r="C356" s="131"/>
      <c r="D356" s="131"/>
      <c r="E356" s="131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</row>
    <row r="357" spans="2:27" ht="13"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</row>
    <row r="358" spans="2:27" ht="13">
      <c r="B358" s="131"/>
      <c r="C358" s="131"/>
      <c r="D358" s="131"/>
      <c r="E358" s="131"/>
      <c r="F358" s="131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</row>
    <row r="359" spans="2:27" ht="13">
      <c r="B359" s="131"/>
      <c r="C359" s="131"/>
      <c r="D359" s="131"/>
      <c r="E359" s="131"/>
      <c r="F359" s="131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</row>
    <row r="360" spans="2:27" ht="13"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</row>
    <row r="361" spans="2:27" ht="13">
      <c r="B361" s="131"/>
      <c r="C361" s="131"/>
      <c r="D361" s="131"/>
      <c r="E361" s="131"/>
      <c r="F361" s="131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</row>
    <row r="362" spans="2:27" ht="13">
      <c r="B362" s="131"/>
      <c r="C362" s="131"/>
      <c r="D362" s="131"/>
      <c r="E362" s="131"/>
      <c r="F362" s="131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</row>
    <row r="363" spans="2:27" ht="13">
      <c r="B363" s="131"/>
      <c r="C363" s="131"/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</row>
    <row r="364" spans="2:27" ht="13">
      <c r="B364" s="131"/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</row>
    <row r="365" spans="2:27" ht="13">
      <c r="B365" s="131"/>
      <c r="C365" s="131"/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</row>
    <row r="366" spans="2:27" ht="13">
      <c r="B366" s="131"/>
      <c r="C366" s="131"/>
      <c r="D366" s="131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</row>
    <row r="367" spans="2:27" ht="13">
      <c r="B367" s="131"/>
      <c r="C367" s="131"/>
      <c r="D367" s="131"/>
      <c r="E367" s="131"/>
      <c r="F367" s="131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</row>
    <row r="368" spans="2:27" ht="13">
      <c r="B368" s="131"/>
      <c r="C368" s="131"/>
      <c r="D368" s="131"/>
      <c r="E368" s="131"/>
      <c r="F368" s="131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</row>
    <row r="369" spans="2:27" ht="13">
      <c r="B369" s="131"/>
      <c r="C369" s="131"/>
      <c r="D369" s="131"/>
      <c r="E369" s="131"/>
      <c r="F369" s="131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</row>
    <row r="370" spans="2:27" ht="13">
      <c r="B370" s="131"/>
      <c r="C370" s="131"/>
      <c r="D370" s="131"/>
      <c r="E370" s="131"/>
      <c r="F370" s="131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</row>
    <row r="371" spans="2:27" ht="13">
      <c r="B371" s="131"/>
      <c r="C371" s="131"/>
      <c r="D371" s="131"/>
      <c r="E371" s="131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</row>
    <row r="372" spans="2:27" ht="13"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</row>
    <row r="373" spans="2:27" ht="13">
      <c r="B373" s="131"/>
      <c r="C373" s="131"/>
      <c r="D373" s="131"/>
      <c r="E373" s="131"/>
      <c r="F373" s="131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</row>
    <row r="374" spans="2:27" ht="13">
      <c r="B374" s="131"/>
      <c r="C374" s="131"/>
      <c r="D374" s="131"/>
      <c r="E374" s="131"/>
      <c r="F374" s="131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</row>
    <row r="375" spans="2:27" ht="13">
      <c r="B375" s="131"/>
      <c r="C375" s="131"/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</row>
    <row r="376" spans="2:27" ht="13">
      <c r="B376" s="131"/>
      <c r="C376" s="131"/>
      <c r="D376" s="131"/>
      <c r="E376" s="131"/>
      <c r="F376" s="131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</row>
    <row r="377" spans="2:27" ht="13"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</row>
    <row r="378" spans="2:27" ht="13">
      <c r="B378" s="131"/>
      <c r="C378" s="131"/>
      <c r="D378" s="131"/>
      <c r="E378" s="131"/>
      <c r="F378" s="131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</row>
    <row r="379" spans="2:27" ht="13">
      <c r="B379" s="131"/>
      <c r="C379" s="131"/>
      <c r="D379" s="131"/>
      <c r="E379" s="131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</row>
    <row r="380" spans="2:27" ht="13">
      <c r="B380" s="131"/>
      <c r="C380" s="131"/>
      <c r="D380" s="131"/>
      <c r="E380" s="131"/>
      <c r="F380" s="131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</row>
    <row r="381" spans="2:27" ht="13">
      <c r="B381" s="131"/>
      <c r="C381" s="131"/>
      <c r="D381" s="131"/>
      <c r="E381" s="131"/>
      <c r="F381" s="131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</row>
    <row r="382" spans="2:27" ht="13"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</row>
    <row r="383" spans="2:27" ht="13">
      <c r="B383" s="131"/>
      <c r="C383" s="131"/>
      <c r="D383" s="131"/>
      <c r="E383" s="131"/>
      <c r="F383" s="131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</row>
    <row r="384" spans="2:27" ht="13"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</row>
    <row r="385" spans="2:27" ht="13"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</row>
    <row r="386" spans="2:27" ht="13">
      <c r="B386" s="131"/>
      <c r="C386" s="131"/>
      <c r="D386" s="131"/>
      <c r="E386" s="131"/>
      <c r="F386" s="131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</row>
    <row r="387" spans="2:27" ht="13">
      <c r="B387" s="131"/>
      <c r="C387" s="131"/>
      <c r="D387" s="131"/>
      <c r="E387" s="131"/>
      <c r="F387" s="131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</row>
    <row r="388" spans="2:27" ht="13"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</row>
    <row r="389" spans="2:27" ht="13">
      <c r="B389" s="131"/>
      <c r="C389" s="131"/>
      <c r="D389" s="131"/>
      <c r="E389" s="131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</row>
    <row r="390" spans="2:27" ht="13">
      <c r="B390" s="131"/>
      <c r="C390" s="131"/>
      <c r="D390" s="131"/>
      <c r="E390" s="131"/>
      <c r="F390" s="131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</row>
    <row r="391" spans="2:27" ht="13">
      <c r="B391" s="131"/>
      <c r="C391" s="131"/>
      <c r="D391" s="131"/>
      <c r="E391" s="131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</row>
    <row r="392" spans="2:27" ht="13">
      <c r="B392" s="131"/>
      <c r="C392" s="131"/>
      <c r="D392" s="131"/>
      <c r="E392" s="131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</row>
    <row r="393" spans="2:27" ht="13">
      <c r="B393" s="131"/>
      <c r="C393" s="131"/>
      <c r="D393" s="131"/>
      <c r="E393" s="131"/>
      <c r="F393" s="131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</row>
    <row r="394" spans="2:27" ht="13"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</row>
    <row r="395" spans="2:27" ht="13">
      <c r="B395" s="131"/>
      <c r="C395" s="131"/>
      <c r="D395" s="131"/>
      <c r="E395" s="131"/>
      <c r="F395" s="131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</row>
    <row r="396" spans="2:27" ht="13">
      <c r="B396" s="131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</row>
    <row r="397" spans="2:27" ht="13">
      <c r="B397" s="131"/>
      <c r="C397" s="131"/>
      <c r="D397" s="131"/>
      <c r="E397" s="131"/>
      <c r="F397" s="131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</row>
    <row r="398" spans="2:27" ht="13">
      <c r="B398" s="131"/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</row>
    <row r="399" spans="2:27" ht="13">
      <c r="B399" s="131"/>
      <c r="C399" s="131"/>
      <c r="D399" s="131"/>
      <c r="E399" s="131"/>
      <c r="F399" s="131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</row>
    <row r="400" spans="2:27" ht="13">
      <c r="B400" s="131"/>
      <c r="C400" s="131"/>
      <c r="D400" s="131"/>
      <c r="E400" s="131"/>
      <c r="F400" s="131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</row>
    <row r="401" spans="2:27" ht="13">
      <c r="B401" s="131"/>
      <c r="C401" s="131"/>
      <c r="D401" s="131"/>
      <c r="E401" s="131"/>
      <c r="F401" s="131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</row>
    <row r="402" spans="2:27" ht="13">
      <c r="B402" s="131"/>
      <c r="C402" s="131"/>
      <c r="D402" s="131"/>
      <c r="E402" s="131"/>
      <c r="F402" s="131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</row>
    <row r="403" spans="2:27" ht="13">
      <c r="B403" s="131"/>
      <c r="C403" s="131"/>
      <c r="D403" s="131"/>
      <c r="E403" s="131"/>
      <c r="F403" s="131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</row>
    <row r="404" spans="2:27" ht="13">
      <c r="B404" s="131"/>
      <c r="C404" s="131"/>
      <c r="D404" s="131"/>
      <c r="E404" s="131"/>
      <c r="F404" s="131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</row>
    <row r="405" spans="2:27" ht="13">
      <c r="B405" s="131"/>
      <c r="C405" s="131"/>
      <c r="D405" s="131"/>
      <c r="E405" s="131"/>
      <c r="F405" s="131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</row>
    <row r="406" spans="2:27" ht="13">
      <c r="B406" s="131"/>
      <c r="C406" s="131"/>
      <c r="D406" s="131"/>
      <c r="E406" s="131"/>
      <c r="F406" s="131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</row>
    <row r="407" spans="2:27" ht="13">
      <c r="B407" s="131"/>
      <c r="C407" s="131"/>
      <c r="D407" s="131"/>
      <c r="E407" s="131"/>
      <c r="F407" s="131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</row>
    <row r="408" spans="2:27" ht="13">
      <c r="B408" s="131"/>
      <c r="C408" s="131"/>
      <c r="D408" s="131"/>
      <c r="E408" s="131"/>
      <c r="F408" s="131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</row>
    <row r="409" spans="2:27" ht="13">
      <c r="B409" s="131"/>
      <c r="C409" s="131"/>
      <c r="D409" s="131"/>
      <c r="E409" s="131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</row>
    <row r="410" spans="2:27" ht="13">
      <c r="B410" s="131"/>
      <c r="C410" s="131"/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</row>
    <row r="411" spans="2:27" ht="13">
      <c r="B411" s="131"/>
      <c r="C411" s="131"/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</row>
    <row r="412" spans="2:27" ht="13">
      <c r="B412" s="131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</row>
    <row r="413" spans="2:27" ht="13"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1"/>
      <c r="AA413" s="131"/>
    </row>
    <row r="414" spans="2:27" ht="13">
      <c r="B414" s="131"/>
      <c r="C414" s="131"/>
      <c r="D414" s="131"/>
      <c r="E414" s="131"/>
      <c r="F414" s="131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1"/>
      <c r="AA414" s="131"/>
    </row>
    <row r="415" spans="2:27" ht="13">
      <c r="B415" s="131"/>
      <c r="C415" s="131"/>
      <c r="D415" s="131"/>
      <c r="E415" s="131"/>
      <c r="F415" s="131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1"/>
      <c r="AA415" s="131"/>
    </row>
    <row r="416" spans="2:27" ht="13">
      <c r="B416" s="131"/>
      <c r="C416" s="131"/>
      <c r="D416" s="131"/>
      <c r="E416" s="131"/>
      <c r="F416" s="131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1"/>
      <c r="AA416" s="131"/>
    </row>
    <row r="417" spans="2:27" ht="13">
      <c r="B417" s="131"/>
      <c r="C417" s="131"/>
      <c r="D417" s="131"/>
      <c r="E417" s="131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1"/>
      <c r="AA417" s="131"/>
    </row>
    <row r="418" spans="2:27" ht="13">
      <c r="B418" s="131"/>
      <c r="C418" s="131"/>
      <c r="D418" s="131"/>
      <c r="E418" s="131"/>
      <c r="F418" s="131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1"/>
      <c r="AA418" s="131"/>
    </row>
    <row r="419" spans="2:27" ht="13">
      <c r="B419" s="131"/>
      <c r="C419" s="131"/>
      <c r="D419" s="131"/>
      <c r="E419" s="131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1"/>
      <c r="AA419" s="131"/>
    </row>
    <row r="420" spans="2:27" ht="13">
      <c r="B420" s="131"/>
      <c r="C420" s="131"/>
      <c r="D420" s="131"/>
      <c r="E420" s="131"/>
      <c r="F420" s="131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1"/>
      <c r="AA420" s="131"/>
    </row>
    <row r="421" spans="2:27" ht="13">
      <c r="B421" s="131"/>
      <c r="C421" s="131"/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1"/>
      <c r="AA421" s="131"/>
    </row>
    <row r="422" spans="2:27" ht="13">
      <c r="B422" s="131"/>
      <c r="C422" s="131"/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1"/>
      <c r="AA422" s="131"/>
    </row>
    <row r="423" spans="2:27" ht="13">
      <c r="B423" s="131"/>
      <c r="C423" s="131"/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1"/>
      <c r="AA423" s="131"/>
    </row>
    <row r="424" spans="2:27" ht="13"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1"/>
      <c r="AA424" s="131"/>
    </row>
    <row r="425" spans="2:27" ht="13"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1"/>
      <c r="AA425" s="131"/>
    </row>
    <row r="426" spans="2:27" ht="13"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1"/>
      <c r="AA426" s="131"/>
    </row>
    <row r="427" spans="2:27" ht="13"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</row>
    <row r="428" spans="2:27" ht="13"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1"/>
      <c r="AA428" s="131"/>
    </row>
    <row r="429" spans="2:27" ht="13"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</row>
    <row r="430" spans="2:27" ht="13"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1"/>
      <c r="AA430" s="131"/>
    </row>
    <row r="431" spans="2:27" ht="13"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1"/>
      <c r="AA431" s="131"/>
    </row>
    <row r="432" spans="2:27" ht="13"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1"/>
      <c r="AA432" s="131"/>
    </row>
    <row r="433" spans="2:27" ht="13"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1"/>
      <c r="AA433" s="131"/>
    </row>
    <row r="434" spans="2:27" ht="13"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1"/>
      <c r="AA434" s="131"/>
    </row>
    <row r="435" spans="2:27" ht="13">
      <c r="B435" s="131"/>
      <c r="C435" s="131"/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</row>
    <row r="436" spans="2:27" ht="13">
      <c r="B436" s="131"/>
      <c r="C436" s="131"/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1"/>
      <c r="AA436" s="131"/>
    </row>
    <row r="437" spans="2:27" ht="13">
      <c r="B437" s="131"/>
      <c r="C437" s="131"/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</row>
    <row r="438" spans="2:27" ht="13">
      <c r="B438" s="131"/>
      <c r="C438" s="131"/>
      <c r="D438" s="131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1"/>
      <c r="AA438" s="131"/>
    </row>
    <row r="439" spans="2:27" ht="13">
      <c r="B439" s="131"/>
      <c r="C439" s="131"/>
      <c r="D439" s="131"/>
      <c r="E439" s="131"/>
      <c r="F439" s="131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1"/>
      <c r="AA439" s="131"/>
    </row>
    <row r="440" spans="2:27" ht="13">
      <c r="B440" s="131"/>
      <c r="C440" s="131"/>
      <c r="D440" s="131"/>
      <c r="E440" s="131"/>
      <c r="F440" s="131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1"/>
      <c r="AA440" s="131"/>
    </row>
    <row r="441" spans="2:27" ht="13">
      <c r="B441" s="131"/>
      <c r="C441" s="131"/>
      <c r="D441" s="131"/>
      <c r="E441" s="131"/>
      <c r="F441" s="131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1"/>
      <c r="AA441" s="131"/>
    </row>
    <row r="442" spans="2:27" ht="13">
      <c r="B442" s="131"/>
      <c r="C442" s="131"/>
      <c r="D442" s="131"/>
      <c r="E442" s="131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1"/>
      <c r="AA442" s="131"/>
    </row>
    <row r="443" spans="2:27" ht="13">
      <c r="B443" s="131"/>
      <c r="C443" s="131"/>
      <c r="D443" s="131"/>
      <c r="E443" s="131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1"/>
      <c r="AA443" s="131"/>
    </row>
    <row r="444" spans="2:27" ht="13">
      <c r="B444" s="131"/>
      <c r="C444" s="131"/>
      <c r="D444" s="131"/>
      <c r="E444" s="131"/>
      <c r="F444" s="131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1"/>
      <c r="AA444" s="131"/>
    </row>
    <row r="445" spans="2:27" ht="13">
      <c r="B445" s="131"/>
      <c r="C445" s="131"/>
      <c r="D445" s="131"/>
      <c r="E445" s="131"/>
      <c r="F445" s="131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1"/>
      <c r="AA445" s="131"/>
    </row>
    <row r="446" spans="2:27" ht="13"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1"/>
      <c r="AA446" s="131"/>
    </row>
    <row r="447" spans="2:27" ht="13">
      <c r="B447" s="131"/>
      <c r="C447" s="131"/>
      <c r="D447" s="131"/>
      <c r="E447" s="131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1"/>
      <c r="AA447" s="131"/>
    </row>
    <row r="448" spans="2:27" ht="13"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1"/>
      <c r="AA448" s="131"/>
    </row>
    <row r="449" spans="2:27" ht="13">
      <c r="B449" s="131"/>
      <c r="C449" s="131"/>
      <c r="D449" s="131"/>
      <c r="E449" s="131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</row>
    <row r="450" spans="2:27" ht="13">
      <c r="B450" s="131"/>
      <c r="C450" s="131"/>
      <c r="D450" s="131"/>
      <c r="E450" s="131"/>
      <c r="F450" s="131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1"/>
      <c r="AA450" s="131"/>
    </row>
    <row r="451" spans="2:27" ht="13">
      <c r="B451" s="131"/>
      <c r="C451" s="131"/>
      <c r="D451" s="131"/>
      <c r="E451" s="131"/>
      <c r="F451" s="131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1"/>
      <c r="AA451" s="131"/>
    </row>
    <row r="452" spans="2:27" ht="13">
      <c r="B452" s="131"/>
      <c r="C452" s="131"/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1"/>
      <c r="AA452" s="131"/>
    </row>
    <row r="453" spans="2:27" ht="13">
      <c r="B453" s="131"/>
      <c r="C453" s="131"/>
      <c r="D453" s="131"/>
      <c r="E453" s="131"/>
      <c r="F453" s="131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1"/>
      <c r="AA453" s="131"/>
    </row>
    <row r="454" spans="2:27" ht="13"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1"/>
      <c r="AA454" s="131"/>
    </row>
    <row r="455" spans="2:27" ht="13">
      <c r="B455" s="131"/>
      <c r="C455" s="131"/>
      <c r="D455" s="131"/>
      <c r="E455" s="131"/>
      <c r="F455" s="131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1"/>
      <c r="AA455" s="131"/>
    </row>
    <row r="456" spans="2:27" ht="13">
      <c r="B456" s="131"/>
      <c r="C456" s="131"/>
      <c r="D456" s="131"/>
      <c r="E456" s="131"/>
      <c r="F456" s="131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1"/>
      <c r="AA456" s="131"/>
    </row>
    <row r="457" spans="2:27" ht="13">
      <c r="B457" s="131"/>
      <c r="C457" s="131"/>
      <c r="D457" s="131"/>
      <c r="E457" s="131"/>
      <c r="F457" s="131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1"/>
      <c r="AA457" s="131"/>
    </row>
    <row r="458" spans="2:27" ht="13"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</row>
    <row r="459" spans="2:27" ht="13">
      <c r="B459" s="131"/>
      <c r="C459" s="131"/>
      <c r="D459" s="131"/>
      <c r="E459" s="131"/>
      <c r="F459" s="131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1"/>
      <c r="AA459" s="131"/>
    </row>
    <row r="460" spans="2:27" ht="13">
      <c r="B460" s="131"/>
      <c r="C460" s="131"/>
      <c r="D460" s="131"/>
      <c r="E460" s="131"/>
      <c r="F460" s="131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1"/>
      <c r="AA460" s="131"/>
    </row>
    <row r="461" spans="2:27" ht="13">
      <c r="B461" s="131"/>
      <c r="C461" s="131"/>
      <c r="D461" s="131"/>
      <c r="E461" s="131"/>
      <c r="F461" s="131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1"/>
      <c r="AA461" s="131"/>
    </row>
    <row r="462" spans="2:27" ht="13">
      <c r="B462" s="131"/>
      <c r="C462" s="131"/>
      <c r="D462" s="131"/>
      <c r="E462" s="131"/>
      <c r="F462" s="131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1"/>
      <c r="AA462" s="131"/>
    </row>
    <row r="463" spans="2:27" ht="13">
      <c r="B463" s="131"/>
      <c r="C463" s="131"/>
      <c r="D463" s="131"/>
      <c r="E463" s="131"/>
      <c r="F463" s="131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1"/>
      <c r="AA463" s="131"/>
    </row>
    <row r="464" spans="2:27" ht="13">
      <c r="B464" s="131"/>
      <c r="C464" s="131"/>
      <c r="D464" s="131"/>
      <c r="E464" s="131"/>
      <c r="F464" s="131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1"/>
      <c r="AA464" s="131"/>
    </row>
    <row r="465" spans="2:27" ht="13">
      <c r="B465" s="131"/>
      <c r="C465" s="131"/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1"/>
      <c r="AA465" s="131"/>
    </row>
    <row r="466" spans="2:27" ht="13"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1"/>
      <c r="AA466" s="131"/>
    </row>
    <row r="467" spans="2:27" ht="13">
      <c r="B467" s="131"/>
      <c r="C467" s="131"/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1"/>
      <c r="AA467" s="131"/>
    </row>
    <row r="468" spans="2:27" ht="13">
      <c r="B468" s="131"/>
      <c r="C468" s="131"/>
      <c r="D468" s="131"/>
      <c r="E468" s="131"/>
      <c r="F468" s="131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1"/>
      <c r="AA468" s="131"/>
    </row>
    <row r="469" spans="2:27" ht="13">
      <c r="B469" s="131"/>
      <c r="C469" s="131"/>
      <c r="D469" s="131"/>
      <c r="E469" s="131"/>
      <c r="F469" s="131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1"/>
      <c r="AA469" s="131"/>
    </row>
    <row r="470" spans="2:27" ht="13">
      <c r="B470" s="131"/>
      <c r="C470" s="131"/>
      <c r="D470" s="131"/>
      <c r="E470" s="131"/>
      <c r="F470" s="131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1"/>
      <c r="AA470" s="131"/>
    </row>
    <row r="471" spans="2:27" ht="13">
      <c r="B471" s="131"/>
      <c r="C471" s="131"/>
      <c r="D471" s="131"/>
      <c r="E471" s="131"/>
      <c r="F471" s="131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1"/>
      <c r="AA471" s="131"/>
    </row>
    <row r="472" spans="2:27" ht="13">
      <c r="B472" s="131"/>
      <c r="C472" s="131"/>
      <c r="D472" s="131"/>
      <c r="E472" s="131"/>
      <c r="F472" s="131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1"/>
      <c r="AA472" s="131"/>
    </row>
    <row r="473" spans="2:27" ht="13">
      <c r="B473" s="131"/>
      <c r="C473" s="131"/>
      <c r="D473" s="131"/>
      <c r="E473" s="131"/>
      <c r="F473" s="131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1"/>
      <c r="AA473" s="131"/>
    </row>
    <row r="474" spans="2:27" ht="13">
      <c r="B474" s="131"/>
      <c r="C474" s="131"/>
      <c r="D474" s="131"/>
      <c r="E474" s="131"/>
      <c r="F474" s="131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1"/>
      <c r="AA474" s="131"/>
    </row>
    <row r="475" spans="2:27" ht="13">
      <c r="B475" s="131"/>
      <c r="C475" s="131"/>
      <c r="D475" s="131"/>
      <c r="E475" s="131"/>
      <c r="F475" s="131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1"/>
      <c r="AA475" s="131"/>
    </row>
    <row r="476" spans="2:27" ht="13">
      <c r="B476" s="131"/>
      <c r="C476" s="131"/>
      <c r="D476" s="131"/>
      <c r="E476" s="131"/>
      <c r="F476" s="131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1"/>
      <c r="AA476" s="131"/>
    </row>
    <row r="477" spans="2:27" ht="13">
      <c r="B477" s="131"/>
      <c r="C477" s="131"/>
      <c r="D477" s="131"/>
      <c r="E477" s="131"/>
      <c r="F477" s="131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1"/>
      <c r="AA477" s="131"/>
    </row>
    <row r="478" spans="2:27" ht="13">
      <c r="B478" s="131"/>
      <c r="C478" s="131"/>
      <c r="D478" s="131"/>
      <c r="E478" s="131"/>
      <c r="F478" s="131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1"/>
      <c r="AA478" s="131"/>
    </row>
    <row r="479" spans="2:27" ht="13">
      <c r="B479" s="131"/>
      <c r="C479" s="131"/>
      <c r="D479" s="131"/>
      <c r="E479" s="131"/>
      <c r="F479" s="131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1"/>
      <c r="AA479" s="131"/>
    </row>
    <row r="480" spans="2:27" ht="13">
      <c r="B480" s="131"/>
      <c r="C480" s="131"/>
      <c r="D480" s="131"/>
      <c r="E480" s="131"/>
      <c r="F480" s="131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1"/>
      <c r="AA480" s="131"/>
    </row>
    <row r="481" spans="2:27" ht="13">
      <c r="B481" s="131"/>
      <c r="C481" s="131"/>
      <c r="D481" s="131"/>
      <c r="E481" s="131"/>
      <c r="F481" s="131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1"/>
      <c r="AA481" s="131"/>
    </row>
    <row r="482" spans="2:27" ht="13">
      <c r="B482" s="131"/>
      <c r="C482" s="131"/>
      <c r="D482" s="131"/>
      <c r="E482" s="131"/>
      <c r="F482" s="131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1"/>
      <c r="AA482" s="131"/>
    </row>
    <row r="483" spans="2:27" ht="13">
      <c r="B483" s="131"/>
      <c r="C483" s="131"/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1"/>
      <c r="AA483" s="131"/>
    </row>
    <row r="484" spans="2:27" ht="13">
      <c r="B484" s="131"/>
      <c r="C484" s="131"/>
      <c r="D484" s="131"/>
      <c r="E484" s="131"/>
      <c r="F484" s="131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1"/>
      <c r="AA484" s="131"/>
    </row>
    <row r="485" spans="2:27" ht="13">
      <c r="B485" s="131"/>
      <c r="C485" s="131"/>
      <c r="D485" s="131"/>
      <c r="E485" s="131"/>
      <c r="F485" s="131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1"/>
      <c r="AA485" s="131"/>
    </row>
    <row r="486" spans="2:27" ht="13">
      <c r="B486" s="131"/>
      <c r="C486" s="131"/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1"/>
      <c r="AA486" s="131"/>
    </row>
    <row r="487" spans="2:27" ht="13">
      <c r="B487" s="131"/>
      <c r="C487" s="131"/>
      <c r="D487" s="131"/>
      <c r="E487" s="131"/>
      <c r="F487" s="131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1"/>
      <c r="AA487" s="131"/>
    </row>
    <row r="488" spans="2:27" ht="13">
      <c r="B488" s="131"/>
      <c r="C488" s="131"/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1"/>
      <c r="AA488" s="131"/>
    </row>
    <row r="489" spans="2:27" ht="13">
      <c r="B489" s="131"/>
      <c r="C489" s="131"/>
      <c r="D489" s="131"/>
      <c r="E489" s="131"/>
      <c r="F489" s="131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1"/>
      <c r="AA489" s="131"/>
    </row>
    <row r="490" spans="2:27" ht="13">
      <c r="B490" s="131"/>
      <c r="C490" s="131"/>
      <c r="D490" s="131"/>
      <c r="E490" s="131"/>
      <c r="F490" s="131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1"/>
      <c r="AA490" s="131"/>
    </row>
    <row r="491" spans="2:27" ht="13">
      <c r="B491" s="131"/>
      <c r="C491" s="131"/>
      <c r="D491" s="131"/>
      <c r="E491" s="131"/>
      <c r="F491" s="131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1"/>
      <c r="AA491" s="131"/>
    </row>
    <row r="492" spans="2:27" ht="13">
      <c r="B492" s="131"/>
      <c r="C492" s="131"/>
      <c r="D492" s="131"/>
      <c r="E492" s="131"/>
      <c r="F492" s="131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1"/>
      <c r="AA492" s="131"/>
    </row>
    <row r="493" spans="2:27" ht="13">
      <c r="B493" s="131"/>
      <c r="C493" s="131"/>
      <c r="D493" s="131"/>
      <c r="E493" s="131"/>
      <c r="F493" s="131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1"/>
      <c r="AA493" s="131"/>
    </row>
    <row r="494" spans="2:27" ht="13">
      <c r="B494" s="131"/>
      <c r="C494" s="131"/>
      <c r="D494" s="131"/>
      <c r="E494" s="131"/>
      <c r="F494" s="131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1"/>
      <c r="AA494" s="131"/>
    </row>
    <row r="495" spans="2:27" ht="13"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1"/>
      <c r="AA495" s="131"/>
    </row>
    <row r="496" spans="2:27" ht="13">
      <c r="B496" s="131"/>
      <c r="C496" s="131"/>
      <c r="D496" s="131"/>
      <c r="E496" s="131"/>
      <c r="F496" s="131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1"/>
      <c r="AA496" s="131"/>
    </row>
    <row r="497" spans="2:27" ht="13">
      <c r="B497" s="131"/>
      <c r="C497" s="131"/>
      <c r="D497" s="131"/>
      <c r="E497" s="131"/>
      <c r="F497" s="131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1"/>
      <c r="AA497" s="131"/>
    </row>
    <row r="498" spans="2:27" ht="13">
      <c r="B498" s="131"/>
      <c r="C498" s="131"/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1"/>
      <c r="AA498" s="131"/>
    </row>
    <row r="499" spans="2:27" ht="13">
      <c r="B499" s="131"/>
      <c r="C499" s="131"/>
      <c r="D499" s="131"/>
      <c r="E499" s="131"/>
      <c r="F499" s="131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1"/>
      <c r="AA499" s="131"/>
    </row>
    <row r="500" spans="2:27" ht="13">
      <c r="B500" s="131"/>
      <c r="C500" s="131"/>
      <c r="D500" s="131"/>
      <c r="E500" s="131"/>
      <c r="F500" s="131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1"/>
      <c r="AA500" s="131"/>
    </row>
    <row r="501" spans="2:27" ht="13">
      <c r="B501" s="131"/>
      <c r="C501" s="131"/>
      <c r="D501" s="131"/>
      <c r="E501" s="131"/>
      <c r="F501" s="131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1"/>
      <c r="AA501" s="131"/>
    </row>
    <row r="502" spans="2:27" ht="13">
      <c r="B502" s="131"/>
      <c r="C502" s="131"/>
      <c r="D502" s="131"/>
      <c r="E502" s="131"/>
      <c r="F502" s="131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1"/>
      <c r="AA502" s="131"/>
    </row>
    <row r="503" spans="2:27" ht="13">
      <c r="B503" s="131"/>
      <c r="C503" s="131"/>
      <c r="D503" s="131"/>
      <c r="E503" s="131"/>
      <c r="F503" s="131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1"/>
      <c r="AA503" s="131"/>
    </row>
    <row r="504" spans="2:27" ht="13">
      <c r="B504" s="131"/>
      <c r="C504" s="131"/>
      <c r="D504" s="131"/>
      <c r="E504" s="131"/>
      <c r="F504" s="131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1"/>
      <c r="AA504" s="131"/>
    </row>
    <row r="505" spans="2:27" ht="13"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1"/>
      <c r="AA505" s="131"/>
    </row>
    <row r="506" spans="2:27" ht="13"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1"/>
      <c r="AA506" s="131"/>
    </row>
    <row r="507" spans="2:27" ht="13"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1"/>
      <c r="AA507" s="131"/>
    </row>
    <row r="508" spans="2:27" ht="13">
      <c r="B508" s="131"/>
      <c r="C508" s="131"/>
      <c r="D508" s="131"/>
      <c r="E508" s="131"/>
      <c r="F508" s="131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1"/>
      <c r="AA508" s="131"/>
    </row>
    <row r="509" spans="2:27" ht="13">
      <c r="B509" s="131"/>
      <c r="C509" s="131"/>
      <c r="D509" s="131"/>
      <c r="E509" s="131"/>
      <c r="F509" s="131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1"/>
      <c r="AA509" s="131"/>
    </row>
    <row r="510" spans="2:27" ht="13">
      <c r="B510" s="131"/>
      <c r="C510" s="131"/>
      <c r="D510" s="131"/>
      <c r="E510" s="131"/>
      <c r="F510" s="131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1"/>
      <c r="AA510" s="131"/>
    </row>
    <row r="511" spans="2:27" ht="13">
      <c r="B511" s="131"/>
      <c r="C511" s="131"/>
      <c r="D511" s="131"/>
      <c r="E511" s="131"/>
      <c r="F511" s="131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1"/>
      <c r="AA511" s="131"/>
    </row>
    <row r="512" spans="2:27" ht="13">
      <c r="B512" s="131"/>
      <c r="C512" s="131"/>
      <c r="D512" s="131"/>
      <c r="E512" s="131"/>
      <c r="F512" s="131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1"/>
      <c r="AA512" s="131"/>
    </row>
    <row r="513" spans="2:27" ht="13"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1"/>
      <c r="AA513" s="131"/>
    </row>
    <row r="514" spans="2:27" ht="13">
      <c r="B514" s="131"/>
      <c r="C514" s="131"/>
      <c r="D514" s="131"/>
      <c r="E514" s="131"/>
      <c r="F514" s="131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1"/>
      <c r="AA514" s="131"/>
    </row>
    <row r="515" spans="2:27" ht="13">
      <c r="B515" s="131"/>
      <c r="C515" s="131"/>
      <c r="D515" s="131"/>
      <c r="E515" s="131"/>
      <c r="F515" s="131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1"/>
      <c r="AA515" s="131"/>
    </row>
    <row r="516" spans="2:27" ht="13">
      <c r="B516" s="131"/>
      <c r="C516" s="131"/>
      <c r="D516" s="131"/>
      <c r="E516" s="131"/>
      <c r="F516" s="131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1"/>
      <c r="AA516" s="131"/>
    </row>
    <row r="517" spans="2:27" ht="13">
      <c r="B517" s="131"/>
      <c r="C517" s="131"/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1"/>
      <c r="AA517" s="131"/>
    </row>
    <row r="518" spans="2:27" ht="13">
      <c r="B518" s="131"/>
      <c r="C518" s="131"/>
      <c r="D518" s="131"/>
      <c r="E518" s="131"/>
      <c r="F518" s="131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1"/>
      <c r="AA518" s="131"/>
    </row>
    <row r="519" spans="2:27" ht="13">
      <c r="B519" s="131"/>
      <c r="C519" s="131"/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1"/>
      <c r="AA519" s="131"/>
    </row>
    <row r="520" spans="2:27" ht="13">
      <c r="B520" s="131"/>
      <c r="C520" s="131"/>
      <c r="D520" s="131"/>
      <c r="E520" s="131"/>
      <c r="F520" s="131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1"/>
      <c r="AA520" s="131"/>
    </row>
    <row r="521" spans="2:27" ht="13"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1"/>
      <c r="AA521" s="131"/>
    </row>
    <row r="522" spans="2:27" ht="13">
      <c r="B522" s="131"/>
      <c r="C522" s="131"/>
      <c r="D522" s="131"/>
      <c r="E522" s="131"/>
      <c r="F522" s="131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1"/>
      <c r="AA522" s="131"/>
    </row>
    <row r="523" spans="2:27" ht="13">
      <c r="B523" s="131"/>
      <c r="C523" s="131"/>
      <c r="D523" s="131"/>
      <c r="E523" s="131"/>
      <c r="F523" s="131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1"/>
      <c r="AA523" s="131"/>
    </row>
    <row r="524" spans="2:27" ht="13">
      <c r="B524" s="131"/>
      <c r="C524" s="131"/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1"/>
      <c r="AA524" s="131"/>
    </row>
    <row r="525" spans="2:27" ht="13">
      <c r="B525" s="131"/>
      <c r="C525" s="131"/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1"/>
      <c r="AA525" s="131"/>
    </row>
    <row r="526" spans="2:27" ht="13"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1"/>
      <c r="AA526" s="131"/>
    </row>
    <row r="527" spans="2:27" ht="13"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1"/>
      <c r="AA527" s="131"/>
    </row>
    <row r="528" spans="2:27" ht="13">
      <c r="B528" s="131"/>
      <c r="C528" s="131"/>
      <c r="D528" s="131"/>
      <c r="E528" s="131"/>
      <c r="F528" s="131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1"/>
      <c r="AA528" s="131"/>
    </row>
    <row r="529" spans="2:27" ht="13">
      <c r="B529" s="131"/>
      <c r="C529" s="131"/>
      <c r="D529" s="131"/>
      <c r="E529" s="131"/>
      <c r="F529" s="131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1"/>
      <c r="AA529" s="131"/>
    </row>
    <row r="530" spans="2:27" ht="13">
      <c r="B530" s="131"/>
      <c r="C530" s="131"/>
      <c r="D530" s="131"/>
      <c r="E530" s="131"/>
      <c r="F530" s="131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1"/>
      <c r="AA530" s="131"/>
    </row>
    <row r="531" spans="2:27" ht="13">
      <c r="B531" s="131"/>
      <c r="C531" s="131"/>
      <c r="D531" s="131"/>
      <c r="E531" s="131"/>
      <c r="F531" s="131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1"/>
      <c r="AA531" s="131"/>
    </row>
    <row r="532" spans="2:27" ht="13">
      <c r="B532" s="131"/>
      <c r="C532" s="131"/>
      <c r="D532" s="131"/>
      <c r="E532" s="131"/>
      <c r="F532" s="131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1"/>
      <c r="AA532" s="131"/>
    </row>
    <row r="533" spans="2:27" ht="13">
      <c r="B533" s="131"/>
      <c r="C533" s="131"/>
      <c r="D533" s="131"/>
      <c r="E533" s="131"/>
      <c r="F533" s="131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1"/>
      <c r="AA533" s="131"/>
    </row>
    <row r="534" spans="2:27" ht="13"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</row>
    <row r="535" spans="2:27" ht="13"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1"/>
      <c r="AA535" s="131"/>
    </row>
    <row r="536" spans="2:27" ht="13"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1"/>
      <c r="AA536" s="131"/>
    </row>
    <row r="537" spans="2:27" ht="13">
      <c r="B537" s="131"/>
      <c r="C537" s="131"/>
      <c r="D537" s="131"/>
      <c r="E537" s="131"/>
      <c r="F537" s="131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1"/>
      <c r="AA537" s="131"/>
    </row>
    <row r="538" spans="2:27" ht="13">
      <c r="B538" s="131"/>
      <c r="C538" s="131"/>
      <c r="D538" s="131"/>
      <c r="E538" s="131"/>
      <c r="F538" s="131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1"/>
      <c r="AA538" s="131"/>
    </row>
    <row r="539" spans="2:27" ht="13">
      <c r="B539" s="131"/>
      <c r="C539" s="131"/>
      <c r="D539" s="131"/>
      <c r="E539" s="131"/>
      <c r="F539" s="131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1"/>
      <c r="AA539" s="131"/>
    </row>
    <row r="540" spans="2:27" ht="13"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1"/>
      <c r="AA540" s="131"/>
    </row>
    <row r="541" spans="2:27" ht="13"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1"/>
      <c r="AA541" s="131"/>
    </row>
    <row r="542" spans="2:27" ht="13">
      <c r="B542" s="131"/>
      <c r="C542" s="131"/>
      <c r="D542" s="131"/>
      <c r="E542" s="131"/>
      <c r="F542" s="131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1"/>
      <c r="AA542" s="131"/>
    </row>
    <row r="543" spans="2:27" ht="13">
      <c r="B543" s="131"/>
      <c r="C543" s="131"/>
      <c r="D543" s="131"/>
      <c r="E543" s="131"/>
      <c r="F543" s="131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1"/>
      <c r="AA543" s="131"/>
    </row>
    <row r="544" spans="2:27" ht="13">
      <c r="B544" s="131"/>
      <c r="C544" s="131"/>
      <c r="D544" s="131"/>
      <c r="E544" s="131"/>
      <c r="F544" s="131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1"/>
      <c r="AA544" s="131"/>
    </row>
    <row r="545" spans="2:27" ht="13">
      <c r="B545" s="131"/>
      <c r="C545" s="131"/>
      <c r="D545" s="131"/>
      <c r="E545" s="131"/>
      <c r="F545" s="131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1"/>
      <c r="AA545" s="131"/>
    </row>
    <row r="546" spans="2:27" ht="13">
      <c r="B546" s="131"/>
      <c r="C546" s="131"/>
      <c r="D546" s="131"/>
      <c r="E546" s="131"/>
      <c r="F546" s="131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1"/>
      <c r="AA546" s="131"/>
    </row>
    <row r="547" spans="2:27" ht="13">
      <c r="B547" s="131"/>
      <c r="C547" s="131"/>
      <c r="D547" s="131"/>
      <c r="E547" s="131"/>
      <c r="F547" s="131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1"/>
      <c r="AA547" s="131"/>
    </row>
    <row r="548" spans="2:27" ht="13">
      <c r="B548" s="131"/>
      <c r="C548" s="131"/>
      <c r="D548" s="131"/>
      <c r="E548" s="131"/>
      <c r="F548" s="131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1"/>
      <c r="AA548" s="131"/>
    </row>
    <row r="549" spans="2:27" ht="13"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1"/>
      <c r="AA549" s="131"/>
    </row>
    <row r="550" spans="2:27" ht="13">
      <c r="B550" s="131"/>
      <c r="C550" s="131"/>
      <c r="D550" s="131"/>
      <c r="E550" s="131"/>
      <c r="F550" s="131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1"/>
      <c r="AA550" s="131"/>
    </row>
    <row r="551" spans="2:27" ht="13">
      <c r="B551" s="131"/>
      <c r="C551" s="131"/>
      <c r="D551" s="131"/>
      <c r="E551" s="131"/>
      <c r="F551" s="131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1"/>
      <c r="AA551" s="131"/>
    </row>
    <row r="552" spans="2:27" ht="13">
      <c r="B552" s="131"/>
      <c r="C552" s="131"/>
      <c r="D552" s="131"/>
      <c r="E552" s="131"/>
      <c r="F552" s="131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1"/>
      <c r="AA552" s="131"/>
    </row>
    <row r="553" spans="2:27" ht="13">
      <c r="B553" s="131"/>
      <c r="C553" s="131"/>
      <c r="D553" s="131"/>
      <c r="E553" s="131"/>
      <c r="F553" s="131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1"/>
      <c r="AA553" s="131"/>
    </row>
    <row r="554" spans="2:27" ht="13">
      <c r="B554" s="131"/>
      <c r="C554" s="131"/>
      <c r="D554" s="131"/>
      <c r="E554" s="131"/>
      <c r="F554" s="131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1"/>
      <c r="AA554" s="131"/>
    </row>
    <row r="555" spans="2:27" ht="13">
      <c r="B555" s="131"/>
      <c r="C555" s="131"/>
      <c r="D555" s="131"/>
      <c r="E555" s="131"/>
      <c r="F555" s="131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1"/>
      <c r="AA555" s="131"/>
    </row>
    <row r="556" spans="2:27" ht="13">
      <c r="B556" s="131"/>
      <c r="C556" s="131"/>
      <c r="D556" s="131"/>
      <c r="E556" s="131"/>
      <c r="F556" s="131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1"/>
      <c r="AA556" s="131"/>
    </row>
    <row r="557" spans="2:27" ht="13">
      <c r="B557" s="131"/>
      <c r="C557" s="131"/>
      <c r="D557" s="131"/>
      <c r="E557" s="131"/>
      <c r="F557" s="131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1"/>
      <c r="AA557" s="131"/>
    </row>
    <row r="558" spans="2:27" ht="13">
      <c r="B558" s="131"/>
      <c r="C558" s="131"/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1"/>
      <c r="AA558" s="131"/>
    </row>
    <row r="559" spans="2:27" ht="13">
      <c r="B559" s="131"/>
      <c r="C559" s="131"/>
      <c r="D559" s="131"/>
      <c r="E559" s="131"/>
      <c r="F559" s="131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1"/>
      <c r="AA559" s="131"/>
    </row>
    <row r="560" spans="2:27" ht="13">
      <c r="B560" s="131"/>
      <c r="C560" s="131"/>
      <c r="D560" s="131"/>
      <c r="E560" s="131"/>
      <c r="F560" s="131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1"/>
      <c r="AA560" s="131"/>
    </row>
    <row r="561" spans="2:27" ht="13">
      <c r="B561" s="131"/>
      <c r="C561" s="131"/>
      <c r="D561" s="131"/>
      <c r="E561" s="131"/>
      <c r="F561" s="131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1"/>
      <c r="AA561" s="131"/>
    </row>
    <row r="562" spans="2:27" ht="13">
      <c r="B562" s="131"/>
      <c r="C562" s="131"/>
      <c r="D562" s="131"/>
      <c r="E562" s="131"/>
      <c r="F562" s="131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1"/>
      <c r="AA562" s="131"/>
    </row>
    <row r="563" spans="2:27" ht="13"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1"/>
      <c r="AA563" s="131"/>
    </row>
    <row r="564" spans="2:27" ht="13">
      <c r="B564" s="131"/>
      <c r="C564" s="131"/>
      <c r="D564" s="131"/>
      <c r="E564" s="131"/>
      <c r="F564" s="131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1"/>
      <c r="AA564" s="131"/>
    </row>
    <row r="565" spans="2:27" ht="13">
      <c r="B565" s="131"/>
      <c r="C565" s="131"/>
      <c r="D565" s="131"/>
      <c r="E565" s="131"/>
      <c r="F565" s="131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1"/>
      <c r="AA565" s="131"/>
    </row>
    <row r="566" spans="2:27" ht="13">
      <c r="B566" s="131"/>
      <c r="C566" s="131"/>
      <c r="D566" s="131"/>
      <c r="E566" s="131"/>
      <c r="F566" s="131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1"/>
      <c r="AA566" s="131"/>
    </row>
    <row r="567" spans="2:27" ht="13">
      <c r="B567" s="131"/>
      <c r="C567" s="131"/>
      <c r="D567" s="131"/>
      <c r="E567" s="131"/>
      <c r="F567" s="131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1"/>
      <c r="AA567" s="131"/>
    </row>
    <row r="568" spans="2:27" ht="13">
      <c r="B568" s="131"/>
      <c r="C568" s="131"/>
      <c r="D568" s="131"/>
      <c r="E568" s="131"/>
      <c r="F568" s="131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1"/>
      <c r="AA568" s="131"/>
    </row>
    <row r="569" spans="2:27" ht="13">
      <c r="B569" s="131"/>
      <c r="C569" s="131"/>
      <c r="D569" s="131"/>
      <c r="E569" s="131"/>
      <c r="F569" s="131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1"/>
      <c r="AA569" s="131"/>
    </row>
    <row r="570" spans="2:27" ht="13">
      <c r="B570" s="131"/>
      <c r="C570" s="131"/>
      <c r="D570" s="131"/>
      <c r="E570" s="131"/>
      <c r="F570" s="131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1"/>
      <c r="AA570" s="131"/>
    </row>
    <row r="571" spans="2:27" ht="13">
      <c r="B571" s="131"/>
      <c r="C571" s="131"/>
      <c r="D571" s="131"/>
      <c r="E571" s="131"/>
      <c r="F571" s="131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1"/>
      <c r="AA571" s="131"/>
    </row>
    <row r="572" spans="2:27" ht="13">
      <c r="B572" s="131"/>
      <c r="C572" s="131"/>
      <c r="D572" s="131"/>
      <c r="E572" s="131"/>
      <c r="F572" s="131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1"/>
      <c r="AA572" s="131"/>
    </row>
    <row r="573" spans="2:27" ht="13">
      <c r="B573" s="131"/>
      <c r="C573" s="131"/>
      <c r="D573" s="131"/>
      <c r="E573" s="131"/>
      <c r="F573" s="131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1"/>
      <c r="AA573" s="131"/>
    </row>
    <row r="574" spans="2:27" ht="13">
      <c r="B574" s="131"/>
      <c r="C574" s="131"/>
      <c r="D574" s="131"/>
      <c r="E574" s="131"/>
      <c r="F574" s="131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1"/>
      <c r="AA574" s="131"/>
    </row>
    <row r="575" spans="2:27" ht="13">
      <c r="B575" s="131"/>
      <c r="C575" s="131"/>
      <c r="D575" s="131"/>
      <c r="E575" s="131"/>
      <c r="F575" s="131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1"/>
      <c r="AA575" s="131"/>
    </row>
    <row r="576" spans="2:27" ht="13">
      <c r="B576" s="131"/>
      <c r="C576" s="131"/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1"/>
      <c r="AA576" s="131"/>
    </row>
    <row r="577" spans="2:27" ht="13"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1"/>
      <c r="AA577" s="131"/>
    </row>
    <row r="578" spans="2:27" ht="13">
      <c r="B578" s="131"/>
      <c r="C578" s="131"/>
      <c r="D578" s="131"/>
      <c r="E578" s="131"/>
      <c r="F578" s="131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1"/>
      <c r="AA578" s="131"/>
    </row>
    <row r="579" spans="2:27" ht="13">
      <c r="B579" s="131"/>
      <c r="C579" s="131"/>
      <c r="D579" s="131"/>
      <c r="E579" s="131"/>
      <c r="F579" s="131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1"/>
      <c r="AA579" s="131"/>
    </row>
    <row r="580" spans="2:27" ht="13">
      <c r="B580" s="131"/>
      <c r="C580" s="131"/>
      <c r="D580" s="131"/>
      <c r="E580" s="131"/>
      <c r="F580" s="131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1"/>
      <c r="AA580" s="131"/>
    </row>
    <row r="581" spans="2:27" ht="13">
      <c r="B581" s="131"/>
      <c r="C581" s="131"/>
      <c r="D581" s="131"/>
      <c r="E581" s="131"/>
      <c r="F581" s="131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1"/>
      <c r="AA581" s="131"/>
    </row>
    <row r="582" spans="2:27" ht="13">
      <c r="B582" s="131"/>
      <c r="C582" s="131"/>
      <c r="D582" s="131"/>
      <c r="E582" s="131"/>
      <c r="F582" s="131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1"/>
      <c r="AA582" s="131"/>
    </row>
    <row r="583" spans="2:27" ht="13">
      <c r="B583" s="131"/>
      <c r="C583" s="131"/>
      <c r="D583" s="131"/>
      <c r="E583" s="131"/>
      <c r="F583" s="131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1"/>
      <c r="AA583" s="131"/>
    </row>
    <row r="584" spans="2:27" ht="13">
      <c r="B584" s="131"/>
      <c r="C584" s="131"/>
      <c r="D584" s="131"/>
      <c r="E584" s="131"/>
      <c r="F584" s="131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1"/>
      <c r="AA584" s="131"/>
    </row>
    <row r="585" spans="2:27" ht="13">
      <c r="B585" s="131"/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1"/>
      <c r="AA585" s="131"/>
    </row>
    <row r="586" spans="2:27" ht="13">
      <c r="B586" s="131"/>
      <c r="C586" s="131"/>
      <c r="D586" s="131"/>
      <c r="E586" s="131"/>
      <c r="F586" s="131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1"/>
      <c r="AA586" s="131"/>
    </row>
    <row r="587" spans="2:27" ht="13">
      <c r="B587" s="131"/>
      <c r="C587" s="131"/>
      <c r="D587" s="131"/>
      <c r="E587" s="131"/>
      <c r="F587" s="131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1"/>
      <c r="AA587" s="131"/>
    </row>
    <row r="588" spans="2:27" ht="13">
      <c r="B588" s="131"/>
      <c r="C588" s="131"/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1"/>
      <c r="AA588" s="131"/>
    </row>
    <row r="589" spans="2:27" ht="13">
      <c r="B589" s="131"/>
      <c r="C589" s="131"/>
      <c r="D589" s="131"/>
      <c r="E589" s="131"/>
      <c r="F589" s="131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1"/>
      <c r="AA589" s="131"/>
    </row>
    <row r="590" spans="2:27" ht="13">
      <c r="B590" s="131"/>
      <c r="C590" s="131"/>
      <c r="D590" s="131"/>
      <c r="E590" s="131"/>
      <c r="F590" s="131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1"/>
      <c r="AA590" s="131"/>
    </row>
    <row r="591" spans="2:27" ht="13"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</row>
    <row r="592" spans="2:27" ht="13">
      <c r="B592" s="131"/>
      <c r="C592" s="131"/>
      <c r="D592" s="131"/>
      <c r="E592" s="131"/>
      <c r="F592" s="131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1"/>
      <c r="AA592" s="131"/>
    </row>
    <row r="593" spans="2:27" ht="13">
      <c r="B593" s="131"/>
      <c r="C593" s="131"/>
      <c r="D593" s="131"/>
      <c r="E593" s="131"/>
      <c r="F593" s="131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</row>
    <row r="594" spans="2:27" ht="13">
      <c r="B594" s="131"/>
      <c r="C594" s="131"/>
      <c r="D594" s="131"/>
      <c r="E594" s="131"/>
      <c r="F594" s="131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1"/>
      <c r="AA594" s="131"/>
    </row>
    <row r="595" spans="2:27" ht="13">
      <c r="B595" s="131"/>
      <c r="C595" s="131"/>
      <c r="D595" s="131"/>
      <c r="E595" s="131"/>
      <c r="F595" s="131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1"/>
      <c r="AA595" s="131"/>
    </row>
    <row r="596" spans="2:27" ht="13">
      <c r="B596" s="131"/>
      <c r="C596" s="131"/>
      <c r="D596" s="131"/>
      <c r="E596" s="131"/>
      <c r="F596" s="131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1"/>
      <c r="AA596" s="131"/>
    </row>
    <row r="597" spans="2:27" ht="13">
      <c r="B597" s="131"/>
      <c r="C597" s="131"/>
      <c r="D597" s="131"/>
      <c r="E597" s="131"/>
      <c r="F597" s="131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1"/>
      <c r="AA597" s="131"/>
    </row>
    <row r="598" spans="2:27" ht="13">
      <c r="B598" s="131"/>
      <c r="C598" s="131"/>
      <c r="D598" s="131"/>
      <c r="E598" s="131"/>
      <c r="F598" s="131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1"/>
      <c r="AA598" s="131"/>
    </row>
    <row r="599" spans="2:27" ht="13">
      <c r="B599" s="131"/>
      <c r="C599" s="131"/>
      <c r="D599" s="131"/>
      <c r="E599" s="131"/>
      <c r="F599" s="131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1"/>
      <c r="AA599" s="131"/>
    </row>
    <row r="600" spans="2:27" ht="13">
      <c r="B600" s="131"/>
      <c r="C600" s="131"/>
      <c r="D600" s="131"/>
      <c r="E600" s="131"/>
      <c r="F600" s="131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1"/>
      <c r="AA600" s="131"/>
    </row>
    <row r="601" spans="2:27" ht="13">
      <c r="B601" s="131"/>
      <c r="C601" s="131"/>
      <c r="D601" s="131"/>
      <c r="E601" s="131"/>
      <c r="F601" s="131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1"/>
      <c r="AA601" s="131"/>
    </row>
    <row r="602" spans="2:27" ht="13">
      <c r="B602" s="131"/>
      <c r="C602" s="131"/>
      <c r="D602" s="131"/>
      <c r="E602" s="131"/>
      <c r="F602" s="131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1"/>
      <c r="AA602" s="131"/>
    </row>
    <row r="603" spans="2:27" ht="13">
      <c r="B603" s="131"/>
      <c r="C603" s="131"/>
      <c r="D603" s="131"/>
      <c r="E603" s="131"/>
      <c r="F603" s="131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1"/>
      <c r="AA603" s="131"/>
    </row>
    <row r="604" spans="2:27" ht="13">
      <c r="B604" s="131"/>
      <c r="C604" s="131"/>
      <c r="D604" s="131"/>
      <c r="E604" s="131"/>
      <c r="F604" s="131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1"/>
      <c r="AA604" s="131"/>
    </row>
    <row r="605" spans="2:27" ht="13"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1"/>
      <c r="AA605" s="131"/>
    </row>
    <row r="606" spans="2:27" ht="13">
      <c r="B606" s="131"/>
      <c r="C606" s="131"/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1"/>
      <c r="AA606" s="131"/>
    </row>
    <row r="607" spans="2:27" ht="13">
      <c r="B607" s="131"/>
      <c r="C607" s="131"/>
      <c r="D607" s="131"/>
      <c r="E607" s="131"/>
      <c r="F607" s="131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1"/>
      <c r="AA607" s="131"/>
    </row>
    <row r="608" spans="2:27" ht="13">
      <c r="B608" s="131"/>
      <c r="C608" s="131"/>
      <c r="D608" s="131"/>
      <c r="E608" s="131"/>
      <c r="F608" s="131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1"/>
      <c r="AA608" s="131"/>
    </row>
    <row r="609" spans="2:27" ht="13">
      <c r="B609" s="131"/>
      <c r="C609" s="131"/>
      <c r="D609" s="131"/>
      <c r="E609" s="131"/>
      <c r="F609" s="131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1"/>
      <c r="AA609" s="131"/>
    </row>
    <row r="610" spans="2:27" ht="13"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</row>
    <row r="611" spans="2:27" ht="13">
      <c r="B611" s="131"/>
      <c r="C611" s="131"/>
      <c r="D611" s="131"/>
      <c r="E611" s="131"/>
      <c r="F611" s="131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1"/>
      <c r="AA611" s="131"/>
    </row>
    <row r="612" spans="2:27" ht="13">
      <c r="B612" s="131"/>
      <c r="C612" s="131"/>
      <c r="D612" s="131"/>
      <c r="E612" s="131"/>
      <c r="F612" s="131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1"/>
      <c r="AA612" s="131"/>
    </row>
    <row r="613" spans="2:27" ht="13">
      <c r="B613" s="131"/>
      <c r="C613" s="131"/>
      <c r="D613" s="131"/>
      <c r="E613" s="131"/>
      <c r="F613" s="131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1"/>
      <c r="AA613" s="131"/>
    </row>
    <row r="614" spans="2:27" ht="13">
      <c r="B614" s="131"/>
      <c r="C614" s="131"/>
      <c r="D614" s="131"/>
      <c r="E614" s="131"/>
      <c r="F614" s="131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1"/>
      <c r="AA614" s="131"/>
    </row>
    <row r="615" spans="2:27" ht="13">
      <c r="B615" s="131"/>
      <c r="C615" s="131"/>
      <c r="D615" s="131"/>
      <c r="E615" s="131"/>
      <c r="F615" s="131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1"/>
      <c r="AA615" s="131"/>
    </row>
    <row r="616" spans="2:27" ht="13">
      <c r="B616" s="131"/>
      <c r="C616" s="131"/>
      <c r="D616" s="131"/>
      <c r="E616" s="131"/>
      <c r="F616" s="131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1"/>
      <c r="AA616" s="131"/>
    </row>
    <row r="617" spans="2:27" ht="13">
      <c r="B617" s="131"/>
      <c r="C617" s="131"/>
      <c r="D617" s="131"/>
      <c r="E617" s="131"/>
      <c r="F617" s="131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1"/>
      <c r="AA617" s="131"/>
    </row>
    <row r="618" spans="2:27" ht="13"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1"/>
      <c r="AA618" s="131"/>
    </row>
    <row r="619" spans="2:27" ht="13"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1"/>
      <c r="AA619" s="131"/>
    </row>
    <row r="620" spans="2:27" ht="13">
      <c r="B620" s="131"/>
      <c r="C620" s="131"/>
      <c r="D620" s="131"/>
      <c r="E620" s="131"/>
      <c r="F620" s="131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1"/>
      <c r="AA620" s="131"/>
    </row>
    <row r="621" spans="2:27" ht="13">
      <c r="B621" s="131"/>
      <c r="C621" s="131"/>
      <c r="D621" s="131"/>
      <c r="E621" s="131"/>
      <c r="F621" s="131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1"/>
      <c r="AA621" s="131"/>
    </row>
    <row r="622" spans="2:27" ht="13">
      <c r="B622" s="131"/>
      <c r="C622" s="131"/>
      <c r="D622" s="131"/>
      <c r="E622" s="131"/>
      <c r="F622" s="131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1"/>
      <c r="AA622" s="131"/>
    </row>
    <row r="623" spans="2:27" ht="13">
      <c r="B623" s="131"/>
      <c r="C623" s="131"/>
      <c r="D623" s="131"/>
      <c r="E623" s="131"/>
      <c r="F623" s="131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1"/>
      <c r="AA623" s="131"/>
    </row>
    <row r="624" spans="2:27" ht="13">
      <c r="B624" s="131"/>
      <c r="C624" s="131"/>
      <c r="D624" s="131"/>
      <c r="E624" s="131"/>
      <c r="F624" s="131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1"/>
      <c r="AA624" s="131"/>
    </row>
    <row r="625" spans="2:27" ht="13">
      <c r="B625" s="131"/>
      <c r="C625" s="131"/>
      <c r="D625" s="131"/>
      <c r="E625" s="131"/>
      <c r="F625" s="131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1"/>
      <c r="AA625" s="131"/>
    </row>
    <row r="626" spans="2:27" ht="13">
      <c r="B626" s="131"/>
      <c r="C626" s="131"/>
      <c r="D626" s="131"/>
      <c r="E626" s="131"/>
      <c r="F626" s="131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1"/>
      <c r="AA626" s="131"/>
    </row>
    <row r="627" spans="2:27" ht="13">
      <c r="B627" s="131"/>
      <c r="C627" s="131"/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1"/>
      <c r="AA627" s="131"/>
    </row>
    <row r="628" spans="2:27" ht="13">
      <c r="B628" s="131"/>
      <c r="C628" s="131"/>
      <c r="D628" s="131"/>
      <c r="E628" s="131"/>
      <c r="F628" s="131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1"/>
      <c r="AA628" s="131"/>
    </row>
    <row r="629" spans="2:27" ht="13">
      <c r="B629" s="131"/>
      <c r="C629" s="131"/>
      <c r="D629" s="131"/>
      <c r="E629" s="131"/>
      <c r="F629" s="131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1"/>
      <c r="AA629" s="131"/>
    </row>
    <row r="630" spans="2:27" ht="13">
      <c r="B630" s="131"/>
      <c r="C630" s="131"/>
      <c r="D630" s="131"/>
      <c r="E630" s="131"/>
      <c r="F630" s="131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1"/>
      <c r="AA630" s="131"/>
    </row>
    <row r="631" spans="2:27" ht="13">
      <c r="B631" s="131"/>
      <c r="C631" s="131"/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1"/>
      <c r="AA631" s="131"/>
    </row>
    <row r="632" spans="2:27" ht="13">
      <c r="B632" s="131"/>
      <c r="C632" s="131"/>
      <c r="D632" s="131"/>
      <c r="E632" s="131"/>
      <c r="F632" s="131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1"/>
      <c r="AA632" s="131"/>
    </row>
    <row r="633" spans="2:27" ht="13"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1"/>
      <c r="AA633" s="131"/>
    </row>
    <row r="634" spans="2:27" ht="13">
      <c r="B634" s="131"/>
      <c r="C634" s="131"/>
      <c r="D634" s="131"/>
      <c r="E634" s="131"/>
      <c r="F634" s="131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1"/>
      <c r="AA634" s="131"/>
    </row>
    <row r="635" spans="2:27" ht="13">
      <c r="B635" s="131"/>
      <c r="C635" s="131"/>
      <c r="D635" s="131"/>
      <c r="E635" s="131"/>
      <c r="F635" s="131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1"/>
      <c r="AA635" s="131"/>
    </row>
    <row r="636" spans="2:27" ht="13">
      <c r="B636" s="131"/>
      <c r="C636" s="131"/>
      <c r="D636" s="131"/>
      <c r="E636" s="131"/>
      <c r="F636" s="131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1"/>
      <c r="AA636" s="131"/>
    </row>
    <row r="637" spans="2:27" ht="13">
      <c r="B637" s="131"/>
      <c r="C637" s="131"/>
      <c r="D637" s="131"/>
      <c r="E637" s="131"/>
      <c r="F637" s="131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1"/>
      <c r="AA637" s="131"/>
    </row>
    <row r="638" spans="2:27" ht="13">
      <c r="B638" s="131"/>
      <c r="C638" s="131"/>
      <c r="D638" s="131"/>
      <c r="E638" s="131"/>
      <c r="F638" s="131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1"/>
      <c r="AA638" s="131"/>
    </row>
    <row r="639" spans="2:27" ht="13">
      <c r="B639" s="131"/>
      <c r="C639" s="131"/>
      <c r="D639" s="131"/>
      <c r="E639" s="131"/>
      <c r="F639" s="131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1"/>
      <c r="AA639" s="131"/>
    </row>
    <row r="640" spans="2:27" ht="13">
      <c r="B640" s="131"/>
      <c r="C640" s="131"/>
      <c r="D640" s="131"/>
      <c r="E640" s="131"/>
      <c r="F640" s="131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1"/>
      <c r="AA640" s="131"/>
    </row>
    <row r="641" spans="2:27" ht="13">
      <c r="B641" s="131"/>
      <c r="C641" s="131"/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1"/>
      <c r="AA641" s="131"/>
    </row>
    <row r="642" spans="2:27" ht="13">
      <c r="B642" s="131"/>
      <c r="C642" s="131"/>
      <c r="D642" s="131"/>
      <c r="E642" s="131"/>
      <c r="F642" s="131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1"/>
      <c r="AA642" s="131"/>
    </row>
    <row r="643" spans="2:27" ht="13">
      <c r="B643" s="131"/>
      <c r="C643" s="131"/>
      <c r="D643" s="131"/>
      <c r="E643" s="131"/>
      <c r="F643" s="131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1"/>
      <c r="AA643" s="131"/>
    </row>
    <row r="644" spans="2:27" ht="13">
      <c r="B644" s="131"/>
      <c r="C644" s="131"/>
      <c r="D644" s="131"/>
      <c r="E644" s="131"/>
      <c r="F644" s="131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1"/>
      <c r="AA644" s="131"/>
    </row>
    <row r="645" spans="2:27" ht="13">
      <c r="B645" s="131"/>
      <c r="C645" s="131"/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1"/>
      <c r="AA645" s="131"/>
    </row>
    <row r="646" spans="2:27" ht="13">
      <c r="B646" s="131"/>
      <c r="C646" s="131"/>
      <c r="D646" s="131"/>
      <c r="E646" s="131"/>
      <c r="F646" s="131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1"/>
      <c r="AA646" s="131"/>
    </row>
    <row r="647" spans="2:27" ht="13">
      <c r="B647" s="131"/>
      <c r="C647" s="131"/>
      <c r="D647" s="131"/>
      <c r="E647" s="131"/>
      <c r="F647" s="131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1"/>
      <c r="AA647" s="131"/>
    </row>
    <row r="648" spans="2:27" ht="13">
      <c r="B648" s="131"/>
      <c r="C648" s="131"/>
      <c r="D648" s="131"/>
      <c r="E648" s="131"/>
      <c r="F648" s="131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1"/>
      <c r="AA648" s="131"/>
    </row>
    <row r="649" spans="2:27" ht="13">
      <c r="B649" s="131"/>
      <c r="C649" s="131"/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1"/>
      <c r="AA649" s="131"/>
    </row>
    <row r="650" spans="2:27" ht="13">
      <c r="B650" s="131"/>
      <c r="C650" s="131"/>
      <c r="D650" s="131"/>
      <c r="E650" s="131"/>
      <c r="F650" s="131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1"/>
      <c r="AA650" s="131"/>
    </row>
    <row r="651" spans="2:27" ht="13">
      <c r="B651" s="131"/>
      <c r="C651" s="131"/>
      <c r="D651" s="131"/>
      <c r="E651" s="131"/>
      <c r="F651" s="131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1"/>
      <c r="AA651" s="131"/>
    </row>
    <row r="652" spans="2:27" ht="13">
      <c r="B652" s="131"/>
      <c r="C652" s="131"/>
      <c r="D652" s="131"/>
      <c r="E652" s="131"/>
      <c r="F652" s="131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1"/>
      <c r="AA652" s="131"/>
    </row>
    <row r="653" spans="2:27" ht="13">
      <c r="B653" s="131"/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1"/>
      <c r="AA653" s="131"/>
    </row>
    <row r="654" spans="2:27" ht="13">
      <c r="B654" s="131"/>
      <c r="C654" s="131"/>
      <c r="D654" s="131"/>
      <c r="E654" s="131"/>
      <c r="F654" s="131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1"/>
      <c r="AA654" s="131"/>
    </row>
    <row r="655" spans="2:27" ht="13">
      <c r="B655" s="131"/>
      <c r="C655" s="131"/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1"/>
      <c r="AA655" s="131"/>
    </row>
    <row r="656" spans="2:27" ht="13">
      <c r="B656" s="131"/>
      <c r="C656" s="131"/>
      <c r="D656" s="131"/>
      <c r="E656" s="131"/>
      <c r="F656" s="131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1"/>
      <c r="AA656" s="131"/>
    </row>
    <row r="657" spans="2:27" ht="13">
      <c r="B657" s="131"/>
      <c r="C657" s="131"/>
      <c r="D657" s="131"/>
      <c r="E657" s="131"/>
      <c r="F657" s="131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1"/>
      <c r="AA657" s="131"/>
    </row>
    <row r="658" spans="2:27" ht="13">
      <c r="B658" s="131"/>
      <c r="C658" s="131"/>
      <c r="D658" s="131"/>
      <c r="E658" s="131"/>
      <c r="F658" s="131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1"/>
      <c r="AA658" s="131"/>
    </row>
    <row r="659" spans="2:27" ht="13"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1"/>
      <c r="AA659" s="131"/>
    </row>
    <row r="660" spans="2:27" ht="13">
      <c r="B660" s="131"/>
      <c r="C660" s="131"/>
      <c r="D660" s="131"/>
      <c r="E660" s="131"/>
      <c r="F660" s="131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1"/>
      <c r="AA660" s="131"/>
    </row>
    <row r="661" spans="2:27" ht="13">
      <c r="B661" s="131"/>
      <c r="C661" s="131"/>
      <c r="D661" s="131"/>
      <c r="E661" s="131"/>
      <c r="F661" s="131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1"/>
      <c r="AA661" s="131"/>
    </row>
    <row r="662" spans="2:27" ht="13">
      <c r="B662" s="131"/>
      <c r="C662" s="131"/>
      <c r="D662" s="131"/>
      <c r="E662" s="131"/>
      <c r="F662" s="131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1"/>
      <c r="AA662" s="131"/>
    </row>
    <row r="663" spans="2:27" ht="13">
      <c r="B663" s="131"/>
      <c r="C663" s="131"/>
      <c r="D663" s="131"/>
      <c r="E663" s="131"/>
      <c r="F663" s="131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1"/>
      <c r="AA663" s="131"/>
    </row>
    <row r="664" spans="2:27" ht="13">
      <c r="B664" s="131"/>
      <c r="C664" s="131"/>
      <c r="D664" s="131"/>
      <c r="E664" s="131"/>
      <c r="F664" s="131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1"/>
      <c r="AA664" s="131"/>
    </row>
    <row r="665" spans="2:27" ht="13">
      <c r="B665" s="131"/>
      <c r="C665" s="131"/>
      <c r="D665" s="131"/>
      <c r="E665" s="131"/>
      <c r="F665" s="131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1"/>
      <c r="AA665" s="131"/>
    </row>
    <row r="666" spans="2:27" ht="13">
      <c r="B666" s="131"/>
      <c r="C666" s="131"/>
      <c r="D666" s="131"/>
      <c r="E666" s="131"/>
      <c r="F666" s="131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1"/>
      <c r="AA666" s="131"/>
    </row>
    <row r="667" spans="2:27" ht="13">
      <c r="B667" s="131"/>
      <c r="C667" s="131"/>
      <c r="D667" s="131"/>
      <c r="E667" s="131"/>
      <c r="F667" s="131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1"/>
      <c r="AA667" s="131"/>
    </row>
    <row r="668" spans="2:27" ht="13">
      <c r="B668" s="131"/>
      <c r="C668" s="131"/>
      <c r="D668" s="131"/>
      <c r="E668" s="131"/>
      <c r="F668" s="131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1"/>
      <c r="AA668" s="131"/>
    </row>
    <row r="669" spans="2:27" ht="13">
      <c r="B669" s="131"/>
      <c r="C669" s="131"/>
      <c r="D669" s="131"/>
      <c r="E669" s="131"/>
      <c r="F669" s="131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1"/>
      <c r="AA669" s="131"/>
    </row>
    <row r="670" spans="2:27" ht="13">
      <c r="B670" s="131"/>
      <c r="C670" s="131"/>
      <c r="D670" s="131"/>
      <c r="E670" s="131"/>
      <c r="F670" s="131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1"/>
      <c r="AA670" s="131"/>
    </row>
    <row r="671" spans="2:27" ht="13">
      <c r="B671" s="131"/>
      <c r="C671" s="131"/>
      <c r="D671" s="131"/>
      <c r="E671" s="131"/>
      <c r="F671" s="131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1"/>
      <c r="AA671" s="131"/>
    </row>
    <row r="672" spans="2:27" ht="13">
      <c r="B672" s="131"/>
      <c r="C672" s="131"/>
      <c r="D672" s="131"/>
      <c r="E672" s="131"/>
      <c r="F672" s="131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1"/>
      <c r="AA672" s="131"/>
    </row>
    <row r="673" spans="2:27" ht="13">
      <c r="B673" s="131"/>
      <c r="C673" s="131"/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1"/>
      <c r="AA673" s="131"/>
    </row>
    <row r="674" spans="2:27" ht="13">
      <c r="B674" s="131"/>
      <c r="C674" s="131"/>
      <c r="D674" s="131"/>
      <c r="E674" s="131"/>
      <c r="F674" s="131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1"/>
      <c r="AA674" s="131"/>
    </row>
    <row r="675" spans="2:27" ht="13">
      <c r="B675" s="131"/>
      <c r="C675" s="131"/>
      <c r="D675" s="131"/>
      <c r="E675" s="131"/>
      <c r="F675" s="131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1"/>
      <c r="AA675" s="131"/>
    </row>
    <row r="676" spans="2:27" ht="13">
      <c r="B676" s="131"/>
      <c r="C676" s="131"/>
      <c r="D676" s="131"/>
      <c r="E676" s="131"/>
      <c r="F676" s="131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1"/>
      <c r="AA676" s="131"/>
    </row>
    <row r="677" spans="2:27" ht="13">
      <c r="B677" s="131"/>
      <c r="C677" s="131"/>
      <c r="D677" s="131"/>
      <c r="E677" s="131"/>
      <c r="F677" s="131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1"/>
      <c r="AA677" s="131"/>
    </row>
    <row r="678" spans="2:27" ht="13">
      <c r="B678" s="131"/>
      <c r="C678" s="131"/>
      <c r="D678" s="131"/>
      <c r="E678" s="131"/>
      <c r="F678" s="131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1"/>
      <c r="AA678" s="131"/>
    </row>
    <row r="679" spans="2:27" ht="13">
      <c r="B679" s="131"/>
      <c r="C679" s="131"/>
      <c r="D679" s="131"/>
      <c r="E679" s="131"/>
      <c r="F679" s="131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1"/>
      <c r="AA679" s="131"/>
    </row>
    <row r="680" spans="2:27" ht="13">
      <c r="B680" s="131"/>
      <c r="C680" s="131"/>
      <c r="D680" s="131"/>
      <c r="E680" s="131"/>
      <c r="F680" s="131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1"/>
      <c r="AA680" s="131"/>
    </row>
    <row r="681" spans="2:27" ht="13">
      <c r="B681" s="131"/>
      <c r="C681" s="131"/>
      <c r="D681" s="131"/>
      <c r="E681" s="131"/>
      <c r="F681" s="131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1"/>
      <c r="AA681" s="131"/>
    </row>
    <row r="682" spans="2:27" ht="13">
      <c r="B682" s="131"/>
      <c r="C682" s="131"/>
      <c r="D682" s="131"/>
      <c r="E682" s="131"/>
      <c r="F682" s="131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1"/>
      <c r="AA682" s="131"/>
    </row>
    <row r="683" spans="2:27" ht="13">
      <c r="B683" s="131"/>
      <c r="C683" s="131"/>
      <c r="D683" s="131"/>
      <c r="E683" s="131"/>
      <c r="F683" s="131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1"/>
      <c r="AA683" s="131"/>
    </row>
    <row r="684" spans="2:27" ht="13">
      <c r="B684" s="131"/>
      <c r="C684" s="131"/>
      <c r="D684" s="131"/>
      <c r="E684" s="131"/>
      <c r="F684" s="131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1"/>
      <c r="AA684" s="131"/>
    </row>
    <row r="685" spans="2:27" ht="13">
      <c r="B685" s="131"/>
      <c r="C685" s="131"/>
      <c r="D685" s="131"/>
      <c r="E685" s="131"/>
      <c r="F685" s="131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1"/>
      <c r="AA685" s="131"/>
    </row>
    <row r="686" spans="2:27" ht="13"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</row>
    <row r="687" spans="2:27" ht="13">
      <c r="B687" s="131"/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1"/>
      <c r="AA687" s="131"/>
    </row>
    <row r="688" spans="2:27" ht="13">
      <c r="B688" s="131"/>
      <c r="C688" s="131"/>
      <c r="D688" s="131"/>
      <c r="E688" s="131"/>
      <c r="F688" s="131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1"/>
      <c r="AA688" s="131"/>
    </row>
    <row r="689" spans="2:27" ht="13">
      <c r="B689" s="131"/>
      <c r="C689" s="131"/>
      <c r="D689" s="131"/>
      <c r="E689" s="131"/>
      <c r="F689" s="131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1"/>
      <c r="AA689" s="131"/>
    </row>
    <row r="690" spans="2:27" ht="13">
      <c r="B690" s="131"/>
      <c r="C690" s="131"/>
      <c r="D690" s="131"/>
      <c r="E690" s="131"/>
      <c r="F690" s="131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1"/>
      <c r="AA690" s="131"/>
    </row>
    <row r="691" spans="2:27" ht="13">
      <c r="B691" s="131"/>
      <c r="C691" s="131"/>
      <c r="D691" s="131"/>
      <c r="E691" s="131"/>
      <c r="F691" s="131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1"/>
      <c r="AA691" s="131"/>
    </row>
    <row r="692" spans="2:27" ht="13">
      <c r="B692" s="131"/>
      <c r="C692" s="131"/>
      <c r="D692" s="131"/>
      <c r="E692" s="131"/>
      <c r="F692" s="131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1"/>
      <c r="AA692" s="131"/>
    </row>
    <row r="693" spans="2:27" ht="13">
      <c r="B693" s="131"/>
      <c r="C693" s="131"/>
      <c r="D693" s="131"/>
      <c r="E693" s="131"/>
      <c r="F693" s="131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1"/>
      <c r="AA693" s="131"/>
    </row>
    <row r="694" spans="2:27" ht="13">
      <c r="B694" s="131"/>
      <c r="C694" s="131"/>
      <c r="D694" s="131"/>
      <c r="E694" s="131"/>
      <c r="F694" s="131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1"/>
      <c r="AA694" s="131"/>
    </row>
    <row r="695" spans="2:27" ht="13">
      <c r="B695" s="131"/>
      <c r="C695" s="131"/>
      <c r="D695" s="131"/>
      <c r="E695" s="131"/>
      <c r="F695" s="131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1"/>
      <c r="AA695" s="131"/>
    </row>
    <row r="696" spans="2:27" ht="13">
      <c r="B696" s="131"/>
      <c r="C696" s="131"/>
      <c r="D696" s="131"/>
      <c r="E696" s="131"/>
      <c r="F696" s="131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1"/>
      <c r="AA696" s="131"/>
    </row>
    <row r="697" spans="2:27" ht="13">
      <c r="B697" s="131"/>
      <c r="C697" s="131"/>
      <c r="D697" s="131"/>
      <c r="E697" s="131"/>
      <c r="F697" s="131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1"/>
      <c r="AA697" s="131"/>
    </row>
    <row r="698" spans="2:27" ht="13">
      <c r="B698" s="131"/>
      <c r="C698" s="131"/>
      <c r="D698" s="131"/>
      <c r="E698" s="131"/>
      <c r="F698" s="131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1"/>
      <c r="AA698" s="131"/>
    </row>
    <row r="699" spans="2:27" ht="13">
      <c r="B699" s="131"/>
      <c r="C699" s="131"/>
      <c r="D699" s="131"/>
      <c r="E699" s="131"/>
      <c r="F699" s="131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1"/>
      <c r="AA699" s="131"/>
    </row>
    <row r="700" spans="2:27" ht="13"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1"/>
      <c r="AA700" s="131"/>
    </row>
    <row r="701" spans="2:27" ht="13">
      <c r="B701" s="131"/>
      <c r="C701" s="131"/>
      <c r="D701" s="131"/>
      <c r="E701" s="131"/>
      <c r="F701" s="131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1"/>
      <c r="AA701" s="131"/>
    </row>
    <row r="702" spans="2:27" ht="13">
      <c r="B702" s="131"/>
      <c r="C702" s="131"/>
      <c r="D702" s="131"/>
      <c r="E702" s="131"/>
      <c r="F702" s="131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1"/>
      <c r="AA702" s="131"/>
    </row>
    <row r="703" spans="2:27" ht="13">
      <c r="B703" s="131"/>
      <c r="C703" s="131"/>
      <c r="D703" s="131"/>
      <c r="E703" s="131"/>
      <c r="F703" s="131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1"/>
      <c r="AA703" s="131"/>
    </row>
    <row r="704" spans="2:27" ht="13">
      <c r="B704" s="131"/>
      <c r="C704" s="131"/>
      <c r="D704" s="131"/>
      <c r="E704" s="131"/>
      <c r="F704" s="131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1"/>
      <c r="AA704" s="131"/>
    </row>
    <row r="705" spans="2:27" ht="13">
      <c r="B705" s="131"/>
      <c r="C705" s="131"/>
      <c r="D705" s="131"/>
      <c r="E705" s="131"/>
      <c r="F705" s="131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1"/>
      <c r="AA705" s="131"/>
    </row>
    <row r="706" spans="2:27" ht="13">
      <c r="B706" s="131"/>
      <c r="C706" s="131"/>
      <c r="D706" s="131"/>
      <c r="E706" s="131"/>
      <c r="F706" s="131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1"/>
      <c r="AA706" s="131"/>
    </row>
    <row r="707" spans="2:27" ht="13">
      <c r="B707" s="131"/>
      <c r="C707" s="131"/>
      <c r="D707" s="131"/>
      <c r="E707" s="131"/>
      <c r="F707" s="131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1"/>
      <c r="AA707" s="131"/>
    </row>
    <row r="708" spans="2:27" ht="13">
      <c r="B708" s="131"/>
      <c r="C708" s="131"/>
      <c r="D708" s="131"/>
      <c r="E708" s="131"/>
      <c r="F708" s="131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1"/>
      <c r="AA708" s="131"/>
    </row>
    <row r="709" spans="2:27" ht="13">
      <c r="B709" s="131"/>
      <c r="C709" s="131"/>
      <c r="D709" s="131"/>
      <c r="E709" s="131"/>
      <c r="F709" s="131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1"/>
      <c r="AA709" s="131"/>
    </row>
    <row r="710" spans="2:27" ht="13">
      <c r="B710" s="131"/>
      <c r="C710" s="131"/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1"/>
      <c r="AA710" s="131"/>
    </row>
    <row r="711" spans="2:27" ht="13">
      <c r="B711" s="131"/>
      <c r="C711" s="131"/>
      <c r="D711" s="131"/>
      <c r="E711" s="131"/>
      <c r="F711" s="131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1"/>
      <c r="AA711" s="131"/>
    </row>
    <row r="712" spans="2:27" ht="13">
      <c r="B712" s="131"/>
      <c r="C712" s="131"/>
      <c r="D712" s="131"/>
      <c r="E712" s="131"/>
      <c r="F712" s="131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1"/>
      <c r="AA712" s="131"/>
    </row>
    <row r="713" spans="2:27" ht="13">
      <c r="B713" s="131"/>
      <c r="C713" s="131"/>
      <c r="D713" s="131"/>
      <c r="E713" s="131"/>
      <c r="F713" s="131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1"/>
      <c r="AA713" s="131"/>
    </row>
    <row r="714" spans="2:27" ht="13">
      <c r="B714" s="131"/>
      <c r="C714" s="131"/>
      <c r="D714" s="131"/>
      <c r="E714" s="131"/>
      <c r="F714" s="131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1"/>
      <c r="AA714" s="131"/>
    </row>
    <row r="715" spans="2:27" ht="13">
      <c r="B715" s="131"/>
      <c r="C715" s="131"/>
      <c r="D715" s="131"/>
      <c r="E715" s="131"/>
      <c r="F715" s="131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1"/>
      <c r="AA715" s="131"/>
    </row>
    <row r="716" spans="2:27" ht="13">
      <c r="B716" s="131"/>
      <c r="C716" s="131"/>
      <c r="D716" s="131"/>
      <c r="E716" s="131"/>
      <c r="F716" s="131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1"/>
      <c r="AA716" s="131"/>
    </row>
    <row r="717" spans="2:27" ht="13">
      <c r="B717" s="131"/>
      <c r="C717" s="131"/>
      <c r="D717" s="131"/>
      <c r="E717" s="131"/>
      <c r="F717" s="131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1"/>
      <c r="AA717" s="131"/>
    </row>
    <row r="718" spans="2:27" ht="13">
      <c r="B718" s="131"/>
      <c r="C718" s="131"/>
      <c r="D718" s="131"/>
      <c r="E718" s="131"/>
      <c r="F718" s="131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1"/>
      <c r="AA718" s="131"/>
    </row>
    <row r="719" spans="2:27" ht="13">
      <c r="B719" s="131"/>
      <c r="C719" s="131"/>
      <c r="D719" s="131"/>
      <c r="E719" s="131"/>
      <c r="F719" s="131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1"/>
      <c r="AA719" s="131"/>
    </row>
    <row r="720" spans="2:27" ht="13">
      <c r="B720" s="131"/>
      <c r="C720" s="131"/>
      <c r="D720" s="131"/>
      <c r="E720" s="131"/>
      <c r="F720" s="131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1"/>
      <c r="AA720" s="131"/>
    </row>
    <row r="721" spans="2:27" ht="13">
      <c r="B721" s="131"/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1"/>
      <c r="AA721" s="131"/>
    </row>
    <row r="722" spans="2:27" ht="13">
      <c r="B722" s="131"/>
      <c r="C722" s="131"/>
      <c r="D722" s="131"/>
      <c r="E722" s="131"/>
      <c r="F722" s="131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1"/>
      <c r="AA722" s="131"/>
    </row>
    <row r="723" spans="2:27" ht="13">
      <c r="B723" s="131"/>
      <c r="C723" s="131"/>
      <c r="D723" s="131"/>
      <c r="E723" s="131"/>
      <c r="F723" s="131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1"/>
      <c r="AA723" s="131"/>
    </row>
    <row r="724" spans="2:27" ht="13">
      <c r="B724" s="131"/>
      <c r="C724" s="131"/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1"/>
      <c r="AA724" s="131"/>
    </row>
    <row r="725" spans="2:27" ht="13">
      <c r="B725" s="131"/>
      <c r="C725" s="131"/>
      <c r="D725" s="131"/>
      <c r="E725" s="131"/>
      <c r="F725" s="131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1"/>
      <c r="AA725" s="131"/>
    </row>
    <row r="726" spans="2:27" ht="13">
      <c r="B726" s="131"/>
      <c r="C726" s="131"/>
      <c r="D726" s="131"/>
      <c r="E726" s="131"/>
      <c r="F726" s="131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1"/>
      <c r="AA726" s="131"/>
    </row>
    <row r="727" spans="2:27" ht="13">
      <c r="B727" s="131"/>
      <c r="C727" s="131"/>
      <c r="D727" s="131"/>
      <c r="E727" s="131"/>
      <c r="F727" s="131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1"/>
      <c r="AA727" s="131"/>
    </row>
    <row r="728" spans="2:27" ht="13">
      <c r="B728" s="131"/>
      <c r="C728" s="131"/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1"/>
      <c r="AA728" s="131"/>
    </row>
    <row r="729" spans="2:27" ht="13">
      <c r="B729" s="131"/>
      <c r="C729" s="131"/>
      <c r="D729" s="131"/>
      <c r="E729" s="131"/>
      <c r="F729" s="131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1"/>
      <c r="AA729" s="131"/>
    </row>
    <row r="730" spans="2:27" ht="13">
      <c r="B730" s="131"/>
      <c r="C730" s="131"/>
      <c r="D730" s="131"/>
      <c r="E730" s="131"/>
      <c r="F730" s="131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1"/>
      <c r="AA730" s="131"/>
    </row>
    <row r="731" spans="2:27" ht="13">
      <c r="B731" s="131"/>
      <c r="C731" s="131"/>
      <c r="D731" s="131"/>
      <c r="E731" s="131"/>
      <c r="F731" s="131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1"/>
      <c r="AA731" s="131"/>
    </row>
    <row r="732" spans="2:27" ht="13">
      <c r="B732" s="131"/>
      <c r="C732" s="131"/>
      <c r="D732" s="131"/>
      <c r="E732" s="131"/>
      <c r="F732" s="131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1"/>
      <c r="AA732" s="131"/>
    </row>
    <row r="733" spans="2:27" ht="13">
      <c r="B733" s="131"/>
      <c r="C733" s="131"/>
      <c r="D733" s="131"/>
      <c r="E733" s="131"/>
      <c r="F733" s="131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1"/>
      <c r="AA733" s="131"/>
    </row>
    <row r="734" spans="2:27" ht="13">
      <c r="B734" s="131"/>
      <c r="C734" s="131"/>
      <c r="D734" s="131"/>
      <c r="E734" s="131"/>
      <c r="F734" s="131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</row>
    <row r="735" spans="2:27" ht="13">
      <c r="B735" s="131"/>
      <c r="C735" s="131"/>
      <c r="D735" s="131"/>
      <c r="E735" s="131"/>
      <c r="F735" s="131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1"/>
      <c r="AA735" s="131"/>
    </row>
    <row r="736" spans="2:27" ht="13">
      <c r="B736" s="131"/>
      <c r="C736" s="131"/>
      <c r="D736" s="131"/>
      <c r="E736" s="131"/>
      <c r="F736" s="131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1"/>
      <c r="AA736" s="131"/>
    </row>
    <row r="737" spans="2:27" ht="13">
      <c r="B737" s="131"/>
      <c r="C737" s="131"/>
      <c r="D737" s="131"/>
      <c r="E737" s="131"/>
      <c r="F737" s="131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1"/>
      <c r="AA737" s="131"/>
    </row>
    <row r="738" spans="2:27" ht="13">
      <c r="B738" s="131"/>
      <c r="C738" s="131"/>
      <c r="D738" s="131"/>
      <c r="E738" s="131"/>
      <c r="F738" s="131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1"/>
      <c r="AA738" s="131"/>
    </row>
    <row r="739" spans="2:27" ht="13">
      <c r="B739" s="131"/>
      <c r="C739" s="131"/>
      <c r="D739" s="131"/>
      <c r="E739" s="131"/>
      <c r="F739" s="131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1"/>
      <c r="AA739" s="131"/>
    </row>
    <row r="740" spans="2:27" ht="13">
      <c r="B740" s="131"/>
      <c r="C740" s="131"/>
      <c r="D740" s="131"/>
      <c r="E740" s="131"/>
      <c r="F740" s="131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1"/>
      <c r="AA740" s="131"/>
    </row>
    <row r="741" spans="2:27" ht="13"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1"/>
      <c r="AA741" s="131"/>
    </row>
    <row r="742" spans="2:27" ht="13">
      <c r="B742" s="131"/>
      <c r="C742" s="131"/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1"/>
      <c r="AA742" s="131"/>
    </row>
    <row r="743" spans="2:27" ht="13">
      <c r="B743" s="131"/>
      <c r="C743" s="131"/>
      <c r="D743" s="131"/>
      <c r="E743" s="131"/>
      <c r="F743" s="131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1"/>
      <c r="AA743" s="131"/>
    </row>
    <row r="744" spans="2:27" ht="13">
      <c r="B744" s="131"/>
      <c r="C744" s="131"/>
      <c r="D744" s="131"/>
      <c r="E744" s="131"/>
      <c r="F744" s="131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1"/>
      <c r="AA744" s="131"/>
    </row>
    <row r="745" spans="2:27" ht="13">
      <c r="B745" s="131"/>
      <c r="C745" s="131"/>
      <c r="D745" s="131"/>
      <c r="E745" s="131"/>
      <c r="F745" s="131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1"/>
      <c r="AA745" s="131"/>
    </row>
    <row r="746" spans="2:27" ht="13">
      <c r="B746" s="131"/>
      <c r="C746" s="131"/>
      <c r="D746" s="131"/>
      <c r="E746" s="131"/>
      <c r="F746" s="131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1"/>
      <c r="AA746" s="131"/>
    </row>
    <row r="747" spans="2:27" ht="13">
      <c r="B747" s="131"/>
      <c r="C747" s="131"/>
      <c r="D747" s="131"/>
      <c r="E747" s="131"/>
      <c r="F747" s="131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1"/>
      <c r="AA747" s="131"/>
    </row>
    <row r="748" spans="2:27" ht="13">
      <c r="B748" s="131"/>
      <c r="C748" s="131"/>
      <c r="D748" s="131"/>
      <c r="E748" s="131"/>
      <c r="F748" s="131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1"/>
      <c r="AA748" s="131"/>
    </row>
    <row r="749" spans="2:27" ht="13">
      <c r="B749" s="131"/>
      <c r="C749" s="131"/>
      <c r="D749" s="131"/>
      <c r="E749" s="131"/>
      <c r="F749" s="131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1"/>
      <c r="AA749" s="131"/>
    </row>
    <row r="750" spans="2:27" ht="13">
      <c r="B750" s="131"/>
      <c r="C750" s="131"/>
      <c r="D750" s="131"/>
      <c r="E750" s="131"/>
      <c r="F750" s="131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1"/>
      <c r="AA750" s="131"/>
    </row>
    <row r="751" spans="2:27" ht="13">
      <c r="B751" s="131"/>
      <c r="C751" s="131"/>
      <c r="D751" s="131"/>
      <c r="E751" s="131"/>
      <c r="F751" s="131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1"/>
      <c r="AA751" s="131"/>
    </row>
    <row r="752" spans="2:27" ht="13">
      <c r="B752" s="131"/>
      <c r="C752" s="131"/>
      <c r="D752" s="131"/>
      <c r="E752" s="131"/>
      <c r="F752" s="131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1"/>
      <c r="AA752" s="131"/>
    </row>
    <row r="753" spans="2:27" ht="13">
      <c r="B753" s="131"/>
      <c r="C753" s="131"/>
      <c r="D753" s="131"/>
      <c r="E753" s="131"/>
      <c r="F753" s="131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1"/>
      <c r="AA753" s="131"/>
    </row>
    <row r="754" spans="2:27" ht="13">
      <c r="B754" s="131"/>
      <c r="C754" s="131"/>
      <c r="D754" s="131"/>
      <c r="E754" s="131"/>
      <c r="F754" s="131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1"/>
      <c r="AA754" s="131"/>
    </row>
    <row r="755" spans="2:27" ht="13">
      <c r="B755" s="131"/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1"/>
      <c r="AA755" s="131"/>
    </row>
    <row r="756" spans="2:27" ht="13">
      <c r="B756" s="131"/>
      <c r="C756" s="131"/>
      <c r="D756" s="131"/>
      <c r="E756" s="131"/>
      <c r="F756" s="131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1"/>
      <c r="AA756" s="131"/>
    </row>
    <row r="757" spans="2:27" ht="13">
      <c r="B757" s="131"/>
      <c r="C757" s="131"/>
      <c r="D757" s="131"/>
      <c r="E757" s="131"/>
      <c r="F757" s="131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1"/>
      <c r="AA757" s="131"/>
    </row>
    <row r="758" spans="2:27" ht="13">
      <c r="B758" s="131"/>
      <c r="C758" s="131"/>
      <c r="D758" s="131"/>
      <c r="E758" s="131"/>
      <c r="F758" s="131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1"/>
      <c r="AA758" s="131"/>
    </row>
    <row r="759" spans="2:27" ht="13">
      <c r="B759" s="131"/>
      <c r="C759" s="131"/>
      <c r="D759" s="131"/>
      <c r="E759" s="131"/>
      <c r="F759" s="131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1"/>
      <c r="AA759" s="131"/>
    </row>
    <row r="760" spans="2:27" ht="13">
      <c r="B760" s="131"/>
      <c r="C760" s="131"/>
      <c r="D760" s="131"/>
      <c r="E760" s="131"/>
      <c r="F760" s="131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1"/>
      <c r="AA760" s="131"/>
    </row>
    <row r="761" spans="2:27" ht="13">
      <c r="B761" s="131"/>
      <c r="C761" s="131"/>
      <c r="D761" s="131"/>
      <c r="E761" s="131"/>
      <c r="F761" s="131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1"/>
      <c r="AA761" s="131"/>
    </row>
    <row r="762" spans="2:27" ht="13"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</row>
    <row r="763" spans="2:27" ht="13">
      <c r="B763" s="131"/>
      <c r="C763" s="131"/>
      <c r="D763" s="131"/>
      <c r="E763" s="131"/>
      <c r="F763" s="131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1"/>
      <c r="AA763" s="131"/>
    </row>
    <row r="764" spans="2:27" ht="13">
      <c r="B764" s="131"/>
      <c r="C764" s="131"/>
      <c r="D764" s="131"/>
      <c r="E764" s="131"/>
      <c r="F764" s="131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1"/>
      <c r="AA764" s="131"/>
    </row>
    <row r="765" spans="2:27" ht="13">
      <c r="B765" s="131"/>
      <c r="C765" s="131"/>
      <c r="D765" s="131"/>
      <c r="E765" s="131"/>
      <c r="F765" s="131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1"/>
      <c r="AA765" s="131"/>
    </row>
    <row r="766" spans="2:27" ht="13">
      <c r="B766" s="131"/>
      <c r="C766" s="131"/>
      <c r="D766" s="131"/>
      <c r="E766" s="131"/>
      <c r="F766" s="131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1"/>
      <c r="AA766" s="131"/>
    </row>
    <row r="767" spans="2:27" ht="13">
      <c r="B767" s="131"/>
      <c r="C767" s="131"/>
      <c r="D767" s="131"/>
      <c r="E767" s="131"/>
      <c r="F767" s="131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1"/>
      <c r="AA767" s="131"/>
    </row>
    <row r="768" spans="2:27" ht="13">
      <c r="B768" s="131"/>
      <c r="C768" s="131"/>
      <c r="D768" s="131"/>
      <c r="E768" s="131"/>
      <c r="F768" s="131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1"/>
      <c r="AA768" s="131"/>
    </row>
    <row r="769" spans="2:27" ht="13">
      <c r="B769" s="131"/>
      <c r="C769" s="131"/>
      <c r="D769" s="131"/>
      <c r="E769" s="131"/>
      <c r="F769" s="131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1"/>
      <c r="AA769" s="131"/>
    </row>
    <row r="770" spans="2:27" ht="13">
      <c r="B770" s="131"/>
      <c r="C770" s="131"/>
      <c r="D770" s="131"/>
      <c r="E770" s="131"/>
      <c r="F770" s="131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1"/>
      <c r="AA770" s="131"/>
    </row>
    <row r="771" spans="2:27" ht="13">
      <c r="B771" s="131"/>
      <c r="C771" s="131"/>
      <c r="D771" s="131"/>
      <c r="E771" s="131"/>
      <c r="F771" s="131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1"/>
      <c r="AA771" s="131"/>
    </row>
    <row r="772" spans="2:27" ht="13">
      <c r="B772" s="131"/>
      <c r="C772" s="131"/>
      <c r="D772" s="131"/>
      <c r="E772" s="131"/>
      <c r="F772" s="131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1"/>
      <c r="AA772" s="131"/>
    </row>
    <row r="773" spans="2:27" ht="13">
      <c r="B773" s="131"/>
      <c r="C773" s="131"/>
      <c r="D773" s="131"/>
      <c r="E773" s="131"/>
      <c r="F773" s="131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1"/>
      <c r="AA773" s="131"/>
    </row>
    <row r="774" spans="2:27" ht="13">
      <c r="B774" s="131"/>
      <c r="C774" s="131"/>
      <c r="D774" s="131"/>
      <c r="E774" s="131"/>
      <c r="F774" s="131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1"/>
      <c r="AA774" s="131"/>
    </row>
    <row r="775" spans="2:27" ht="13">
      <c r="B775" s="131"/>
      <c r="C775" s="131"/>
      <c r="D775" s="131"/>
      <c r="E775" s="131"/>
      <c r="F775" s="131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1"/>
      <c r="AA775" s="131"/>
    </row>
    <row r="776" spans="2:27" ht="13">
      <c r="B776" s="131"/>
      <c r="C776" s="131"/>
      <c r="D776" s="131"/>
      <c r="E776" s="131"/>
      <c r="F776" s="131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1"/>
      <c r="AA776" s="131"/>
    </row>
    <row r="777" spans="2:27" ht="13">
      <c r="B777" s="131"/>
      <c r="C777" s="131"/>
      <c r="D777" s="131"/>
      <c r="E777" s="131"/>
      <c r="F777" s="131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1"/>
      <c r="AA777" s="131"/>
    </row>
    <row r="778" spans="2:27" ht="13">
      <c r="B778" s="131"/>
      <c r="C778" s="131"/>
      <c r="D778" s="131"/>
      <c r="E778" s="131"/>
      <c r="F778" s="131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1"/>
      <c r="AA778" s="131"/>
    </row>
    <row r="779" spans="2:27" ht="13">
      <c r="B779" s="131"/>
      <c r="C779" s="131"/>
      <c r="D779" s="131"/>
      <c r="E779" s="131"/>
      <c r="F779" s="131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1"/>
      <c r="AA779" s="131"/>
    </row>
    <row r="780" spans="2:27" ht="13">
      <c r="B780" s="131"/>
      <c r="C780" s="131"/>
      <c r="D780" s="131"/>
      <c r="E780" s="131"/>
      <c r="F780" s="131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1"/>
      <c r="AA780" s="131"/>
    </row>
    <row r="781" spans="2:27" ht="13">
      <c r="B781" s="131"/>
      <c r="C781" s="131"/>
      <c r="D781" s="131"/>
      <c r="E781" s="131"/>
      <c r="F781" s="131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1"/>
      <c r="AA781" s="131"/>
    </row>
    <row r="782" spans="2:27" ht="13"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1"/>
      <c r="AA782" s="131"/>
    </row>
    <row r="783" spans="2:27" ht="13">
      <c r="B783" s="131"/>
      <c r="C783" s="131"/>
      <c r="D783" s="131"/>
      <c r="E783" s="131"/>
      <c r="F783" s="131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1"/>
      <c r="AA783" s="131"/>
    </row>
    <row r="784" spans="2:27" ht="13">
      <c r="B784" s="131"/>
      <c r="C784" s="131"/>
      <c r="D784" s="131"/>
      <c r="E784" s="131"/>
      <c r="F784" s="131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1"/>
      <c r="AA784" s="131"/>
    </row>
    <row r="785" spans="2:27" ht="13">
      <c r="B785" s="131"/>
      <c r="C785" s="131"/>
      <c r="D785" s="131"/>
      <c r="E785" s="131"/>
      <c r="F785" s="131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1"/>
      <c r="AA785" s="131"/>
    </row>
    <row r="786" spans="2:27" ht="13">
      <c r="B786" s="131"/>
      <c r="C786" s="131"/>
      <c r="D786" s="131"/>
      <c r="E786" s="131"/>
      <c r="F786" s="131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1"/>
      <c r="AA786" s="131"/>
    </row>
    <row r="787" spans="2:27" ht="13">
      <c r="B787" s="131"/>
      <c r="C787" s="131"/>
      <c r="D787" s="131"/>
      <c r="E787" s="131"/>
      <c r="F787" s="131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1"/>
      <c r="AA787" s="131"/>
    </row>
    <row r="788" spans="2:27" ht="13">
      <c r="B788" s="131"/>
      <c r="C788" s="131"/>
      <c r="D788" s="131"/>
      <c r="E788" s="131"/>
      <c r="F788" s="131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1"/>
      <c r="AA788" s="131"/>
    </row>
    <row r="789" spans="2:27" ht="13">
      <c r="B789" s="131"/>
      <c r="C789" s="131"/>
      <c r="D789" s="131"/>
      <c r="E789" s="131"/>
      <c r="F789" s="131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1"/>
      <c r="AA789" s="131"/>
    </row>
    <row r="790" spans="2:27" ht="13">
      <c r="B790" s="131"/>
      <c r="C790" s="131"/>
      <c r="D790" s="131"/>
      <c r="E790" s="131"/>
      <c r="F790" s="131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1"/>
      <c r="AA790" s="131"/>
    </row>
    <row r="791" spans="2:27" ht="13">
      <c r="B791" s="131"/>
      <c r="C791" s="131"/>
      <c r="D791" s="131"/>
      <c r="E791" s="131"/>
      <c r="F791" s="131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1"/>
      <c r="AA791" s="131"/>
    </row>
    <row r="792" spans="2:27" ht="13">
      <c r="B792" s="131"/>
      <c r="C792" s="131"/>
      <c r="D792" s="131"/>
      <c r="E792" s="131"/>
      <c r="F792" s="131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1"/>
      <c r="AA792" s="131"/>
    </row>
    <row r="793" spans="2:27" ht="13">
      <c r="B793" s="131"/>
      <c r="C793" s="131"/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1"/>
      <c r="AA793" s="131"/>
    </row>
    <row r="794" spans="2:27" ht="13">
      <c r="B794" s="131"/>
      <c r="C794" s="131"/>
      <c r="D794" s="131"/>
      <c r="E794" s="131"/>
      <c r="F794" s="131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1"/>
      <c r="AA794" s="131"/>
    </row>
    <row r="795" spans="2:27" ht="13">
      <c r="B795" s="131"/>
      <c r="C795" s="131"/>
      <c r="D795" s="131"/>
      <c r="E795" s="131"/>
      <c r="F795" s="131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1"/>
      <c r="AA795" s="131"/>
    </row>
    <row r="796" spans="2:27" ht="13">
      <c r="B796" s="131"/>
      <c r="C796" s="131"/>
      <c r="D796" s="131"/>
      <c r="E796" s="131"/>
      <c r="F796" s="131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1"/>
      <c r="AA796" s="131"/>
    </row>
    <row r="797" spans="2:27" ht="13">
      <c r="B797" s="131"/>
      <c r="C797" s="131"/>
      <c r="D797" s="131"/>
      <c r="E797" s="131"/>
      <c r="F797" s="131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1"/>
      <c r="AA797" s="131"/>
    </row>
    <row r="798" spans="2:27" ht="13">
      <c r="B798" s="131"/>
      <c r="C798" s="131"/>
      <c r="D798" s="131"/>
      <c r="E798" s="131"/>
      <c r="F798" s="131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1"/>
      <c r="AA798" s="131"/>
    </row>
    <row r="799" spans="2:27" ht="13">
      <c r="B799" s="131"/>
      <c r="C799" s="131"/>
      <c r="D799" s="131"/>
      <c r="E799" s="131"/>
      <c r="F799" s="131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1"/>
      <c r="AA799" s="131"/>
    </row>
    <row r="800" spans="2:27" ht="13">
      <c r="B800" s="131"/>
      <c r="C800" s="131"/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1"/>
      <c r="AA800" s="131"/>
    </row>
    <row r="801" spans="2:27" ht="13">
      <c r="B801" s="131"/>
      <c r="C801" s="131"/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1"/>
      <c r="AA801" s="131"/>
    </row>
    <row r="802" spans="2:27" ht="13">
      <c r="B802" s="131"/>
      <c r="C802" s="131"/>
      <c r="D802" s="131"/>
      <c r="E802" s="131"/>
      <c r="F802" s="131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1"/>
      <c r="AA802" s="131"/>
    </row>
    <row r="803" spans="2:27" ht="13">
      <c r="B803" s="131"/>
      <c r="C803" s="131"/>
      <c r="D803" s="131"/>
      <c r="E803" s="131"/>
      <c r="F803" s="131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1"/>
      <c r="AA803" s="131"/>
    </row>
    <row r="804" spans="2:27" ht="13">
      <c r="B804" s="131"/>
      <c r="C804" s="131"/>
      <c r="D804" s="131"/>
      <c r="E804" s="131"/>
      <c r="F804" s="131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1"/>
      <c r="AA804" s="131"/>
    </row>
    <row r="805" spans="2:27" ht="13"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1"/>
      <c r="AA805" s="131"/>
    </row>
    <row r="806" spans="2:27" ht="13">
      <c r="B806" s="131"/>
      <c r="C806" s="131"/>
      <c r="D806" s="131"/>
      <c r="E806" s="131"/>
      <c r="F806" s="131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1"/>
      <c r="AA806" s="131"/>
    </row>
    <row r="807" spans="2:27" ht="13">
      <c r="B807" s="131"/>
      <c r="C807" s="131"/>
      <c r="D807" s="131"/>
      <c r="E807" s="131"/>
      <c r="F807" s="131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1"/>
      <c r="AA807" s="131"/>
    </row>
    <row r="808" spans="2:27" ht="13">
      <c r="B808" s="131"/>
      <c r="C808" s="131"/>
      <c r="D808" s="131"/>
      <c r="E808" s="131"/>
      <c r="F808" s="131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1"/>
      <c r="AA808" s="131"/>
    </row>
    <row r="809" spans="2:27" ht="13">
      <c r="B809" s="131"/>
      <c r="C809" s="131"/>
      <c r="D809" s="131"/>
      <c r="E809" s="131"/>
      <c r="F809" s="131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1"/>
      <c r="AA809" s="131"/>
    </row>
    <row r="810" spans="2:27" ht="13">
      <c r="B810" s="131"/>
      <c r="C810" s="131"/>
      <c r="D810" s="131"/>
      <c r="E810" s="131"/>
      <c r="F810" s="131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1"/>
      <c r="AA810" s="131"/>
    </row>
    <row r="811" spans="2:27" ht="13">
      <c r="B811" s="131"/>
      <c r="C811" s="131"/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1"/>
      <c r="AA811" s="131"/>
    </row>
    <row r="812" spans="2:27" ht="13">
      <c r="B812" s="131"/>
      <c r="C812" s="131"/>
      <c r="D812" s="131"/>
      <c r="E812" s="131"/>
      <c r="F812" s="131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1"/>
      <c r="AA812" s="131"/>
    </row>
    <row r="813" spans="2:27" ht="13">
      <c r="B813" s="131"/>
      <c r="C813" s="131"/>
      <c r="D813" s="131"/>
      <c r="E813" s="131"/>
      <c r="F813" s="131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1"/>
      <c r="AA813" s="131"/>
    </row>
    <row r="814" spans="2:27" ht="13">
      <c r="B814" s="131"/>
      <c r="C814" s="131"/>
      <c r="D814" s="131"/>
      <c r="E814" s="131"/>
      <c r="F814" s="131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1"/>
      <c r="AA814" s="131"/>
    </row>
    <row r="815" spans="2:27" ht="13">
      <c r="B815" s="131"/>
      <c r="C815" s="131"/>
      <c r="D815" s="131"/>
      <c r="E815" s="131"/>
      <c r="F815" s="131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1"/>
      <c r="AA815" s="131"/>
    </row>
    <row r="816" spans="2:27" ht="13">
      <c r="B816" s="131"/>
      <c r="C816" s="131"/>
      <c r="D816" s="131"/>
      <c r="E816" s="131"/>
      <c r="F816" s="131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1"/>
      <c r="AA816" s="131"/>
    </row>
    <row r="817" spans="2:27" ht="13">
      <c r="B817" s="131"/>
      <c r="C817" s="131"/>
      <c r="D817" s="131"/>
      <c r="E817" s="131"/>
      <c r="F817" s="131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1"/>
      <c r="AA817" s="131"/>
    </row>
    <row r="818" spans="2:27" ht="13">
      <c r="B818" s="131"/>
      <c r="C818" s="131"/>
      <c r="D818" s="131"/>
      <c r="E818" s="131"/>
      <c r="F818" s="131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1"/>
      <c r="AA818" s="131"/>
    </row>
    <row r="819" spans="2:27" ht="13">
      <c r="B819" s="131"/>
      <c r="C819" s="131"/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1"/>
      <c r="AA819" s="131"/>
    </row>
    <row r="820" spans="2:27" ht="13">
      <c r="B820" s="131"/>
      <c r="C820" s="131"/>
      <c r="D820" s="131"/>
      <c r="E820" s="131"/>
      <c r="F820" s="131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1"/>
      <c r="AA820" s="131"/>
    </row>
    <row r="821" spans="2:27" ht="13">
      <c r="B821" s="131"/>
      <c r="C821" s="131"/>
      <c r="D821" s="131"/>
      <c r="E821" s="131"/>
      <c r="F821" s="131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1"/>
      <c r="AA821" s="131"/>
    </row>
    <row r="822" spans="2:27" ht="13">
      <c r="B822" s="131"/>
      <c r="C822" s="131"/>
      <c r="D822" s="131"/>
      <c r="E822" s="131"/>
      <c r="F822" s="131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1"/>
      <c r="AA822" s="131"/>
    </row>
    <row r="823" spans="2:27" ht="13"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1"/>
      <c r="AA823" s="131"/>
    </row>
    <row r="824" spans="2:27" ht="13">
      <c r="B824" s="131"/>
      <c r="C824" s="131"/>
      <c r="D824" s="131"/>
      <c r="E824" s="131"/>
      <c r="F824" s="131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1"/>
      <c r="AA824" s="131"/>
    </row>
    <row r="825" spans="2:27" ht="13">
      <c r="B825" s="131"/>
      <c r="C825" s="131"/>
      <c r="D825" s="131"/>
      <c r="E825" s="131"/>
      <c r="F825" s="131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1"/>
      <c r="AA825" s="131"/>
    </row>
    <row r="826" spans="2:27" ht="13">
      <c r="B826" s="131"/>
      <c r="C826" s="131"/>
      <c r="D826" s="131"/>
      <c r="E826" s="131"/>
      <c r="F826" s="131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1"/>
      <c r="AA826" s="131"/>
    </row>
    <row r="827" spans="2:27" ht="13">
      <c r="B827" s="131"/>
      <c r="C827" s="131"/>
      <c r="D827" s="131"/>
      <c r="E827" s="131"/>
      <c r="F827" s="131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1"/>
      <c r="AA827" s="131"/>
    </row>
    <row r="828" spans="2:27" ht="13">
      <c r="B828" s="131"/>
      <c r="C828" s="131"/>
      <c r="D828" s="131"/>
      <c r="E828" s="131"/>
      <c r="F828" s="131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1"/>
      <c r="AA828" s="131"/>
    </row>
    <row r="829" spans="2:27" ht="13">
      <c r="B829" s="131"/>
      <c r="C829" s="131"/>
      <c r="D829" s="131"/>
      <c r="E829" s="131"/>
      <c r="F829" s="131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1"/>
      <c r="AA829" s="131"/>
    </row>
    <row r="830" spans="2:27" ht="13">
      <c r="B830" s="131"/>
      <c r="C830" s="131"/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1"/>
      <c r="AA830" s="131"/>
    </row>
    <row r="831" spans="2:27" ht="13">
      <c r="B831" s="131"/>
      <c r="C831" s="131"/>
      <c r="D831" s="131"/>
      <c r="E831" s="131"/>
      <c r="F831" s="131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1"/>
      <c r="AA831" s="131"/>
    </row>
    <row r="832" spans="2:27" ht="13">
      <c r="B832" s="131"/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1"/>
      <c r="AA832" s="131"/>
    </row>
    <row r="833" spans="2:27" ht="13">
      <c r="B833" s="131"/>
      <c r="C833" s="131"/>
      <c r="D833" s="131"/>
      <c r="E833" s="131"/>
      <c r="F833" s="131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1"/>
      <c r="AA833" s="131"/>
    </row>
    <row r="834" spans="2:27" ht="13">
      <c r="B834" s="131"/>
      <c r="C834" s="131"/>
      <c r="D834" s="131"/>
      <c r="E834" s="131"/>
      <c r="F834" s="131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1"/>
      <c r="AA834" s="131"/>
    </row>
    <row r="835" spans="2:27" ht="13">
      <c r="B835" s="131"/>
      <c r="C835" s="131"/>
      <c r="D835" s="131"/>
      <c r="E835" s="131"/>
      <c r="F835" s="131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1"/>
      <c r="AA835" s="131"/>
    </row>
    <row r="836" spans="2:27" ht="13">
      <c r="B836" s="131"/>
      <c r="C836" s="131"/>
      <c r="D836" s="131"/>
      <c r="E836" s="131"/>
      <c r="F836" s="131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1"/>
      <c r="AA836" s="131"/>
    </row>
    <row r="837" spans="2:27" ht="13">
      <c r="B837" s="131"/>
      <c r="C837" s="131"/>
      <c r="D837" s="131"/>
      <c r="E837" s="131"/>
      <c r="F837" s="131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1"/>
      <c r="AA837" s="131"/>
    </row>
    <row r="838" spans="2:27" ht="13"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</row>
    <row r="839" spans="2:27" ht="13">
      <c r="B839" s="131"/>
      <c r="C839" s="131"/>
      <c r="D839" s="131"/>
      <c r="E839" s="131"/>
      <c r="F839" s="131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1"/>
      <c r="AA839" s="131"/>
    </row>
    <row r="840" spans="2:27" ht="13">
      <c r="B840" s="131"/>
      <c r="C840" s="131"/>
      <c r="D840" s="131"/>
      <c r="E840" s="131"/>
      <c r="F840" s="131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1"/>
      <c r="AA840" s="131"/>
    </row>
    <row r="841" spans="2:27" ht="13">
      <c r="B841" s="131"/>
      <c r="C841" s="131"/>
      <c r="D841" s="131"/>
      <c r="E841" s="131"/>
      <c r="F841" s="131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1"/>
      <c r="AA841" s="131"/>
    </row>
    <row r="842" spans="2:27" ht="13">
      <c r="B842" s="131"/>
      <c r="C842" s="131"/>
      <c r="D842" s="131"/>
      <c r="E842" s="131"/>
      <c r="F842" s="131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1"/>
      <c r="AA842" s="131"/>
    </row>
    <row r="843" spans="2:27" ht="13">
      <c r="B843" s="131"/>
      <c r="C843" s="131"/>
      <c r="D843" s="131"/>
      <c r="E843" s="131"/>
      <c r="F843" s="131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1"/>
      <c r="AA843" s="131"/>
    </row>
    <row r="844" spans="2:27" ht="13">
      <c r="B844" s="131"/>
      <c r="C844" s="131"/>
      <c r="D844" s="131"/>
      <c r="E844" s="131"/>
      <c r="F844" s="131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1"/>
      <c r="AA844" s="131"/>
    </row>
    <row r="845" spans="2:27" ht="13">
      <c r="B845" s="131"/>
      <c r="C845" s="131"/>
      <c r="D845" s="131"/>
      <c r="E845" s="131"/>
      <c r="F845" s="131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1"/>
      <c r="AA845" s="131"/>
    </row>
    <row r="846" spans="2:27" ht="13">
      <c r="B846" s="131"/>
      <c r="C846" s="131"/>
      <c r="D846" s="131"/>
      <c r="E846" s="131"/>
      <c r="F846" s="131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1"/>
      <c r="AA846" s="131"/>
    </row>
    <row r="847" spans="2:27" ht="13">
      <c r="B847" s="131"/>
      <c r="C847" s="131"/>
      <c r="D847" s="131"/>
      <c r="E847" s="131"/>
      <c r="F847" s="131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1"/>
      <c r="AA847" s="131"/>
    </row>
    <row r="848" spans="2:27" ht="13">
      <c r="B848" s="131"/>
      <c r="C848" s="131"/>
      <c r="D848" s="131"/>
      <c r="E848" s="131"/>
      <c r="F848" s="131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1"/>
      <c r="AA848" s="131"/>
    </row>
    <row r="849" spans="2:27" ht="13">
      <c r="B849" s="131"/>
      <c r="C849" s="131"/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1"/>
      <c r="AA849" s="131"/>
    </row>
    <row r="850" spans="2:27" ht="13">
      <c r="B850" s="131"/>
      <c r="C850" s="131"/>
      <c r="D850" s="131"/>
      <c r="E850" s="131"/>
      <c r="F850" s="131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1"/>
      <c r="AA850" s="131"/>
    </row>
    <row r="851" spans="2:27" ht="13">
      <c r="B851" s="131"/>
      <c r="C851" s="131"/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1"/>
      <c r="AA851" s="131"/>
    </row>
    <row r="852" spans="2:27" ht="13">
      <c r="B852" s="131"/>
      <c r="C852" s="131"/>
      <c r="D852" s="131"/>
      <c r="E852" s="131"/>
      <c r="F852" s="131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1"/>
      <c r="AA852" s="131"/>
    </row>
    <row r="853" spans="2:27" ht="13">
      <c r="B853" s="131"/>
      <c r="C853" s="131"/>
      <c r="D853" s="131"/>
      <c r="E853" s="131"/>
      <c r="F853" s="131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1"/>
      <c r="AA853" s="131"/>
    </row>
    <row r="854" spans="2:27" ht="13">
      <c r="B854" s="131"/>
      <c r="C854" s="131"/>
      <c r="D854" s="131"/>
      <c r="E854" s="131"/>
      <c r="F854" s="131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1"/>
      <c r="AA854" s="131"/>
    </row>
    <row r="855" spans="2:27" ht="13">
      <c r="B855" s="131"/>
      <c r="C855" s="131"/>
      <c r="D855" s="131"/>
      <c r="E855" s="131"/>
      <c r="F855" s="131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1"/>
      <c r="AA855" s="131"/>
    </row>
    <row r="856" spans="2:27" ht="13">
      <c r="B856" s="131"/>
      <c r="C856" s="131"/>
      <c r="D856" s="131"/>
      <c r="E856" s="131"/>
      <c r="F856" s="131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1"/>
      <c r="AA856" s="131"/>
    </row>
    <row r="857" spans="2:27" ht="13">
      <c r="B857" s="131"/>
      <c r="C857" s="131"/>
      <c r="D857" s="131"/>
      <c r="E857" s="131"/>
      <c r="F857" s="131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1"/>
      <c r="AA857" s="131"/>
    </row>
    <row r="858" spans="2:27" ht="13">
      <c r="B858" s="131"/>
      <c r="C858" s="131"/>
      <c r="D858" s="131"/>
      <c r="E858" s="131"/>
      <c r="F858" s="131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1"/>
      <c r="AA858" s="131"/>
    </row>
    <row r="859" spans="2:27" ht="13">
      <c r="B859" s="131"/>
      <c r="C859" s="131"/>
      <c r="D859" s="131"/>
      <c r="E859" s="131"/>
      <c r="F859" s="131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1"/>
      <c r="AA859" s="131"/>
    </row>
    <row r="860" spans="2:27" ht="13">
      <c r="B860" s="131"/>
      <c r="C860" s="131"/>
      <c r="D860" s="131"/>
      <c r="E860" s="131"/>
      <c r="F860" s="131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1"/>
      <c r="AA860" s="131"/>
    </row>
    <row r="861" spans="2:27" ht="13">
      <c r="B861" s="131"/>
      <c r="C861" s="131"/>
      <c r="D861" s="131"/>
      <c r="E861" s="131"/>
      <c r="F861" s="131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1"/>
      <c r="AA861" s="131"/>
    </row>
    <row r="862" spans="2:27" ht="13">
      <c r="B862" s="131"/>
      <c r="C862" s="131"/>
      <c r="D862" s="131"/>
      <c r="E862" s="131"/>
      <c r="F862" s="131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1"/>
      <c r="AA862" s="131"/>
    </row>
    <row r="863" spans="2:27" ht="13">
      <c r="B863" s="131"/>
      <c r="C863" s="131"/>
      <c r="D863" s="131"/>
      <c r="E863" s="131"/>
      <c r="F863" s="131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1"/>
      <c r="AA863" s="131"/>
    </row>
    <row r="864" spans="2:27" ht="13"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1"/>
      <c r="AA864" s="131"/>
    </row>
    <row r="865" spans="2:27" ht="13">
      <c r="B865" s="131"/>
      <c r="C865" s="131"/>
      <c r="D865" s="131"/>
      <c r="E865" s="131"/>
      <c r="F865" s="131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1"/>
      <c r="AA865" s="131"/>
    </row>
    <row r="866" spans="2:27" ht="13">
      <c r="B866" s="131"/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1"/>
      <c r="AA866" s="131"/>
    </row>
    <row r="867" spans="2:27" ht="13">
      <c r="B867" s="131"/>
      <c r="C867" s="131"/>
      <c r="D867" s="131"/>
      <c r="E867" s="131"/>
      <c r="F867" s="131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1"/>
      <c r="AA867" s="131"/>
    </row>
    <row r="868" spans="2:27" ht="13">
      <c r="B868" s="131"/>
      <c r="C868" s="131"/>
      <c r="D868" s="131"/>
      <c r="E868" s="131"/>
      <c r="F868" s="131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1"/>
      <c r="AA868" s="131"/>
    </row>
    <row r="869" spans="2:27" ht="13">
      <c r="B869" s="131"/>
      <c r="C869" s="131"/>
      <c r="D869" s="131"/>
      <c r="E869" s="131"/>
      <c r="F869" s="131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1"/>
      <c r="AA869" s="131"/>
    </row>
    <row r="870" spans="2:27" ht="13">
      <c r="B870" s="131"/>
      <c r="C870" s="131"/>
      <c r="D870" s="131"/>
      <c r="E870" s="131"/>
      <c r="F870" s="131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1"/>
      <c r="AA870" s="131"/>
    </row>
    <row r="871" spans="2:27" ht="13">
      <c r="B871" s="131"/>
      <c r="C871" s="131"/>
      <c r="D871" s="131"/>
      <c r="E871" s="131"/>
      <c r="F871" s="131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1"/>
      <c r="AA871" s="131"/>
    </row>
    <row r="872" spans="2:27" ht="13">
      <c r="B872" s="131"/>
      <c r="C872" s="131"/>
      <c r="D872" s="131"/>
      <c r="E872" s="131"/>
      <c r="F872" s="131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1"/>
      <c r="AA872" s="131"/>
    </row>
    <row r="873" spans="2:27" ht="13">
      <c r="B873" s="131"/>
      <c r="C873" s="131"/>
      <c r="D873" s="131"/>
      <c r="E873" s="131"/>
      <c r="F873" s="131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1"/>
      <c r="AA873" s="131"/>
    </row>
    <row r="874" spans="2:27" ht="13">
      <c r="B874" s="131"/>
      <c r="C874" s="131"/>
      <c r="D874" s="131"/>
      <c r="E874" s="131"/>
      <c r="F874" s="131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1"/>
      <c r="AA874" s="131"/>
    </row>
    <row r="875" spans="2:27" ht="13">
      <c r="B875" s="131"/>
      <c r="C875" s="131"/>
      <c r="D875" s="131"/>
      <c r="E875" s="131"/>
      <c r="F875" s="131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1"/>
      <c r="AA875" s="131"/>
    </row>
    <row r="876" spans="2:27" ht="13">
      <c r="B876" s="131"/>
      <c r="C876" s="131"/>
      <c r="D876" s="131"/>
      <c r="E876" s="131"/>
      <c r="F876" s="131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1"/>
      <c r="AA876" s="131"/>
    </row>
    <row r="877" spans="2:27" ht="13">
      <c r="B877" s="131"/>
      <c r="C877" s="131"/>
      <c r="D877" s="131"/>
      <c r="E877" s="131"/>
      <c r="F877" s="131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1"/>
      <c r="AA877" s="131"/>
    </row>
    <row r="878" spans="2:27" ht="13">
      <c r="B878" s="131"/>
      <c r="C878" s="131"/>
      <c r="D878" s="131"/>
      <c r="E878" s="131"/>
      <c r="F878" s="131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</row>
    <row r="879" spans="2:27" ht="13">
      <c r="B879" s="131"/>
      <c r="C879" s="131"/>
      <c r="D879" s="131"/>
      <c r="E879" s="131"/>
      <c r="F879" s="131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1"/>
      <c r="AA879" s="131"/>
    </row>
    <row r="880" spans="2:27" ht="13">
      <c r="B880" s="131"/>
      <c r="C880" s="131"/>
      <c r="D880" s="131"/>
      <c r="E880" s="131"/>
      <c r="F880" s="131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1"/>
      <c r="AA880" s="131"/>
    </row>
    <row r="881" spans="2:27" ht="13">
      <c r="B881" s="131"/>
      <c r="C881" s="131"/>
      <c r="D881" s="131"/>
      <c r="E881" s="131"/>
      <c r="F881" s="131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1"/>
      <c r="AA881" s="131"/>
    </row>
    <row r="882" spans="2:27" ht="13">
      <c r="B882" s="131"/>
      <c r="C882" s="131"/>
      <c r="D882" s="131"/>
      <c r="E882" s="131"/>
      <c r="F882" s="131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1"/>
      <c r="AA882" s="131"/>
    </row>
    <row r="883" spans="2:27" ht="13">
      <c r="B883" s="131"/>
      <c r="C883" s="131"/>
      <c r="D883" s="131"/>
      <c r="E883" s="131"/>
      <c r="F883" s="131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1"/>
      <c r="AA883" s="131"/>
    </row>
    <row r="884" spans="2:27" ht="13">
      <c r="B884" s="131"/>
      <c r="C884" s="131"/>
      <c r="D884" s="131"/>
      <c r="E884" s="131"/>
      <c r="F884" s="131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1"/>
      <c r="AA884" s="131"/>
    </row>
    <row r="885" spans="2:27" ht="13">
      <c r="B885" s="131"/>
      <c r="C885" s="131"/>
      <c r="D885" s="131"/>
      <c r="E885" s="131"/>
      <c r="F885" s="131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1"/>
      <c r="AA885" s="131"/>
    </row>
    <row r="886" spans="2:27" ht="13">
      <c r="B886" s="131"/>
      <c r="C886" s="131"/>
      <c r="D886" s="131"/>
      <c r="E886" s="131"/>
      <c r="F886" s="131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1"/>
      <c r="AA886" s="131"/>
    </row>
    <row r="887" spans="2:27" ht="13">
      <c r="B887" s="131"/>
      <c r="C887" s="131"/>
      <c r="D887" s="131"/>
      <c r="E887" s="131"/>
      <c r="F887" s="131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1"/>
      <c r="AA887" s="131"/>
    </row>
    <row r="888" spans="2:27" ht="13">
      <c r="B888" s="131"/>
      <c r="C888" s="131"/>
      <c r="D888" s="131"/>
      <c r="E888" s="131"/>
      <c r="F888" s="131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1"/>
      <c r="AA888" s="131"/>
    </row>
    <row r="889" spans="2:27" ht="13">
      <c r="B889" s="131"/>
      <c r="C889" s="131"/>
      <c r="D889" s="131"/>
      <c r="E889" s="131"/>
      <c r="F889" s="131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1"/>
      <c r="AA889" s="131"/>
    </row>
    <row r="890" spans="2:27" ht="13">
      <c r="B890" s="131"/>
      <c r="C890" s="131"/>
      <c r="D890" s="131"/>
      <c r="E890" s="131"/>
      <c r="F890" s="131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1"/>
      <c r="AA890" s="131"/>
    </row>
    <row r="891" spans="2:27" ht="13">
      <c r="B891" s="131"/>
      <c r="C891" s="131"/>
      <c r="D891" s="131"/>
      <c r="E891" s="131"/>
      <c r="F891" s="131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1"/>
      <c r="AA891" s="131"/>
    </row>
    <row r="892" spans="2:27" ht="13">
      <c r="B892" s="131"/>
      <c r="C892" s="131"/>
      <c r="D892" s="131"/>
      <c r="E892" s="131"/>
      <c r="F892" s="131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1"/>
      <c r="AA892" s="131"/>
    </row>
    <row r="893" spans="2:27" ht="13">
      <c r="B893" s="131"/>
      <c r="C893" s="131"/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1"/>
      <c r="AA893" s="131"/>
    </row>
    <row r="894" spans="2:27" ht="13">
      <c r="B894" s="131"/>
      <c r="C894" s="131"/>
      <c r="D894" s="131"/>
      <c r="E894" s="131"/>
      <c r="F894" s="131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1"/>
      <c r="AA894" s="131"/>
    </row>
    <row r="895" spans="2:27" ht="13">
      <c r="B895" s="131"/>
      <c r="C895" s="131"/>
      <c r="D895" s="131"/>
      <c r="E895" s="131"/>
      <c r="F895" s="131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1"/>
      <c r="AA895" s="131"/>
    </row>
    <row r="896" spans="2:27" ht="13">
      <c r="B896" s="131"/>
      <c r="C896" s="131"/>
      <c r="D896" s="131"/>
      <c r="E896" s="131"/>
      <c r="F896" s="131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1"/>
      <c r="AA896" s="131"/>
    </row>
    <row r="897" spans="2:27" ht="13">
      <c r="B897" s="131"/>
      <c r="C897" s="131"/>
      <c r="D897" s="131"/>
      <c r="E897" s="131"/>
      <c r="F897" s="131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1"/>
      <c r="AA897" s="131"/>
    </row>
    <row r="898" spans="2:27" ht="13">
      <c r="B898" s="131"/>
      <c r="C898" s="131"/>
      <c r="D898" s="131"/>
      <c r="E898" s="131"/>
      <c r="F898" s="131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1"/>
      <c r="AA898" s="131"/>
    </row>
    <row r="899" spans="2:27" ht="13">
      <c r="B899" s="131"/>
      <c r="C899" s="131"/>
      <c r="D899" s="131"/>
      <c r="E899" s="131"/>
      <c r="F899" s="131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1"/>
      <c r="AA899" s="131"/>
    </row>
    <row r="900" spans="2:27" ht="13">
      <c r="B900" s="131"/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1"/>
      <c r="AA900" s="131"/>
    </row>
    <row r="901" spans="2:27" ht="13">
      <c r="B901" s="131"/>
      <c r="C901" s="131"/>
      <c r="D901" s="131"/>
      <c r="E901" s="131"/>
      <c r="F901" s="131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1"/>
      <c r="AA901" s="131"/>
    </row>
    <row r="902" spans="2:27" ht="13">
      <c r="B902" s="131"/>
      <c r="C902" s="131"/>
      <c r="D902" s="131"/>
      <c r="E902" s="131"/>
      <c r="F902" s="131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1"/>
      <c r="AA902" s="131"/>
    </row>
    <row r="903" spans="2:27" ht="13">
      <c r="B903" s="131"/>
      <c r="C903" s="131"/>
      <c r="D903" s="131"/>
      <c r="E903" s="131"/>
      <c r="F903" s="131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1"/>
      <c r="AA903" s="131"/>
    </row>
    <row r="904" spans="2:27" ht="13">
      <c r="B904" s="131"/>
      <c r="C904" s="131"/>
      <c r="D904" s="131"/>
      <c r="E904" s="131"/>
      <c r="F904" s="131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1"/>
      <c r="AA904" s="131"/>
    </row>
    <row r="905" spans="2:27" ht="13"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1"/>
      <c r="AA905" s="131"/>
    </row>
    <row r="906" spans="2:27" ht="13">
      <c r="B906" s="131"/>
      <c r="C906" s="131"/>
      <c r="D906" s="131"/>
      <c r="E906" s="131"/>
      <c r="F906" s="131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1"/>
      <c r="AA906" s="131"/>
    </row>
    <row r="907" spans="2:27" ht="13">
      <c r="B907" s="131"/>
      <c r="C907" s="131"/>
      <c r="D907" s="131"/>
      <c r="E907" s="131"/>
      <c r="F907" s="131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1"/>
      <c r="AA907" s="131"/>
    </row>
    <row r="908" spans="2:27" ht="13">
      <c r="B908" s="131"/>
      <c r="C908" s="131"/>
      <c r="D908" s="131"/>
      <c r="E908" s="131"/>
      <c r="F908" s="131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1"/>
      <c r="AA908" s="131"/>
    </row>
    <row r="909" spans="2:27" ht="13">
      <c r="B909" s="131"/>
      <c r="C909" s="131"/>
      <c r="D909" s="131"/>
      <c r="E909" s="131"/>
      <c r="F909" s="131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1"/>
      <c r="AA909" s="131"/>
    </row>
    <row r="910" spans="2:27" ht="13">
      <c r="B910" s="131"/>
      <c r="C910" s="131"/>
      <c r="D910" s="131"/>
      <c r="E910" s="131"/>
      <c r="F910" s="131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1"/>
      <c r="AA910" s="131"/>
    </row>
    <row r="911" spans="2:27" ht="13">
      <c r="B911" s="131"/>
      <c r="C911" s="131"/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1"/>
      <c r="AA911" s="131"/>
    </row>
    <row r="912" spans="2:27" ht="13">
      <c r="B912" s="131"/>
      <c r="C912" s="131"/>
      <c r="D912" s="131"/>
      <c r="E912" s="131"/>
      <c r="F912" s="131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1"/>
      <c r="AA912" s="131"/>
    </row>
    <row r="913" spans="2:27" ht="13">
      <c r="B913" s="131"/>
      <c r="C913" s="131"/>
      <c r="D913" s="131"/>
      <c r="E913" s="131"/>
      <c r="F913" s="131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1"/>
      <c r="AA913" s="131"/>
    </row>
    <row r="914" spans="2:27" ht="13"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</row>
    <row r="915" spans="2:27" ht="13">
      <c r="B915" s="131"/>
      <c r="C915" s="131"/>
      <c r="D915" s="131"/>
      <c r="E915" s="131"/>
      <c r="F915" s="131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1"/>
      <c r="AA915" s="131"/>
    </row>
    <row r="916" spans="2:27" ht="13">
      <c r="B916" s="131"/>
      <c r="C916" s="131"/>
      <c r="D916" s="131"/>
      <c r="E916" s="131"/>
      <c r="F916" s="131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1"/>
      <c r="AA916" s="131"/>
    </row>
    <row r="917" spans="2:27" ht="13">
      <c r="B917" s="131"/>
      <c r="C917" s="131"/>
      <c r="D917" s="131"/>
      <c r="E917" s="131"/>
      <c r="F917" s="131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1"/>
      <c r="AA917" s="131"/>
    </row>
    <row r="918" spans="2:27" ht="13">
      <c r="B918" s="131"/>
      <c r="C918" s="131"/>
      <c r="D918" s="131"/>
      <c r="E918" s="131"/>
      <c r="F918" s="131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1"/>
      <c r="AA918" s="131"/>
    </row>
    <row r="919" spans="2:27" ht="13">
      <c r="B919" s="131"/>
      <c r="C919" s="131"/>
      <c r="D919" s="131"/>
      <c r="E919" s="131"/>
      <c r="F919" s="131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1"/>
      <c r="AA919" s="131"/>
    </row>
    <row r="920" spans="2:27" ht="13">
      <c r="B920" s="131"/>
      <c r="C920" s="131"/>
      <c r="D920" s="131"/>
      <c r="E920" s="131"/>
      <c r="F920" s="131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1"/>
      <c r="AA920" s="131"/>
    </row>
    <row r="921" spans="2:27" ht="13">
      <c r="B921" s="131"/>
      <c r="C921" s="131"/>
      <c r="D921" s="131"/>
      <c r="E921" s="131"/>
      <c r="F921" s="131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1"/>
      <c r="AA921" s="131"/>
    </row>
    <row r="922" spans="2:27" ht="13">
      <c r="B922" s="131"/>
      <c r="C922" s="131"/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1"/>
      <c r="AA922" s="131"/>
    </row>
    <row r="923" spans="2:27" ht="13">
      <c r="B923" s="131"/>
      <c r="C923" s="131"/>
      <c r="D923" s="131"/>
      <c r="E923" s="131"/>
      <c r="F923" s="131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1"/>
      <c r="AA923" s="131"/>
    </row>
    <row r="924" spans="2:27" ht="13">
      <c r="B924" s="131"/>
      <c r="C924" s="131"/>
      <c r="D924" s="131"/>
      <c r="E924" s="131"/>
      <c r="F924" s="131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1"/>
      <c r="AA924" s="131"/>
    </row>
    <row r="925" spans="2:27" ht="13">
      <c r="B925" s="131"/>
      <c r="C925" s="131"/>
      <c r="D925" s="131"/>
      <c r="E925" s="131"/>
      <c r="F925" s="131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1"/>
      <c r="AA925" s="131"/>
    </row>
    <row r="926" spans="2:27" ht="13">
      <c r="B926" s="131"/>
      <c r="C926" s="131"/>
      <c r="D926" s="131"/>
      <c r="E926" s="131"/>
      <c r="F926" s="131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1"/>
      <c r="AA926" s="131"/>
    </row>
    <row r="927" spans="2:27" ht="13">
      <c r="B927" s="131"/>
      <c r="C927" s="131"/>
      <c r="D927" s="131"/>
      <c r="E927" s="131"/>
      <c r="F927" s="131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1"/>
      <c r="AA927" s="131"/>
    </row>
    <row r="928" spans="2:27" ht="13">
      <c r="B928" s="131"/>
      <c r="C928" s="131"/>
      <c r="D928" s="131"/>
      <c r="E928" s="131"/>
      <c r="F928" s="131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1"/>
      <c r="AA928" s="131"/>
    </row>
    <row r="929" spans="2:27" ht="13">
      <c r="B929" s="131"/>
      <c r="C929" s="131"/>
      <c r="D929" s="131"/>
      <c r="E929" s="131"/>
      <c r="F929" s="131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1"/>
      <c r="AA929" s="131"/>
    </row>
    <row r="930" spans="2:27" ht="13">
      <c r="B930" s="131"/>
      <c r="C930" s="131"/>
      <c r="D930" s="131"/>
      <c r="E930" s="131"/>
      <c r="F930" s="131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1"/>
      <c r="AA930" s="131"/>
    </row>
    <row r="931" spans="2:27" ht="13">
      <c r="B931" s="131"/>
      <c r="C931" s="131"/>
      <c r="D931" s="131"/>
      <c r="E931" s="131"/>
      <c r="F931" s="131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1"/>
      <c r="AA931" s="131"/>
    </row>
    <row r="932" spans="2:27" ht="13">
      <c r="B932" s="131"/>
      <c r="C932" s="131"/>
      <c r="D932" s="131"/>
      <c r="E932" s="131"/>
      <c r="F932" s="131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1"/>
      <c r="AA932" s="131"/>
    </row>
    <row r="933" spans="2:27" ht="13">
      <c r="B933" s="131"/>
      <c r="C933" s="131"/>
      <c r="D933" s="131"/>
      <c r="E933" s="131"/>
      <c r="F933" s="131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1"/>
      <c r="AA933" s="131"/>
    </row>
    <row r="934" spans="2:27" ht="13">
      <c r="B934" s="131"/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1"/>
      <c r="AA934" s="131"/>
    </row>
    <row r="935" spans="2:27" ht="13">
      <c r="B935" s="131"/>
      <c r="C935" s="131"/>
      <c r="D935" s="131"/>
      <c r="E935" s="131"/>
      <c r="F935" s="131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</row>
    <row r="936" spans="2:27" ht="13">
      <c r="B936" s="131"/>
      <c r="C936" s="131"/>
      <c r="D936" s="131"/>
      <c r="E936" s="131"/>
      <c r="F936" s="131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1"/>
      <c r="AA936" s="131"/>
    </row>
    <row r="937" spans="2:27" ht="13">
      <c r="B937" s="131"/>
      <c r="C937" s="131"/>
      <c r="D937" s="131"/>
      <c r="E937" s="131"/>
      <c r="F937" s="131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1"/>
      <c r="AA937" s="131"/>
    </row>
    <row r="938" spans="2:27" ht="13">
      <c r="B938" s="131"/>
      <c r="C938" s="131"/>
      <c r="D938" s="131"/>
      <c r="E938" s="131"/>
      <c r="F938" s="131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1"/>
      <c r="AA938" s="131"/>
    </row>
    <row r="939" spans="2:27" ht="13">
      <c r="B939" s="131"/>
      <c r="C939" s="131"/>
      <c r="D939" s="131"/>
      <c r="E939" s="131"/>
      <c r="F939" s="131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1"/>
      <c r="AA939" s="131"/>
    </row>
    <row r="940" spans="2:27" ht="13">
      <c r="B940" s="131"/>
      <c r="C940" s="131"/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1"/>
      <c r="AA940" s="131"/>
    </row>
  </sheetData>
  <mergeCells count="38">
    <mergeCell ref="A49:F49"/>
    <mergeCell ref="A37:B38"/>
    <mergeCell ref="A43:B44"/>
    <mergeCell ref="A3:A4"/>
    <mergeCell ref="A5:A6"/>
    <mergeCell ref="A7:A8"/>
    <mergeCell ref="A12:A13"/>
    <mergeCell ref="A14:A15"/>
    <mergeCell ref="A16:A17"/>
    <mergeCell ref="A21:A22"/>
    <mergeCell ref="A23:A24"/>
    <mergeCell ref="A25:A26"/>
    <mergeCell ref="A45:B45"/>
    <mergeCell ref="A46:B46"/>
    <mergeCell ref="A47:B47"/>
    <mergeCell ref="A28:A29"/>
    <mergeCell ref="A1:A2"/>
    <mergeCell ref="B1:B2"/>
    <mergeCell ref="A10:A11"/>
    <mergeCell ref="B10:B11"/>
    <mergeCell ref="A19:A20"/>
    <mergeCell ref="B19:B20"/>
    <mergeCell ref="B59:B66"/>
    <mergeCell ref="H64:H71"/>
    <mergeCell ref="C1:J1"/>
    <mergeCell ref="C10:J10"/>
    <mergeCell ref="C19:J19"/>
    <mergeCell ref="C28:J28"/>
    <mergeCell ref="C37:J37"/>
    <mergeCell ref="C43:J43"/>
    <mergeCell ref="A39:B39"/>
    <mergeCell ref="A40:B40"/>
    <mergeCell ref="A41:B41"/>
    <mergeCell ref="A42:B42"/>
    <mergeCell ref="B28:B29"/>
    <mergeCell ref="A30:A31"/>
    <mergeCell ref="A32:A33"/>
    <mergeCell ref="A34:A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4627-AF87-49B3-9A38-A9BFC0A3232B}">
  <dimension ref="A1:S23"/>
  <sheetViews>
    <sheetView workbookViewId="0">
      <selection activeCell="F32" sqref="F32"/>
    </sheetView>
  </sheetViews>
  <sheetFormatPr baseColWidth="10" defaultColWidth="8.83203125" defaultRowHeight="13"/>
  <cols>
    <col min="1" max="1" width="12.5" bestFit="1" customWidth="1"/>
    <col min="2" max="3" width="10.5" bestFit="1" customWidth="1"/>
    <col min="4" max="4" width="9.5" bestFit="1" customWidth="1"/>
    <col min="6" max="9" width="12.6640625" customWidth="1"/>
    <col min="11" max="11" width="9.33203125" bestFit="1" customWidth="1"/>
    <col min="12" max="13" width="9.5" bestFit="1" customWidth="1"/>
    <col min="14" max="14" width="9.33203125" bestFit="1" customWidth="1"/>
    <col min="16" max="19" width="12.5" customWidth="1"/>
  </cols>
  <sheetData>
    <row r="1" spans="1:19" ht="12.75" customHeight="1">
      <c r="A1" s="179" t="s">
        <v>53</v>
      </c>
      <c r="B1" s="179"/>
      <c r="C1" s="179"/>
      <c r="D1" s="179"/>
      <c r="K1" s="193" t="s">
        <v>54</v>
      </c>
      <c r="L1" s="194"/>
      <c r="M1" s="194"/>
      <c r="N1" s="194"/>
    </row>
    <row r="2" spans="1:19" ht="14">
      <c r="A2" s="80" t="s">
        <v>39</v>
      </c>
      <c r="B2" s="80" t="s">
        <v>55</v>
      </c>
      <c r="C2" s="80" t="s">
        <v>56</v>
      </c>
      <c r="D2" s="80" t="s">
        <v>57</v>
      </c>
      <c r="K2" s="122" t="s">
        <v>39</v>
      </c>
      <c r="L2" s="122" t="s">
        <v>55</v>
      </c>
      <c r="M2" s="122" t="s">
        <v>56</v>
      </c>
      <c r="N2" s="122" t="s">
        <v>57</v>
      </c>
    </row>
    <row r="3" spans="1:19">
      <c r="A3" s="123">
        <v>233</v>
      </c>
      <c r="B3" s="123">
        <v>3431520</v>
      </c>
      <c r="C3" s="123">
        <v>3551753</v>
      </c>
      <c r="D3" s="123">
        <v>193697</v>
      </c>
      <c r="K3" s="123">
        <v>1160</v>
      </c>
      <c r="L3" s="123">
        <v>131723</v>
      </c>
      <c r="M3" s="123">
        <v>164936</v>
      </c>
      <c r="N3" s="123">
        <v>1818</v>
      </c>
      <c r="O3" s="131"/>
    </row>
    <row r="4" spans="1:19">
      <c r="A4" s="123">
        <v>231</v>
      </c>
      <c r="B4" s="123">
        <v>3435998</v>
      </c>
      <c r="C4" s="123">
        <v>3559432</v>
      </c>
      <c r="D4" s="123">
        <v>193730</v>
      </c>
      <c r="K4" s="123">
        <v>1164</v>
      </c>
      <c r="L4" s="123">
        <v>132429</v>
      </c>
      <c r="M4" s="123">
        <v>166238</v>
      </c>
      <c r="N4" s="123">
        <v>1872</v>
      </c>
      <c r="O4" s="131"/>
    </row>
    <row r="5" spans="1:19">
      <c r="A5" s="123">
        <v>209</v>
      </c>
      <c r="B5" s="123">
        <v>3425878</v>
      </c>
      <c r="C5" s="123">
        <v>3430292</v>
      </c>
      <c r="D5" s="123">
        <v>147987</v>
      </c>
      <c r="K5" s="123">
        <v>1270</v>
      </c>
      <c r="L5" s="123">
        <v>118217</v>
      </c>
      <c r="M5" s="123">
        <v>146569</v>
      </c>
      <c r="N5" s="123">
        <v>1420</v>
      </c>
      <c r="O5" s="131"/>
    </row>
    <row r="6" spans="1:19">
      <c r="A6" s="123">
        <v>226</v>
      </c>
      <c r="B6" s="123">
        <v>3459707</v>
      </c>
      <c r="C6" s="123">
        <v>3450354</v>
      </c>
      <c r="D6" s="123">
        <v>148741</v>
      </c>
      <c r="K6" s="123">
        <v>1257</v>
      </c>
      <c r="L6" s="123">
        <v>118798</v>
      </c>
      <c r="M6" s="123">
        <v>147425</v>
      </c>
      <c r="N6" s="123">
        <v>1384</v>
      </c>
      <c r="O6" s="131"/>
    </row>
    <row r="7" spans="1:19">
      <c r="A7" s="123">
        <v>190</v>
      </c>
      <c r="B7" s="123">
        <v>3411722</v>
      </c>
      <c r="C7" s="123">
        <v>3446208</v>
      </c>
      <c r="D7" s="123">
        <v>129265</v>
      </c>
      <c r="K7" s="123">
        <v>1441</v>
      </c>
      <c r="L7" s="123">
        <v>130707</v>
      </c>
      <c r="M7" s="123">
        <v>155389</v>
      </c>
      <c r="N7" s="123">
        <v>2021</v>
      </c>
      <c r="O7" s="131"/>
    </row>
    <row r="8" spans="1:19">
      <c r="A8" s="123">
        <v>187</v>
      </c>
      <c r="B8" s="123">
        <v>3421189</v>
      </c>
      <c r="C8" s="123">
        <v>3464556</v>
      </c>
      <c r="D8" s="123">
        <v>130870</v>
      </c>
      <c r="K8" s="123">
        <v>1496</v>
      </c>
      <c r="L8" s="123">
        <v>131752</v>
      </c>
      <c r="M8" s="123">
        <v>156699</v>
      </c>
      <c r="N8" s="123">
        <v>2041</v>
      </c>
      <c r="O8" s="131"/>
    </row>
    <row r="10" spans="1:19" ht="24.75" customHeight="1">
      <c r="A10" s="179" t="s">
        <v>58</v>
      </c>
      <c r="B10" s="179"/>
      <c r="C10" s="179"/>
      <c r="D10" s="179"/>
      <c r="F10" s="179" t="s">
        <v>59</v>
      </c>
      <c r="G10" s="176"/>
      <c r="H10" s="176"/>
      <c r="I10" s="176"/>
      <c r="K10" s="193" t="s">
        <v>60</v>
      </c>
      <c r="L10" s="194"/>
      <c r="M10" s="194"/>
      <c r="N10" s="194"/>
      <c r="P10" s="177" t="s">
        <v>61</v>
      </c>
      <c r="Q10" s="176"/>
      <c r="R10" s="176"/>
      <c r="S10" s="176"/>
    </row>
    <row r="11" spans="1:19" ht="14">
      <c r="A11" s="80" t="s">
        <v>39</v>
      </c>
      <c r="B11" s="80" t="s">
        <v>55</v>
      </c>
      <c r="C11" s="80" t="s">
        <v>56</v>
      </c>
      <c r="D11" s="80" t="s">
        <v>57</v>
      </c>
      <c r="F11" s="34" t="s">
        <v>39</v>
      </c>
      <c r="G11" s="34" t="s">
        <v>55</v>
      </c>
      <c r="H11" s="34" t="s">
        <v>56</v>
      </c>
      <c r="I11" s="34" t="s">
        <v>57</v>
      </c>
      <c r="K11" s="122" t="s">
        <v>39</v>
      </c>
      <c r="L11" s="122" t="s">
        <v>55</v>
      </c>
      <c r="M11" s="122" t="s">
        <v>56</v>
      </c>
      <c r="N11" s="122" t="s">
        <v>57</v>
      </c>
      <c r="P11" s="122" t="s">
        <v>39</v>
      </c>
      <c r="Q11" s="122" t="s">
        <v>55</v>
      </c>
      <c r="R11" s="122" t="s">
        <v>56</v>
      </c>
      <c r="S11" s="122" t="s">
        <v>57</v>
      </c>
    </row>
    <row r="12" spans="1:19">
      <c r="A12" s="98">
        <f t="shared" ref="A12" si="0">AVERAGE(A3:A4)</f>
        <v>232</v>
      </c>
      <c r="B12" s="98">
        <f t="shared" ref="B12:D12" si="1">AVERAGE(B3:B4)</f>
        <v>3433759</v>
      </c>
      <c r="C12" s="98">
        <f t="shared" si="1"/>
        <v>3555592.5</v>
      </c>
      <c r="D12" s="98">
        <f t="shared" si="1"/>
        <v>193713.5</v>
      </c>
      <c r="F12" s="68">
        <v>2521</v>
      </c>
      <c r="G12" s="68">
        <v>3815003</v>
      </c>
      <c r="H12" s="68">
        <v>3504840</v>
      </c>
      <c r="I12" s="68">
        <v>126318</v>
      </c>
      <c r="K12" s="98">
        <f>AVERAGE(K3:K4)</f>
        <v>1162</v>
      </c>
      <c r="L12" s="98">
        <f t="shared" ref="L12:N12" si="2">AVERAGE(L3:L4)</f>
        <v>132076</v>
      </c>
      <c r="M12" s="98">
        <f t="shared" si="2"/>
        <v>165587</v>
      </c>
      <c r="N12" s="98">
        <f t="shared" si="2"/>
        <v>1845</v>
      </c>
      <c r="P12" s="68">
        <v>1316</v>
      </c>
      <c r="Q12" s="68">
        <v>234167</v>
      </c>
      <c r="R12" s="68">
        <v>219830</v>
      </c>
      <c r="S12" s="68">
        <v>2115</v>
      </c>
    </row>
    <row r="13" spans="1:19">
      <c r="A13" s="98">
        <f t="shared" ref="A13" si="3">AVERAGE(A5:A6)</f>
        <v>217.5</v>
      </c>
      <c r="B13" s="98">
        <f t="shared" ref="B13:D13" si="4">AVERAGE(B5:B6)</f>
        <v>3442792.5</v>
      </c>
      <c r="C13" s="98">
        <f t="shared" si="4"/>
        <v>3440323</v>
      </c>
      <c r="D13" s="98">
        <f t="shared" si="4"/>
        <v>148364</v>
      </c>
      <c r="F13" s="68">
        <v>3332</v>
      </c>
      <c r="G13" s="68">
        <v>3951470</v>
      </c>
      <c r="H13" s="68">
        <v>3561855</v>
      </c>
      <c r="I13" s="68">
        <v>157859</v>
      </c>
      <c r="K13" s="98">
        <f>AVERAGE(K5:K6)</f>
        <v>1263.5</v>
      </c>
      <c r="L13" s="98">
        <f t="shared" ref="L13:N13" si="5">AVERAGE(L5:L6)</f>
        <v>118507.5</v>
      </c>
      <c r="M13" s="98">
        <f t="shared" si="5"/>
        <v>146997</v>
      </c>
      <c r="N13" s="98">
        <f t="shared" si="5"/>
        <v>1402</v>
      </c>
      <c r="P13" s="68">
        <v>1252</v>
      </c>
      <c r="Q13" s="68">
        <v>164413</v>
      </c>
      <c r="R13" s="68">
        <v>263235</v>
      </c>
      <c r="S13" s="68">
        <v>1820</v>
      </c>
    </row>
    <row r="14" spans="1:19">
      <c r="A14" s="98">
        <f t="shared" ref="A14" si="6">AVERAGE(A7:A8)</f>
        <v>188.5</v>
      </c>
      <c r="B14" s="98">
        <f t="shared" ref="B14:D14" si="7">AVERAGE(B7:B8)</f>
        <v>3416455.5</v>
      </c>
      <c r="C14" s="98">
        <f t="shared" si="7"/>
        <v>3455382</v>
      </c>
      <c r="D14" s="98">
        <f t="shared" si="7"/>
        <v>130067.5</v>
      </c>
      <c r="F14" s="68">
        <v>2582</v>
      </c>
      <c r="G14" s="68">
        <v>4034226</v>
      </c>
      <c r="H14" s="68">
        <v>3765395</v>
      </c>
      <c r="I14" s="68">
        <v>209989</v>
      </c>
      <c r="K14" s="98">
        <f>AVERAGE(K7:K8)</f>
        <v>1468.5</v>
      </c>
      <c r="L14" s="98">
        <f t="shared" ref="L14:N14" si="8">AVERAGE(L7:L8)</f>
        <v>131229.5</v>
      </c>
      <c r="M14" s="98">
        <f t="shared" si="8"/>
        <v>156044</v>
      </c>
      <c r="N14" s="98">
        <f t="shared" si="8"/>
        <v>2031</v>
      </c>
      <c r="P14" s="68">
        <v>1331</v>
      </c>
      <c r="Q14" s="68">
        <v>244636</v>
      </c>
      <c r="R14" s="68">
        <v>272173</v>
      </c>
      <c r="S14" s="68">
        <v>2048</v>
      </c>
    </row>
    <row r="16" spans="1:19" ht="24.75" customHeight="1">
      <c r="A16" s="179" t="s">
        <v>58</v>
      </c>
      <c r="B16" s="179"/>
      <c r="C16" s="179"/>
      <c r="D16" s="179"/>
      <c r="F16" s="179" t="s">
        <v>59</v>
      </c>
      <c r="G16" s="176"/>
      <c r="H16" s="176"/>
      <c r="I16" s="176"/>
      <c r="K16" s="193" t="s">
        <v>60</v>
      </c>
      <c r="L16" s="194"/>
      <c r="M16" s="194"/>
      <c r="N16" s="194"/>
      <c r="P16" s="177" t="s">
        <v>61</v>
      </c>
      <c r="Q16" s="176"/>
      <c r="R16" s="176"/>
      <c r="S16" s="176"/>
    </row>
    <row r="17" spans="1:19" ht="14">
      <c r="A17" s="80" t="s">
        <v>39</v>
      </c>
      <c r="B17" s="80" t="s">
        <v>55</v>
      </c>
      <c r="C17" s="80" t="s">
        <v>56</v>
      </c>
      <c r="D17" s="80" t="s">
        <v>57</v>
      </c>
      <c r="F17" s="34" t="s">
        <v>39</v>
      </c>
      <c r="G17" s="34" t="s">
        <v>55</v>
      </c>
      <c r="H17" s="34" t="s">
        <v>56</v>
      </c>
      <c r="I17" s="34" t="s">
        <v>57</v>
      </c>
      <c r="K17" s="122" t="s">
        <v>39</v>
      </c>
      <c r="L17" s="122" t="s">
        <v>55</v>
      </c>
      <c r="M17" s="122" t="s">
        <v>56</v>
      </c>
      <c r="N17" s="122" t="s">
        <v>57</v>
      </c>
      <c r="P17" s="122" t="s">
        <v>39</v>
      </c>
      <c r="Q17" s="122" t="s">
        <v>55</v>
      </c>
      <c r="R17" s="122" t="s">
        <v>56</v>
      </c>
      <c r="S17" s="122" t="s">
        <v>57</v>
      </c>
    </row>
    <row r="18" spans="1:19">
      <c r="A18" s="98">
        <f>A12/AVERAGE($B$12:$B$14)</f>
        <v>6.761872405216473E-5</v>
      </c>
      <c r="B18" s="98">
        <f t="shared" ref="B18:D18" si="9">B12/AVERAGE($B$12:$B$14)</f>
        <v>1.0008034581148151</v>
      </c>
      <c r="C18" s="98">
        <f t="shared" si="9"/>
        <v>1.0363130521527868</v>
      </c>
      <c r="D18" s="98">
        <f t="shared" si="9"/>
        <v>5.6459740093444025E-2</v>
      </c>
      <c r="E18" s="98"/>
      <c r="F18" s="98">
        <f>F12/AVERAGE($G$12:$G$14)</f>
        <v>6.4089423855315686E-4</v>
      </c>
      <c r="G18" s="98">
        <f t="shared" ref="G18:I18" si="10">G12/AVERAGE($G$12:$G$14)</f>
        <v>0.96985856515787749</v>
      </c>
      <c r="H18" s="98">
        <f t="shared" si="10"/>
        <v>0.8910082360375432</v>
      </c>
      <c r="I18" s="98">
        <f t="shared" si="10"/>
        <v>3.2112843484949492E-2</v>
      </c>
      <c r="J18" s="98"/>
      <c r="K18" s="98">
        <f>K12/AVERAGE($L$12:$L$14)</f>
        <v>9.1301239088244762E-3</v>
      </c>
      <c r="L18" s="98">
        <f t="shared" ref="L18:N18" si="11">L12/AVERAGE($L$12:$L$14)</f>
        <v>1.0377540838054231</v>
      </c>
      <c r="M18" s="98">
        <f t="shared" si="11"/>
        <v>1.3010583715064705</v>
      </c>
      <c r="N18" s="98">
        <f t="shared" si="11"/>
        <v>1.4496625311343511E-2</v>
      </c>
      <c r="O18" s="98"/>
      <c r="P18" s="98">
        <f>P12/AVERAGE($Q$12:$Q$14)</f>
        <v>6.1379070172383771E-3</v>
      </c>
      <c r="Q18" s="98">
        <f t="shared" ref="Q18:S18" si="12">Q12/AVERAGE($Q$12:$Q$14)</f>
        <v>1.0921696599587074</v>
      </c>
      <c r="R18" s="98">
        <f t="shared" si="12"/>
        <v>1.0253009875376233</v>
      </c>
      <c r="S18" s="98">
        <f t="shared" si="12"/>
        <v>9.8644934205616777E-3</v>
      </c>
    </row>
    <row r="19" spans="1:19">
      <c r="A19" s="98">
        <f t="shared" ref="A19:D20" si="13">A13/AVERAGE($B$12:$B$14)</f>
        <v>6.3392553798904432E-5</v>
      </c>
      <c r="B19" s="98">
        <f t="shared" si="13"/>
        <v>1.0034363621825964</v>
      </c>
      <c r="C19" s="98">
        <f t="shared" si="13"/>
        <v>1.0027166016694635</v>
      </c>
      <c r="D19" s="98">
        <f t="shared" si="13"/>
        <v>4.3242174031359347E-2</v>
      </c>
      <c r="E19" s="98"/>
      <c r="F19" s="98">
        <f t="shared" ref="F19:I20" si="14">F13/AVERAGE($G$12:$G$14)</f>
        <v>8.4706846602900388E-4</v>
      </c>
      <c r="G19" s="98">
        <f t="shared" si="14"/>
        <v>1.0045515100419051</v>
      </c>
      <c r="H19" s="98">
        <f t="shared" si="14"/>
        <v>0.90550271640688396</v>
      </c>
      <c r="I19" s="98">
        <f t="shared" si="14"/>
        <v>4.0131266800381905E-2</v>
      </c>
      <c r="J19" s="98"/>
      <c r="K19" s="98">
        <f t="shared" ref="K19:N19" si="15">K13/AVERAGE($L$12:$L$14)</f>
        <v>9.9276347321856518E-3</v>
      </c>
      <c r="L19" s="98">
        <f t="shared" si="15"/>
        <v>0.9311429940834911</v>
      </c>
      <c r="M19" s="98">
        <f t="shared" si="15"/>
        <v>1.1549921034642614</v>
      </c>
      <c r="N19" s="98">
        <f t="shared" si="15"/>
        <v>1.101586378672282E-2</v>
      </c>
      <c r="O19" s="98"/>
      <c r="P19" s="98">
        <f t="shared" ref="P19:S20" si="16">P13/AVERAGE($Q$12:$Q$14)</f>
        <v>5.8394069799258723E-3</v>
      </c>
      <c r="Q19" s="98">
        <f t="shared" si="16"/>
        <v>0.76683260366657546</v>
      </c>
      <c r="R19" s="98">
        <f t="shared" si="16"/>
        <v>1.2277446456555807</v>
      </c>
      <c r="S19" s="98">
        <f t="shared" si="16"/>
        <v>8.4885948110743504E-3</v>
      </c>
    </row>
    <row r="20" spans="1:19">
      <c r="A20" s="98">
        <f t="shared" si="13"/>
        <v>5.4940213292383849E-5</v>
      </c>
      <c r="B20" s="98">
        <f t="shared" si="13"/>
        <v>0.99576017970258834</v>
      </c>
      <c r="C20" s="98">
        <f t="shared" si="13"/>
        <v>1.0071056980724875</v>
      </c>
      <c r="D20" s="98">
        <f t="shared" si="13"/>
        <v>3.7909475821788517E-2</v>
      </c>
      <c r="E20" s="98"/>
      <c r="F20" s="98">
        <f t="shared" si="14"/>
        <v>6.5640179450386789E-4</v>
      </c>
      <c r="G20" s="98">
        <f t="shared" si="14"/>
        <v>1.0255899248002174</v>
      </c>
      <c r="H20" s="98">
        <f t="shared" si="14"/>
        <v>0.95724710883651887</v>
      </c>
      <c r="I20" s="98">
        <f t="shared" si="14"/>
        <v>5.3383871582522356E-2</v>
      </c>
      <c r="J20" s="98"/>
      <c r="K20" s="98">
        <f t="shared" ref="K20:N20" si="17">K14/AVERAGE($L$12:$L$14)</f>
        <v>1.1538370877890485E-2</v>
      </c>
      <c r="L20" s="98">
        <f t="shared" si="17"/>
        <v>1.0311029221110859</v>
      </c>
      <c r="M20" s="98">
        <f t="shared" si="17"/>
        <v>1.2260766396115377</v>
      </c>
      <c r="N20" s="98">
        <f t="shared" si="17"/>
        <v>1.5958073716714725E-2</v>
      </c>
      <c r="O20" s="98"/>
      <c r="P20" s="98">
        <f t="shared" si="16"/>
        <v>6.207867963483495E-3</v>
      </c>
      <c r="Q20" s="98">
        <f t="shared" si="16"/>
        <v>1.140997736374717</v>
      </c>
      <c r="R20" s="98">
        <f t="shared" si="16"/>
        <v>1.2694320414915052</v>
      </c>
      <c r="S20" s="98">
        <f t="shared" si="16"/>
        <v>9.5520011940001485E-3</v>
      </c>
    </row>
    <row r="23" spans="1:19">
      <c r="B23" s="131"/>
      <c r="C23" s="131"/>
    </row>
  </sheetData>
  <mergeCells count="10">
    <mergeCell ref="K1:N1"/>
    <mergeCell ref="K10:N10"/>
    <mergeCell ref="A1:D1"/>
    <mergeCell ref="A10:D10"/>
    <mergeCell ref="P10:S10"/>
    <mergeCell ref="A16:D16"/>
    <mergeCell ref="F16:I16"/>
    <mergeCell ref="K16:N16"/>
    <mergeCell ref="P16:S16"/>
    <mergeCell ref="F10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18"/>
  <sheetViews>
    <sheetView workbookViewId="0">
      <selection activeCell="F19" sqref="F19"/>
    </sheetView>
  </sheetViews>
  <sheetFormatPr baseColWidth="10" defaultColWidth="12.6640625" defaultRowHeight="15.75" customHeight="1"/>
  <sheetData>
    <row r="1" spans="1:11" ht="15.75" customHeight="1">
      <c r="A1" s="195" t="s">
        <v>0</v>
      </c>
      <c r="B1" s="196" t="s">
        <v>7</v>
      </c>
      <c r="C1" s="196"/>
      <c r="D1" s="196"/>
      <c r="E1" s="196"/>
      <c r="F1" s="196"/>
      <c r="G1" s="197" t="s">
        <v>62</v>
      </c>
      <c r="H1" s="197"/>
      <c r="I1" s="197"/>
      <c r="J1" s="197"/>
      <c r="K1" s="197"/>
    </row>
    <row r="2" spans="1:11" ht="15.75" customHeight="1">
      <c r="A2" s="195"/>
      <c r="B2" s="45" t="s">
        <v>63</v>
      </c>
      <c r="C2" s="45" t="s">
        <v>64</v>
      </c>
      <c r="D2" s="45" t="s">
        <v>65</v>
      </c>
      <c r="E2" s="45" t="s">
        <v>66</v>
      </c>
      <c r="F2" s="45" t="s">
        <v>67</v>
      </c>
      <c r="G2" s="46" t="s">
        <v>63</v>
      </c>
      <c r="H2" s="46" t="s">
        <v>64</v>
      </c>
      <c r="I2" s="46" t="s">
        <v>65</v>
      </c>
      <c r="J2" s="46" t="s">
        <v>66</v>
      </c>
      <c r="K2" s="46" t="s">
        <v>67</v>
      </c>
    </row>
    <row r="3" spans="1:11" ht="15.75" customHeight="1">
      <c r="A3" s="23">
        <v>1</v>
      </c>
      <c r="B3" s="90">
        <v>10184</v>
      </c>
      <c r="C3" s="90">
        <v>141665</v>
      </c>
      <c r="D3" s="90">
        <v>270298</v>
      </c>
      <c r="E3" s="90">
        <v>145593</v>
      </c>
      <c r="F3" s="90">
        <v>2433</v>
      </c>
      <c r="G3" s="90">
        <v>1673</v>
      </c>
      <c r="H3" s="90">
        <v>2970</v>
      </c>
      <c r="I3" s="90">
        <v>4951</v>
      </c>
      <c r="J3" s="90">
        <v>7071</v>
      </c>
      <c r="K3" s="90">
        <v>934</v>
      </c>
    </row>
    <row r="4" spans="1:11" ht="15.75" customHeight="1">
      <c r="A4" s="23">
        <v>2</v>
      </c>
      <c r="B4" s="90">
        <v>10719</v>
      </c>
      <c r="C4" s="90">
        <v>167372</v>
      </c>
      <c r="D4" s="90">
        <v>274539</v>
      </c>
      <c r="E4" s="90">
        <v>188532</v>
      </c>
      <c r="F4" s="90">
        <v>2119</v>
      </c>
      <c r="G4" s="90">
        <v>1496</v>
      </c>
      <c r="H4" s="90">
        <v>1666</v>
      </c>
      <c r="I4" s="90">
        <v>5571</v>
      </c>
      <c r="J4" s="90">
        <v>11901</v>
      </c>
      <c r="K4" s="90">
        <v>913</v>
      </c>
    </row>
    <row r="5" spans="1:11" ht="15.75" customHeight="1">
      <c r="A5" s="24">
        <v>3</v>
      </c>
      <c r="B5" s="90">
        <v>11144</v>
      </c>
      <c r="C5" s="90">
        <v>160030</v>
      </c>
      <c r="D5" s="90">
        <v>259852</v>
      </c>
      <c r="E5" s="90">
        <v>124387</v>
      </c>
      <c r="F5" s="90">
        <v>2690</v>
      </c>
      <c r="G5" s="90">
        <v>1559</v>
      </c>
      <c r="H5" s="90">
        <v>8631</v>
      </c>
      <c r="I5" s="90">
        <v>3507</v>
      </c>
      <c r="J5" s="90">
        <v>2606</v>
      </c>
      <c r="K5" s="90">
        <v>937</v>
      </c>
    </row>
    <row r="6" spans="1:11" ht="15.75" customHeight="1">
      <c r="A6" s="1"/>
      <c r="B6" s="1"/>
      <c r="C6" s="1"/>
      <c r="D6" s="1"/>
      <c r="E6" s="1"/>
      <c r="F6" s="1"/>
      <c r="G6" s="1"/>
      <c r="J6" s="24"/>
    </row>
    <row r="7" spans="1:11" ht="26.25" customHeight="1">
      <c r="A7" s="198" t="s">
        <v>68</v>
      </c>
      <c r="B7" s="199"/>
      <c r="C7" s="199"/>
      <c r="D7" s="200"/>
      <c r="J7" s="24"/>
    </row>
    <row r="8" spans="1:11" ht="39.75" customHeight="1">
      <c r="A8" s="42" t="s">
        <v>69</v>
      </c>
      <c r="B8" s="43" t="s">
        <v>19</v>
      </c>
      <c r="C8" s="135" t="s">
        <v>20</v>
      </c>
      <c r="D8" s="42" t="s">
        <v>21</v>
      </c>
    </row>
    <row r="9" spans="1:11" ht="15.75" customHeight="1">
      <c r="A9" s="41" t="s">
        <v>63</v>
      </c>
      <c r="B9" s="86">
        <f>AVERAGE(B3:B5)</f>
        <v>10682.333333333334</v>
      </c>
      <c r="C9" s="87">
        <f>AVERAGE(G3:G5)</f>
        <v>1576</v>
      </c>
      <c r="D9" s="88">
        <f>B9/C9</f>
        <v>6.7781302876480547</v>
      </c>
    </row>
    <row r="10" spans="1:11" ht="15.75" customHeight="1">
      <c r="A10" s="41" t="s">
        <v>64</v>
      </c>
      <c r="B10" s="86">
        <f>AVERAGE(C3:C5)</f>
        <v>156355.66666666666</v>
      </c>
      <c r="C10" s="87">
        <f>AVERAGE(H3:H5)</f>
        <v>4422.333333333333</v>
      </c>
      <c r="D10" s="88">
        <f t="shared" ref="D10:D13" si="0">B10/C10</f>
        <v>35.355920705509909</v>
      </c>
    </row>
    <row r="11" spans="1:11" ht="15.75" customHeight="1">
      <c r="A11" s="41" t="s">
        <v>65</v>
      </c>
      <c r="B11" s="86">
        <f>AVERAGE(D3:D5)</f>
        <v>268229.66666666669</v>
      </c>
      <c r="C11" s="87">
        <f>AVERAGE(I3:I5)</f>
        <v>4676.333333333333</v>
      </c>
      <c r="D11" s="88">
        <f t="shared" si="0"/>
        <v>57.358970703542667</v>
      </c>
    </row>
    <row r="12" spans="1:11" ht="15.75" customHeight="1">
      <c r="A12" s="41" t="s">
        <v>66</v>
      </c>
      <c r="B12" s="86">
        <f>AVERAGE(E3:E5)</f>
        <v>152837.33333333334</v>
      </c>
      <c r="C12" s="87">
        <f>AVERAGE(J3:J5)</f>
        <v>7192.666666666667</v>
      </c>
      <c r="D12" s="88">
        <f t="shared" si="0"/>
        <v>21.249049958290851</v>
      </c>
      <c r="H12" s="2"/>
      <c r="I12" s="2"/>
      <c r="J12" s="2"/>
      <c r="K12" s="2"/>
    </row>
    <row r="13" spans="1:11" ht="15.75" customHeight="1">
      <c r="A13" s="41" t="s">
        <v>67</v>
      </c>
      <c r="B13" s="86">
        <f>AVERAGE(F3:F5)</f>
        <v>2414</v>
      </c>
      <c r="C13" s="87">
        <f>AVERAGE(K3:K5)</f>
        <v>928</v>
      </c>
      <c r="D13" s="88">
        <f t="shared" si="0"/>
        <v>2.6012931034482758</v>
      </c>
      <c r="H13" s="2"/>
      <c r="I13" s="2"/>
      <c r="J13" s="2"/>
      <c r="K13" s="2"/>
    </row>
    <row r="14" spans="1:11" ht="15.75" customHeight="1">
      <c r="H14" s="2"/>
      <c r="I14" s="2"/>
      <c r="J14" s="2"/>
      <c r="K14" s="2"/>
    </row>
    <row r="16" spans="1:11" ht="15.75" customHeight="1">
      <c r="H16" s="2"/>
      <c r="I16" s="2"/>
      <c r="J16" s="2"/>
      <c r="K16" s="2"/>
    </row>
    <row r="17" spans="8:11" ht="15.75" customHeight="1">
      <c r="H17" s="2"/>
      <c r="I17" s="2"/>
      <c r="J17" s="2"/>
      <c r="K17" s="2"/>
    </row>
    <row r="18" spans="8:11" ht="15.75" customHeight="1">
      <c r="H18" s="90"/>
      <c r="I18" s="2"/>
      <c r="J18" s="2"/>
      <c r="K18" s="2"/>
    </row>
  </sheetData>
  <mergeCells count="4">
    <mergeCell ref="A1:A2"/>
    <mergeCell ref="B1:F1"/>
    <mergeCell ref="G1:K1"/>
    <mergeCell ref="A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9"/>
  <sheetViews>
    <sheetView workbookViewId="0">
      <selection activeCell="M22" sqref="M22"/>
    </sheetView>
  </sheetViews>
  <sheetFormatPr baseColWidth="10" defaultColWidth="12.6640625" defaultRowHeight="15.75" customHeight="1"/>
  <cols>
    <col min="1" max="1" width="12.6640625" style="62"/>
    <col min="2" max="2" width="12.6640625" style="51"/>
    <col min="3" max="3" width="14.5" style="51" customWidth="1"/>
    <col min="4" max="16384" width="12.6640625" style="51"/>
  </cols>
  <sheetData>
    <row r="1" spans="1:26" ht="15.75" customHeight="1">
      <c r="A1" s="201" t="s">
        <v>0</v>
      </c>
      <c r="B1" s="167" t="s">
        <v>2</v>
      </c>
      <c r="C1" s="168"/>
      <c r="D1" s="168"/>
      <c r="E1" s="168"/>
      <c r="F1" s="168"/>
      <c r="G1" s="168"/>
      <c r="H1" s="168"/>
      <c r="I1" s="16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01"/>
      <c r="B2" s="3" t="s">
        <v>32</v>
      </c>
      <c r="C2" s="3" t="s">
        <v>33</v>
      </c>
      <c r="D2" s="3" t="s">
        <v>34</v>
      </c>
      <c r="E2" s="3" t="s">
        <v>70</v>
      </c>
      <c r="F2" s="3" t="s">
        <v>36</v>
      </c>
      <c r="G2" s="3" t="s">
        <v>37</v>
      </c>
      <c r="H2" s="3" t="s">
        <v>38</v>
      </c>
      <c r="I2" s="3" t="s">
        <v>39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44">
        <v>1</v>
      </c>
      <c r="B3" s="90">
        <v>3850</v>
      </c>
      <c r="C3" s="90">
        <v>4046916</v>
      </c>
      <c r="D3" s="90">
        <v>3647386</v>
      </c>
      <c r="E3" s="90">
        <v>3009410</v>
      </c>
      <c r="F3" s="90">
        <v>3548158</v>
      </c>
      <c r="G3" s="90">
        <v>52778</v>
      </c>
      <c r="H3" s="90">
        <v>145129</v>
      </c>
      <c r="I3" s="90">
        <v>201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44">
        <v>2</v>
      </c>
      <c r="B4" s="90">
        <v>4440</v>
      </c>
      <c r="C4" s="90">
        <v>4146310</v>
      </c>
      <c r="D4" s="90">
        <v>3795101</v>
      </c>
      <c r="E4" s="90">
        <v>3366709</v>
      </c>
      <c r="F4" s="90">
        <v>3878329</v>
      </c>
      <c r="G4" s="90">
        <v>180854</v>
      </c>
      <c r="H4" s="90">
        <v>266513</v>
      </c>
      <c r="I4" s="90">
        <v>172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44">
        <v>3</v>
      </c>
      <c r="B5" s="90">
        <v>3818</v>
      </c>
      <c r="C5" s="90">
        <v>4142176</v>
      </c>
      <c r="D5" s="90">
        <v>3349683</v>
      </c>
      <c r="E5" s="90">
        <v>2954378</v>
      </c>
      <c r="F5" s="90">
        <v>3141040</v>
      </c>
      <c r="G5" s="90">
        <v>700623</v>
      </c>
      <c r="H5" s="90">
        <v>158142</v>
      </c>
      <c r="I5" s="90">
        <v>184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4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201" t="s">
        <v>0</v>
      </c>
      <c r="B8" s="171" t="s">
        <v>3</v>
      </c>
      <c r="C8" s="168"/>
      <c r="D8" s="168"/>
      <c r="E8" s="168"/>
      <c r="F8" s="168"/>
      <c r="G8" s="168"/>
      <c r="H8" s="168"/>
      <c r="I8" s="16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201"/>
      <c r="B9" s="4" t="s">
        <v>32</v>
      </c>
      <c r="C9" s="4" t="s">
        <v>33</v>
      </c>
      <c r="D9" s="4" t="s">
        <v>34</v>
      </c>
      <c r="E9" s="4" t="s">
        <v>70</v>
      </c>
      <c r="F9" s="4" t="s">
        <v>36</v>
      </c>
      <c r="G9" s="4" t="s">
        <v>37</v>
      </c>
      <c r="H9" s="4" t="s">
        <v>38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4">
        <v>1</v>
      </c>
      <c r="B10" s="90">
        <v>159749</v>
      </c>
      <c r="C10" s="90">
        <v>905</v>
      </c>
      <c r="D10" s="90">
        <v>120662</v>
      </c>
      <c r="E10" s="90">
        <v>117088</v>
      </c>
      <c r="F10" s="90">
        <v>16988</v>
      </c>
      <c r="G10" s="90">
        <v>132111</v>
      </c>
      <c r="H10" s="90">
        <v>1105</v>
      </c>
      <c r="I10" s="90">
        <v>1231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4">
        <v>2</v>
      </c>
      <c r="B11" s="90">
        <v>93475</v>
      </c>
      <c r="C11" s="90">
        <v>1188</v>
      </c>
      <c r="D11" s="90">
        <v>84065</v>
      </c>
      <c r="E11" s="90">
        <v>96684</v>
      </c>
      <c r="F11" s="90">
        <v>12585</v>
      </c>
      <c r="G11" s="90">
        <v>161152</v>
      </c>
      <c r="H11" s="90">
        <v>2364</v>
      </c>
      <c r="I11" s="90">
        <v>1210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44">
        <v>3</v>
      </c>
      <c r="B12" s="90">
        <v>125703</v>
      </c>
      <c r="C12" s="90">
        <v>1315</v>
      </c>
      <c r="D12" s="90">
        <v>110576</v>
      </c>
      <c r="E12" s="90">
        <v>92920</v>
      </c>
      <c r="F12" s="90">
        <v>11778</v>
      </c>
      <c r="G12" s="90">
        <v>113382</v>
      </c>
      <c r="H12" s="90">
        <v>952</v>
      </c>
      <c r="I12" s="90">
        <v>1305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4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4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201" t="s">
        <v>0</v>
      </c>
      <c r="B15" s="167" t="s">
        <v>2</v>
      </c>
      <c r="C15" s="168"/>
      <c r="D15" s="168"/>
      <c r="E15" s="168"/>
      <c r="F15" s="168"/>
      <c r="G15" s="168"/>
      <c r="H15" s="168"/>
      <c r="I15" s="16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201"/>
      <c r="B16" s="3" t="s">
        <v>32</v>
      </c>
      <c r="C16" s="3" t="s">
        <v>33</v>
      </c>
      <c r="D16" s="3" t="s">
        <v>34</v>
      </c>
      <c r="E16" s="3" t="s">
        <v>70</v>
      </c>
      <c r="F16" s="3" t="s">
        <v>36</v>
      </c>
      <c r="G16" s="3" t="s">
        <v>37</v>
      </c>
      <c r="H16" s="3" t="s">
        <v>38</v>
      </c>
      <c r="I16" s="3" t="s">
        <v>39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44">
        <v>1</v>
      </c>
      <c r="B17" s="90">
        <f t="shared" ref="B17:I17" si="0">B3/$C3</f>
        <v>9.5134171304766396E-4</v>
      </c>
      <c r="C17" s="90">
        <f t="shared" si="0"/>
        <v>1</v>
      </c>
      <c r="D17" s="90">
        <f t="shared" si="0"/>
        <v>0.90127544036001739</v>
      </c>
      <c r="E17" s="90">
        <f t="shared" si="0"/>
        <v>0.74363045835396635</v>
      </c>
      <c r="F17" s="90">
        <f t="shared" si="0"/>
        <v>0.8767560285412398</v>
      </c>
      <c r="G17" s="90">
        <f t="shared" si="0"/>
        <v>1.3041535826293405E-2</v>
      </c>
      <c r="H17" s="90">
        <f t="shared" si="0"/>
        <v>3.5861628953998553E-2</v>
      </c>
      <c r="I17" s="90">
        <f t="shared" si="0"/>
        <v>4.966745047339752E-5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44">
        <v>2</v>
      </c>
      <c r="B18" s="90">
        <f t="shared" ref="B18:I18" si="1">B4/$C4</f>
        <v>1.0708316551343243E-3</v>
      </c>
      <c r="C18" s="90">
        <f t="shared" si="1"/>
        <v>1</v>
      </c>
      <c r="D18" s="90">
        <f t="shared" si="1"/>
        <v>0.91529601018737139</v>
      </c>
      <c r="E18" s="90">
        <f t="shared" si="1"/>
        <v>0.81197715559135708</v>
      </c>
      <c r="F18" s="90">
        <f t="shared" si="1"/>
        <v>0.93536879779852444</v>
      </c>
      <c r="G18" s="90">
        <f t="shared" si="1"/>
        <v>4.3618060395870066E-2</v>
      </c>
      <c r="H18" s="90">
        <f t="shared" si="1"/>
        <v>6.4277152456039224E-2</v>
      </c>
      <c r="I18" s="90">
        <f t="shared" si="1"/>
        <v>4.1482667721419769E-5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44">
        <v>3</v>
      </c>
      <c r="B19" s="90">
        <f t="shared" ref="B19:I19" si="2">B5/$C5</f>
        <v>9.2173775329681788E-4</v>
      </c>
      <c r="C19" s="90">
        <f t="shared" si="2"/>
        <v>1</v>
      </c>
      <c r="D19" s="90">
        <f t="shared" si="2"/>
        <v>0.8086771300881469</v>
      </c>
      <c r="E19" s="90">
        <f t="shared" si="2"/>
        <v>0.71324299112350609</v>
      </c>
      <c r="F19" s="90">
        <f t="shared" si="2"/>
        <v>0.75830674505380746</v>
      </c>
      <c r="G19" s="90">
        <f t="shared" si="2"/>
        <v>0.16914370611002527</v>
      </c>
      <c r="H19" s="90">
        <f t="shared" si="2"/>
        <v>3.81784839659155E-2</v>
      </c>
      <c r="I19" s="90">
        <f t="shared" si="2"/>
        <v>4.4421096544424961E-5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4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201" t="s">
        <v>0</v>
      </c>
      <c r="B22" s="171" t="s">
        <v>3</v>
      </c>
      <c r="C22" s="168"/>
      <c r="D22" s="168"/>
      <c r="E22" s="168"/>
      <c r="F22" s="168"/>
      <c r="G22" s="168"/>
      <c r="H22" s="168"/>
      <c r="I22" s="16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201"/>
      <c r="B23" s="4" t="s">
        <v>32</v>
      </c>
      <c r="C23" s="4" t="s">
        <v>33</v>
      </c>
      <c r="D23" s="4" t="s">
        <v>34</v>
      </c>
      <c r="E23" s="4" t="s">
        <v>70</v>
      </c>
      <c r="F23" s="4" t="s">
        <v>36</v>
      </c>
      <c r="G23" s="4" t="s">
        <v>37</v>
      </c>
      <c r="H23" s="4" t="s">
        <v>38</v>
      </c>
      <c r="I23" s="4" t="s">
        <v>39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4">
        <v>1</v>
      </c>
      <c r="B24" s="90">
        <f t="shared" ref="B24:I24" si="3">B10/$B10</f>
        <v>1</v>
      </c>
      <c r="C24" s="90">
        <f t="shared" si="3"/>
        <v>5.6651371839573327E-3</v>
      </c>
      <c r="D24" s="90">
        <f t="shared" si="3"/>
        <v>0.75532241203387818</v>
      </c>
      <c r="E24" s="90">
        <f t="shared" si="3"/>
        <v>0.73294981502231626</v>
      </c>
      <c r="F24" s="90">
        <f t="shared" si="3"/>
        <v>0.10634182373598583</v>
      </c>
      <c r="G24" s="90">
        <f t="shared" si="3"/>
        <v>0.82699109227600798</v>
      </c>
      <c r="H24" s="90">
        <f t="shared" si="3"/>
        <v>6.9171012025114401E-3</v>
      </c>
      <c r="I24" s="90">
        <f t="shared" si="3"/>
        <v>7.7058385342005271E-3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4">
        <v>2</v>
      </c>
      <c r="B25" s="90">
        <f t="shared" ref="B25:I25" si="4">B11/$B11</f>
        <v>1</v>
      </c>
      <c r="C25" s="90">
        <f t="shared" si="4"/>
        <v>1.2709280556298476E-2</v>
      </c>
      <c r="D25" s="90">
        <f t="shared" si="4"/>
        <v>0.89933137202460556</v>
      </c>
      <c r="E25" s="90">
        <f t="shared" si="4"/>
        <v>1.0343300347686548</v>
      </c>
      <c r="F25" s="90">
        <f t="shared" si="4"/>
        <v>0.13463492912543462</v>
      </c>
      <c r="G25" s="90">
        <f t="shared" si="4"/>
        <v>1.724011767852367</v>
      </c>
      <c r="H25" s="90">
        <f t="shared" si="4"/>
        <v>2.529018454132121E-2</v>
      </c>
      <c r="I25" s="90">
        <f t="shared" si="4"/>
        <v>1.2944637603637336E-2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4">
        <v>3</v>
      </c>
      <c r="B26" s="90">
        <f t="shared" ref="B26:I26" si="5">B12/$B12</f>
        <v>1</v>
      </c>
      <c r="C26" s="90">
        <f t="shared" si="5"/>
        <v>1.0461166400165469E-2</v>
      </c>
      <c r="D26" s="90">
        <f t="shared" si="5"/>
        <v>0.8796607877298076</v>
      </c>
      <c r="E26" s="90">
        <f t="shared" si="5"/>
        <v>0.73920272388089381</v>
      </c>
      <c r="F26" s="90">
        <f t="shared" si="5"/>
        <v>9.3697047803155062E-2</v>
      </c>
      <c r="G26" s="90">
        <f t="shared" si="5"/>
        <v>0.90198324622324044</v>
      </c>
      <c r="H26" s="90">
        <f t="shared" si="5"/>
        <v>7.5734071581426057E-3</v>
      </c>
      <c r="I26" s="90">
        <f t="shared" si="5"/>
        <v>1.0381613803966492E-2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2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64" t="s">
        <v>16</v>
      </c>
      <c r="B28" s="164"/>
      <c r="C28" s="164"/>
      <c r="D28" s="164"/>
      <c r="E28" s="164"/>
      <c r="F28" s="16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3.5" customHeight="1">
      <c r="A29" s="54" t="s">
        <v>18</v>
      </c>
      <c r="B29" s="54" t="s">
        <v>19</v>
      </c>
      <c r="C29" s="54" t="s">
        <v>49</v>
      </c>
      <c r="D29" s="54" t="s">
        <v>50</v>
      </c>
      <c r="E29" s="54" t="s">
        <v>51</v>
      </c>
      <c r="F29" s="54" t="s">
        <v>52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5" t="s">
        <v>22</v>
      </c>
      <c r="B30" s="70">
        <f>AVERAGE(E17:E19)</f>
        <v>0.7562835350229431</v>
      </c>
      <c r="C30" s="70">
        <f>AVERAGE(G17:G19)</f>
        <v>7.5267767444062925E-2</v>
      </c>
      <c r="D30" s="70">
        <f>AVERAGE(H17:H19)</f>
        <v>4.6105755125317761E-2</v>
      </c>
      <c r="E30" s="70">
        <f>B30/C30</f>
        <v>10.047907101602204</v>
      </c>
      <c r="F30" s="70">
        <f>B30/D30</f>
        <v>16.403234975055206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6" t="s">
        <v>23</v>
      </c>
      <c r="B31" s="71">
        <f>AVERAGE(E24:E26)</f>
        <v>0.83549419122395496</v>
      </c>
      <c r="C31" s="71">
        <f>AVERAGE(F24:F26)</f>
        <v>0.1115579335548585</v>
      </c>
      <c r="D31" s="71">
        <f>AVERAGE(H24:H26)</f>
        <v>1.3260230967325086E-2</v>
      </c>
      <c r="E31" s="71">
        <f>B31/C31</f>
        <v>7.489330113963625</v>
      </c>
      <c r="F31" s="71">
        <f>B31/D31</f>
        <v>63.007514219225897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2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2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2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2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2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2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2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2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2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2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2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2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2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2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2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2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2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2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2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2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2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2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2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2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2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2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2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2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2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2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2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2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>
      <c r="A67" s="2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>
      <c r="A68" s="2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>
      <c r="A69" s="2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>
      <c r="A70" s="2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>
      <c r="A71" s="2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>
      <c r="A72" s="2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>
      <c r="A73" s="2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>
      <c r="A74" s="2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>
      <c r="A75" s="2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>
      <c r="A76" s="2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>
      <c r="A77" s="2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>
      <c r="A78" s="2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>
      <c r="A79" s="2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>
      <c r="A80" s="2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>
      <c r="A81" s="2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>
      <c r="A82" s="2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>
      <c r="A83" s="2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>
      <c r="A84" s="2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>
      <c r="A85" s="2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>
      <c r="A86" s="2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>
      <c r="A87" s="2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>
      <c r="A88" s="2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>
      <c r="A89" s="2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>
      <c r="A90" s="2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>
      <c r="A91" s="2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>
      <c r="A92" s="2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>
      <c r="A93" s="2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>
      <c r="A94" s="2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>
      <c r="A95" s="2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>
      <c r="A96" s="2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>
      <c r="A97" s="2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>
      <c r="A98" s="2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>
      <c r="A99" s="2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>
      <c r="A100" s="2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>
      <c r="A101" s="2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>
      <c r="A102" s="2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>
      <c r="A103" s="2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>
      <c r="A104" s="2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>
      <c r="A105" s="2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>
      <c r="A106" s="2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>
      <c r="A107" s="2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>
      <c r="A108" s="2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>
      <c r="A109" s="2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>
      <c r="A110" s="2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>
      <c r="A111" s="2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>
      <c r="A112" s="2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>
      <c r="A113" s="2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>
      <c r="A114" s="2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>
      <c r="A115" s="2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>
      <c r="A116" s="2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>
      <c r="A117" s="2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>
      <c r="A118" s="2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>
      <c r="A119" s="2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>
      <c r="A120" s="2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>
      <c r="A121" s="2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>
      <c r="A122" s="2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>
      <c r="A123" s="2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>
      <c r="A124" s="2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>
      <c r="A125" s="2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>
      <c r="A126" s="2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>
      <c r="A127" s="2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>
      <c r="A128" s="2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>
      <c r="A129" s="2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>
      <c r="A130" s="2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>
      <c r="A131" s="2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>
      <c r="A132" s="2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>
      <c r="A133" s="2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>
      <c r="A134" s="2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>
      <c r="A135" s="2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>
      <c r="A136" s="2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>
      <c r="A137" s="2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>
      <c r="A138" s="2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>
      <c r="A139" s="2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>
      <c r="A140" s="2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>
      <c r="A141" s="2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>
      <c r="A142" s="2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>
      <c r="A143" s="2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>
      <c r="A144" s="2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>
      <c r="A145" s="2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>
      <c r="A146" s="2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>
      <c r="A147" s="2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>
      <c r="A148" s="2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>
      <c r="A149" s="2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>
      <c r="A150" s="2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>
      <c r="A151" s="2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>
      <c r="A152" s="2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>
      <c r="A153" s="2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>
      <c r="A154" s="2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>
      <c r="A155" s="2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>
      <c r="A156" s="2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>
      <c r="A157" s="2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>
      <c r="A158" s="2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>
      <c r="A159" s="2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>
      <c r="A160" s="2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>
      <c r="A161" s="2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>
      <c r="A162" s="2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>
      <c r="A163" s="2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>
      <c r="A164" s="2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>
      <c r="A165" s="2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>
      <c r="A166" s="2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>
      <c r="A167" s="2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>
      <c r="A168" s="2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>
      <c r="A169" s="2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>
      <c r="A170" s="2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>
      <c r="A171" s="2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>
      <c r="A172" s="2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>
      <c r="A173" s="2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>
      <c r="A174" s="2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>
      <c r="A175" s="2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>
      <c r="A176" s="2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>
      <c r="A177" s="2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>
      <c r="A178" s="2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>
      <c r="A179" s="2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>
      <c r="A180" s="2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>
      <c r="A181" s="2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>
      <c r="A182" s="2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>
      <c r="A183" s="2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>
      <c r="A184" s="2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>
      <c r="A185" s="2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>
      <c r="A186" s="2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>
      <c r="A187" s="2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>
      <c r="A188" s="2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>
      <c r="A189" s="2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>
      <c r="A190" s="2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>
      <c r="A191" s="2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>
      <c r="A192" s="2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>
      <c r="A193" s="2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>
      <c r="A194" s="2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>
      <c r="A195" s="2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>
      <c r="A196" s="2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>
      <c r="A197" s="2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>
      <c r="A198" s="2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>
      <c r="A199" s="2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>
      <c r="A200" s="2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>
      <c r="A201" s="2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>
      <c r="A202" s="2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>
      <c r="A203" s="2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>
      <c r="A204" s="2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>
      <c r="A205" s="2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>
      <c r="A206" s="2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>
      <c r="A207" s="2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>
      <c r="A208" s="2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>
      <c r="A209" s="2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>
      <c r="A210" s="2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>
      <c r="A211" s="2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>
      <c r="A212" s="2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>
      <c r="A213" s="2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>
      <c r="A214" s="2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>
      <c r="A215" s="2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>
      <c r="A216" s="2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>
      <c r="A217" s="2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>
      <c r="A218" s="2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>
      <c r="A219" s="2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>
      <c r="A220" s="2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>
      <c r="A221" s="2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>
      <c r="A222" s="2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>
      <c r="A223" s="2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>
      <c r="A224" s="2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>
      <c r="A225" s="2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>
      <c r="A226" s="2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>
      <c r="A227" s="2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>
      <c r="A228" s="2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>
      <c r="A229" s="2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>
      <c r="A230" s="2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>
      <c r="A231" s="2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>
      <c r="A232" s="2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>
      <c r="A233" s="2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>
      <c r="A234" s="2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>
      <c r="A235" s="2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>
      <c r="A236" s="2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>
      <c r="A237" s="2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>
      <c r="A238" s="2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>
      <c r="A239" s="2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>
      <c r="A240" s="2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>
      <c r="A241" s="2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>
      <c r="A242" s="2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>
      <c r="A243" s="2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>
      <c r="A244" s="2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>
      <c r="A245" s="2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>
      <c r="A246" s="2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>
      <c r="A247" s="2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>
      <c r="A248" s="2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>
      <c r="A249" s="2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>
      <c r="A250" s="2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>
      <c r="A251" s="2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>
      <c r="A252" s="2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>
      <c r="A253" s="2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>
      <c r="A254" s="2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>
      <c r="A255" s="2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>
      <c r="A256" s="2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>
      <c r="A257" s="2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>
      <c r="A258" s="2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>
      <c r="A259" s="2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>
      <c r="A260" s="2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>
      <c r="A261" s="2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>
      <c r="A262" s="2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>
      <c r="A263" s="2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>
      <c r="A264" s="2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>
      <c r="A265" s="2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>
      <c r="A266" s="2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>
      <c r="A267" s="2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>
      <c r="A268" s="2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>
      <c r="A269" s="2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>
      <c r="A270" s="2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>
      <c r="A271" s="2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>
      <c r="A272" s="2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>
      <c r="A273" s="2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>
      <c r="A274" s="2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>
      <c r="A275" s="2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>
      <c r="A276" s="2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>
      <c r="A277" s="2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>
      <c r="A278" s="2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>
      <c r="A279" s="2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>
      <c r="A280" s="2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>
      <c r="A281" s="2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>
      <c r="A282" s="2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>
      <c r="A283" s="2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>
      <c r="A284" s="2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>
      <c r="A285" s="2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>
      <c r="A286" s="2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>
      <c r="A287" s="2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>
      <c r="A288" s="2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>
      <c r="A289" s="2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>
      <c r="A290" s="2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>
      <c r="A291" s="2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>
      <c r="A292" s="2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>
      <c r="A293" s="2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>
      <c r="A294" s="2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>
      <c r="A295" s="2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>
      <c r="A296" s="2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>
      <c r="A297" s="2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>
      <c r="A298" s="2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>
      <c r="A299" s="2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>
      <c r="A300" s="2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>
      <c r="A301" s="2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>
      <c r="A302" s="2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>
      <c r="A303" s="2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>
      <c r="A304" s="2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>
      <c r="A305" s="2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>
      <c r="A306" s="2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>
      <c r="A307" s="2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>
      <c r="A308" s="2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>
      <c r="A309" s="2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>
      <c r="A310" s="2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>
      <c r="A311" s="2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>
      <c r="A312" s="2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>
      <c r="A313" s="2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>
      <c r="A314" s="2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>
      <c r="A315" s="2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>
      <c r="A316" s="2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>
      <c r="A317" s="2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>
      <c r="A318" s="2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>
      <c r="A319" s="2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>
      <c r="A320" s="2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>
      <c r="A321" s="2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>
      <c r="A322" s="2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>
      <c r="A323" s="2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>
      <c r="A324" s="2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>
      <c r="A325" s="2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>
      <c r="A326" s="2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>
      <c r="A327" s="2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>
      <c r="A328" s="2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>
      <c r="A329" s="2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>
      <c r="A330" s="2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>
      <c r="A331" s="2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>
      <c r="A332" s="2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>
      <c r="A333" s="2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>
      <c r="A334" s="2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>
      <c r="A335" s="2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>
      <c r="A336" s="2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>
      <c r="A337" s="2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>
      <c r="A338" s="2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>
      <c r="A339" s="2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>
      <c r="A340" s="2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>
      <c r="A341" s="2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>
      <c r="A342" s="2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>
      <c r="A343" s="2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>
      <c r="A344" s="2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>
      <c r="A345" s="2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>
      <c r="A346" s="2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>
      <c r="A347" s="2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>
      <c r="A348" s="2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>
      <c r="A349" s="2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>
      <c r="A350" s="2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>
      <c r="A351" s="2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>
      <c r="A352" s="2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>
      <c r="A353" s="2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>
      <c r="A354" s="2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>
      <c r="A355" s="2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>
      <c r="A356" s="2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>
      <c r="A357" s="2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>
      <c r="A358" s="2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>
      <c r="A359" s="2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>
      <c r="A360" s="2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>
      <c r="A361" s="2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>
      <c r="A362" s="2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>
      <c r="A363" s="2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>
      <c r="A364" s="2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>
      <c r="A365" s="2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>
      <c r="A366" s="2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>
      <c r="A367" s="2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>
      <c r="A368" s="2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>
      <c r="A369" s="2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>
      <c r="A370" s="2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>
      <c r="A371" s="2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>
      <c r="A372" s="2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>
      <c r="A373" s="2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>
      <c r="A374" s="2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>
      <c r="A375" s="2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>
      <c r="A376" s="2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>
      <c r="A377" s="2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>
      <c r="A378" s="2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>
      <c r="A379" s="2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>
      <c r="A380" s="2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>
      <c r="A381" s="2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>
      <c r="A382" s="2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>
      <c r="A383" s="2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>
      <c r="A384" s="2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>
      <c r="A385" s="2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>
      <c r="A386" s="2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>
      <c r="A387" s="2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>
      <c r="A388" s="2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>
      <c r="A389" s="2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>
      <c r="A390" s="2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>
      <c r="A391" s="2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>
      <c r="A392" s="2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>
      <c r="A393" s="2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>
      <c r="A394" s="2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>
      <c r="A395" s="2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>
      <c r="A396" s="2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>
      <c r="A397" s="2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>
      <c r="A398" s="2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>
      <c r="A399" s="2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>
      <c r="A400" s="2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>
      <c r="A401" s="2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>
      <c r="A402" s="2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>
      <c r="A403" s="2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>
      <c r="A404" s="2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>
      <c r="A405" s="2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>
      <c r="A406" s="2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>
      <c r="A407" s="2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>
      <c r="A408" s="2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>
      <c r="A409" s="2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>
      <c r="A410" s="2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>
      <c r="A411" s="2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>
      <c r="A412" s="2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>
      <c r="A413" s="2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>
      <c r="A414" s="2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>
      <c r="A415" s="2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>
      <c r="A416" s="2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>
      <c r="A417" s="2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>
      <c r="A418" s="2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>
      <c r="A419" s="2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>
      <c r="A420" s="2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>
      <c r="A421" s="2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>
      <c r="A422" s="2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>
      <c r="A423" s="2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>
      <c r="A424" s="2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>
      <c r="A425" s="2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>
      <c r="A426" s="2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>
      <c r="A427" s="2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>
      <c r="A428" s="2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>
      <c r="A429" s="2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>
      <c r="A430" s="2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>
      <c r="A431" s="2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>
      <c r="A432" s="2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>
      <c r="A433" s="2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>
      <c r="A434" s="2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>
      <c r="A435" s="2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>
      <c r="A436" s="2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>
      <c r="A437" s="2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>
      <c r="A438" s="2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>
      <c r="A439" s="2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>
      <c r="A440" s="2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>
      <c r="A441" s="2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>
      <c r="A442" s="2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>
      <c r="A443" s="2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>
      <c r="A444" s="2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>
      <c r="A445" s="2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>
      <c r="A446" s="2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>
      <c r="A447" s="2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>
      <c r="A448" s="2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>
      <c r="A449" s="2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>
      <c r="A450" s="2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>
      <c r="A451" s="2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>
      <c r="A452" s="2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>
      <c r="A453" s="2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>
      <c r="A454" s="2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>
      <c r="A455" s="2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>
      <c r="A456" s="2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>
      <c r="A457" s="2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>
      <c r="A458" s="2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>
      <c r="A459" s="2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>
      <c r="A460" s="2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>
      <c r="A461" s="2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>
      <c r="A462" s="2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>
      <c r="A463" s="2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>
      <c r="A464" s="2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>
      <c r="A465" s="2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>
      <c r="A466" s="2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>
      <c r="A467" s="2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>
      <c r="A468" s="2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>
      <c r="A469" s="2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>
      <c r="A470" s="2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>
      <c r="A471" s="2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>
      <c r="A472" s="2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>
      <c r="A473" s="2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>
      <c r="A474" s="2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>
      <c r="A475" s="2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>
      <c r="A476" s="2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>
      <c r="A477" s="2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>
      <c r="A478" s="2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>
      <c r="A479" s="2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>
      <c r="A480" s="2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>
      <c r="A481" s="2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>
      <c r="A482" s="2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>
      <c r="A483" s="2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>
      <c r="A484" s="2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>
      <c r="A485" s="2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>
      <c r="A486" s="2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>
      <c r="A487" s="2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>
      <c r="A488" s="2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>
      <c r="A489" s="2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>
      <c r="A490" s="2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>
      <c r="A491" s="2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>
      <c r="A492" s="2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>
      <c r="A493" s="2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>
      <c r="A494" s="2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>
      <c r="A495" s="2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>
      <c r="A496" s="2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>
      <c r="A497" s="2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>
      <c r="A498" s="2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>
      <c r="A499" s="2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>
      <c r="A500" s="2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>
      <c r="A501" s="2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>
      <c r="A502" s="2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>
      <c r="A503" s="2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>
      <c r="A504" s="2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>
      <c r="A505" s="2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>
      <c r="A506" s="2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>
      <c r="A507" s="2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>
      <c r="A508" s="2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>
      <c r="A509" s="2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>
      <c r="A510" s="2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>
      <c r="A511" s="2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>
      <c r="A512" s="2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>
      <c r="A513" s="2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>
      <c r="A514" s="2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>
      <c r="A515" s="2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>
      <c r="A516" s="2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>
      <c r="A517" s="2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>
      <c r="A518" s="2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>
      <c r="A519" s="2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>
      <c r="A520" s="2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>
      <c r="A521" s="2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>
      <c r="A522" s="2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>
      <c r="A523" s="2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>
      <c r="A524" s="2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>
      <c r="A525" s="2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>
      <c r="A526" s="2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>
      <c r="A527" s="2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>
      <c r="A528" s="2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>
      <c r="A529" s="2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>
      <c r="A530" s="2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>
      <c r="A531" s="2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>
      <c r="A532" s="2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>
      <c r="A533" s="2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>
      <c r="A534" s="2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>
      <c r="A535" s="2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>
      <c r="A536" s="2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>
      <c r="A537" s="2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>
      <c r="A538" s="2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>
      <c r="A539" s="2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>
      <c r="A540" s="2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>
      <c r="A541" s="2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>
      <c r="A542" s="2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>
      <c r="A543" s="2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>
      <c r="A544" s="2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>
      <c r="A545" s="2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>
      <c r="A546" s="2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>
      <c r="A547" s="2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>
      <c r="A548" s="2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>
      <c r="A549" s="2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>
      <c r="A550" s="2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>
      <c r="A551" s="2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>
      <c r="A552" s="2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>
      <c r="A553" s="2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>
      <c r="A554" s="2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>
      <c r="A555" s="2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>
      <c r="A556" s="2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>
      <c r="A557" s="2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>
      <c r="A558" s="2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>
      <c r="A559" s="2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>
      <c r="A560" s="2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>
      <c r="A561" s="2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>
      <c r="A562" s="2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>
      <c r="A563" s="2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>
      <c r="A564" s="2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>
      <c r="A565" s="2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>
      <c r="A566" s="2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>
      <c r="A567" s="2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>
      <c r="A568" s="2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>
      <c r="A569" s="2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>
      <c r="A570" s="2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>
      <c r="A571" s="2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>
      <c r="A572" s="2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>
      <c r="A573" s="2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>
      <c r="A574" s="2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>
      <c r="A575" s="2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>
      <c r="A576" s="2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>
      <c r="A577" s="2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>
      <c r="A578" s="2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>
      <c r="A579" s="2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>
      <c r="A580" s="2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>
      <c r="A581" s="2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>
      <c r="A582" s="2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>
      <c r="A583" s="2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>
      <c r="A584" s="2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>
      <c r="A585" s="2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>
      <c r="A586" s="2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>
      <c r="A587" s="2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>
      <c r="A588" s="2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>
      <c r="A589" s="2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>
      <c r="A590" s="2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>
      <c r="A591" s="2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>
      <c r="A592" s="2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>
      <c r="A593" s="2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>
      <c r="A594" s="2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>
      <c r="A595" s="2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>
      <c r="A596" s="2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>
      <c r="A597" s="2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>
      <c r="A598" s="2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>
      <c r="A599" s="2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>
      <c r="A600" s="2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>
      <c r="A601" s="2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>
      <c r="A602" s="2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>
      <c r="A603" s="2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>
      <c r="A604" s="2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>
      <c r="A605" s="2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>
      <c r="A606" s="2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>
      <c r="A607" s="2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>
      <c r="A608" s="2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>
      <c r="A609" s="2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>
      <c r="A610" s="2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>
      <c r="A611" s="2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>
      <c r="A612" s="2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>
      <c r="A613" s="2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>
      <c r="A614" s="2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>
      <c r="A615" s="2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>
      <c r="A616" s="2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>
      <c r="A617" s="2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>
      <c r="A618" s="2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>
      <c r="A619" s="2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>
      <c r="A620" s="2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>
      <c r="A621" s="2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>
      <c r="A622" s="2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>
      <c r="A623" s="2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>
      <c r="A624" s="2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>
      <c r="A625" s="2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>
      <c r="A626" s="2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>
      <c r="A627" s="2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>
      <c r="A628" s="2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>
      <c r="A629" s="2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>
      <c r="A630" s="2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>
      <c r="A631" s="2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>
      <c r="A632" s="2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>
      <c r="A633" s="2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>
      <c r="A634" s="2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>
      <c r="A635" s="2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>
      <c r="A636" s="2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>
      <c r="A637" s="2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>
      <c r="A638" s="2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>
      <c r="A639" s="2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>
      <c r="A640" s="2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>
      <c r="A641" s="2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>
      <c r="A642" s="2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>
      <c r="A643" s="2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>
      <c r="A644" s="2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>
      <c r="A645" s="2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>
      <c r="A646" s="2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>
      <c r="A647" s="2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>
      <c r="A648" s="2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>
      <c r="A649" s="2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>
      <c r="A650" s="2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>
      <c r="A651" s="2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>
      <c r="A652" s="2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>
      <c r="A653" s="2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>
      <c r="A654" s="2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>
      <c r="A655" s="2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>
      <c r="A656" s="2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>
      <c r="A657" s="2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>
      <c r="A658" s="2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>
      <c r="A659" s="2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>
      <c r="A660" s="2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>
      <c r="A661" s="2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>
      <c r="A662" s="2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>
      <c r="A663" s="2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>
      <c r="A664" s="2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>
      <c r="A665" s="2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>
      <c r="A666" s="2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>
      <c r="A667" s="2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>
      <c r="A668" s="2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>
      <c r="A669" s="2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>
      <c r="A670" s="2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>
      <c r="A671" s="2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>
      <c r="A672" s="2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>
      <c r="A673" s="2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>
      <c r="A674" s="2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>
      <c r="A675" s="2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>
      <c r="A676" s="2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>
      <c r="A677" s="2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>
      <c r="A678" s="2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>
      <c r="A679" s="2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>
      <c r="A680" s="2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>
      <c r="A681" s="2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>
      <c r="A682" s="2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>
      <c r="A683" s="2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>
      <c r="A684" s="2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>
      <c r="A685" s="2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>
      <c r="A686" s="2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>
      <c r="A687" s="2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>
      <c r="A688" s="2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>
      <c r="A689" s="2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>
      <c r="A690" s="2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>
      <c r="A691" s="2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>
      <c r="A692" s="2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>
      <c r="A693" s="2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>
      <c r="A694" s="2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>
      <c r="A695" s="2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>
      <c r="A696" s="2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>
      <c r="A697" s="2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>
      <c r="A698" s="2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>
      <c r="A699" s="2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>
      <c r="A700" s="2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>
      <c r="A701" s="2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>
      <c r="A702" s="2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>
      <c r="A703" s="2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>
      <c r="A704" s="2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>
      <c r="A705" s="2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>
      <c r="A706" s="2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>
      <c r="A707" s="2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>
      <c r="A708" s="2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>
      <c r="A709" s="2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>
      <c r="A710" s="2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>
      <c r="A711" s="2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>
      <c r="A712" s="2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>
      <c r="A713" s="2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>
      <c r="A714" s="2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>
      <c r="A715" s="2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>
      <c r="A716" s="2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>
      <c r="A717" s="2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>
      <c r="A718" s="2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>
      <c r="A719" s="2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>
      <c r="A720" s="2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>
      <c r="A721" s="2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>
      <c r="A722" s="2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>
      <c r="A723" s="2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>
      <c r="A724" s="2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>
      <c r="A725" s="2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>
      <c r="A726" s="2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>
      <c r="A727" s="2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>
      <c r="A728" s="2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>
      <c r="A729" s="2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>
      <c r="A730" s="2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>
      <c r="A731" s="2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>
      <c r="A732" s="2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>
      <c r="A733" s="2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>
      <c r="A734" s="2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>
      <c r="A735" s="2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>
      <c r="A736" s="2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>
      <c r="A737" s="2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>
      <c r="A738" s="2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>
      <c r="A739" s="2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>
      <c r="A740" s="2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>
      <c r="A741" s="2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>
      <c r="A742" s="2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>
      <c r="A743" s="2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>
      <c r="A744" s="2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>
      <c r="A745" s="2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>
      <c r="A746" s="2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>
      <c r="A747" s="2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>
      <c r="A748" s="2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>
      <c r="A749" s="2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>
      <c r="A750" s="2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>
      <c r="A751" s="2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>
      <c r="A752" s="2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>
      <c r="A753" s="2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>
      <c r="A754" s="2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>
      <c r="A755" s="2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>
      <c r="A756" s="2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>
      <c r="A757" s="2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>
      <c r="A758" s="2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>
      <c r="A759" s="2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>
      <c r="A760" s="2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>
      <c r="A761" s="2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>
      <c r="A762" s="2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>
      <c r="A763" s="2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>
      <c r="A764" s="2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>
      <c r="A765" s="2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>
      <c r="A766" s="2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>
      <c r="A767" s="2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>
      <c r="A768" s="2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>
      <c r="A769" s="2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>
      <c r="A770" s="2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>
      <c r="A771" s="2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>
      <c r="A772" s="2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>
      <c r="A773" s="2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>
      <c r="A774" s="2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>
      <c r="A775" s="2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>
      <c r="A776" s="2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>
      <c r="A777" s="2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>
      <c r="A778" s="2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>
      <c r="A779" s="2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>
      <c r="A780" s="2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>
      <c r="A781" s="2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>
      <c r="A782" s="2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>
      <c r="A783" s="2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>
      <c r="A784" s="2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>
      <c r="A785" s="2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>
      <c r="A786" s="2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>
      <c r="A787" s="2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>
      <c r="A788" s="2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>
      <c r="A789" s="2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>
      <c r="A790" s="2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>
      <c r="A791" s="2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>
      <c r="A792" s="2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>
      <c r="A793" s="2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>
      <c r="A794" s="2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>
      <c r="A795" s="2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>
      <c r="A796" s="2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>
      <c r="A797" s="2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>
      <c r="A798" s="2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>
      <c r="A799" s="2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>
      <c r="A800" s="2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>
      <c r="A801" s="2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>
      <c r="A802" s="2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>
      <c r="A803" s="2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>
      <c r="A804" s="2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>
      <c r="A805" s="2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>
      <c r="A806" s="2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>
      <c r="A807" s="2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>
      <c r="A808" s="2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>
      <c r="A809" s="2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>
      <c r="A810" s="2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>
      <c r="A811" s="2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>
      <c r="A812" s="2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>
      <c r="A813" s="2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>
      <c r="A814" s="2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>
      <c r="A815" s="2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>
      <c r="A816" s="2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>
      <c r="A817" s="2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>
      <c r="A818" s="2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>
      <c r="A819" s="2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>
      <c r="A820" s="2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>
      <c r="A821" s="2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>
      <c r="A822" s="2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>
      <c r="A823" s="2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>
      <c r="A824" s="2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>
      <c r="A825" s="2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>
      <c r="A826" s="2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>
      <c r="A827" s="2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>
      <c r="A828" s="2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>
      <c r="A829" s="2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>
      <c r="A830" s="2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>
      <c r="A831" s="2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>
      <c r="A832" s="2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>
      <c r="A833" s="2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>
      <c r="A834" s="2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>
      <c r="A835" s="2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>
      <c r="A836" s="2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>
      <c r="A837" s="2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>
      <c r="A838" s="2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>
      <c r="A839" s="2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>
      <c r="A840" s="2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>
      <c r="A841" s="2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>
      <c r="A842" s="2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>
      <c r="A843" s="2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>
      <c r="A844" s="2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>
      <c r="A845" s="2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>
      <c r="A846" s="2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>
      <c r="A847" s="2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>
      <c r="A848" s="2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>
      <c r="A849" s="2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>
      <c r="A850" s="2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>
      <c r="A851" s="2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>
      <c r="A852" s="2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>
      <c r="A853" s="2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>
      <c r="A854" s="2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>
      <c r="A855" s="2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>
      <c r="A856" s="2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>
      <c r="A857" s="2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>
      <c r="A858" s="2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>
      <c r="A859" s="2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>
      <c r="A860" s="2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>
      <c r="A861" s="2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>
      <c r="A862" s="2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>
      <c r="A863" s="2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>
      <c r="A864" s="2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>
      <c r="A865" s="2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>
      <c r="A866" s="2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>
      <c r="A867" s="2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>
      <c r="A868" s="2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>
      <c r="A869" s="2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>
      <c r="A870" s="2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>
      <c r="A871" s="2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>
      <c r="A872" s="2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>
      <c r="A873" s="2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>
      <c r="A874" s="2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>
      <c r="A875" s="2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>
      <c r="A876" s="2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>
      <c r="A877" s="2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>
      <c r="A878" s="2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>
      <c r="A879" s="2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>
      <c r="A880" s="2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>
      <c r="A881" s="2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>
      <c r="A882" s="2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>
      <c r="A883" s="2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>
      <c r="A884" s="2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>
      <c r="A885" s="2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>
      <c r="A886" s="2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>
      <c r="A887" s="2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>
      <c r="A888" s="2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>
      <c r="A889" s="2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>
      <c r="A890" s="2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>
      <c r="A891" s="2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>
      <c r="A892" s="2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>
      <c r="A893" s="2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>
      <c r="A894" s="2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>
      <c r="A895" s="2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>
      <c r="A896" s="2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>
      <c r="A897" s="2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>
      <c r="A898" s="2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>
      <c r="A899" s="2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>
      <c r="A900" s="2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>
      <c r="A901" s="2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>
      <c r="A902" s="2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>
      <c r="A903" s="2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>
      <c r="A904" s="2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>
      <c r="A905" s="2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>
      <c r="A906" s="2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>
      <c r="A907" s="2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>
      <c r="A908" s="2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>
      <c r="A909" s="2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>
      <c r="A910" s="2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>
      <c r="A911" s="2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>
      <c r="A912" s="2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>
      <c r="A913" s="2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>
      <c r="A914" s="2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>
      <c r="A915" s="2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>
      <c r="A916" s="2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>
      <c r="A917" s="2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>
      <c r="A918" s="2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>
      <c r="A919" s="2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>
      <c r="A920" s="2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>
      <c r="A921" s="2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>
      <c r="A922" s="2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>
      <c r="A923" s="2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>
      <c r="A924" s="2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>
      <c r="A925" s="2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>
      <c r="A926" s="2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>
      <c r="A927" s="2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>
      <c r="A928" s="2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>
      <c r="A929" s="2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>
      <c r="A930" s="2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>
      <c r="A931" s="2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>
      <c r="A932" s="2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>
      <c r="A933" s="2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>
      <c r="A934" s="2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>
      <c r="A935" s="2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>
      <c r="A936" s="2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>
      <c r="A937" s="2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>
      <c r="A938" s="2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>
      <c r="A939" s="2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>
      <c r="A940" s="2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>
      <c r="A941" s="2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>
      <c r="A942" s="2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>
      <c r="A943" s="2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>
      <c r="A944" s="2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>
      <c r="A945" s="2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>
      <c r="A946" s="2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>
      <c r="A947" s="2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>
      <c r="A948" s="2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>
      <c r="A949" s="2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>
      <c r="A950" s="2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>
      <c r="A951" s="2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>
      <c r="A952" s="2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>
      <c r="A953" s="2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>
      <c r="A954" s="2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>
      <c r="A955" s="2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>
      <c r="A956" s="2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>
      <c r="A957" s="2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>
      <c r="A958" s="2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>
      <c r="A959" s="2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>
      <c r="A960" s="2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>
      <c r="A961" s="2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>
      <c r="A962" s="2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>
      <c r="A963" s="2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>
      <c r="A964" s="2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>
      <c r="A965" s="2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>
      <c r="A966" s="2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>
      <c r="A967" s="2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>
      <c r="A968" s="2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>
      <c r="A969" s="2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>
      <c r="A970" s="2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>
      <c r="A971" s="2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>
      <c r="A972" s="2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>
      <c r="A973" s="2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>
      <c r="A974" s="2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>
      <c r="A975" s="2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>
      <c r="A976" s="2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>
      <c r="A977" s="2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>
      <c r="A978" s="2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>
      <c r="A979" s="2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>
      <c r="A980" s="2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>
      <c r="A981" s="2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>
      <c r="A982" s="2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>
      <c r="A983" s="2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>
      <c r="A984" s="2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>
      <c r="A985" s="2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>
      <c r="A986" s="2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>
      <c r="A987" s="2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>
      <c r="A988" s="2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>
      <c r="A989" s="2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>
      <c r="A990" s="2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>
      <c r="A991" s="2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>
      <c r="A992" s="2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>
      <c r="A993" s="2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>
      <c r="A994" s="2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>
      <c r="A995" s="2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>
      <c r="A996" s="2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>
      <c r="A997" s="2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>
      <c r="A998" s="2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>
      <c r="A999" s="2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8:F28"/>
    <mergeCell ref="B1:I1"/>
    <mergeCell ref="B8:I8"/>
    <mergeCell ref="B15:I15"/>
    <mergeCell ref="B22:I22"/>
    <mergeCell ref="A1:A2"/>
    <mergeCell ref="A8:A9"/>
    <mergeCell ref="A22:A23"/>
    <mergeCell ref="A15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49"/>
  <sheetViews>
    <sheetView topLeftCell="A19" workbookViewId="0">
      <selection activeCell="B46" sqref="B46:F47"/>
    </sheetView>
  </sheetViews>
  <sheetFormatPr baseColWidth="10" defaultColWidth="12.6640625" defaultRowHeight="15.75" customHeight="1"/>
  <cols>
    <col min="1" max="3" width="12.6640625" style="51"/>
    <col min="4" max="4" width="14.6640625" style="51" customWidth="1"/>
    <col min="5" max="11" width="12.6640625" style="51"/>
    <col min="12" max="12" width="14.83203125" style="51" customWidth="1"/>
    <col min="13" max="13" width="15.5" style="51" customWidth="1"/>
    <col min="14" max="16384" width="12.6640625" style="51"/>
  </cols>
  <sheetData>
    <row r="1" spans="1:14" ht="15.75" customHeight="1">
      <c r="A1" s="159" t="s">
        <v>0</v>
      </c>
      <c r="B1" s="169" t="s">
        <v>1</v>
      </c>
      <c r="C1" s="167" t="s">
        <v>2</v>
      </c>
      <c r="D1" s="168"/>
      <c r="E1" s="168"/>
      <c r="F1" s="168"/>
      <c r="G1" s="168"/>
      <c r="H1" s="168"/>
      <c r="I1" s="168"/>
      <c r="J1" s="168"/>
    </row>
    <row r="2" spans="1:14" ht="15.75" customHeight="1">
      <c r="A2" s="159"/>
      <c r="B2" s="169"/>
      <c r="C2" s="3" t="s">
        <v>32</v>
      </c>
      <c r="D2" s="3" t="s">
        <v>33</v>
      </c>
      <c r="E2" s="3" t="s">
        <v>34</v>
      </c>
      <c r="F2" s="3" t="s">
        <v>70</v>
      </c>
      <c r="G2" s="3" t="s">
        <v>36</v>
      </c>
      <c r="H2" s="3" t="s">
        <v>37</v>
      </c>
      <c r="I2" s="3" t="s">
        <v>38</v>
      </c>
      <c r="J2" s="3" t="s">
        <v>39</v>
      </c>
      <c r="L2" s="92" t="s">
        <v>71</v>
      </c>
      <c r="M2" s="92" t="s">
        <v>72</v>
      </c>
      <c r="N2" s="92" t="s">
        <v>73</v>
      </c>
    </row>
    <row r="3" spans="1:14" ht="15.75" customHeight="1">
      <c r="A3" s="62">
        <v>1</v>
      </c>
      <c r="B3" s="22" t="s">
        <v>9</v>
      </c>
      <c r="C3" s="2">
        <v>0</v>
      </c>
      <c r="D3" s="2">
        <v>100</v>
      </c>
      <c r="E3" s="2">
        <v>72.77</v>
      </c>
      <c r="F3" s="2">
        <v>43.71</v>
      </c>
      <c r="G3" s="2">
        <v>77.06</v>
      </c>
      <c r="H3" s="2">
        <v>0</v>
      </c>
      <c r="I3" s="2">
        <v>16.45</v>
      </c>
      <c r="J3" s="2">
        <v>0</v>
      </c>
      <c r="L3" s="93">
        <f t="shared" ref="L3:L8" si="0">1-H3/E3</f>
        <v>1</v>
      </c>
      <c r="M3" s="6">
        <f t="shared" ref="M3:M8" si="1">1-I3/E3</f>
        <v>0.77394530713205989</v>
      </c>
      <c r="N3" s="6">
        <f t="shared" ref="N3:N8" si="2">G3/D3</f>
        <v>0.77060000000000006</v>
      </c>
    </row>
    <row r="4" spans="1:14" ht="15.75" customHeight="1">
      <c r="A4" s="62">
        <v>1</v>
      </c>
      <c r="B4" s="22" t="s">
        <v>10</v>
      </c>
      <c r="C4" s="2">
        <v>0</v>
      </c>
      <c r="D4" s="2">
        <v>100</v>
      </c>
      <c r="E4" s="2">
        <v>75.760000000000005</v>
      </c>
      <c r="F4" s="2">
        <v>51.61</v>
      </c>
      <c r="G4" s="2">
        <v>89.19</v>
      </c>
      <c r="H4" s="2">
        <v>0</v>
      </c>
      <c r="I4" s="2">
        <v>10.38</v>
      </c>
      <c r="J4" s="2">
        <v>0</v>
      </c>
      <c r="L4" s="93">
        <f t="shared" si="0"/>
        <v>1</v>
      </c>
      <c r="M4" s="6">
        <f t="shared" si="1"/>
        <v>0.86298838437170011</v>
      </c>
      <c r="N4" s="6">
        <f t="shared" si="2"/>
        <v>0.89190000000000003</v>
      </c>
    </row>
    <row r="5" spans="1:14" ht="15.75" customHeight="1">
      <c r="A5" s="62">
        <v>2</v>
      </c>
      <c r="B5" s="22" t="s">
        <v>9</v>
      </c>
      <c r="C5" s="2">
        <v>0</v>
      </c>
      <c r="D5" s="2">
        <v>100</v>
      </c>
      <c r="E5" s="2">
        <v>77.05</v>
      </c>
      <c r="F5" s="2">
        <v>55.54</v>
      </c>
      <c r="G5" s="2">
        <v>88.32</v>
      </c>
      <c r="H5" s="2">
        <v>0</v>
      </c>
      <c r="I5" s="2">
        <v>14.42</v>
      </c>
      <c r="J5" s="2">
        <v>0</v>
      </c>
      <c r="L5" s="93">
        <f t="shared" si="0"/>
        <v>1</v>
      </c>
      <c r="M5" s="6">
        <f t="shared" si="1"/>
        <v>0.81284879948085664</v>
      </c>
      <c r="N5" s="6">
        <f t="shared" si="2"/>
        <v>0.88319999999999999</v>
      </c>
    </row>
    <row r="6" spans="1:14" ht="15.75" customHeight="1">
      <c r="A6" s="62">
        <v>2</v>
      </c>
      <c r="B6" s="22" t="s">
        <v>10</v>
      </c>
      <c r="C6" s="2">
        <v>0</v>
      </c>
      <c r="D6" s="2">
        <v>100</v>
      </c>
      <c r="E6" s="2">
        <v>80.33</v>
      </c>
      <c r="F6" s="2">
        <v>58</v>
      </c>
      <c r="G6" s="2">
        <v>91.51</v>
      </c>
      <c r="H6" s="2">
        <v>0.79</v>
      </c>
      <c r="I6" s="2">
        <v>11.97</v>
      </c>
      <c r="J6" s="2">
        <v>0</v>
      </c>
      <c r="L6" s="93">
        <f t="shared" si="0"/>
        <v>0.99016556703597658</v>
      </c>
      <c r="M6" s="6">
        <f t="shared" si="1"/>
        <v>0.8509896676210631</v>
      </c>
      <c r="N6" s="6">
        <f t="shared" si="2"/>
        <v>0.91510000000000002</v>
      </c>
    </row>
    <row r="7" spans="1:14" ht="15.75" customHeight="1">
      <c r="A7" s="62">
        <v>3</v>
      </c>
      <c r="B7" s="22" t="s">
        <v>9</v>
      </c>
      <c r="C7" s="2">
        <v>0</v>
      </c>
      <c r="D7" s="2">
        <v>100</v>
      </c>
      <c r="E7" s="2">
        <v>60.22</v>
      </c>
      <c r="F7" s="2">
        <v>44.55</v>
      </c>
      <c r="G7" s="2">
        <v>64.760000000000005</v>
      </c>
      <c r="H7" s="2">
        <v>5.65</v>
      </c>
      <c r="I7" s="2">
        <v>16.66</v>
      </c>
      <c r="J7" s="2">
        <v>0</v>
      </c>
      <c r="L7" s="93">
        <f t="shared" si="0"/>
        <v>0.9061773497177017</v>
      </c>
      <c r="M7" s="6">
        <f t="shared" si="1"/>
        <v>0.72334772500830291</v>
      </c>
      <c r="N7" s="6">
        <f t="shared" si="2"/>
        <v>0.64760000000000006</v>
      </c>
    </row>
    <row r="8" spans="1:14" ht="15.75" customHeight="1">
      <c r="A8" s="62">
        <v>3</v>
      </c>
      <c r="B8" s="22" t="s">
        <v>10</v>
      </c>
      <c r="C8" s="2">
        <v>0</v>
      </c>
      <c r="D8" s="2">
        <v>100</v>
      </c>
      <c r="E8" s="2">
        <v>58.6</v>
      </c>
      <c r="F8" s="2">
        <v>45.05</v>
      </c>
      <c r="G8" s="2">
        <v>59.71</v>
      </c>
      <c r="H8" s="2">
        <v>5.74</v>
      </c>
      <c r="I8" s="2">
        <v>17.21</v>
      </c>
      <c r="J8" s="2">
        <v>0</v>
      </c>
      <c r="L8" s="93">
        <f t="shared" si="0"/>
        <v>0.9020477815699659</v>
      </c>
      <c r="M8" s="6">
        <f t="shared" si="1"/>
        <v>0.70631399317406141</v>
      </c>
      <c r="N8" s="6">
        <f t="shared" si="2"/>
        <v>0.59709999999999996</v>
      </c>
    </row>
    <row r="9" spans="1:14" ht="15.75" customHeight="1">
      <c r="A9" s="62"/>
      <c r="B9" s="22"/>
      <c r="C9" s="1"/>
      <c r="D9" s="1"/>
      <c r="E9" s="1"/>
      <c r="F9" s="1"/>
      <c r="G9" s="1"/>
      <c r="H9" s="1"/>
      <c r="I9" s="1"/>
      <c r="J9" s="1"/>
    </row>
    <row r="10" spans="1:14" ht="15.75" customHeight="1">
      <c r="A10" s="62"/>
      <c r="B10" s="22"/>
      <c r="C10" s="1"/>
      <c r="D10" s="1"/>
      <c r="E10" s="1"/>
      <c r="F10" s="1"/>
      <c r="G10" s="1"/>
      <c r="H10" s="1"/>
      <c r="I10" s="1"/>
      <c r="J10" s="1"/>
    </row>
    <row r="11" spans="1:14" ht="15.75" customHeight="1">
      <c r="A11" s="159" t="s">
        <v>0</v>
      </c>
      <c r="B11" s="169" t="s">
        <v>1</v>
      </c>
      <c r="C11" s="171" t="s">
        <v>3</v>
      </c>
      <c r="D11" s="168"/>
      <c r="E11" s="168"/>
      <c r="F11" s="168"/>
      <c r="G11" s="168"/>
      <c r="H11" s="168"/>
      <c r="I11" s="168"/>
      <c r="J11" s="168"/>
    </row>
    <row r="12" spans="1:14" ht="15.75" customHeight="1">
      <c r="A12" s="159"/>
      <c r="B12" s="169"/>
      <c r="C12" s="4" t="s">
        <v>32</v>
      </c>
      <c r="D12" s="4" t="s">
        <v>33</v>
      </c>
      <c r="E12" s="4" t="s">
        <v>34</v>
      </c>
      <c r="F12" s="4" t="s">
        <v>70</v>
      </c>
      <c r="G12" s="4" t="s">
        <v>36</v>
      </c>
      <c r="H12" s="4" t="s">
        <v>37</v>
      </c>
      <c r="I12" s="4" t="s">
        <v>38</v>
      </c>
      <c r="J12" s="4" t="s">
        <v>39</v>
      </c>
      <c r="L12" s="92" t="s">
        <v>74</v>
      </c>
      <c r="M12" s="92" t="s">
        <v>72</v>
      </c>
      <c r="N12" s="92" t="s">
        <v>73</v>
      </c>
    </row>
    <row r="13" spans="1:14" ht="15.75" customHeight="1">
      <c r="A13" s="62">
        <v>1</v>
      </c>
      <c r="B13" s="22" t="s">
        <v>9</v>
      </c>
      <c r="C13" s="2">
        <v>100</v>
      </c>
      <c r="D13" s="2">
        <v>0</v>
      </c>
      <c r="E13" s="2">
        <v>56.05</v>
      </c>
      <c r="F13" s="2">
        <v>58.62</v>
      </c>
      <c r="G13" s="2">
        <v>0</v>
      </c>
      <c r="H13" s="2">
        <v>80.06</v>
      </c>
      <c r="I13" s="2">
        <v>3.37</v>
      </c>
      <c r="J13" s="2">
        <v>0</v>
      </c>
      <c r="L13" s="7">
        <f t="shared" ref="L13:L18" si="3">1-G13/E13</f>
        <v>1</v>
      </c>
      <c r="M13" s="7">
        <f t="shared" ref="M13:M18" si="4">1-I13/E13</f>
        <v>0.93987511150758252</v>
      </c>
      <c r="N13" s="7">
        <f t="shared" ref="N13:N18" si="5">H13/E13</f>
        <v>1.4283675289919715</v>
      </c>
    </row>
    <row r="14" spans="1:14" ht="15.75" customHeight="1">
      <c r="A14" s="62">
        <v>1</v>
      </c>
      <c r="B14" s="22" t="s">
        <v>10</v>
      </c>
      <c r="C14" s="2">
        <v>100</v>
      </c>
      <c r="D14" s="2">
        <v>0</v>
      </c>
      <c r="E14" s="2">
        <v>69.010000000000005</v>
      </c>
      <c r="F14" s="2">
        <v>70.92</v>
      </c>
      <c r="G14" s="2">
        <v>0</v>
      </c>
      <c r="H14" s="2">
        <v>70.31</v>
      </c>
      <c r="I14" s="2">
        <v>0</v>
      </c>
      <c r="J14" s="2">
        <v>0</v>
      </c>
      <c r="L14" s="7">
        <f t="shared" si="3"/>
        <v>1</v>
      </c>
      <c r="M14" s="7">
        <f t="shared" si="4"/>
        <v>1</v>
      </c>
      <c r="N14" s="7">
        <f t="shared" si="5"/>
        <v>1.0188378495870163</v>
      </c>
    </row>
    <row r="15" spans="1:14" ht="15.75" customHeight="1">
      <c r="A15" s="62">
        <v>2</v>
      </c>
      <c r="B15" s="22" t="s">
        <v>9</v>
      </c>
      <c r="C15" s="2">
        <v>100</v>
      </c>
      <c r="D15" s="2">
        <v>0</v>
      </c>
      <c r="E15" s="2">
        <v>140.15</v>
      </c>
      <c r="F15" s="2">
        <v>151.52000000000001</v>
      </c>
      <c r="G15" s="2">
        <v>24.71</v>
      </c>
      <c r="H15" s="2">
        <v>213.83</v>
      </c>
      <c r="I15" s="2">
        <v>0</v>
      </c>
      <c r="J15" s="2">
        <v>0</v>
      </c>
      <c r="L15" s="7">
        <f t="shared" si="3"/>
        <v>0.82368890474491618</v>
      </c>
      <c r="M15" s="7">
        <f t="shared" si="4"/>
        <v>1</v>
      </c>
      <c r="N15" s="7">
        <f t="shared" si="5"/>
        <v>1.5257224402425973</v>
      </c>
    </row>
    <row r="16" spans="1:14" ht="15.75" customHeight="1">
      <c r="A16" s="62">
        <v>2</v>
      </c>
      <c r="B16" s="22" t="s">
        <v>10</v>
      </c>
      <c r="C16" s="2">
        <v>100</v>
      </c>
      <c r="D16" s="2">
        <v>0</v>
      </c>
      <c r="E16" s="2">
        <v>112.25</v>
      </c>
      <c r="F16" s="2">
        <v>123.7</v>
      </c>
      <c r="G16" s="2">
        <v>9.35</v>
      </c>
      <c r="H16" s="2">
        <v>187.65</v>
      </c>
      <c r="I16" s="2">
        <v>0</v>
      </c>
      <c r="J16" s="2">
        <v>0</v>
      </c>
      <c r="L16" s="7">
        <f t="shared" si="3"/>
        <v>0.91670378619153681</v>
      </c>
      <c r="M16" s="7">
        <f t="shared" si="4"/>
        <v>1</v>
      </c>
      <c r="N16" s="7">
        <f t="shared" si="5"/>
        <v>1.6717149220489977</v>
      </c>
    </row>
    <row r="17" spans="1:14" ht="15.75" customHeight="1">
      <c r="A17" s="62">
        <v>3</v>
      </c>
      <c r="B17" s="22" t="s">
        <v>9</v>
      </c>
      <c r="C17" s="2">
        <v>100</v>
      </c>
      <c r="D17" s="2">
        <v>0</v>
      </c>
      <c r="E17" s="2">
        <v>85.04</v>
      </c>
      <c r="F17" s="2">
        <v>56.93</v>
      </c>
      <c r="G17" s="2">
        <v>0</v>
      </c>
      <c r="H17" s="2">
        <v>59.13</v>
      </c>
      <c r="I17" s="2">
        <v>0</v>
      </c>
      <c r="J17" s="2">
        <v>0</v>
      </c>
      <c r="L17" s="7">
        <f t="shared" si="3"/>
        <v>1</v>
      </c>
      <c r="M17" s="7">
        <f t="shared" si="4"/>
        <v>1</v>
      </c>
      <c r="N17" s="7">
        <f t="shared" si="5"/>
        <v>0.6953198494825964</v>
      </c>
    </row>
    <row r="18" spans="1:14" ht="15.75" customHeight="1">
      <c r="A18" s="62">
        <v>3</v>
      </c>
      <c r="B18" s="22" t="s">
        <v>10</v>
      </c>
      <c r="C18" s="2">
        <v>100</v>
      </c>
      <c r="D18" s="2">
        <v>0</v>
      </c>
      <c r="E18" s="2">
        <v>84.13</v>
      </c>
      <c r="F18" s="2">
        <v>56.42</v>
      </c>
      <c r="G18" s="2">
        <v>0</v>
      </c>
      <c r="H18" s="2">
        <v>61.34</v>
      </c>
      <c r="I18" s="2">
        <v>0</v>
      </c>
      <c r="J18" s="2">
        <v>0</v>
      </c>
      <c r="L18" s="7">
        <f t="shared" si="3"/>
        <v>1</v>
      </c>
      <c r="M18" s="7">
        <f t="shared" si="4"/>
        <v>1</v>
      </c>
      <c r="N18" s="7">
        <f t="shared" si="5"/>
        <v>0.72910971116129808</v>
      </c>
    </row>
    <row r="20" spans="1:14" ht="15.75" customHeight="1">
      <c r="A20" s="159" t="s">
        <v>0</v>
      </c>
      <c r="B20" s="159"/>
      <c r="C20" s="167" t="s">
        <v>11</v>
      </c>
      <c r="D20" s="168"/>
      <c r="E20" s="168"/>
      <c r="F20" s="168"/>
      <c r="G20" s="168"/>
      <c r="H20" s="168"/>
      <c r="I20" s="168"/>
      <c r="J20" s="168"/>
    </row>
    <row r="21" spans="1:14" ht="15.75" customHeight="1">
      <c r="A21" s="159"/>
      <c r="B21" s="159"/>
      <c r="C21" s="3" t="s">
        <v>32</v>
      </c>
      <c r="D21" s="3" t="s">
        <v>33</v>
      </c>
      <c r="E21" s="3" t="s">
        <v>34</v>
      </c>
      <c r="F21" s="3" t="s">
        <v>70</v>
      </c>
      <c r="G21" s="3" t="s">
        <v>36</v>
      </c>
      <c r="H21" s="3" t="s">
        <v>37</v>
      </c>
      <c r="I21" s="3" t="s">
        <v>38</v>
      </c>
      <c r="J21" s="3" t="s">
        <v>39</v>
      </c>
      <c r="L21" s="92" t="s">
        <v>71</v>
      </c>
      <c r="M21" s="92" t="s">
        <v>72</v>
      </c>
      <c r="N21" s="92" t="s">
        <v>73</v>
      </c>
    </row>
    <row r="22" spans="1:14" ht="15.75" customHeight="1">
      <c r="A22" s="202">
        <v>1</v>
      </c>
      <c r="B22" s="202"/>
      <c r="C22" s="90">
        <v>0</v>
      </c>
      <c r="D22" s="90">
        <v>100</v>
      </c>
      <c r="E22" s="90">
        <v>74.265000000000001</v>
      </c>
      <c r="F22" s="90">
        <v>47.66</v>
      </c>
      <c r="G22" s="90">
        <v>83.125</v>
      </c>
      <c r="H22" s="90">
        <v>0</v>
      </c>
      <c r="I22" s="90">
        <v>13.414999999999999</v>
      </c>
      <c r="J22" s="90">
        <v>0</v>
      </c>
      <c r="L22" s="91">
        <f t="shared" ref="L22:L24" si="6">1-H22/E22</f>
        <v>1</v>
      </c>
      <c r="M22" s="6">
        <f t="shared" ref="M22:M24" si="7">1-I22/E22</f>
        <v>0.81936309163132026</v>
      </c>
      <c r="N22" s="6">
        <f t="shared" ref="N22:N24" si="8">G22/D22</f>
        <v>0.83125000000000004</v>
      </c>
    </row>
    <row r="23" spans="1:14" ht="15.75" customHeight="1">
      <c r="A23" s="202">
        <v>2</v>
      </c>
      <c r="B23" s="202"/>
      <c r="C23" s="90">
        <v>0</v>
      </c>
      <c r="D23" s="90">
        <v>100</v>
      </c>
      <c r="E23" s="90">
        <v>78.69</v>
      </c>
      <c r="F23" s="90">
        <v>56.769999999999996</v>
      </c>
      <c r="G23" s="90">
        <v>89.914999999999992</v>
      </c>
      <c r="H23" s="90">
        <v>0.39500000000000002</v>
      </c>
      <c r="I23" s="90">
        <v>13.195</v>
      </c>
      <c r="J23" s="90">
        <v>0</v>
      </c>
      <c r="L23" s="91">
        <f t="shared" si="6"/>
        <v>0.99498030245266234</v>
      </c>
      <c r="M23" s="6">
        <f t="shared" si="7"/>
        <v>0.83231668572880924</v>
      </c>
      <c r="N23" s="6">
        <f t="shared" si="8"/>
        <v>0.89914999999999989</v>
      </c>
    </row>
    <row r="24" spans="1:14" ht="15.75" customHeight="1">
      <c r="A24" s="202">
        <v>3</v>
      </c>
      <c r="B24" s="202"/>
      <c r="C24" s="90">
        <v>0</v>
      </c>
      <c r="D24" s="90">
        <v>100</v>
      </c>
      <c r="E24" s="90">
        <v>59.41</v>
      </c>
      <c r="F24" s="90">
        <v>44.8</v>
      </c>
      <c r="G24" s="90">
        <v>62.234999999999999</v>
      </c>
      <c r="H24" s="90">
        <v>5.6950000000000003</v>
      </c>
      <c r="I24" s="90">
        <v>16.935000000000002</v>
      </c>
      <c r="J24" s="90">
        <v>0</v>
      </c>
      <c r="L24" s="91">
        <f t="shared" si="6"/>
        <v>0.90414071705100152</v>
      </c>
      <c r="M24" s="6">
        <f t="shared" si="7"/>
        <v>0.71494697862312728</v>
      </c>
      <c r="N24" s="6">
        <f t="shared" si="8"/>
        <v>0.62234999999999996</v>
      </c>
    </row>
    <row r="26" spans="1:14" ht="15.75" customHeight="1">
      <c r="A26" s="159" t="s">
        <v>0</v>
      </c>
      <c r="B26" s="159"/>
      <c r="C26" s="171" t="s">
        <v>12</v>
      </c>
      <c r="D26" s="168"/>
      <c r="E26" s="168"/>
      <c r="F26" s="168"/>
      <c r="G26" s="168"/>
      <c r="H26" s="168"/>
      <c r="I26" s="168"/>
      <c r="J26" s="168"/>
    </row>
    <row r="27" spans="1:14" ht="15.75" customHeight="1">
      <c r="A27" s="159"/>
      <c r="B27" s="159"/>
      <c r="C27" s="4" t="s">
        <v>32</v>
      </c>
      <c r="D27" s="4" t="s">
        <v>33</v>
      </c>
      <c r="E27" s="4" t="s">
        <v>34</v>
      </c>
      <c r="F27" s="4" t="s">
        <v>70</v>
      </c>
      <c r="G27" s="4" t="s">
        <v>36</v>
      </c>
      <c r="H27" s="4" t="s">
        <v>37</v>
      </c>
      <c r="I27" s="4" t="s">
        <v>38</v>
      </c>
      <c r="J27" s="4" t="s">
        <v>39</v>
      </c>
      <c r="L27" s="92" t="s">
        <v>74</v>
      </c>
      <c r="M27" s="92" t="s">
        <v>72</v>
      </c>
      <c r="N27" s="92" t="s">
        <v>73</v>
      </c>
    </row>
    <row r="28" spans="1:14" ht="15.75" customHeight="1">
      <c r="A28" s="202">
        <v>1</v>
      </c>
      <c r="B28" s="202"/>
      <c r="C28" s="90">
        <v>100</v>
      </c>
      <c r="D28" s="90">
        <v>0</v>
      </c>
      <c r="E28" s="90">
        <v>62.53</v>
      </c>
      <c r="F28" s="90">
        <v>64.77</v>
      </c>
      <c r="G28" s="90">
        <v>0</v>
      </c>
      <c r="H28" s="90">
        <v>75.185000000000002</v>
      </c>
      <c r="I28" s="90">
        <v>1.6850000000000001</v>
      </c>
      <c r="J28" s="90">
        <v>0</v>
      </c>
      <c r="L28" s="7">
        <f t="shared" ref="L28:L30" si="9">1-G28/E28</f>
        <v>1</v>
      </c>
      <c r="M28" s="7">
        <f t="shared" ref="M28:M30" si="10">1-I28/E28</f>
        <v>0.97305293459139608</v>
      </c>
      <c r="N28" s="7">
        <f t="shared" ref="N28:N30" si="11">H28/E28</f>
        <v>1.2023828562290102</v>
      </c>
    </row>
    <row r="29" spans="1:14" ht="15.75" customHeight="1">
      <c r="A29" s="202">
        <v>2</v>
      </c>
      <c r="B29" s="202"/>
      <c r="C29" s="90">
        <v>100</v>
      </c>
      <c r="D29" s="90">
        <v>0</v>
      </c>
      <c r="E29" s="90">
        <v>126.2</v>
      </c>
      <c r="F29" s="90">
        <v>137.61000000000001</v>
      </c>
      <c r="G29" s="90">
        <v>17.03</v>
      </c>
      <c r="H29" s="90">
        <v>200.74</v>
      </c>
      <c r="I29" s="90">
        <v>0</v>
      </c>
      <c r="J29" s="90">
        <v>0</v>
      </c>
      <c r="L29" s="7">
        <f t="shared" si="9"/>
        <v>0.86505546751188589</v>
      </c>
      <c r="M29" s="7">
        <f t="shared" si="10"/>
        <v>1</v>
      </c>
      <c r="N29" s="7">
        <f t="shared" si="11"/>
        <v>1.5906497622820919</v>
      </c>
    </row>
    <row r="30" spans="1:14" ht="15.75" customHeight="1">
      <c r="A30" s="202">
        <v>3</v>
      </c>
      <c r="B30" s="202"/>
      <c r="C30" s="90">
        <v>100</v>
      </c>
      <c r="D30" s="90">
        <v>0</v>
      </c>
      <c r="E30" s="90">
        <v>84.585000000000008</v>
      </c>
      <c r="F30" s="90">
        <v>56.674999999999997</v>
      </c>
      <c r="G30" s="90">
        <v>0</v>
      </c>
      <c r="H30" s="90">
        <v>60.234999999999999</v>
      </c>
      <c r="I30" s="90">
        <v>0</v>
      </c>
      <c r="J30" s="90">
        <v>0</v>
      </c>
      <c r="L30" s="7">
        <f t="shared" si="9"/>
        <v>1</v>
      </c>
      <c r="M30" s="7">
        <f t="shared" si="10"/>
        <v>1</v>
      </c>
      <c r="N30" s="7">
        <f t="shared" si="11"/>
        <v>0.71212389903647211</v>
      </c>
    </row>
    <row r="32" spans="1:14" ht="15.75" customHeight="1">
      <c r="A32" s="159" t="s">
        <v>0</v>
      </c>
      <c r="B32" s="159"/>
      <c r="C32" s="167" t="s">
        <v>75</v>
      </c>
      <c r="D32" s="168"/>
      <c r="E32" s="168"/>
      <c r="F32" s="168"/>
      <c r="G32" s="168"/>
      <c r="H32" s="168"/>
      <c r="I32" s="168"/>
      <c r="J32" s="168"/>
    </row>
    <row r="33" spans="1:14" ht="15" customHeight="1">
      <c r="A33" s="159"/>
      <c r="B33" s="159"/>
      <c r="C33" s="3" t="s">
        <v>32</v>
      </c>
      <c r="D33" s="3" t="s">
        <v>33</v>
      </c>
      <c r="E33" s="3" t="s">
        <v>34</v>
      </c>
      <c r="F33" s="3" t="s">
        <v>70</v>
      </c>
      <c r="G33" s="3" t="s">
        <v>36</v>
      </c>
      <c r="H33" s="3" t="s">
        <v>37</v>
      </c>
      <c r="I33" s="3" t="s">
        <v>38</v>
      </c>
      <c r="J33" s="3" t="s">
        <v>39</v>
      </c>
      <c r="L33" s="92" t="s">
        <v>71</v>
      </c>
      <c r="M33" s="92" t="s">
        <v>72</v>
      </c>
      <c r="N33" s="92" t="s">
        <v>73</v>
      </c>
    </row>
    <row r="34" spans="1:14" ht="15.75" customHeight="1">
      <c r="A34" s="202">
        <v>1</v>
      </c>
      <c r="B34" s="202"/>
      <c r="C34" s="90">
        <v>0</v>
      </c>
      <c r="D34" s="90">
        <v>100</v>
      </c>
      <c r="E34" s="90">
        <v>74.265000000000001</v>
      </c>
      <c r="F34" s="90">
        <v>47.66</v>
      </c>
      <c r="G34" s="90">
        <v>83.125</v>
      </c>
      <c r="H34" s="90">
        <v>0</v>
      </c>
      <c r="I34" s="90">
        <v>13.414999999999999</v>
      </c>
      <c r="J34" s="90">
        <v>0</v>
      </c>
      <c r="L34" s="6">
        <f t="shared" ref="L34:L36" si="12">1-H34/E34</f>
        <v>1</v>
      </c>
      <c r="M34" s="6">
        <f t="shared" ref="M34:M36" si="13">1-I34/E34</f>
        <v>0.81936309163132026</v>
      </c>
      <c r="N34" s="6">
        <f t="shared" ref="N34:N36" si="14">G34/D34</f>
        <v>0.83125000000000004</v>
      </c>
    </row>
    <row r="35" spans="1:14" ht="15.75" customHeight="1">
      <c r="A35" s="202">
        <v>2</v>
      </c>
      <c r="B35" s="202"/>
      <c r="C35" s="90">
        <v>0</v>
      </c>
      <c r="D35" s="90">
        <v>100</v>
      </c>
      <c r="E35" s="90">
        <v>78.69</v>
      </c>
      <c r="F35" s="90">
        <v>56.769999999999996</v>
      </c>
      <c r="G35" s="90">
        <v>89.914999999999992</v>
      </c>
      <c r="H35" s="90">
        <v>0.39500000000000002</v>
      </c>
      <c r="I35" s="90">
        <v>13.195</v>
      </c>
      <c r="J35" s="90">
        <v>0</v>
      </c>
      <c r="L35" s="6">
        <f t="shared" si="12"/>
        <v>0.99498030245266234</v>
      </c>
      <c r="M35" s="6">
        <f t="shared" si="13"/>
        <v>0.83231668572880924</v>
      </c>
      <c r="N35" s="6">
        <f t="shared" si="14"/>
        <v>0.89914999999999989</v>
      </c>
    </row>
    <row r="36" spans="1:14" ht="15.75" customHeight="1">
      <c r="A36" s="202">
        <v>3</v>
      </c>
      <c r="B36" s="202"/>
      <c r="C36" s="90">
        <v>0</v>
      </c>
      <c r="D36" s="90">
        <v>100</v>
      </c>
      <c r="E36" s="90">
        <v>59.41</v>
      </c>
      <c r="F36" s="90">
        <v>44.8</v>
      </c>
      <c r="G36" s="90">
        <v>62.234999999999999</v>
      </c>
      <c r="H36" s="90">
        <v>5.6950000000000003</v>
      </c>
      <c r="I36" s="90">
        <v>16.935000000000002</v>
      </c>
      <c r="J36" s="90">
        <v>0</v>
      </c>
      <c r="L36" s="6">
        <f t="shared" si="12"/>
        <v>0.90414071705100152</v>
      </c>
      <c r="M36" s="6">
        <f t="shared" si="13"/>
        <v>0.71494697862312728</v>
      </c>
      <c r="N36" s="6">
        <f t="shared" si="14"/>
        <v>0.62234999999999996</v>
      </c>
    </row>
    <row r="38" spans="1:14" ht="15.75" customHeight="1">
      <c r="A38" s="159" t="s">
        <v>0</v>
      </c>
      <c r="B38" s="159"/>
      <c r="C38" s="171" t="s">
        <v>76</v>
      </c>
      <c r="D38" s="168"/>
      <c r="E38" s="168"/>
      <c r="F38" s="168"/>
      <c r="G38" s="168"/>
      <c r="H38" s="168"/>
      <c r="I38" s="168"/>
      <c r="J38" s="168"/>
    </row>
    <row r="39" spans="1:14" ht="15.75" customHeight="1">
      <c r="A39" s="159"/>
      <c r="B39" s="159"/>
      <c r="C39" s="4" t="s">
        <v>32</v>
      </c>
      <c r="D39" s="4" t="s">
        <v>33</v>
      </c>
      <c r="E39" s="4" t="s">
        <v>34</v>
      </c>
      <c r="F39" s="4" t="s">
        <v>70</v>
      </c>
      <c r="G39" s="4" t="s">
        <v>36</v>
      </c>
      <c r="H39" s="4" t="s">
        <v>37</v>
      </c>
      <c r="I39" s="4" t="s">
        <v>38</v>
      </c>
      <c r="J39" s="4" t="s">
        <v>39</v>
      </c>
      <c r="L39" s="92" t="s">
        <v>74</v>
      </c>
      <c r="M39" s="92" t="s">
        <v>72</v>
      </c>
      <c r="N39" s="92" t="s">
        <v>73</v>
      </c>
    </row>
    <row r="40" spans="1:14" ht="15.75" customHeight="1">
      <c r="A40" s="202">
        <v>1</v>
      </c>
      <c r="B40" s="202"/>
      <c r="C40" s="90">
        <v>100</v>
      </c>
      <c r="D40" s="90">
        <v>0</v>
      </c>
      <c r="E40" s="90">
        <v>62.53</v>
      </c>
      <c r="F40" s="90">
        <v>64.77</v>
      </c>
      <c r="G40" s="90">
        <v>0</v>
      </c>
      <c r="H40" s="90">
        <v>75.185000000000002</v>
      </c>
      <c r="I40" s="90">
        <v>1.6850000000000001</v>
      </c>
      <c r="J40" s="90">
        <v>0</v>
      </c>
      <c r="L40" s="7">
        <f t="shared" ref="L40:L42" si="15">1-G40/E40</f>
        <v>1</v>
      </c>
      <c r="M40" s="7">
        <f t="shared" ref="M40:M42" si="16">1-I40/E40</f>
        <v>0.97305293459139608</v>
      </c>
      <c r="N40" s="7">
        <f t="shared" ref="N40:N42" si="17">H40/E40</f>
        <v>1.2023828562290102</v>
      </c>
    </row>
    <row r="41" spans="1:14" ht="15.75" customHeight="1">
      <c r="A41" s="202">
        <v>2</v>
      </c>
      <c r="B41" s="202"/>
      <c r="C41" s="90">
        <v>100</v>
      </c>
      <c r="D41" s="90">
        <v>0</v>
      </c>
      <c r="E41" s="90">
        <v>100</v>
      </c>
      <c r="F41" s="90">
        <v>100</v>
      </c>
      <c r="G41" s="90">
        <v>17.03</v>
      </c>
      <c r="H41" s="90">
        <v>100</v>
      </c>
      <c r="I41" s="90">
        <v>0</v>
      </c>
      <c r="J41" s="90">
        <v>0</v>
      </c>
      <c r="L41" s="7">
        <f t="shared" si="15"/>
        <v>0.82969999999999999</v>
      </c>
      <c r="M41" s="7">
        <f t="shared" si="16"/>
        <v>1</v>
      </c>
      <c r="N41" s="7">
        <f t="shared" si="17"/>
        <v>1</v>
      </c>
    </row>
    <row r="42" spans="1:14" ht="15.75" customHeight="1">
      <c r="A42" s="202">
        <v>3</v>
      </c>
      <c r="B42" s="202"/>
      <c r="C42" s="90">
        <v>100</v>
      </c>
      <c r="D42" s="90">
        <v>0</v>
      </c>
      <c r="E42" s="90">
        <v>84.585000000000008</v>
      </c>
      <c r="F42" s="90">
        <v>56.674999999999997</v>
      </c>
      <c r="G42" s="90">
        <v>0</v>
      </c>
      <c r="H42" s="90">
        <v>60.234999999999999</v>
      </c>
      <c r="I42" s="90">
        <v>0</v>
      </c>
      <c r="J42" s="90">
        <v>0</v>
      </c>
      <c r="L42" s="7">
        <f t="shared" si="15"/>
        <v>1</v>
      </c>
      <c r="M42" s="7">
        <f t="shared" si="16"/>
        <v>1</v>
      </c>
      <c r="N42" s="7">
        <f t="shared" si="17"/>
        <v>0.71212389903647211</v>
      </c>
    </row>
    <row r="44" spans="1:14" ht="16.5" customHeight="1">
      <c r="A44" s="203" t="s">
        <v>16</v>
      </c>
      <c r="B44" s="204"/>
      <c r="C44" s="204"/>
      <c r="D44" s="204"/>
      <c r="E44" s="204"/>
      <c r="F44" s="205"/>
    </row>
    <row r="45" spans="1:14" ht="46.5" customHeight="1">
      <c r="A45" s="54" t="s">
        <v>18</v>
      </c>
      <c r="B45" s="54" t="s">
        <v>19</v>
      </c>
      <c r="C45" s="54" t="s">
        <v>49</v>
      </c>
      <c r="D45" s="54" t="s">
        <v>50</v>
      </c>
      <c r="E45" s="54" t="s">
        <v>51</v>
      </c>
      <c r="F45" s="54" t="s">
        <v>52</v>
      </c>
    </row>
    <row r="46" spans="1:14" ht="15.75" customHeight="1">
      <c r="A46" s="55" t="s">
        <v>22</v>
      </c>
      <c r="B46" s="70">
        <f>AVERAGE(F34:F36)</f>
        <v>49.743333333333332</v>
      </c>
      <c r="C46" s="70">
        <f>AVERAGE(H34:H36)</f>
        <v>2.0299999999999998</v>
      </c>
      <c r="D46" s="70">
        <f>AVERAGE(I34:I36)</f>
        <v>14.515000000000001</v>
      </c>
      <c r="E46" s="70">
        <f>B46/C46</f>
        <v>24.504105090311988</v>
      </c>
      <c r="F46" s="70">
        <f>B46/D46</f>
        <v>3.4270295097026064</v>
      </c>
    </row>
    <row r="47" spans="1:14" ht="15.75" customHeight="1">
      <c r="A47" s="56" t="s">
        <v>23</v>
      </c>
      <c r="B47" s="71">
        <f>AVERAGE(F40:F42)</f>
        <v>73.814999999999998</v>
      </c>
      <c r="C47" s="71">
        <f>AVERAGE(G40:G42)</f>
        <v>5.6766666666666667</v>
      </c>
      <c r="D47" s="71">
        <f>AVERAGE(I40:I42)</f>
        <v>0.56166666666666665</v>
      </c>
      <c r="E47" s="71">
        <f>B47/C47</f>
        <v>13.003229594832648</v>
      </c>
      <c r="F47" s="71">
        <f>B47/D47</f>
        <v>131.42136498516319</v>
      </c>
    </row>
    <row r="49" spans="1:1" ht="15.75" customHeight="1">
      <c r="A49" s="52"/>
    </row>
  </sheetData>
  <mergeCells count="27">
    <mergeCell ref="A44:F44"/>
    <mergeCell ref="A28:B28"/>
    <mergeCell ref="A29:B29"/>
    <mergeCell ref="A30:B30"/>
    <mergeCell ref="A42:B42"/>
    <mergeCell ref="A41:B41"/>
    <mergeCell ref="A40:B40"/>
    <mergeCell ref="C38:J38"/>
    <mergeCell ref="A38:B39"/>
    <mergeCell ref="A36:B36"/>
    <mergeCell ref="A35:B35"/>
    <mergeCell ref="A34:B34"/>
    <mergeCell ref="C32:J32"/>
    <mergeCell ref="A32:B33"/>
    <mergeCell ref="C20:J20"/>
    <mergeCell ref="C26:J26"/>
    <mergeCell ref="A20:B21"/>
    <mergeCell ref="A22:B22"/>
    <mergeCell ref="A23:B23"/>
    <mergeCell ref="A24:B24"/>
    <mergeCell ref="A26:B27"/>
    <mergeCell ref="B1:B2"/>
    <mergeCell ref="C1:J1"/>
    <mergeCell ref="B11:B12"/>
    <mergeCell ref="C11:J11"/>
    <mergeCell ref="A1:A2"/>
    <mergeCell ref="A11:A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31"/>
  <sheetViews>
    <sheetView workbookViewId="0">
      <selection activeCell="G25" sqref="G25"/>
    </sheetView>
  </sheetViews>
  <sheetFormatPr baseColWidth="10" defaultColWidth="12.6640625" defaultRowHeight="15.75" customHeight="1"/>
  <cols>
    <col min="1" max="1" width="17.6640625" customWidth="1"/>
    <col min="2" max="2" width="21" customWidth="1"/>
    <col min="5" max="5" width="7.1640625" customWidth="1"/>
  </cols>
  <sheetData>
    <row r="1" spans="1:12" ht="15.75" customHeight="1">
      <c r="A1" s="8" t="s">
        <v>77</v>
      </c>
      <c r="B1" s="8"/>
      <c r="C1" s="8"/>
      <c r="D1" s="8"/>
    </row>
    <row r="2" spans="1:12" ht="15.75" customHeight="1">
      <c r="A2" s="8"/>
      <c r="B2" s="8"/>
      <c r="C2" s="206" t="s">
        <v>78</v>
      </c>
      <c r="D2" s="206"/>
      <c r="F2" s="207" t="s">
        <v>79</v>
      </c>
      <c r="G2" s="207"/>
      <c r="I2" s="2"/>
      <c r="J2" s="2"/>
      <c r="K2" s="2"/>
      <c r="L2" s="2"/>
    </row>
    <row r="3" spans="1:12" ht="15.75" customHeight="1">
      <c r="A3" s="8" t="s">
        <v>0</v>
      </c>
      <c r="B3" s="8" t="s">
        <v>80</v>
      </c>
      <c r="C3" s="8" t="s">
        <v>81</v>
      </c>
      <c r="D3" s="8" t="s">
        <v>82</v>
      </c>
      <c r="F3" s="8" t="s">
        <v>81</v>
      </c>
      <c r="G3" s="8" t="s">
        <v>82</v>
      </c>
      <c r="I3" s="2"/>
      <c r="J3" s="2"/>
      <c r="K3" s="2"/>
      <c r="L3" s="2"/>
    </row>
    <row r="4" spans="1:12" ht="15.75" customHeight="1">
      <c r="A4" s="208">
        <v>1</v>
      </c>
      <c r="B4" s="1" t="s">
        <v>32</v>
      </c>
      <c r="C4" s="90">
        <v>9.5134171300000005E-4</v>
      </c>
      <c r="D4" s="100">
        <v>0</v>
      </c>
      <c r="E4" s="98"/>
      <c r="F4" s="100">
        <v>1</v>
      </c>
      <c r="G4" s="100">
        <v>100</v>
      </c>
    </row>
    <row r="5" spans="1:12" ht="15.75" customHeight="1">
      <c r="A5" s="208"/>
      <c r="B5" s="1" t="s">
        <v>33</v>
      </c>
      <c r="C5" s="90">
        <v>1</v>
      </c>
      <c r="D5" s="100">
        <v>100</v>
      </c>
      <c r="E5" s="98"/>
      <c r="F5" s="100">
        <v>5.6651371839999999E-3</v>
      </c>
      <c r="G5" s="100">
        <v>0</v>
      </c>
    </row>
    <row r="6" spans="1:12" ht="15.75" customHeight="1">
      <c r="A6" s="208"/>
      <c r="B6" s="1" t="s">
        <v>34</v>
      </c>
      <c r="C6" s="90">
        <v>0.90127544039999996</v>
      </c>
      <c r="D6" s="100">
        <v>74.265000000000001</v>
      </c>
      <c r="E6" s="98"/>
      <c r="F6" s="100">
        <v>0.75532241200000005</v>
      </c>
      <c r="G6" s="100">
        <v>62.53</v>
      </c>
    </row>
    <row r="7" spans="1:12" ht="15.75" customHeight="1">
      <c r="A7" s="208"/>
      <c r="B7" s="1" t="s">
        <v>70</v>
      </c>
      <c r="C7" s="90">
        <v>0.74363045839999997</v>
      </c>
      <c r="D7" s="100">
        <v>47.66</v>
      </c>
      <c r="E7" s="98"/>
      <c r="F7" s="100">
        <v>0.732949815</v>
      </c>
      <c r="G7" s="100">
        <v>64.77</v>
      </c>
    </row>
    <row r="8" spans="1:12" ht="15.75" customHeight="1">
      <c r="A8" s="208"/>
      <c r="B8" s="1" t="s">
        <v>36</v>
      </c>
      <c r="C8" s="90">
        <v>0.87675602850000001</v>
      </c>
      <c r="D8" s="100">
        <v>83.125</v>
      </c>
      <c r="E8" s="98"/>
      <c r="F8" s="100">
        <v>0.1063418237</v>
      </c>
      <c r="G8" s="100">
        <v>0</v>
      </c>
    </row>
    <row r="9" spans="1:12" ht="15.75" customHeight="1">
      <c r="A9" s="208"/>
      <c r="B9" s="1" t="s">
        <v>37</v>
      </c>
      <c r="C9" s="90">
        <v>1.3041535829999999E-2</v>
      </c>
      <c r="D9" s="100">
        <v>0</v>
      </c>
      <c r="E9" s="98"/>
      <c r="F9" s="100">
        <v>0.82699109230000001</v>
      </c>
      <c r="G9" s="100">
        <v>75.185000000000002</v>
      </c>
    </row>
    <row r="10" spans="1:12" ht="15.75" customHeight="1">
      <c r="A10" s="208"/>
      <c r="B10" s="1" t="s">
        <v>38</v>
      </c>
      <c r="C10" s="90">
        <v>3.5861628950000002E-2</v>
      </c>
      <c r="D10" s="100">
        <v>13.414999999999999</v>
      </c>
      <c r="E10" s="98"/>
      <c r="F10" s="100">
        <v>6.9171012029999998E-3</v>
      </c>
      <c r="G10" s="100">
        <v>1.6850000000000001</v>
      </c>
    </row>
    <row r="11" spans="1:12" ht="15.75" customHeight="1">
      <c r="A11" s="208"/>
      <c r="B11" s="1" t="s">
        <v>39</v>
      </c>
      <c r="C11" s="90">
        <v>4.9667450469999997E-5</v>
      </c>
      <c r="D11" s="100">
        <v>0</v>
      </c>
      <c r="E11" s="98"/>
      <c r="F11" s="100">
        <v>7.705838534E-3</v>
      </c>
      <c r="G11" s="100">
        <v>0</v>
      </c>
    </row>
    <row r="12" spans="1:12" ht="15.75" customHeight="1">
      <c r="A12" s="208">
        <v>2</v>
      </c>
      <c r="B12" s="1" t="s">
        <v>32</v>
      </c>
      <c r="C12" s="90">
        <v>1.0708316549999999E-3</v>
      </c>
      <c r="D12" s="100">
        <v>0</v>
      </c>
      <c r="E12" s="98"/>
      <c r="F12" s="100">
        <v>1</v>
      </c>
      <c r="G12" s="100">
        <v>100</v>
      </c>
    </row>
    <row r="13" spans="1:12" ht="15.75" customHeight="1">
      <c r="A13" s="208"/>
      <c r="B13" s="1" t="s">
        <v>33</v>
      </c>
      <c r="C13" s="90">
        <v>1</v>
      </c>
      <c r="D13" s="100">
        <v>100</v>
      </c>
      <c r="E13" s="98"/>
      <c r="F13" s="100">
        <v>1.2709280559999999E-2</v>
      </c>
      <c r="G13" s="100">
        <v>0</v>
      </c>
    </row>
    <row r="14" spans="1:12" ht="15.75" customHeight="1">
      <c r="A14" s="208"/>
      <c r="B14" s="1" t="s">
        <v>34</v>
      </c>
      <c r="C14" s="90">
        <v>0.91529601019999995</v>
      </c>
      <c r="D14" s="100">
        <v>78.69</v>
      </c>
      <c r="E14" s="98"/>
      <c r="F14" s="100">
        <v>0.89933137200000002</v>
      </c>
      <c r="G14" s="100">
        <v>100</v>
      </c>
    </row>
    <row r="15" spans="1:12" ht="15.75" customHeight="1">
      <c r="A15" s="208"/>
      <c r="B15" s="1" t="s">
        <v>70</v>
      </c>
      <c r="C15" s="90">
        <v>0.81197715559999994</v>
      </c>
      <c r="D15" s="100">
        <v>56.769999999999996</v>
      </c>
      <c r="E15" s="98"/>
      <c r="F15" s="100">
        <v>1.034330035</v>
      </c>
      <c r="G15" s="100">
        <v>100</v>
      </c>
    </row>
    <row r="16" spans="1:12" ht="15.75" customHeight="1">
      <c r="A16" s="208"/>
      <c r="B16" s="1" t="s">
        <v>36</v>
      </c>
      <c r="C16" s="90">
        <v>0.93536879780000004</v>
      </c>
      <c r="D16" s="100">
        <v>89.914999999999992</v>
      </c>
      <c r="E16" s="98"/>
      <c r="F16" s="100">
        <v>0.13463492909999999</v>
      </c>
      <c r="G16" s="100">
        <v>17.03</v>
      </c>
    </row>
    <row r="17" spans="1:8" ht="15.75" customHeight="1">
      <c r="A17" s="208"/>
      <c r="B17" s="1" t="s">
        <v>37</v>
      </c>
      <c r="C17" s="90">
        <v>4.3618060399999999E-2</v>
      </c>
      <c r="D17" s="100">
        <v>0.39500000000000002</v>
      </c>
      <c r="E17" s="98"/>
      <c r="F17" s="100">
        <v>1.724011768</v>
      </c>
      <c r="G17" s="100">
        <v>100</v>
      </c>
    </row>
    <row r="18" spans="1:8" ht="15.75" customHeight="1">
      <c r="A18" s="208"/>
      <c r="B18" s="1" t="s">
        <v>38</v>
      </c>
      <c r="C18" s="90">
        <v>6.427715246E-2</v>
      </c>
      <c r="D18" s="100">
        <v>13.195</v>
      </c>
      <c r="E18" s="98"/>
      <c r="F18" s="100">
        <v>2.529018454E-2</v>
      </c>
      <c r="G18" s="100">
        <v>0</v>
      </c>
    </row>
    <row r="19" spans="1:8" ht="15.75" customHeight="1">
      <c r="A19" s="208"/>
      <c r="B19" s="1" t="s">
        <v>39</v>
      </c>
      <c r="C19" s="90">
        <v>4.1482667719999999E-5</v>
      </c>
      <c r="D19" s="100">
        <v>0</v>
      </c>
      <c r="E19" s="98"/>
      <c r="F19" s="100">
        <v>1.2944637599999999E-2</v>
      </c>
      <c r="G19" s="100">
        <v>0</v>
      </c>
    </row>
    <row r="20" spans="1:8" ht="15.75" customHeight="1">
      <c r="A20" s="208">
        <v>3</v>
      </c>
      <c r="B20" s="1" t="s">
        <v>32</v>
      </c>
      <c r="C20" s="90">
        <v>9.2173775330000002E-4</v>
      </c>
      <c r="D20" s="100">
        <v>0</v>
      </c>
      <c r="E20" s="98"/>
      <c r="F20" s="100">
        <v>1</v>
      </c>
      <c r="G20" s="100">
        <v>100</v>
      </c>
    </row>
    <row r="21" spans="1:8" ht="15.75" customHeight="1">
      <c r="A21" s="208"/>
      <c r="B21" s="1" t="s">
        <v>33</v>
      </c>
      <c r="C21" s="90">
        <v>1</v>
      </c>
      <c r="D21" s="100">
        <v>100</v>
      </c>
      <c r="E21" s="98"/>
      <c r="F21" s="100">
        <v>1.0461166399999999E-2</v>
      </c>
      <c r="G21" s="100">
        <v>0</v>
      </c>
    </row>
    <row r="22" spans="1:8" ht="15.75" customHeight="1">
      <c r="A22" s="208"/>
      <c r="B22" s="1" t="s">
        <v>34</v>
      </c>
      <c r="C22" s="90">
        <v>0.80867713009999997</v>
      </c>
      <c r="D22" s="100">
        <v>59.41</v>
      </c>
      <c r="E22" s="98"/>
      <c r="F22" s="100">
        <v>0.8796607877</v>
      </c>
      <c r="G22" s="100">
        <v>84.585000000000008</v>
      </c>
    </row>
    <row r="23" spans="1:8" ht="15.75" customHeight="1">
      <c r="A23" s="208"/>
      <c r="B23" s="1" t="s">
        <v>70</v>
      </c>
      <c r="C23" s="90">
        <v>0.7132429911</v>
      </c>
      <c r="D23" s="100">
        <v>44.8</v>
      </c>
      <c r="E23" s="98"/>
      <c r="F23" s="100">
        <v>0.73920272389999997</v>
      </c>
      <c r="G23" s="100">
        <v>56.674999999999997</v>
      </c>
    </row>
    <row r="24" spans="1:8" ht="15.75" customHeight="1">
      <c r="A24" s="208"/>
      <c r="B24" s="1" t="s">
        <v>36</v>
      </c>
      <c r="C24" s="90">
        <v>0.75830674509999996</v>
      </c>
      <c r="D24" s="100">
        <v>62.234999999999999</v>
      </c>
      <c r="E24" s="98"/>
      <c r="F24" s="100">
        <v>9.3697047800000002E-2</v>
      </c>
      <c r="G24" s="100">
        <v>0</v>
      </c>
    </row>
    <row r="25" spans="1:8" ht="15.75" customHeight="1">
      <c r="A25" s="208"/>
      <c r="B25" s="1" t="s">
        <v>37</v>
      </c>
      <c r="C25" s="90">
        <v>0.16914370610000001</v>
      </c>
      <c r="D25" s="100">
        <v>5.6950000000000003</v>
      </c>
      <c r="E25" s="98"/>
      <c r="F25" s="100">
        <v>0.90198324620000003</v>
      </c>
      <c r="G25" s="100">
        <v>60.234999999999999</v>
      </c>
    </row>
    <row r="26" spans="1:8" ht="15.75" customHeight="1">
      <c r="A26" s="208"/>
      <c r="B26" s="1" t="s">
        <v>38</v>
      </c>
      <c r="C26" s="90">
        <v>3.8178483970000003E-2</v>
      </c>
      <c r="D26" s="100">
        <v>16.935000000000002</v>
      </c>
      <c r="E26" s="98"/>
      <c r="F26" s="100">
        <v>7.5734071580000001E-3</v>
      </c>
      <c r="G26" s="100">
        <v>0</v>
      </c>
    </row>
    <row r="27" spans="1:8" ht="15.75" customHeight="1">
      <c r="A27" s="208"/>
      <c r="B27" s="1" t="s">
        <v>39</v>
      </c>
      <c r="C27" s="90">
        <v>4.442109654E-5</v>
      </c>
      <c r="D27" s="100">
        <v>0</v>
      </c>
      <c r="E27" s="98"/>
      <c r="F27" s="100">
        <v>1.03816138E-2</v>
      </c>
      <c r="G27" s="100">
        <v>0</v>
      </c>
    </row>
    <row r="28" spans="1:8" ht="15.75" customHeight="1">
      <c r="C28" s="94"/>
      <c r="D28" s="94"/>
      <c r="E28" s="94"/>
      <c r="F28" s="94"/>
      <c r="G28" s="94"/>
    </row>
    <row r="29" spans="1:8" ht="15.75" customHeight="1">
      <c r="A29" s="8" t="s">
        <v>83</v>
      </c>
      <c r="B29" s="8"/>
      <c r="C29" s="139">
        <f>CORREL(C4:C27,D4:D27)</f>
        <v>0.97095450041862408</v>
      </c>
      <c r="D29" s="95"/>
      <c r="E29" s="95"/>
      <c r="F29" s="139">
        <f>CORREL(F4:F27,G4:G27)</f>
        <v>0.95238550315478376</v>
      </c>
      <c r="G29" s="95"/>
      <c r="H29" s="144"/>
    </row>
    <row r="30" spans="1:8" ht="15.75" customHeight="1">
      <c r="A30" s="124" t="s">
        <v>84</v>
      </c>
      <c r="B30" s="2"/>
      <c r="C30" s="139">
        <f>C29 * C29</f>
        <v>0.94275264188317986</v>
      </c>
      <c r="D30" s="8"/>
      <c r="E30" s="8"/>
      <c r="F30" s="139">
        <f>F29 * F29</f>
        <v>0.90703814661939064</v>
      </c>
      <c r="G30" s="8"/>
      <c r="H30" s="8"/>
    </row>
    <row r="31" spans="1:8" ht="15.75" customHeight="1">
      <c r="A31" s="2"/>
      <c r="B31" s="2"/>
    </row>
  </sheetData>
  <mergeCells count="5">
    <mergeCell ref="C2:D2"/>
    <mergeCell ref="F2:G2"/>
    <mergeCell ref="A4:A11"/>
    <mergeCell ref="A12:A19"/>
    <mergeCell ref="A20:A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T37"/>
  <sheetViews>
    <sheetView zoomScale="85" zoomScaleNormal="85" workbookViewId="0">
      <selection activeCell="Q30" activeCellId="10" sqref="C18:F20 C3:F8 C12:F14 J3:M8 J12:M14 J18:M20 Q3:T8 Q12:T14 Q18:T20 Q24:T26 Q30:T32"/>
    </sheetView>
  </sheetViews>
  <sheetFormatPr baseColWidth="10" defaultColWidth="12.6640625" defaultRowHeight="15.75" customHeight="1"/>
  <cols>
    <col min="1" max="2" width="12.6640625" style="51"/>
    <col min="3" max="3" width="14" style="51" customWidth="1"/>
    <col min="4" max="9" width="12.6640625" style="51"/>
    <col min="10" max="10" width="14.5" style="51" customWidth="1"/>
    <col min="11" max="16" width="12.6640625" style="51"/>
    <col min="17" max="17" width="14.5" style="51" customWidth="1"/>
    <col min="18" max="18" width="13.33203125" style="51" customWidth="1"/>
    <col min="19" max="16384" width="12.6640625" style="51"/>
  </cols>
  <sheetData>
    <row r="1" spans="1:20" ht="15.75" customHeight="1">
      <c r="A1" s="159" t="s">
        <v>0</v>
      </c>
      <c r="B1" s="169" t="s">
        <v>1</v>
      </c>
      <c r="C1" s="167" t="s">
        <v>2</v>
      </c>
      <c r="D1" s="168"/>
      <c r="E1" s="168"/>
      <c r="F1" s="168"/>
      <c r="H1" s="159" t="s">
        <v>0</v>
      </c>
      <c r="I1" s="169" t="s">
        <v>1</v>
      </c>
      <c r="J1" s="171" t="s">
        <v>3</v>
      </c>
      <c r="K1" s="168"/>
      <c r="L1" s="168"/>
      <c r="M1" s="168"/>
      <c r="O1" s="159" t="s">
        <v>0</v>
      </c>
      <c r="P1" s="169" t="s">
        <v>1</v>
      </c>
      <c r="Q1" s="173" t="s">
        <v>4</v>
      </c>
      <c r="R1" s="168"/>
      <c r="S1" s="168"/>
      <c r="T1" s="168"/>
    </row>
    <row r="2" spans="1:20" ht="15.75" customHeight="1">
      <c r="A2" s="159"/>
      <c r="B2" s="169"/>
      <c r="C2" s="3" t="s">
        <v>5</v>
      </c>
      <c r="D2" s="3" t="s">
        <v>6</v>
      </c>
      <c r="E2" s="3" t="s">
        <v>7</v>
      </c>
      <c r="F2" s="3" t="s">
        <v>8</v>
      </c>
      <c r="H2" s="159"/>
      <c r="I2" s="169"/>
      <c r="J2" s="4" t="s">
        <v>5</v>
      </c>
      <c r="K2" s="4" t="s">
        <v>6</v>
      </c>
      <c r="L2" s="4" t="s">
        <v>7</v>
      </c>
      <c r="M2" s="4" t="s">
        <v>8</v>
      </c>
      <c r="O2" s="159"/>
      <c r="P2" s="169"/>
      <c r="Q2" s="12" t="s">
        <v>5</v>
      </c>
      <c r="R2" s="12" t="s">
        <v>6</v>
      </c>
      <c r="S2" s="12" t="s">
        <v>7</v>
      </c>
      <c r="T2" s="12" t="s">
        <v>8</v>
      </c>
    </row>
    <row r="3" spans="1:20" ht="15.75" customHeight="1">
      <c r="A3" s="162">
        <v>1</v>
      </c>
      <c r="B3" s="52" t="s">
        <v>9</v>
      </c>
      <c r="C3" s="96">
        <v>1611</v>
      </c>
      <c r="D3" s="96">
        <v>7669686</v>
      </c>
      <c r="E3" s="96">
        <v>6125283</v>
      </c>
      <c r="F3" s="96">
        <v>1165165</v>
      </c>
      <c r="H3" s="162">
        <v>1</v>
      </c>
      <c r="I3" s="52" t="s">
        <v>9</v>
      </c>
      <c r="J3" s="96">
        <v>456</v>
      </c>
      <c r="K3" s="96">
        <v>200280</v>
      </c>
      <c r="L3" s="96">
        <v>252108</v>
      </c>
      <c r="M3" s="96">
        <v>4896</v>
      </c>
      <c r="O3" s="162">
        <v>1</v>
      </c>
      <c r="P3" s="52" t="s">
        <v>9</v>
      </c>
      <c r="Q3" s="96">
        <v>0.624</v>
      </c>
      <c r="R3" s="96">
        <v>1.0229999999999999</v>
      </c>
      <c r="S3" s="96">
        <v>1.0880000000000001</v>
      </c>
      <c r="T3" s="96">
        <v>0.86599999999999999</v>
      </c>
    </row>
    <row r="4" spans="1:20" ht="15.75" customHeight="1">
      <c r="A4" s="162"/>
      <c r="B4" s="52" t="s">
        <v>10</v>
      </c>
      <c r="C4" s="96">
        <v>1574</v>
      </c>
      <c r="D4" s="96">
        <v>7522947</v>
      </c>
      <c r="E4" s="96">
        <v>6162393</v>
      </c>
      <c r="F4" s="96">
        <v>1131528</v>
      </c>
      <c r="H4" s="162"/>
      <c r="I4" s="52" t="s">
        <v>10</v>
      </c>
      <c r="J4" s="96">
        <v>480</v>
      </c>
      <c r="K4" s="96">
        <v>200194</v>
      </c>
      <c r="L4" s="96">
        <v>253048</v>
      </c>
      <c r="M4" s="96">
        <v>4900</v>
      </c>
      <c r="O4" s="162"/>
      <c r="P4" s="52" t="s">
        <v>10</v>
      </c>
      <c r="Q4" s="96">
        <v>0.621</v>
      </c>
      <c r="R4" s="96">
        <v>1.026</v>
      </c>
      <c r="S4" s="96">
        <v>1.089</v>
      </c>
      <c r="T4" s="96">
        <v>0.86699999999999999</v>
      </c>
    </row>
    <row r="5" spans="1:20" ht="15.75" customHeight="1">
      <c r="A5" s="162">
        <v>2</v>
      </c>
      <c r="B5" s="52" t="s">
        <v>9</v>
      </c>
      <c r="C5" s="96">
        <v>2242</v>
      </c>
      <c r="D5" s="96">
        <v>6090159</v>
      </c>
      <c r="E5" s="96">
        <v>6704089</v>
      </c>
      <c r="F5" s="96">
        <v>1680220</v>
      </c>
      <c r="H5" s="162">
        <v>2</v>
      </c>
      <c r="I5" s="52" t="s">
        <v>9</v>
      </c>
      <c r="J5" s="96">
        <v>467</v>
      </c>
      <c r="K5" s="96">
        <v>196586</v>
      </c>
      <c r="L5" s="96">
        <v>228575</v>
      </c>
      <c r="M5" s="96">
        <v>2732</v>
      </c>
      <c r="O5" s="162">
        <v>2</v>
      </c>
      <c r="P5" s="52" t="s">
        <v>9</v>
      </c>
      <c r="Q5" s="96">
        <v>0.72899999999999998</v>
      </c>
      <c r="R5" s="96">
        <v>1.1000000000000001</v>
      </c>
      <c r="S5" s="96">
        <v>1.1879999999999999</v>
      </c>
      <c r="T5" s="96">
        <v>0.92600000000000005</v>
      </c>
    </row>
    <row r="6" spans="1:20" ht="15.75" customHeight="1">
      <c r="A6" s="162"/>
      <c r="B6" s="52" t="s">
        <v>10</v>
      </c>
      <c r="C6" s="96">
        <v>2054</v>
      </c>
      <c r="D6" s="96">
        <v>5898490</v>
      </c>
      <c r="E6" s="96">
        <v>6716084</v>
      </c>
      <c r="F6" s="96">
        <v>1682036</v>
      </c>
      <c r="H6" s="162"/>
      <c r="I6" s="52" t="s">
        <v>10</v>
      </c>
      <c r="J6" s="96">
        <v>500</v>
      </c>
      <c r="K6" s="96">
        <v>197707</v>
      </c>
      <c r="L6" s="96">
        <v>228844</v>
      </c>
      <c r="M6" s="96">
        <v>2709</v>
      </c>
      <c r="O6" s="162"/>
      <c r="P6" s="52" t="s">
        <v>10</v>
      </c>
      <c r="Q6" s="96">
        <v>0.73199999999999998</v>
      </c>
      <c r="R6" s="96">
        <v>1.103</v>
      </c>
      <c r="S6" s="96">
        <v>1.1910000000000001</v>
      </c>
      <c r="T6" s="96">
        <v>0.92800000000000005</v>
      </c>
    </row>
    <row r="7" spans="1:20" ht="15.75" customHeight="1">
      <c r="A7" s="170">
        <v>3</v>
      </c>
      <c r="B7" s="52" t="s">
        <v>9</v>
      </c>
      <c r="C7" s="96">
        <v>2959</v>
      </c>
      <c r="D7" s="96">
        <v>7942395</v>
      </c>
      <c r="E7" s="96">
        <v>7125787</v>
      </c>
      <c r="F7" s="96">
        <v>1550952</v>
      </c>
      <c r="H7" s="170">
        <v>3</v>
      </c>
      <c r="I7" s="52" t="s">
        <v>9</v>
      </c>
      <c r="J7" s="96">
        <v>506</v>
      </c>
      <c r="K7" s="96">
        <v>208681</v>
      </c>
      <c r="L7" s="96">
        <v>220016</v>
      </c>
      <c r="M7" s="96">
        <v>7168</v>
      </c>
      <c r="O7" s="170">
        <v>3</v>
      </c>
      <c r="P7" s="52" t="s">
        <v>9</v>
      </c>
      <c r="Q7" s="96">
        <v>0.64600000000000002</v>
      </c>
      <c r="R7" s="96">
        <v>1.1080000000000001</v>
      </c>
      <c r="S7" s="96">
        <v>1.1020000000000001</v>
      </c>
      <c r="T7" s="96">
        <v>0.85399999999999998</v>
      </c>
    </row>
    <row r="8" spans="1:20" ht="15.75" customHeight="1">
      <c r="A8" s="170"/>
      <c r="B8" s="52" t="s">
        <v>10</v>
      </c>
      <c r="C8" s="96">
        <v>2226</v>
      </c>
      <c r="D8" s="96">
        <v>7875628</v>
      </c>
      <c r="E8" s="96">
        <v>7103454</v>
      </c>
      <c r="F8" s="96">
        <v>1542093</v>
      </c>
      <c r="H8" s="170"/>
      <c r="I8" s="52" t="s">
        <v>10</v>
      </c>
      <c r="J8" s="96">
        <v>497</v>
      </c>
      <c r="K8" s="96">
        <v>209797</v>
      </c>
      <c r="L8" s="96">
        <v>222053</v>
      </c>
      <c r="M8" s="96">
        <v>7280</v>
      </c>
      <c r="O8" s="170"/>
      <c r="P8" s="52" t="s">
        <v>10</v>
      </c>
      <c r="Q8" s="96">
        <v>0.64700000000000002</v>
      </c>
      <c r="R8" s="96">
        <v>1.113</v>
      </c>
      <c r="S8" s="96">
        <v>1.109</v>
      </c>
      <c r="T8" s="96">
        <v>0.85699999999999998</v>
      </c>
    </row>
    <row r="9" spans="1:20" ht="15.75" customHeight="1">
      <c r="Q9" s="137"/>
      <c r="R9" s="137"/>
      <c r="S9" s="137"/>
      <c r="T9" s="137"/>
    </row>
    <row r="10" spans="1:20" ht="15.75" customHeight="1">
      <c r="A10" s="159" t="s">
        <v>0</v>
      </c>
      <c r="B10" s="159"/>
      <c r="C10" s="167" t="s">
        <v>11</v>
      </c>
      <c r="D10" s="168"/>
      <c r="E10" s="168"/>
      <c r="F10" s="168"/>
      <c r="H10" s="159" t="s">
        <v>0</v>
      </c>
      <c r="I10" s="159"/>
      <c r="J10" s="171" t="s">
        <v>12</v>
      </c>
      <c r="K10" s="168"/>
      <c r="L10" s="168"/>
      <c r="M10" s="168"/>
      <c r="O10" s="159" t="s">
        <v>0</v>
      </c>
      <c r="P10" s="159"/>
      <c r="Q10" s="173" t="s">
        <v>13</v>
      </c>
      <c r="R10" s="168"/>
      <c r="S10" s="168"/>
      <c r="T10" s="168"/>
    </row>
    <row r="11" spans="1:20" ht="15.75" customHeight="1">
      <c r="A11" s="159"/>
      <c r="B11" s="159"/>
      <c r="C11" s="3" t="s">
        <v>5</v>
      </c>
      <c r="D11" s="3" t="s">
        <v>6</v>
      </c>
      <c r="E11" s="3" t="s">
        <v>7</v>
      </c>
      <c r="F11" s="3" t="s">
        <v>8</v>
      </c>
      <c r="H11" s="159"/>
      <c r="I11" s="159"/>
      <c r="J11" s="4" t="s">
        <v>5</v>
      </c>
      <c r="K11" s="4" t="s">
        <v>6</v>
      </c>
      <c r="L11" s="4" t="s">
        <v>7</v>
      </c>
      <c r="M11" s="4" t="s">
        <v>8</v>
      </c>
      <c r="O11" s="159"/>
      <c r="P11" s="159"/>
      <c r="Q11" s="12" t="s">
        <v>5</v>
      </c>
      <c r="R11" s="12" t="s">
        <v>6</v>
      </c>
      <c r="S11" s="12" t="s">
        <v>7</v>
      </c>
      <c r="T11" s="12" t="s">
        <v>8</v>
      </c>
    </row>
    <row r="12" spans="1:20" ht="15.75" customHeight="1">
      <c r="A12" s="162">
        <v>1</v>
      </c>
      <c r="B12" s="162"/>
      <c r="C12" s="96">
        <f t="shared" ref="C12:F12" si="0">AVERAGE(C3:C4)</f>
        <v>1592.5</v>
      </c>
      <c r="D12" s="96">
        <f t="shared" si="0"/>
        <v>7596316.5</v>
      </c>
      <c r="E12" s="96">
        <f t="shared" si="0"/>
        <v>6143838</v>
      </c>
      <c r="F12" s="96">
        <f t="shared" si="0"/>
        <v>1148346.5</v>
      </c>
      <c r="H12" s="162">
        <v>1</v>
      </c>
      <c r="I12" s="162"/>
      <c r="J12" s="96">
        <f t="shared" ref="J12:M12" si="1">AVERAGE(J3:J4)</f>
        <v>468</v>
      </c>
      <c r="K12" s="96">
        <f t="shared" si="1"/>
        <v>200237</v>
      </c>
      <c r="L12" s="96">
        <f t="shared" si="1"/>
        <v>252578</v>
      </c>
      <c r="M12" s="96">
        <f t="shared" si="1"/>
        <v>4898</v>
      </c>
      <c r="O12" s="162">
        <v>1</v>
      </c>
      <c r="P12" s="162"/>
      <c r="Q12" s="96">
        <f t="shared" ref="Q12:T12" si="2">AVERAGE(Q3:Q4)</f>
        <v>0.62250000000000005</v>
      </c>
      <c r="R12" s="96">
        <f t="shared" si="2"/>
        <v>1.0245</v>
      </c>
      <c r="S12" s="96">
        <f t="shared" si="2"/>
        <v>1.0885</v>
      </c>
      <c r="T12" s="96">
        <f t="shared" si="2"/>
        <v>0.86650000000000005</v>
      </c>
    </row>
    <row r="13" spans="1:20" ht="15.75" customHeight="1">
      <c r="A13" s="162">
        <v>2</v>
      </c>
      <c r="B13" s="162"/>
      <c r="C13" s="96">
        <f t="shared" ref="C13:F13" si="3">AVERAGE(C5:C6)</f>
        <v>2148</v>
      </c>
      <c r="D13" s="96">
        <f t="shared" si="3"/>
        <v>5994324.5</v>
      </c>
      <c r="E13" s="96">
        <f t="shared" si="3"/>
        <v>6710086.5</v>
      </c>
      <c r="F13" s="96">
        <f t="shared" si="3"/>
        <v>1681128</v>
      </c>
      <c r="H13" s="162">
        <v>2</v>
      </c>
      <c r="I13" s="162"/>
      <c r="J13" s="96">
        <f t="shared" ref="J13:M13" si="4">AVERAGE(J5:J6)</f>
        <v>483.5</v>
      </c>
      <c r="K13" s="96">
        <f t="shared" si="4"/>
        <v>197146.5</v>
      </c>
      <c r="L13" s="96">
        <f t="shared" si="4"/>
        <v>228709.5</v>
      </c>
      <c r="M13" s="96">
        <f t="shared" si="4"/>
        <v>2720.5</v>
      </c>
      <c r="O13" s="162">
        <v>2</v>
      </c>
      <c r="P13" s="162"/>
      <c r="Q13" s="96">
        <f t="shared" ref="Q13:T13" si="5">AVERAGE(Q5:Q6)</f>
        <v>0.73049999999999993</v>
      </c>
      <c r="R13" s="96">
        <f t="shared" si="5"/>
        <v>1.1015000000000001</v>
      </c>
      <c r="S13" s="96">
        <f t="shared" si="5"/>
        <v>1.1895</v>
      </c>
      <c r="T13" s="96">
        <f t="shared" si="5"/>
        <v>0.92700000000000005</v>
      </c>
    </row>
    <row r="14" spans="1:20" ht="15.75" customHeight="1">
      <c r="A14" s="162">
        <v>3</v>
      </c>
      <c r="B14" s="162"/>
      <c r="C14" s="96">
        <f t="shared" ref="C14:F14" si="6">AVERAGE(C7:C8)</f>
        <v>2592.5</v>
      </c>
      <c r="D14" s="96">
        <f t="shared" si="6"/>
        <v>7909011.5</v>
      </c>
      <c r="E14" s="96">
        <f t="shared" si="6"/>
        <v>7114620.5</v>
      </c>
      <c r="F14" s="96">
        <f t="shared" si="6"/>
        <v>1546522.5</v>
      </c>
      <c r="H14" s="162">
        <v>3</v>
      </c>
      <c r="I14" s="162"/>
      <c r="J14" s="96">
        <f t="shared" ref="J14:M14" si="7">AVERAGE(J7:J8)</f>
        <v>501.5</v>
      </c>
      <c r="K14" s="96">
        <f t="shared" si="7"/>
        <v>209239</v>
      </c>
      <c r="L14" s="96">
        <f t="shared" si="7"/>
        <v>221034.5</v>
      </c>
      <c r="M14" s="96">
        <f t="shared" si="7"/>
        <v>7224</v>
      </c>
      <c r="O14" s="162">
        <v>3</v>
      </c>
      <c r="P14" s="162"/>
      <c r="Q14" s="96">
        <f t="shared" ref="Q14:T14" si="8">AVERAGE(Q7:Q8)</f>
        <v>0.64650000000000007</v>
      </c>
      <c r="R14" s="96">
        <f t="shared" si="8"/>
        <v>1.1105</v>
      </c>
      <c r="S14" s="96">
        <f t="shared" si="8"/>
        <v>1.1055000000000001</v>
      </c>
      <c r="T14" s="96">
        <f t="shared" si="8"/>
        <v>0.85549999999999993</v>
      </c>
    </row>
    <row r="16" spans="1:20" ht="15.75" customHeight="1">
      <c r="A16" s="165" t="s">
        <v>0</v>
      </c>
      <c r="B16" s="165"/>
      <c r="C16" s="166" t="s">
        <v>14</v>
      </c>
      <c r="D16" s="166"/>
      <c r="E16" s="166"/>
      <c r="F16" s="166"/>
      <c r="H16" s="165" t="s">
        <v>0</v>
      </c>
      <c r="I16" s="165"/>
      <c r="J16" s="171" t="s">
        <v>85</v>
      </c>
      <c r="K16" s="168"/>
      <c r="L16" s="168"/>
      <c r="M16" s="168"/>
      <c r="O16" s="159" t="s">
        <v>0</v>
      </c>
      <c r="P16" s="159"/>
      <c r="Q16" s="173" t="s">
        <v>15</v>
      </c>
      <c r="R16" s="168"/>
      <c r="S16" s="168"/>
      <c r="T16" s="168"/>
    </row>
    <row r="17" spans="1:20" ht="30" customHeight="1">
      <c r="A17" s="165"/>
      <c r="B17" s="165"/>
      <c r="C17" s="74" t="s">
        <v>5</v>
      </c>
      <c r="D17" s="74" t="s">
        <v>6</v>
      </c>
      <c r="E17" s="74" t="s">
        <v>7</v>
      </c>
      <c r="F17" s="74" t="s">
        <v>8</v>
      </c>
      <c r="H17" s="165"/>
      <c r="I17" s="165"/>
      <c r="J17" s="4" t="s">
        <v>5</v>
      </c>
      <c r="K17" s="4" t="s">
        <v>6</v>
      </c>
      <c r="L17" s="4" t="s">
        <v>7</v>
      </c>
      <c r="M17" s="4" t="s">
        <v>8</v>
      </c>
      <c r="O17" s="159"/>
      <c r="P17" s="159"/>
      <c r="Q17" s="12" t="s">
        <v>5</v>
      </c>
      <c r="R17" s="12" t="s">
        <v>6</v>
      </c>
      <c r="S17" s="12" t="s">
        <v>7</v>
      </c>
      <c r="T17" s="12" t="s">
        <v>8</v>
      </c>
    </row>
    <row r="18" spans="1:20" ht="29" customHeight="1">
      <c r="A18" s="163">
        <v>1</v>
      </c>
      <c r="B18" s="163"/>
      <c r="C18" s="140">
        <f>C12/AVERAGE($D$12:$D$14)</f>
        <v>2.2221289390607593E-4</v>
      </c>
      <c r="D18" s="140">
        <f t="shared" ref="D18:F18" si="9">D12/AVERAGE($D$12:$D$14)</f>
        <v>1.0599682715802035</v>
      </c>
      <c r="E18" s="140">
        <f t="shared" si="9"/>
        <v>0.85729357718688715</v>
      </c>
      <c r="F18" s="140">
        <f t="shared" si="9"/>
        <v>0.16023698522569144</v>
      </c>
      <c r="H18" s="163">
        <v>1</v>
      </c>
      <c r="I18" s="163"/>
      <c r="J18" s="140">
        <f>J12/AVERAGE($K$12:$K$14)</f>
        <v>2.3144542116390341E-3</v>
      </c>
      <c r="K18" s="140">
        <f t="shared" ref="K18:M18" si="10">K12/AVERAGE($K$12:$K$14)</f>
        <v>0.99025505977770356</v>
      </c>
      <c r="L18" s="140">
        <f t="shared" si="10"/>
        <v>1.2491030253576154</v>
      </c>
      <c r="M18" s="140">
        <f t="shared" si="10"/>
        <v>2.4222642582495704E-2</v>
      </c>
      <c r="O18" s="162">
        <v>1</v>
      </c>
      <c r="P18" s="162"/>
      <c r="Q18" s="96">
        <f>Q12-AVERAGE($Q$12:$Q$14)</f>
        <v>-4.3999999999999928E-2</v>
      </c>
      <c r="R18" s="96">
        <f t="shared" ref="R18:T18" si="11">R12-AVERAGE($Q$12:$Q$14)</f>
        <v>0.35799999999999998</v>
      </c>
      <c r="S18" s="96">
        <f t="shared" si="11"/>
        <v>0.42200000000000004</v>
      </c>
      <c r="T18" s="96">
        <f t="shared" si="11"/>
        <v>0.20000000000000007</v>
      </c>
    </row>
    <row r="19" spans="1:20" ht="15.75" customHeight="1">
      <c r="A19" s="163">
        <v>2</v>
      </c>
      <c r="B19" s="163"/>
      <c r="C19" s="140">
        <f t="shared" ref="C19:F20" si="12">C13/AVERAGE($D$12:$D$14)</f>
        <v>2.9972577463752034E-4</v>
      </c>
      <c r="D19" s="140">
        <f t="shared" si="12"/>
        <v>0.83643089115045</v>
      </c>
      <c r="E19" s="140">
        <f t="shared" si="12"/>
        <v>0.93630627285720092</v>
      </c>
      <c r="F19" s="140">
        <f t="shared" si="12"/>
        <v>0.23457979146407135</v>
      </c>
      <c r="H19" s="163">
        <v>2</v>
      </c>
      <c r="I19" s="163"/>
      <c r="J19" s="140">
        <f t="shared" ref="J19:M20" si="13">J13/AVERAGE($K$12:$K$14)</f>
        <v>2.3911081438621217E-3</v>
      </c>
      <c r="K19" s="140">
        <f t="shared" si="13"/>
        <v>0.97497125477541635</v>
      </c>
      <c r="L19" s="140">
        <f t="shared" si="13"/>
        <v>1.1310633878565335</v>
      </c>
      <c r="M19" s="140">
        <f t="shared" si="13"/>
        <v>1.345400145889742E-2</v>
      </c>
      <c r="O19" s="162">
        <v>2</v>
      </c>
      <c r="P19" s="162"/>
      <c r="Q19" s="96">
        <f t="shared" ref="Q19:T20" si="14">Q13-AVERAGE($Q$12:$Q$14)</f>
        <v>6.3999999999999946E-2</v>
      </c>
      <c r="R19" s="96">
        <f t="shared" si="14"/>
        <v>0.43500000000000016</v>
      </c>
      <c r="S19" s="96">
        <f t="shared" si="14"/>
        <v>0.52300000000000002</v>
      </c>
      <c r="T19" s="96">
        <f t="shared" si="14"/>
        <v>0.26050000000000006</v>
      </c>
    </row>
    <row r="20" spans="1:20" ht="15.75" customHeight="1">
      <c r="A20" s="163">
        <v>3</v>
      </c>
      <c r="B20" s="163"/>
      <c r="C20" s="140">
        <f t="shared" si="12"/>
        <v>3.6175003293657885E-4</v>
      </c>
      <c r="D20" s="140">
        <f t="shared" si="12"/>
        <v>1.1036008372693467</v>
      </c>
      <c r="E20" s="140">
        <f t="shared" si="12"/>
        <v>0.9927537898577663</v>
      </c>
      <c r="F20" s="140">
        <f t="shared" si="12"/>
        <v>0.21579732509630098</v>
      </c>
      <c r="H20" s="163">
        <v>3</v>
      </c>
      <c r="I20" s="163"/>
      <c r="J20" s="140">
        <f t="shared" si="13"/>
        <v>2.4801256135405462E-3</v>
      </c>
      <c r="K20" s="140">
        <f t="shared" si="13"/>
        <v>1.0347736854468801</v>
      </c>
      <c r="L20" s="140">
        <f t="shared" si="13"/>
        <v>1.0931073278686498</v>
      </c>
      <c r="M20" s="140">
        <f t="shared" si="13"/>
        <v>3.5725677830940987E-2</v>
      </c>
      <c r="O20" s="162">
        <v>3</v>
      </c>
      <c r="P20" s="162"/>
      <c r="Q20" s="96">
        <f t="shared" si="14"/>
        <v>-1.9999999999999907E-2</v>
      </c>
      <c r="R20" s="96">
        <f t="shared" si="14"/>
        <v>0.44400000000000006</v>
      </c>
      <c r="S20" s="96">
        <f t="shared" si="14"/>
        <v>0.43900000000000017</v>
      </c>
      <c r="T20" s="96">
        <f t="shared" si="14"/>
        <v>0.18899999999999995</v>
      </c>
    </row>
    <row r="21" spans="1:20" ht="15.75" customHeight="1">
      <c r="J21" s="128"/>
      <c r="K21" s="128"/>
      <c r="L21" s="128"/>
      <c r="M21" s="128"/>
      <c r="Q21" s="58"/>
      <c r="R21" s="58"/>
      <c r="S21" s="58"/>
      <c r="T21" s="58"/>
    </row>
    <row r="22" spans="1:20" ht="31.5" customHeight="1">
      <c r="A22" s="203" t="s">
        <v>16</v>
      </c>
      <c r="B22" s="204"/>
      <c r="C22" s="204"/>
      <c r="D22" s="205"/>
      <c r="J22" s="128"/>
      <c r="K22" s="128"/>
      <c r="L22" s="128"/>
      <c r="M22" s="128"/>
      <c r="O22" s="159" t="s">
        <v>0</v>
      </c>
      <c r="P22" s="159"/>
      <c r="Q22" s="175" t="s">
        <v>17</v>
      </c>
      <c r="R22" s="168"/>
      <c r="S22" s="168"/>
      <c r="T22" s="168"/>
    </row>
    <row r="23" spans="1:20" ht="32.25" customHeight="1">
      <c r="A23" s="54" t="s">
        <v>18</v>
      </c>
      <c r="B23" s="54" t="s">
        <v>19</v>
      </c>
      <c r="C23" s="54" t="s">
        <v>20</v>
      </c>
      <c r="D23" s="54" t="s">
        <v>21</v>
      </c>
      <c r="O23" s="159"/>
      <c r="P23" s="159"/>
      <c r="Q23" s="12" t="s">
        <v>5</v>
      </c>
      <c r="R23" s="12" t="s">
        <v>6</v>
      </c>
      <c r="S23" s="12" t="s">
        <v>7</v>
      </c>
      <c r="T23" s="12" t="s">
        <v>8</v>
      </c>
    </row>
    <row r="24" spans="1:20" ht="15.75" customHeight="1">
      <c r="A24" s="55" t="s">
        <v>22</v>
      </c>
      <c r="B24" s="70">
        <f>AVERAGE(E18:E20)</f>
        <v>0.92878454663395138</v>
      </c>
      <c r="C24" s="70">
        <f>AVERAGE(F18:F20)</f>
        <v>0.20353803392868794</v>
      </c>
      <c r="D24" s="70">
        <f>B24/C24</f>
        <v>4.5631989692863133</v>
      </c>
      <c r="O24" s="162">
        <v>1</v>
      </c>
      <c r="P24" s="162"/>
      <c r="Q24" s="96">
        <f>Q18/AVERAGE($R$18:$R$20)</f>
        <v>-0.10670978172999172</v>
      </c>
      <c r="R24" s="96">
        <f t="shared" ref="R24:T24" si="15">R18/AVERAGE($R$18:$R$20)</f>
        <v>0.86822958771220682</v>
      </c>
      <c r="S24" s="96">
        <f t="shared" si="15"/>
        <v>1.0234438156831043</v>
      </c>
      <c r="T24" s="96">
        <f t="shared" si="15"/>
        <v>0.48504446240905424</v>
      </c>
    </row>
    <row r="25" spans="1:20" ht="15.75" customHeight="1">
      <c r="A25" s="56" t="s">
        <v>23</v>
      </c>
      <c r="B25" s="71">
        <f>AVERAGE(L18:L20)</f>
        <v>1.1577579136942664</v>
      </c>
      <c r="C25" s="71">
        <f>AVERAGE(M18:M20)</f>
        <v>2.446744062411137E-2</v>
      </c>
      <c r="D25" s="71">
        <f t="shared" ref="D25:D26" si="16">B25/C25</f>
        <v>47.318308910224026</v>
      </c>
      <c r="O25" s="162">
        <v>2</v>
      </c>
      <c r="P25" s="162"/>
      <c r="Q25" s="96">
        <f t="shared" ref="Q25:T26" si="17">Q19/AVERAGE($R$18:$R$20)</f>
        <v>0.15521422797089718</v>
      </c>
      <c r="R25" s="96">
        <f t="shared" si="17"/>
        <v>1.054971705739693</v>
      </c>
      <c r="S25" s="96">
        <f t="shared" si="17"/>
        <v>1.2683912691996766</v>
      </c>
      <c r="T25" s="96">
        <f t="shared" si="17"/>
        <v>0.63177041228779307</v>
      </c>
    </row>
    <row r="26" spans="1:20" ht="15.75" customHeight="1">
      <c r="A26" s="57" t="s">
        <v>24</v>
      </c>
      <c r="B26" s="72">
        <f>AVERAGE(S30:S32)</f>
        <v>1.1188358932902183</v>
      </c>
      <c r="C26" s="72">
        <f>AVERAGE(T30:T32)</f>
        <v>0.52506063055780106</v>
      </c>
      <c r="D26" s="73">
        <f t="shared" si="16"/>
        <v>2.130869899923018</v>
      </c>
      <c r="O26" s="162">
        <v>3</v>
      </c>
      <c r="P26" s="162"/>
      <c r="Q26" s="96">
        <f t="shared" si="17"/>
        <v>-4.8504446240905184E-2</v>
      </c>
      <c r="R26" s="96">
        <f t="shared" si="17"/>
        <v>1.0767987065481002</v>
      </c>
      <c r="S26" s="96">
        <f t="shared" si="17"/>
        <v>1.0646725949878741</v>
      </c>
      <c r="T26" s="96">
        <f t="shared" si="17"/>
        <v>0.45836701697655602</v>
      </c>
    </row>
    <row r="28" spans="1:20" ht="31.5" customHeight="1">
      <c r="O28" s="159" t="s">
        <v>0</v>
      </c>
      <c r="P28" s="159"/>
      <c r="Q28" s="175" t="s">
        <v>86</v>
      </c>
      <c r="R28" s="168"/>
      <c r="S28" s="168"/>
      <c r="T28" s="168"/>
    </row>
    <row r="29" spans="1:20" ht="15.75" customHeight="1">
      <c r="A29" s="76"/>
      <c r="O29" s="159"/>
      <c r="P29" s="159"/>
      <c r="Q29" s="12" t="s">
        <v>5</v>
      </c>
      <c r="R29" s="12" t="s">
        <v>6</v>
      </c>
      <c r="S29" s="12" t="s">
        <v>7</v>
      </c>
      <c r="T29" s="12" t="s">
        <v>8</v>
      </c>
    </row>
    <row r="30" spans="1:20" ht="15.75" customHeight="1">
      <c r="O30" s="162">
        <v>1</v>
      </c>
      <c r="P30" s="162"/>
      <c r="Q30" s="96">
        <v>0</v>
      </c>
      <c r="R30" s="96">
        <v>0.86822958771220682</v>
      </c>
      <c r="S30" s="96">
        <v>1.0234438156831043</v>
      </c>
      <c r="T30" s="96">
        <v>0.48504446240905424</v>
      </c>
    </row>
    <row r="31" spans="1:20" ht="15.75" customHeight="1">
      <c r="A31" s="125"/>
      <c r="B31" s="125"/>
      <c r="C31" s="121"/>
      <c r="D31" s="121"/>
      <c r="E31" s="121"/>
      <c r="F31" s="121"/>
      <c r="H31" s="125"/>
      <c r="I31" s="125"/>
      <c r="J31" s="1"/>
      <c r="O31" s="162">
        <v>2</v>
      </c>
      <c r="P31" s="162"/>
      <c r="Q31" s="96">
        <v>0.15521422797089718</v>
      </c>
      <c r="R31" s="96">
        <v>1.054971705739693</v>
      </c>
      <c r="S31" s="96">
        <v>1.2683912691996766</v>
      </c>
      <c r="T31" s="96">
        <v>0.63177041228779307</v>
      </c>
    </row>
    <row r="32" spans="1:20" ht="15.75" customHeight="1">
      <c r="A32" s="125"/>
      <c r="B32" s="125"/>
      <c r="C32" s="121"/>
      <c r="D32" s="121"/>
      <c r="E32" s="121"/>
      <c r="F32" s="121"/>
      <c r="H32" s="125"/>
      <c r="I32" s="125"/>
      <c r="J32" s="1"/>
      <c r="K32" s="1"/>
      <c r="L32" s="1"/>
      <c r="M32" s="1"/>
      <c r="O32" s="162">
        <v>3</v>
      </c>
      <c r="P32" s="162"/>
      <c r="Q32" s="96">
        <v>0</v>
      </c>
      <c r="R32" s="96">
        <v>1.0767987065481002</v>
      </c>
      <c r="S32" s="96">
        <v>1.0646725949878741</v>
      </c>
      <c r="T32" s="96">
        <v>0.45836701697655602</v>
      </c>
    </row>
    <row r="33" spans="1:20" ht="15.75" customHeight="1">
      <c r="A33" s="126"/>
      <c r="B33" s="126"/>
      <c r="C33" s="75"/>
      <c r="D33" s="75"/>
      <c r="E33" s="75"/>
      <c r="F33" s="75"/>
      <c r="H33" s="126"/>
      <c r="I33" s="126"/>
      <c r="J33" s="75"/>
      <c r="K33" s="75"/>
      <c r="L33" s="75"/>
      <c r="M33" s="75"/>
      <c r="Q33" s="128"/>
      <c r="R33" s="128"/>
      <c r="S33" s="128"/>
      <c r="T33" s="128"/>
    </row>
    <row r="34" spans="1:20" ht="15.75" customHeight="1">
      <c r="A34" s="126"/>
      <c r="B34" s="126"/>
      <c r="C34" s="75"/>
      <c r="D34" s="75"/>
      <c r="E34" s="75"/>
      <c r="F34" s="75"/>
      <c r="H34" s="126"/>
      <c r="I34" s="126"/>
      <c r="J34" s="75"/>
      <c r="K34" s="75"/>
      <c r="L34" s="75"/>
      <c r="M34" s="75"/>
      <c r="O34" s="163"/>
      <c r="P34" s="163"/>
      <c r="Q34" s="75"/>
      <c r="R34" s="75"/>
      <c r="S34" s="75"/>
      <c r="T34" s="75"/>
    </row>
    <row r="35" spans="1:20" ht="15.75" customHeight="1">
      <c r="A35" s="126"/>
      <c r="B35" s="126"/>
      <c r="C35" s="75"/>
      <c r="D35" s="75"/>
      <c r="E35" s="75"/>
      <c r="F35" s="75"/>
      <c r="H35" s="126"/>
      <c r="I35" s="126"/>
      <c r="J35" s="75"/>
      <c r="K35" s="75"/>
      <c r="L35" s="75"/>
      <c r="M35" s="75"/>
      <c r="O35" s="163"/>
      <c r="P35" s="163"/>
      <c r="Q35" s="75"/>
      <c r="R35" s="75"/>
      <c r="S35" s="75"/>
      <c r="T35" s="75"/>
    </row>
    <row r="36" spans="1:20" ht="15.75" customHeight="1">
      <c r="C36" s="128"/>
      <c r="D36" s="128"/>
      <c r="E36" s="128"/>
      <c r="F36" s="128"/>
      <c r="J36" s="128"/>
      <c r="K36" s="128"/>
      <c r="L36" s="128"/>
      <c r="M36" s="128"/>
      <c r="Q36" s="128"/>
      <c r="R36" s="128"/>
      <c r="S36" s="128"/>
      <c r="T36" s="128"/>
    </row>
    <row r="37" spans="1:20" ht="15.75" customHeight="1">
      <c r="C37" s="128"/>
      <c r="D37" s="128"/>
      <c r="E37" s="128"/>
      <c r="F37" s="128"/>
      <c r="J37" s="128"/>
      <c r="K37" s="128"/>
      <c r="L37" s="128"/>
      <c r="M37" s="128"/>
      <c r="Q37" s="128"/>
      <c r="R37" s="128"/>
      <c r="S37" s="128"/>
      <c r="T37" s="128"/>
    </row>
  </sheetData>
  <mergeCells count="61">
    <mergeCell ref="O35:P35"/>
    <mergeCell ref="O34:P34"/>
    <mergeCell ref="O31:P31"/>
    <mergeCell ref="O20:P20"/>
    <mergeCell ref="O22:P23"/>
    <mergeCell ref="O32:P32"/>
    <mergeCell ref="O28:P29"/>
    <mergeCell ref="O14:P14"/>
    <mergeCell ref="O16:P17"/>
    <mergeCell ref="Q16:T16"/>
    <mergeCell ref="O18:P18"/>
    <mergeCell ref="O19:P19"/>
    <mergeCell ref="O7:O8"/>
    <mergeCell ref="O10:P11"/>
    <mergeCell ref="Q10:T10"/>
    <mergeCell ref="O12:P12"/>
    <mergeCell ref="O13:P13"/>
    <mergeCell ref="O1:O2"/>
    <mergeCell ref="P1:P2"/>
    <mergeCell ref="Q1:T1"/>
    <mergeCell ref="O3:O4"/>
    <mergeCell ref="O5:O6"/>
    <mergeCell ref="J1:M1"/>
    <mergeCell ref="H3:H4"/>
    <mergeCell ref="H5:H6"/>
    <mergeCell ref="H7:H8"/>
    <mergeCell ref="H10:I11"/>
    <mergeCell ref="J10:M10"/>
    <mergeCell ref="A12:B12"/>
    <mergeCell ref="A13:B13"/>
    <mergeCell ref="A14:B14"/>
    <mergeCell ref="H1:H2"/>
    <mergeCell ref="I1:I2"/>
    <mergeCell ref="H12:I12"/>
    <mergeCell ref="H13:I13"/>
    <mergeCell ref="H14:I14"/>
    <mergeCell ref="C1:F1"/>
    <mergeCell ref="C10:F10"/>
    <mergeCell ref="A1:A2"/>
    <mergeCell ref="B1:B2"/>
    <mergeCell ref="A3:A4"/>
    <mergeCell ref="A5:A6"/>
    <mergeCell ref="A7:A8"/>
    <mergeCell ref="A10:B11"/>
    <mergeCell ref="H16:I17"/>
    <mergeCell ref="J16:M16"/>
    <mergeCell ref="H18:I18"/>
    <mergeCell ref="A16:B17"/>
    <mergeCell ref="C16:F16"/>
    <mergeCell ref="A18:B18"/>
    <mergeCell ref="Q28:T28"/>
    <mergeCell ref="O30:P30"/>
    <mergeCell ref="A22:D22"/>
    <mergeCell ref="O26:P26"/>
    <mergeCell ref="H19:I19"/>
    <mergeCell ref="H20:I20"/>
    <mergeCell ref="A19:B19"/>
    <mergeCell ref="A20:B20"/>
    <mergeCell ref="Q22:T22"/>
    <mergeCell ref="O24:P24"/>
    <mergeCell ref="O25:P25"/>
  </mergeCells>
  <pageMargins left="0.7" right="0.7" top="0.75" bottom="0.75" header="0.3" footer="0.3"/>
  <ignoredErrors>
    <ignoredError sqref="J12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R34"/>
  <sheetViews>
    <sheetView zoomScale="85" zoomScaleNormal="85" workbookViewId="0">
      <selection activeCell="J28" sqref="J28"/>
    </sheetView>
  </sheetViews>
  <sheetFormatPr baseColWidth="10" defaultColWidth="12.6640625" defaultRowHeight="15.75" customHeight="1"/>
  <sheetData>
    <row r="1" spans="1:18" ht="15.75" customHeight="1">
      <c r="A1" s="211" t="s">
        <v>0</v>
      </c>
      <c r="B1" s="211"/>
      <c r="C1" s="209" t="s">
        <v>2</v>
      </c>
      <c r="D1" s="210"/>
      <c r="E1" s="210"/>
      <c r="F1" s="210"/>
      <c r="G1" s="210"/>
      <c r="H1" s="210"/>
      <c r="I1" s="210"/>
      <c r="J1" s="211" t="s">
        <v>0</v>
      </c>
      <c r="K1" s="211"/>
      <c r="L1" s="171" t="s">
        <v>3</v>
      </c>
      <c r="M1" s="213"/>
      <c r="N1" s="213"/>
      <c r="O1" s="213"/>
      <c r="P1" s="213"/>
      <c r="Q1" s="213"/>
      <c r="R1" s="213"/>
    </row>
    <row r="2" spans="1:18" ht="15.75" customHeight="1">
      <c r="A2" s="211"/>
      <c r="B2" s="211"/>
      <c r="C2" s="28" t="s">
        <v>32</v>
      </c>
      <c r="D2" s="28" t="s">
        <v>33</v>
      </c>
      <c r="E2" s="28" t="s">
        <v>34</v>
      </c>
      <c r="F2" s="28" t="s">
        <v>36</v>
      </c>
      <c r="G2" s="28" t="s">
        <v>37</v>
      </c>
      <c r="H2" s="28" t="s">
        <v>38</v>
      </c>
      <c r="I2" s="28" t="s">
        <v>39</v>
      </c>
      <c r="J2" s="211"/>
      <c r="K2" s="211"/>
      <c r="L2" s="4" t="s">
        <v>32</v>
      </c>
      <c r="M2" s="4" t="s">
        <v>33</v>
      </c>
      <c r="N2" s="4" t="s">
        <v>34</v>
      </c>
      <c r="O2" s="4" t="s">
        <v>36</v>
      </c>
      <c r="P2" s="4" t="s">
        <v>37</v>
      </c>
      <c r="Q2" s="4" t="s">
        <v>38</v>
      </c>
      <c r="R2" s="4" t="s">
        <v>39</v>
      </c>
    </row>
    <row r="3" spans="1:18" ht="15.75" customHeight="1">
      <c r="A3" s="212">
        <v>1</v>
      </c>
      <c r="B3" s="212"/>
      <c r="C3" s="98">
        <v>1172</v>
      </c>
      <c r="D3" s="98">
        <v>1756543</v>
      </c>
      <c r="E3" s="98">
        <v>2323900</v>
      </c>
      <c r="F3" s="98">
        <v>2631362</v>
      </c>
      <c r="G3" s="98">
        <v>317469</v>
      </c>
      <c r="H3" s="98">
        <v>397878</v>
      </c>
      <c r="I3" s="98">
        <v>371</v>
      </c>
      <c r="J3" s="212">
        <v>1</v>
      </c>
      <c r="K3" s="212"/>
      <c r="L3" s="98">
        <v>52412</v>
      </c>
      <c r="M3" s="98">
        <v>833</v>
      </c>
      <c r="N3" s="98">
        <v>13552</v>
      </c>
      <c r="O3" s="98">
        <v>817</v>
      </c>
      <c r="P3" s="98">
        <v>63369</v>
      </c>
      <c r="Q3" s="98">
        <v>2164</v>
      </c>
      <c r="R3" s="98">
        <v>721</v>
      </c>
    </row>
    <row r="4" spans="1:18" ht="15.75" customHeight="1">
      <c r="A4" s="212">
        <v>2</v>
      </c>
      <c r="B4" s="212"/>
      <c r="C4" s="98">
        <v>1496</v>
      </c>
      <c r="D4" s="98">
        <v>2335689</v>
      </c>
      <c r="E4" s="98">
        <v>2260424</v>
      </c>
      <c r="F4" s="98">
        <v>2548678</v>
      </c>
      <c r="G4" s="98">
        <v>67075</v>
      </c>
      <c r="H4" s="98">
        <v>51868</v>
      </c>
      <c r="I4" s="98">
        <v>311</v>
      </c>
      <c r="J4" s="212">
        <v>2</v>
      </c>
      <c r="K4" s="212"/>
      <c r="L4" s="98">
        <v>31933</v>
      </c>
      <c r="M4" s="98">
        <v>743</v>
      </c>
      <c r="N4" s="98">
        <v>37907</v>
      </c>
      <c r="O4" s="98">
        <v>691</v>
      </c>
      <c r="P4" s="98">
        <v>22546</v>
      </c>
      <c r="Q4" s="98">
        <v>801</v>
      </c>
      <c r="R4" s="98">
        <v>739</v>
      </c>
    </row>
    <row r="5" spans="1:18" ht="15.75" customHeight="1">
      <c r="A5" s="212">
        <v>3</v>
      </c>
      <c r="B5" s="212"/>
      <c r="C5" s="98">
        <v>1736</v>
      </c>
      <c r="D5" s="98">
        <v>1732299</v>
      </c>
      <c r="E5" s="98">
        <v>1590169</v>
      </c>
      <c r="F5" s="98">
        <v>1817619</v>
      </c>
      <c r="G5" s="98">
        <v>90344</v>
      </c>
      <c r="H5" s="98">
        <v>263560</v>
      </c>
      <c r="I5" s="98">
        <v>385</v>
      </c>
      <c r="J5" s="212">
        <v>3</v>
      </c>
      <c r="K5" s="212"/>
      <c r="L5" s="98">
        <v>102570</v>
      </c>
      <c r="M5" s="98">
        <v>500</v>
      </c>
      <c r="N5" s="98">
        <v>67492</v>
      </c>
      <c r="O5" s="98">
        <v>742</v>
      </c>
      <c r="P5" s="98">
        <v>118621</v>
      </c>
      <c r="Q5" s="98">
        <v>1015</v>
      </c>
      <c r="R5" s="98">
        <v>376</v>
      </c>
    </row>
    <row r="6" spans="1:18" ht="15.75" customHeight="1">
      <c r="A6" s="212">
        <v>4</v>
      </c>
      <c r="B6" s="212"/>
      <c r="C6" s="98">
        <v>2233</v>
      </c>
      <c r="D6" s="98">
        <v>2566251</v>
      </c>
      <c r="E6" s="98">
        <v>2028442</v>
      </c>
      <c r="F6" s="98">
        <v>1952377</v>
      </c>
      <c r="G6" s="98">
        <v>343026</v>
      </c>
      <c r="H6" s="98">
        <v>612043</v>
      </c>
      <c r="I6" s="98">
        <v>499</v>
      </c>
      <c r="J6" s="212">
        <v>4</v>
      </c>
      <c r="K6" s="212"/>
      <c r="L6" s="98">
        <v>54618</v>
      </c>
      <c r="M6" s="98">
        <v>473</v>
      </c>
      <c r="N6" s="98">
        <v>63238</v>
      </c>
      <c r="O6" s="98">
        <v>1488</v>
      </c>
      <c r="P6" s="98">
        <v>100836</v>
      </c>
      <c r="Q6" s="98">
        <v>480</v>
      </c>
      <c r="R6" s="98">
        <v>375</v>
      </c>
    </row>
    <row r="7" spans="1:18" ht="15.75" customHeight="1">
      <c r="A7" s="212">
        <v>5</v>
      </c>
      <c r="B7" s="212"/>
      <c r="C7" s="98">
        <v>2217</v>
      </c>
      <c r="D7" s="98">
        <v>2383174</v>
      </c>
      <c r="E7" s="98">
        <v>2246780</v>
      </c>
      <c r="F7" s="98">
        <v>2308764</v>
      </c>
      <c r="G7" s="98">
        <v>239652</v>
      </c>
      <c r="H7" s="98">
        <v>88237</v>
      </c>
      <c r="I7" s="98">
        <v>445</v>
      </c>
      <c r="J7" s="212">
        <v>5</v>
      </c>
      <c r="K7" s="212"/>
      <c r="L7" s="98">
        <v>39601</v>
      </c>
      <c r="M7" s="98">
        <v>460</v>
      </c>
      <c r="N7" s="98">
        <v>26833</v>
      </c>
      <c r="O7" s="98">
        <v>4340</v>
      </c>
      <c r="P7" s="98">
        <v>97004</v>
      </c>
      <c r="Q7" s="98">
        <v>1026</v>
      </c>
      <c r="R7" s="98">
        <v>415</v>
      </c>
    </row>
    <row r="8" spans="1:18" ht="15.75" customHeight="1">
      <c r="A8" s="212">
        <v>6</v>
      </c>
      <c r="B8" s="212"/>
      <c r="C8" s="98">
        <v>2181</v>
      </c>
      <c r="D8" s="98">
        <v>1893439</v>
      </c>
      <c r="E8" s="98">
        <v>1473188</v>
      </c>
      <c r="F8" s="98">
        <v>2153389</v>
      </c>
      <c r="G8" s="98">
        <v>76524</v>
      </c>
      <c r="H8" s="98">
        <v>210413</v>
      </c>
      <c r="I8" s="98">
        <v>413</v>
      </c>
      <c r="J8" s="212">
        <v>6</v>
      </c>
      <c r="K8" s="212"/>
      <c r="L8" s="98">
        <v>90782</v>
      </c>
      <c r="M8" s="98">
        <v>497</v>
      </c>
      <c r="N8" s="98">
        <v>35157</v>
      </c>
      <c r="O8" s="98">
        <v>1046</v>
      </c>
      <c r="P8" s="98">
        <v>107210</v>
      </c>
      <c r="Q8" s="98">
        <v>1461</v>
      </c>
      <c r="R8" s="98">
        <v>430</v>
      </c>
    </row>
    <row r="9" spans="1:18" ht="15.75" customHeight="1">
      <c r="A9" s="212">
        <v>7</v>
      </c>
      <c r="B9" s="212"/>
      <c r="C9" s="98">
        <v>2450</v>
      </c>
      <c r="D9" s="98">
        <v>2490879</v>
      </c>
      <c r="E9" s="98">
        <v>1982801</v>
      </c>
      <c r="F9" s="98">
        <v>2524300</v>
      </c>
      <c r="G9" s="98">
        <v>106748</v>
      </c>
      <c r="H9" s="98">
        <v>193302</v>
      </c>
      <c r="I9" s="98">
        <v>356</v>
      </c>
      <c r="J9" s="212">
        <v>7</v>
      </c>
      <c r="K9" s="212"/>
      <c r="L9" s="98">
        <v>98511</v>
      </c>
      <c r="M9" s="98">
        <v>446</v>
      </c>
      <c r="N9" s="98">
        <v>33141</v>
      </c>
      <c r="O9" s="98">
        <v>432</v>
      </c>
      <c r="P9" s="98">
        <v>51953</v>
      </c>
      <c r="Q9" s="98">
        <v>652</v>
      </c>
      <c r="R9" s="98">
        <v>410</v>
      </c>
    </row>
    <row r="10" spans="1:18" ht="15.75" customHeight="1">
      <c r="A10" s="212">
        <v>8</v>
      </c>
      <c r="B10" s="212"/>
      <c r="C10" s="98">
        <v>2455</v>
      </c>
      <c r="D10" s="98">
        <v>2088627</v>
      </c>
      <c r="E10" s="98">
        <v>1857031</v>
      </c>
      <c r="F10" s="98">
        <v>2143413</v>
      </c>
      <c r="G10" s="98">
        <v>77503</v>
      </c>
      <c r="H10" s="98">
        <v>32851</v>
      </c>
      <c r="I10" s="98">
        <v>242</v>
      </c>
      <c r="J10" s="212">
        <v>8</v>
      </c>
      <c r="K10" s="212"/>
      <c r="L10" s="98">
        <v>65350</v>
      </c>
      <c r="M10" s="98">
        <v>406</v>
      </c>
      <c r="N10" s="98">
        <v>15582</v>
      </c>
      <c r="O10" s="98">
        <v>381</v>
      </c>
      <c r="P10" s="98">
        <v>76602</v>
      </c>
      <c r="Q10" s="98">
        <v>410</v>
      </c>
      <c r="R10" s="98">
        <v>389</v>
      </c>
    </row>
    <row r="11" spans="1:18" ht="15.75" customHeight="1">
      <c r="A11" s="212">
        <v>9</v>
      </c>
      <c r="B11" s="212"/>
      <c r="C11" s="98">
        <v>2201</v>
      </c>
      <c r="D11" s="98">
        <v>2459488</v>
      </c>
      <c r="E11" s="98">
        <v>2194445</v>
      </c>
      <c r="F11" s="98">
        <v>2478313</v>
      </c>
      <c r="G11" s="98">
        <v>81735</v>
      </c>
      <c r="H11" s="98">
        <v>2524</v>
      </c>
      <c r="I11" s="98">
        <v>292</v>
      </c>
      <c r="J11" s="212">
        <v>9</v>
      </c>
      <c r="K11" s="212"/>
      <c r="L11" s="98">
        <v>99968</v>
      </c>
      <c r="M11" s="98">
        <v>482</v>
      </c>
      <c r="N11" s="98">
        <v>23963</v>
      </c>
      <c r="O11" s="98">
        <v>480</v>
      </c>
      <c r="P11" s="98">
        <v>112311</v>
      </c>
      <c r="Q11" s="98">
        <v>593</v>
      </c>
      <c r="R11" s="98">
        <v>436</v>
      </c>
    </row>
    <row r="12" spans="1:18" ht="15.75" customHeight="1">
      <c r="A12" s="212">
        <v>10</v>
      </c>
      <c r="B12" s="212"/>
      <c r="C12" s="98">
        <v>1701</v>
      </c>
      <c r="D12" s="98">
        <v>2331275</v>
      </c>
      <c r="E12" s="98">
        <v>2030387</v>
      </c>
      <c r="F12" s="98">
        <v>2366750</v>
      </c>
      <c r="G12" s="98">
        <v>96907</v>
      </c>
      <c r="H12" s="98">
        <v>78975</v>
      </c>
      <c r="I12" s="98">
        <v>292</v>
      </c>
      <c r="J12" s="212">
        <v>10</v>
      </c>
      <c r="K12" s="212"/>
      <c r="L12" s="98">
        <v>98014</v>
      </c>
      <c r="M12" s="98">
        <v>459</v>
      </c>
      <c r="N12" s="98">
        <v>16276</v>
      </c>
      <c r="O12" s="98">
        <v>480</v>
      </c>
      <c r="P12" s="98">
        <v>56630</v>
      </c>
      <c r="Q12" s="98">
        <v>552</v>
      </c>
      <c r="R12" s="98">
        <v>418</v>
      </c>
    </row>
    <row r="14" spans="1:18" ht="15.75" customHeight="1">
      <c r="A14" s="211" t="s">
        <v>0</v>
      </c>
      <c r="B14" s="211"/>
      <c r="C14" s="209" t="s">
        <v>30</v>
      </c>
      <c r="D14" s="210"/>
      <c r="E14" s="210"/>
      <c r="F14" s="210"/>
      <c r="G14" s="210"/>
      <c r="H14" s="210"/>
      <c r="I14" s="210"/>
      <c r="J14" s="211" t="s">
        <v>0</v>
      </c>
      <c r="K14" s="211"/>
      <c r="L14" s="171" t="s">
        <v>31</v>
      </c>
      <c r="M14" s="213"/>
      <c r="N14" s="213"/>
      <c r="O14" s="213"/>
      <c r="P14" s="213"/>
      <c r="Q14" s="213"/>
      <c r="R14" s="213"/>
    </row>
    <row r="15" spans="1:18" ht="15.75" customHeight="1">
      <c r="A15" s="211"/>
      <c r="B15" s="211"/>
      <c r="C15" s="28" t="s">
        <v>32</v>
      </c>
      <c r="D15" s="28" t="s">
        <v>33</v>
      </c>
      <c r="E15" s="28" t="s">
        <v>34</v>
      </c>
      <c r="F15" s="28" t="s">
        <v>36</v>
      </c>
      <c r="G15" s="28" t="s">
        <v>37</v>
      </c>
      <c r="H15" s="28" t="s">
        <v>38</v>
      </c>
      <c r="I15" s="28" t="s">
        <v>39</v>
      </c>
      <c r="J15" s="211"/>
      <c r="K15" s="211"/>
      <c r="L15" s="4" t="s">
        <v>32</v>
      </c>
      <c r="M15" s="4" t="s">
        <v>33</v>
      </c>
      <c r="N15" s="4" t="s">
        <v>34</v>
      </c>
      <c r="O15" s="4" t="s">
        <v>36</v>
      </c>
      <c r="P15" s="4" t="s">
        <v>37</v>
      </c>
      <c r="Q15" s="4" t="s">
        <v>38</v>
      </c>
      <c r="R15" s="4" t="s">
        <v>39</v>
      </c>
    </row>
    <row r="16" spans="1:18" ht="15.75" customHeight="1">
      <c r="A16" s="212">
        <v>1</v>
      </c>
      <c r="B16" s="212"/>
      <c r="C16" s="97">
        <f>C3/$D3</f>
        <v>6.6721964677209729E-4</v>
      </c>
      <c r="D16" s="97">
        <f t="shared" ref="D16:I16" si="0">D3/$D3</f>
        <v>1</v>
      </c>
      <c r="E16" s="97">
        <f t="shared" si="0"/>
        <v>1.3229963627420451</v>
      </c>
      <c r="F16" s="97">
        <f t="shared" si="0"/>
        <v>1.4980344916122179</v>
      </c>
      <c r="G16" s="97">
        <f t="shared" si="0"/>
        <v>0.18073511436953152</v>
      </c>
      <c r="H16" s="97">
        <f t="shared" si="0"/>
        <v>0.22651196127848849</v>
      </c>
      <c r="I16" s="97">
        <f t="shared" si="0"/>
        <v>2.1121031480584307E-4</v>
      </c>
      <c r="J16" s="212">
        <v>1</v>
      </c>
      <c r="K16" s="212"/>
      <c r="L16" s="97">
        <f>L3/$L3</f>
        <v>1</v>
      </c>
      <c r="M16" s="97">
        <f t="shared" ref="M16:R16" si="1">M3/$L3</f>
        <v>1.5893306876287872E-2</v>
      </c>
      <c r="N16" s="97">
        <f t="shared" si="1"/>
        <v>0.25856674044112038</v>
      </c>
      <c r="O16" s="97">
        <f t="shared" si="1"/>
        <v>1.558803327482256E-2</v>
      </c>
      <c r="P16" s="97">
        <f t="shared" si="1"/>
        <v>1.2090551782034649</v>
      </c>
      <c r="Q16" s="97">
        <f t="shared" si="1"/>
        <v>4.1288254598183624E-2</v>
      </c>
      <c r="R16" s="97">
        <f t="shared" si="1"/>
        <v>1.375639166603068E-2</v>
      </c>
    </row>
    <row r="17" spans="1:18" ht="15.75" customHeight="1">
      <c r="A17" s="212">
        <v>2</v>
      </c>
      <c r="B17" s="212"/>
      <c r="C17" s="97">
        <f t="shared" ref="C17:I17" si="2">C4/$D4</f>
        <v>6.4049623044848869E-4</v>
      </c>
      <c r="D17" s="97">
        <f t="shared" si="2"/>
        <v>1</v>
      </c>
      <c r="E17" s="97">
        <f t="shared" si="2"/>
        <v>0.96777610375353906</v>
      </c>
      <c r="F17" s="97">
        <f t="shared" si="2"/>
        <v>1.0911889382533377</v>
      </c>
      <c r="G17" s="97">
        <f t="shared" si="2"/>
        <v>2.8717436268270304E-2</v>
      </c>
      <c r="H17" s="97">
        <f t="shared" si="2"/>
        <v>2.2206723583490781E-2</v>
      </c>
      <c r="I17" s="97">
        <f t="shared" si="2"/>
        <v>1.3315128854911762E-4</v>
      </c>
      <c r="J17" s="212">
        <v>2</v>
      </c>
      <c r="K17" s="212"/>
      <c r="L17" s="97">
        <f t="shared" ref="L17:R17" si="3">L4/$L4</f>
        <v>1</v>
      </c>
      <c r="M17" s="97">
        <f t="shared" si="3"/>
        <v>2.3267466257476593E-2</v>
      </c>
      <c r="N17" s="97">
        <f t="shared" si="3"/>
        <v>1.187079197068863</v>
      </c>
      <c r="O17" s="97">
        <f t="shared" si="3"/>
        <v>2.1639056775122914E-2</v>
      </c>
      <c r="P17" s="97">
        <f t="shared" si="3"/>
        <v>0.70604077286819278</v>
      </c>
      <c r="Q17" s="97">
        <f t="shared" si="3"/>
        <v>2.5083769141640309E-2</v>
      </c>
      <c r="R17" s="97">
        <f t="shared" si="3"/>
        <v>2.3142203989603233E-2</v>
      </c>
    </row>
    <row r="18" spans="1:18" ht="15.75" customHeight="1">
      <c r="A18" s="212">
        <v>3</v>
      </c>
      <c r="B18" s="212"/>
      <c r="C18" s="97">
        <f t="shared" ref="C18:I18" si="4">C5/$D5</f>
        <v>1.0021364672034101E-3</v>
      </c>
      <c r="D18" s="97">
        <f t="shared" si="4"/>
        <v>1</v>
      </c>
      <c r="E18" s="97">
        <f t="shared" si="4"/>
        <v>0.91795296308547192</v>
      </c>
      <c r="F18" s="97">
        <f t="shared" si="4"/>
        <v>1.0492524673858266</v>
      </c>
      <c r="G18" s="97">
        <f t="shared" si="4"/>
        <v>5.2152659558194051E-2</v>
      </c>
      <c r="H18" s="97">
        <f t="shared" si="4"/>
        <v>0.15214463553924581</v>
      </c>
      <c r="I18" s="97">
        <f t="shared" si="4"/>
        <v>2.2224800683946593E-4</v>
      </c>
      <c r="J18" s="212">
        <v>3</v>
      </c>
      <c r="K18" s="212"/>
      <c r="L18" s="97">
        <f t="shared" ref="L18:R18" si="5">L5/$L5</f>
        <v>1</v>
      </c>
      <c r="M18" s="97">
        <f t="shared" si="5"/>
        <v>4.8747197036170418E-3</v>
      </c>
      <c r="N18" s="97">
        <f t="shared" si="5"/>
        <v>0.65800916447304281</v>
      </c>
      <c r="O18" s="97">
        <f t="shared" si="5"/>
        <v>7.2340840401676904E-3</v>
      </c>
      <c r="P18" s="97">
        <f t="shared" si="5"/>
        <v>1.1564882519255142</v>
      </c>
      <c r="Q18" s="97">
        <f t="shared" si="5"/>
        <v>9.8956809983425948E-3</v>
      </c>
      <c r="R18" s="97">
        <f t="shared" si="5"/>
        <v>3.6657892171200156E-3</v>
      </c>
    </row>
    <row r="19" spans="1:18" ht="15.75" customHeight="1">
      <c r="A19" s="212">
        <v>4</v>
      </c>
      <c r="B19" s="212"/>
      <c r="C19" s="97">
        <f t="shared" ref="C19:I19" si="6">C6/$D6</f>
        <v>8.7014091762652992E-4</v>
      </c>
      <c r="D19" s="97">
        <f t="shared" si="6"/>
        <v>1</v>
      </c>
      <c r="E19" s="97">
        <f t="shared" si="6"/>
        <v>0.79043008653479341</v>
      </c>
      <c r="F19" s="97">
        <f t="shared" si="6"/>
        <v>0.76078957202549558</v>
      </c>
      <c r="G19" s="97">
        <f t="shared" si="6"/>
        <v>0.13366814080150383</v>
      </c>
      <c r="H19" s="97">
        <f t="shared" si="6"/>
        <v>0.23849693580246048</v>
      </c>
      <c r="I19" s="97">
        <f t="shared" si="6"/>
        <v>1.9444707474054564E-4</v>
      </c>
      <c r="J19" s="212">
        <v>4</v>
      </c>
      <c r="K19" s="212"/>
      <c r="L19" s="97">
        <f t="shared" ref="L19:R19" si="7">L6/$L6</f>
        <v>1</v>
      </c>
      <c r="M19" s="97">
        <f t="shared" si="7"/>
        <v>8.6601486689369799E-3</v>
      </c>
      <c r="N19" s="97">
        <f t="shared" si="7"/>
        <v>1.1578234281738622</v>
      </c>
      <c r="O19" s="97">
        <f t="shared" si="7"/>
        <v>2.7243765791497308E-2</v>
      </c>
      <c r="P19" s="97">
        <f t="shared" si="7"/>
        <v>1.8462045479512248</v>
      </c>
      <c r="Q19" s="97">
        <f t="shared" si="7"/>
        <v>8.7883115456442937E-3</v>
      </c>
      <c r="R19" s="97">
        <f t="shared" si="7"/>
        <v>6.8658683950346038E-3</v>
      </c>
    </row>
    <row r="20" spans="1:18" ht="15.75" customHeight="1">
      <c r="A20" s="212">
        <v>5</v>
      </c>
      <c r="B20" s="212"/>
      <c r="C20" s="97">
        <f t="shared" ref="C20:I20" si="8">C7/$D7</f>
        <v>9.3027198181920416E-4</v>
      </c>
      <c r="D20" s="97">
        <f t="shared" si="8"/>
        <v>1</v>
      </c>
      <c r="E20" s="97">
        <f t="shared" si="8"/>
        <v>0.94276792210724014</v>
      </c>
      <c r="F20" s="97">
        <f t="shared" si="8"/>
        <v>0.96877693361877903</v>
      </c>
      <c r="G20" s="97">
        <f t="shared" si="8"/>
        <v>0.10056000946636712</v>
      </c>
      <c r="H20" s="97">
        <f t="shared" si="8"/>
        <v>3.7024992719793016E-2</v>
      </c>
      <c r="I20" s="97">
        <f t="shared" si="8"/>
        <v>1.8672576991860435E-4</v>
      </c>
      <c r="J20" s="212">
        <v>5</v>
      </c>
      <c r="K20" s="212"/>
      <c r="L20" s="97">
        <f t="shared" ref="L20:R20" si="9">L7/$L7</f>
        <v>1</v>
      </c>
      <c r="M20" s="97">
        <f t="shared" si="9"/>
        <v>1.161586828615439E-2</v>
      </c>
      <c r="N20" s="97">
        <f t="shared" si="9"/>
        <v>0.67758389939647989</v>
      </c>
      <c r="O20" s="97">
        <f t="shared" si="9"/>
        <v>0.10959319209110881</v>
      </c>
      <c r="P20" s="97">
        <f t="shared" si="9"/>
        <v>2.4495341026741748</v>
      </c>
      <c r="Q20" s="97">
        <f t="shared" si="9"/>
        <v>2.5908436655640008E-2</v>
      </c>
      <c r="R20" s="97">
        <f t="shared" si="9"/>
        <v>1.0479533345117548E-2</v>
      </c>
    </row>
    <row r="21" spans="1:18" ht="15.75" customHeight="1">
      <c r="A21" s="212">
        <v>6</v>
      </c>
      <c r="B21" s="212"/>
      <c r="C21" s="97">
        <f t="shared" ref="C21:I21" si="10">C8/$D8</f>
        <v>1.1518723338855912E-3</v>
      </c>
      <c r="D21" s="97">
        <f t="shared" si="10"/>
        <v>1</v>
      </c>
      <c r="E21" s="97">
        <f t="shared" si="10"/>
        <v>0.77804883072546827</v>
      </c>
      <c r="F21" s="97">
        <f t="shared" si="10"/>
        <v>1.1372898730827874</v>
      </c>
      <c r="G21" s="97">
        <f t="shared" si="10"/>
        <v>4.0415350058808336E-2</v>
      </c>
      <c r="H21" s="97">
        <f t="shared" si="10"/>
        <v>0.11112742475463958</v>
      </c>
      <c r="I21" s="97">
        <f t="shared" si="10"/>
        <v>2.1812162947948153E-4</v>
      </c>
      <c r="J21" s="212">
        <v>6</v>
      </c>
      <c r="K21" s="212"/>
      <c r="L21" s="97">
        <f t="shared" ref="L21:R21" si="11">L8/$L8</f>
        <v>1</v>
      </c>
      <c r="M21" s="97">
        <f t="shared" si="11"/>
        <v>5.4746535656848274E-3</v>
      </c>
      <c r="N21" s="97">
        <f t="shared" si="11"/>
        <v>0.38726840122491241</v>
      </c>
      <c r="O21" s="97">
        <f t="shared" si="11"/>
        <v>1.1522107906853781E-2</v>
      </c>
      <c r="P21" s="97">
        <f t="shared" si="11"/>
        <v>1.18096098345487</v>
      </c>
      <c r="Q21" s="97">
        <f t="shared" si="11"/>
        <v>1.6093498711198254E-2</v>
      </c>
      <c r="R21" s="97">
        <f t="shared" si="11"/>
        <v>4.7366217972725872E-3</v>
      </c>
    </row>
    <row r="22" spans="1:18" ht="15.75" customHeight="1">
      <c r="A22" s="212">
        <v>7</v>
      </c>
      <c r="B22" s="212"/>
      <c r="C22" s="97">
        <f t="shared" ref="C22:I22" si="12">C9/$D9</f>
        <v>9.8358852437231995E-4</v>
      </c>
      <c r="D22" s="97">
        <f t="shared" si="12"/>
        <v>1</v>
      </c>
      <c r="E22" s="97">
        <f t="shared" si="12"/>
        <v>0.79602461620977971</v>
      </c>
      <c r="F22" s="97">
        <f t="shared" si="12"/>
        <v>1.0134173518665499</v>
      </c>
      <c r="G22" s="97">
        <f t="shared" si="12"/>
        <v>4.2855554203957723E-2</v>
      </c>
      <c r="H22" s="97">
        <f t="shared" si="12"/>
        <v>7.7603930178864564E-2</v>
      </c>
      <c r="I22" s="97">
        <f t="shared" si="12"/>
        <v>1.4292143456185548E-4</v>
      </c>
      <c r="J22" s="212">
        <v>7</v>
      </c>
      <c r="K22" s="212"/>
      <c r="L22" s="97">
        <f t="shared" ref="L22:R22" si="13">L9/$L9</f>
        <v>1</v>
      </c>
      <c r="M22" s="97">
        <f t="shared" si="13"/>
        <v>4.5274131822842121E-3</v>
      </c>
      <c r="N22" s="97">
        <f t="shared" si="13"/>
        <v>0.33641928312574232</v>
      </c>
      <c r="O22" s="97">
        <f t="shared" si="13"/>
        <v>4.3852970734232725E-3</v>
      </c>
      <c r="P22" s="97">
        <f t="shared" si="13"/>
        <v>0.52738272883231319</v>
      </c>
      <c r="Q22" s="97">
        <f t="shared" si="13"/>
        <v>6.6185502126666056E-3</v>
      </c>
      <c r="R22" s="97">
        <f t="shared" si="13"/>
        <v>4.161971759498939E-3</v>
      </c>
    </row>
    <row r="23" spans="1:18" ht="15.75" customHeight="1">
      <c r="A23" s="212">
        <v>8</v>
      </c>
      <c r="B23" s="212"/>
      <c r="C23" s="97">
        <f t="shared" ref="C23:I23" si="14">C10/$D10</f>
        <v>1.1754133217659257E-3</v>
      </c>
      <c r="D23" s="97">
        <f t="shared" si="14"/>
        <v>1</v>
      </c>
      <c r="E23" s="97">
        <f t="shared" si="14"/>
        <v>0.88911567264044755</v>
      </c>
      <c r="F23" s="97">
        <f t="shared" si="14"/>
        <v>1.0262306290208831</v>
      </c>
      <c r="G23" s="97">
        <f t="shared" si="14"/>
        <v>3.7107152210519162E-2</v>
      </c>
      <c r="H23" s="97">
        <f t="shared" si="14"/>
        <v>1.5728514473862493E-2</v>
      </c>
      <c r="I23" s="97">
        <f t="shared" si="14"/>
        <v>1.1586559017000163E-4</v>
      </c>
      <c r="J23" s="212">
        <v>8</v>
      </c>
      <c r="K23" s="212"/>
      <c r="L23" s="97">
        <f t="shared" ref="L23:R23" si="15">L10/$L10</f>
        <v>1</v>
      </c>
      <c r="M23" s="97">
        <f t="shared" si="15"/>
        <v>6.2127008416220349E-3</v>
      </c>
      <c r="N23" s="97">
        <f t="shared" si="15"/>
        <v>0.23843917368018364</v>
      </c>
      <c r="O23" s="97">
        <f t="shared" si="15"/>
        <v>5.8301453710788067E-3</v>
      </c>
      <c r="P23" s="97">
        <f t="shared" si="15"/>
        <v>1.1721805661820963</v>
      </c>
      <c r="Q23" s="97">
        <f t="shared" si="15"/>
        <v>6.2739097169089517E-3</v>
      </c>
      <c r="R23" s="97">
        <f t="shared" si="15"/>
        <v>5.9525631216526395E-3</v>
      </c>
    </row>
    <row r="24" spans="1:18" ht="15.75" customHeight="1">
      <c r="A24" s="212">
        <v>9</v>
      </c>
      <c r="B24" s="212"/>
      <c r="C24" s="97">
        <f t="shared" ref="C24:I24" si="16">C11/$D11</f>
        <v>8.9490170311869784E-4</v>
      </c>
      <c r="D24" s="97">
        <f t="shared" si="16"/>
        <v>1</v>
      </c>
      <c r="E24" s="97">
        <f t="shared" si="16"/>
        <v>0.89223651426638395</v>
      </c>
      <c r="F24" s="97">
        <f t="shared" si="16"/>
        <v>1.0076540320587049</v>
      </c>
      <c r="G24" s="97">
        <f t="shared" si="16"/>
        <v>3.3232526444528294E-2</v>
      </c>
      <c r="H24" s="97">
        <f t="shared" si="16"/>
        <v>1.0262298494646039E-3</v>
      </c>
      <c r="I24" s="97">
        <f t="shared" si="16"/>
        <v>1.1872389700620616E-4</v>
      </c>
      <c r="J24" s="212">
        <v>9</v>
      </c>
      <c r="K24" s="212"/>
      <c r="L24" s="97">
        <f t="shared" ref="L24:R24" si="17">L11/$L11</f>
        <v>1</v>
      </c>
      <c r="M24" s="97">
        <f t="shared" si="17"/>
        <v>4.8215428937259924E-3</v>
      </c>
      <c r="N24" s="97">
        <f t="shared" si="17"/>
        <v>0.2397067061459667</v>
      </c>
      <c r="O24" s="97">
        <f t="shared" si="17"/>
        <v>4.8015364916773363E-3</v>
      </c>
      <c r="P24" s="97">
        <f t="shared" si="17"/>
        <v>1.1234695102432779</v>
      </c>
      <c r="Q24" s="97">
        <f t="shared" si="17"/>
        <v>5.9318982074263761E-3</v>
      </c>
      <c r="R24" s="97">
        <f t="shared" si="17"/>
        <v>4.3613956466069144E-3</v>
      </c>
    </row>
    <row r="25" spans="1:18" ht="15.75" customHeight="1">
      <c r="A25" s="212">
        <v>10</v>
      </c>
      <c r="B25" s="212"/>
      <c r="C25" s="97">
        <f t="shared" ref="C25:I25" si="18">C12/$D12</f>
        <v>7.2964364993404894E-4</v>
      </c>
      <c r="D25" s="97">
        <f t="shared" si="18"/>
        <v>1</v>
      </c>
      <c r="E25" s="97">
        <f t="shared" si="18"/>
        <v>0.8709341454783327</v>
      </c>
      <c r="F25" s="97">
        <f t="shared" si="18"/>
        <v>1.0152169949920109</v>
      </c>
      <c r="G25" s="97">
        <f t="shared" si="18"/>
        <v>4.1568240555061073E-2</v>
      </c>
      <c r="H25" s="97">
        <f t="shared" si="18"/>
        <v>3.3876312318366561E-2</v>
      </c>
      <c r="I25" s="97">
        <f t="shared" si="18"/>
        <v>1.2525334848956043E-4</v>
      </c>
      <c r="J25" s="212">
        <v>10</v>
      </c>
      <c r="K25" s="212"/>
      <c r="L25" s="97">
        <f t="shared" ref="L25:R25" si="19">L12/$L12</f>
        <v>1</v>
      </c>
      <c r="M25" s="97">
        <f t="shared" si="19"/>
        <v>4.6830044687493624E-3</v>
      </c>
      <c r="N25" s="97">
        <f t="shared" si="19"/>
        <v>0.16605791009447629</v>
      </c>
      <c r="O25" s="97">
        <f t="shared" si="19"/>
        <v>4.8972595751627318E-3</v>
      </c>
      <c r="P25" s="97">
        <f t="shared" si="19"/>
        <v>0.57777460362805311</v>
      </c>
      <c r="Q25" s="97">
        <f t="shared" si="19"/>
        <v>5.6318485114371418E-3</v>
      </c>
      <c r="R25" s="97">
        <f t="shared" si="19"/>
        <v>4.2646968800375456E-3</v>
      </c>
    </row>
    <row r="27" spans="1:18" ht="15.75" customHeight="1">
      <c r="A27" s="214" t="s">
        <v>16</v>
      </c>
      <c r="B27" s="214"/>
      <c r="C27" s="214"/>
      <c r="D27" s="214"/>
      <c r="E27" s="214"/>
      <c r="F27" s="214"/>
      <c r="G27" s="20"/>
    </row>
    <row r="28" spans="1:18" ht="45.75" customHeight="1">
      <c r="A28" s="37" t="s">
        <v>18</v>
      </c>
      <c r="B28" s="37" t="s">
        <v>19</v>
      </c>
      <c r="C28" s="37" t="s">
        <v>49</v>
      </c>
      <c r="D28" s="37" t="s">
        <v>50</v>
      </c>
      <c r="E28" s="37" t="s">
        <v>51</v>
      </c>
      <c r="F28" s="37" t="s">
        <v>52</v>
      </c>
      <c r="G28" s="20"/>
    </row>
    <row r="29" spans="1:18" ht="15.75" customHeight="1">
      <c r="A29" s="38" t="s">
        <v>22</v>
      </c>
      <c r="B29" s="89">
        <f>AVERAGE(E16:E25)</f>
        <v>0.91682832175435025</v>
      </c>
      <c r="C29" s="89">
        <f>AVERAGE(G16:G25)</f>
        <v>6.9101218393674141E-2</v>
      </c>
      <c r="D29" s="89">
        <f>AVERAGE(H16:H25)</f>
        <v>9.1574766049867626E-2</v>
      </c>
      <c r="E29" s="89">
        <f>B29/C29</f>
        <v>13.267903852738451</v>
      </c>
      <c r="F29" s="89">
        <f>B29/D29</f>
        <v>10.011800862860905</v>
      </c>
      <c r="G29" s="20"/>
    </row>
    <row r="30" spans="1:18" ht="15.75" customHeight="1">
      <c r="A30" s="39" t="s">
        <v>23</v>
      </c>
      <c r="B30" s="86">
        <f>AVERAGE(N16:N25)</f>
        <v>0.53069539038246494</v>
      </c>
      <c r="C30" s="86">
        <f>AVERAGE(O16:O25)</f>
        <v>2.1273447839091523E-2</v>
      </c>
      <c r="D30" s="86">
        <f>AVERAGE(Q16:Q25)</f>
        <v>1.5151415829908815E-2</v>
      </c>
      <c r="E30" s="86">
        <f>B30/C30</f>
        <v>24.946374203022849</v>
      </c>
      <c r="F30" s="86">
        <f>B30/D30</f>
        <v>35.026125369411027</v>
      </c>
      <c r="G30" s="20"/>
      <c r="I30" s="98"/>
    </row>
    <row r="31" spans="1:18" ht="15.75" customHeight="1">
      <c r="A31" s="20"/>
      <c r="B31" s="20"/>
      <c r="C31" s="20"/>
      <c r="D31" s="20"/>
      <c r="E31" s="20"/>
      <c r="F31" s="20"/>
      <c r="G31" s="20"/>
    </row>
    <row r="32" spans="1:18" ht="15.75" customHeight="1">
      <c r="A32" s="20"/>
      <c r="B32" s="20"/>
      <c r="C32" s="20"/>
      <c r="D32" s="20"/>
      <c r="E32" s="20"/>
      <c r="F32" s="20"/>
      <c r="G32" s="20"/>
    </row>
    <row r="33" spans="1:7" ht="15.75" customHeight="1">
      <c r="A33" s="20"/>
      <c r="B33" s="20"/>
      <c r="C33" s="20"/>
      <c r="D33" s="20"/>
      <c r="E33" s="20"/>
      <c r="F33" s="20"/>
      <c r="G33" s="20"/>
    </row>
    <row r="34" spans="1:7" ht="15.75" customHeight="1">
      <c r="A34" s="20"/>
      <c r="B34" s="20"/>
      <c r="C34" s="20"/>
      <c r="D34" s="20"/>
      <c r="E34" s="20"/>
      <c r="F34" s="20"/>
      <c r="G34" s="20"/>
    </row>
  </sheetData>
  <mergeCells count="49">
    <mergeCell ref="J18:K18"/>
    <mergeCell ref="A27:F27"/>
    <mergeCell ref="J20:K20"/>
    <mergeCell ref="J21:K21"/>
    <mergeCell ref="J22:K22"/>
    <mergeCell ref="J23:K23"/>
    <mergeCell ref="J24:K24"/>
    <mergeCell ref="J25:K25"/>
    <mergeCell ref="A22:B22"/>
    <mergeCell ref="A23:B23"/>
    <mergeCell ref="A24:B24"/>
    <mergeCell ref="A25:B25"/>
    <mergeCell ref="A20:B20"/>
    <mergeCell ref="A21:B21"/>
    <mergeCell ref="J12:K12"/>
    <mergeCell ref="J14:K15"/>
    <mergeCell ref="L14:R14"/>
    <mergeCell ref="J16:K16"/>
    <mergeCell ref="J17:K17"/>
    <mergeCell ref="J1:K2"/>
    <mergeCell ref="L1:R1"/>
    <mergeCell ref="J3:K3"/>
    <mergeCell ref="J4:K4"/>
    <mergeCell ref="J5:K5"/>
    <mergeCell ref="J6:K6"/>
    <mergeCell ref="A16:B16"/>
    <mergeCell ref="A17:B17"/>
    <mergeCell ref="A18:B18"/>
    <mergeCell ref="A19:B19"/>
    <mergeCell ref="A6:B6"/>
    <mergeCell ref="A7:B7"/>
    <mergeCell ref="A11:B11"/>
    <mergeCell ref="A12:B12"/>
    <mergeCell ref="A14:B15"/>
    <mergeCell ref="J19:K19"/>
    <mergeCell ref="J7:K7"/>
    <mergeCell ref="J8:K8"/>
    <mergeCell ref="J9:K9"/>
    <mergeCell ref="J10:K10"/>
    <mergeCell ref="J11:K11"/>
    <mergeCell ref="C1:I1"/>
    <mergeCell ref="C14:I14"/>
    <mergeCell ref="A1:B2"/>
    <mergeCell ref="A3:B3"/>
    <mergeCell ref="A4:B4"/>
    <mergeCell ref="A5:B5"/>
    <mergeCell ref="A8:B8"/>
    <mergeCell ref="A9:B9"/>
    <mergeCell ref="A10:B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S30"/>
  <sheetViews>
    <sheetView workbookViewId="0">
      <selection activeCell="N28" sqref="N28"/>
    </sheetView>
  </sheetViews>
  <sheetFormatPr baseColWidth="10" defaultColWidth="12.6640625" defaultRowHeight="15.75" customHeight="1"/>
  <cols>
    <col min="3" max="3" width="14" customWidth="1"/>
  </cols>
  <sheetData>
    <row r="1" spans="1:19" ht="15.75" customHeight="1">
      <c r="A1" s="211" t="s">
        <v>0</v>
      </c>
      <c r="B1" s="211"/>
      <c r="C1" s="209" t="s">
        <v>2</v>
      </c>
      <c r="D1" s="210"/>
      <c r="E1" s="210"/>
      <c r="F1" s="210"/>
      <c r="G1" s="210"/>
      <c r="H1" s="210"/>
      <c r="I1" s="210"/>
      <c r="J1" s="31" t="s">
        <v>87</v>
      </c>
      <c r="K1" s="125"/>
      <c r="L1" s="31" t="s">
        <v>73</v>
      </c>
    </row>
    <row r="2" spans="1:19" ht="15.75" customHeight="1">
      <c r="A2" s="211"/>
      <c r="B2" s="211"/>
      <c r="C2" s="28" t="s">
        <v>32</v>
      </c>
      <c r="D2" s="28" t="s">
        <v>33</v>
      </c>
      <c r="E2" s="28" t="s">
        <v>34</v>
      </c>
      <c r="F2" s="28" t="s">
        <v>36</v>
      </c>
      <c r="G2" s="28" t="s">
        <v>37</v>
      </c>
      <c r="H2" s="28" t="s">
        <v>38</v>
      </c>
      <c r="I2" s="28" t="s">
        <v>39</v>
      </c>
      <c r="J2" s="32" t="s">
        <v>88</v>
      </c>
      <c r="K2" s="32" t="s">
        <v>89</v>
      </c>
      <c r="L2" s="125"/>
    </row>
    <row r="3" spans="1:19" ht="15.75" customHeight="1">
      <c r="A3" s="212">
        <v>1</v>
      </c>
      <c r="B3" s="212"/>
      <c r="C3">
        <v>0</v>
      </c>
      <c r="D3">
        <v>100</v>
      </c>
      <c r="E3" s="98">
        <v>100</v>
      </c>
      <c r="F3" s="98">
        <v>100</v>
      </c>
      <c r="G3" s="98">
        <v>23.17</v>
      </c>
      <c r="H3" s="98">
        <v>9.57</v>
      </c>
      <c r="I3" s="98">
        <v>0</v>
      </c>
      <c r="J3" s="33">
        <f>1-(G3/E3)</f>
        <v>0.76829999999999998</v>
      </c>
      <c r="K3" s="33">
        <f>1-H3/E3</f>
        <v>0.90429999999999999</v>
      </c>
      <c r="L3" s="33">
        <f>G16/E16</f>
        <v>2.4857071836937612</v>
      </c>
    </row>
    <row r="4" spans="1:19" ht="15.75" customHeight="1">
      <c r="A4" s="212">
        <v>2</v>
      </c>
      <c r="B4" s="212"/>
      <c r="C4">
        <v>0</v>
      </c>
      <c r="D4">
        <v>100</v>
      </c>
      <c r="E4" s="98">
        <v>81.150000000000006</v>
      </c>
      <c r="F4" s="98">
        <v>100</v>
      </c>
      <c r="G4" s="98">
        <v>5.24</v>
      </c>
      <c r="H4" s="98">
        <v>0</v>
      </c>
      <c r="I4" s="98">
        <v>0</v>
      </c>
      <c r="J4" s="33">
        <f t="shared" ref="J4:J12" si="0">1-(G4/E4)</f>
        <v>0.93542821934688847</v>
      </c>
      <c r="K4" s="33">
        <f t="shared" ref="K4:K12" si="1">1-H4/E4</f>
        <v>1</v>
      </c>
      <c r="L4" s="33">
        <f t="shared" ref="L4:L12" si="2">G17/E17</f>
        <v>1.3962264150943395</v>
      </c>
    </row>
    <row r="5" spans="1:19" ht="15.75" customHeight="1">
      <c r="A5" s="212">
        <v>3</v>
      </c>
      <c r="B5" s="212"/>
      <c r="C5">
        <v>0</v>
      </c>
      <c r="D5">
        <v>100</v>
      </c>
      <c r="E5" s="98">
        <v>99.22</v>
      </c>
      <c r="F5" s="98">
        <v>100</v>
      </c>
      <c r="G5" s="98">
        <v>12.13</v>
      </c>
      <c r="H5" s="98">
        <v>20.97</v>
      </c>
      <c r="I5" s="98">
        <v>0</v>
      </c>
      <c r="J5" s="33">
        <f t="shared" si="0"/>
        <v>0.87774642209232012</v>
      </c>
      <c r="K5" s="33">
        <f t="shared" si="1"/>
        <v>0.78865148155613785</v>
      </c>
      <c r="L5" s="33">
        <f t="shared" si="2"/>
        <v>1.2473493825620556</v>
      </c>
    </row>
    <row r="6" spans="1:19" ht="15.75" customHeight="1">
      <c r="A6" s="212">
        <v>4</v>
      </c>
      <c r="B6" s="212"/>
      <c r="C6">
        <v>0</v>
      </c>
      <c r="D6">
        <v>100</v>
      </c>
      <c r="E6" s="98">
        <v>50.83</v>
      </c>
      <c r="F6" s="98">
        <v>62.73</v>
      </c>
      <c r="G6" s="98">
        <v>0</v>
      </c>
      <c r="H6" s="98">
        <v>6.47</v>
      </c>
      <c r="I6" s="98">
        <v>0</v>
      </c>
      <c r="J6" s="33">
        <f t="shared" si="0"/>
        <v>1</v>
      </c>
      <c r="K6" s="33">
        <f t="shared" si="1"/>
        <v>0.87271296478457605</v>
      </c>
      <c r="L6" s="33">
        <f t="shared" si="2"/>
        <v>1.5394088669950741</v>
      </c>
    </row>
    <row r="7" spans="1:19" ht="15.75" customHeight="1">
      <c r="A7" s="212">
        <v>5</v>
      </c>
      <c r="B7" s="212"/>
      <c r="C7">
        <v>0</v>
      </c>
      <c r="D7">
        <v>100</v>
      </c>
      <c r="E7" s="98">
        <v>67.260000000000005</v>
      </c>
      <c r="F7" s="98">
        <v>100</v>
      </c>
      <c r="G7" s="98">
        <v>0.93</v>
      </c>
      <c r="H7" s="98">
        <v>0</v>
      </c>
      <c r="I7" s="98">
        <v>0</v>
      </c>
      <c r="J7" s="33">
        <f t="shared" si="0"/>
        <v>0.98617305976806424</v>
      </c>
      <c r="K7" s="33">
        <f t="shared" si="1"/>
        <v>1</v>
      </c>
      <c r="L7" s="33">
        <f t="shared" si="2"/>
        <v>2.0767716535433074</v>
      </c>
    </row>
    <row r="8" spans="1:19" ht="15.75" customHeight="1">
      <c r="A8" s="212">
        <v>6</v>
      </c>
      <c r="B8" s="212"/>
      <c r="C8">
        <v>0</v>
      </c>
      <c r="D8">
        <v>100</v>
      </c>
      <c r="E8" s="98">
        <v>70.900000000000006</v>
      </c>
      <c r="F8" s="98">
        <v>100</v>
      </c>
      <c r="G8" s="98">
        <v>0</v>
      </c>
      <c r="H8" s="98">
        <v>3.27</v>
      </c>
      <c r="I8" s="98">
        <v>0</v>
      </c>
      <c r="J8" s="33">
        <f t="shared" si="0"/>
        <v>1</v>
      </c>
      <c r="K8" s="33">
        <f t="shared" si="1"/>
        <v>0.95387870239774331</v>
      </c>
      <c r="L8" s="33">
        <f t="shared" si="2"/>
        <v>2.6288117770767614</v>
      </c>
    </row>
    <row r="9" spans="1:19" ht="15.75" customHeight="1">
      <c r="A9" s="212">
        <v>7</v>
      </c>
      <c r="B9" s="212"/>
      <c r="C9">
        <v>0</v>
      </c>
      <c r="D9">
        <v>100</v>
      </c>
      <c r="E9" s="98">
        <v>78.17</v>
      </c>
      <c r="F9" s="98">
        <v>100</v>
      </c>
      <c r="G9" s="98">
        <v>13.33</v>
      </c>
      <c r="H9" s="98">
        <v>0</v>
      </c>
      <c r="I9" s="98">
        <v>0</v>
      </c>
      <c r="J9" s="33">
        <f t="shared" si="0"/>
        <v>0.82947422284763972</v>
      </c>
      <c r="K9" s="33">
        <f t="shared" si="1"/>
        <v>1</v>
      </c>
      <c r="L9" s="33">
        <f t="shared" si="2"/>
        <v>1.4012644889357215</v>
      </c>
    </row>
    <row r="10" spans="1:19" ht="15.75" customHeight="1">
      <c r="A10" s="212">
        <v>8</v>
      </c>
      <c r="B10" s="212"/>
      <c r="C10">
        <v>0</v>
      </c>
      <c r="D10">
        <v>100</v>
      </c>
      <c r="E10" s="98">
        <v>87.63</v>
      </c>
      <c r="F10" s="98">
        <v>100</v>
      </c>
      <c r="G10" s="98">
        <v>3.21</v>
      </c>
      <c r="H10" s="98">
        <v>10.93</v>
      </c>
      <c r="I10" s="98">
        <v>0</v>
      </c>
      <c r="J10" s="33">
        <f t="shared" si="0"/>
        <v>0.96336870934611429</v>
      </c>
      <c r="K10" s="33">
        <f t="shared" si="1"/>
        <v>0.87527102590437067</v>
      </c>
      <c r="L10" s="33">
        <f t="shared" si="2"/>
        <v>3.6075036075036078</v>
      </c>
    </row>
    <row r="11" spans="1:19" ht="15.75" customHeight="1">
      <c r="A11" s="212">
        <v>9</v>
      </c>
      <c r="B11" s="212"/>
      <c r="C11">
        <v>0</v>
      </c>
      <c r="D11">
        <v>100</v>
      </c>
      <c r="E11" s="98">
        <v>88.16</v>
      </c>
      <c r="F11" s="98">
        <v>83.03</v>
      </c>
      <c r="G11" s="98">
        <v>0</v>
      </c>
      <c r="H11" s="98">
        <v>0</v>
      </c>
      <c r="I11" s="98">
        <v>0</v>
      </c>
      <c r="J11" s="33">
        <f t="shared" si="0"/>
        <v>1</v>
      </c>
      <c r="K11" s="33">
        <f t="shared" si="1"/>
        <v>1</v>
      </c>
      <c r="L11" s="33">
        <f t="shared" si="2"/>
        <v>2.3057240833553152</v>
      </c>
    </row>
    <row r="12" spans="1:19" ht="15.75" customHeight="1">
      <c r="A12" s="212">
        <v>10</v>
      </c>
      <c r="B12" s="212"/>
      <c r="C12">
        <v>0</v>
      </c>
      <c r="D12">
        <v>100</v>
      </c>
      <c r="E12" s="98">
        <v>93.07</v>
      </c>
      <c r="F12" s="98">
        <v>100</v>
      </c>
      <c r="G12" s="98">
        <v>0</v>
      </c>
      <c r="H12" s="98">
        <v>0.92</v>
      </c>
      <c r="I12" s="98">
        <v>0</v>
      </c>
      <c r="J12" s="33">
        <f t="shared" si="0"/>
        <v>1</v>
      </c>
      <c r="K12" s="33">
        <f t="shared" si="1"/>
        <v>0.99011496722896741</v>
      </c>
      <c r="L12" s="33">
        <f t="shared" si="2"/>
        <v>1.3896900889843509</v>
      </c>
    </row>
    <row r="14" spans="1:19" ht="15.75" customHeight="1">
      <c r="A14" s="211" t="s">
        <v>0</v>
      </c>
      <c r="B14" s="211"/>
      <c r="C14" s="171" t="s">
        <v>3</v>
      </c>
      <c r="D14" s="213"/>
      <c r="E14" s="213"/>
      <c r="F14" s="213"/>
      <c r="G14" s="213"/>
      <c r="H14" s="213"/>
      <c r="I14" s="213"/>
      <c r="J14" s="31" t="s">
        <v>87</v>
      </c>
      <c r="K14" s="125"/>
      <c r="L14" s="31" t="s">
        <v>73</v>
      </c>
      <c r="M14" s="1"/>
    </row>
    <row r="15" spans="1:19" ht="15.75" customHeight="1">
      <c r="A15" s="211"/>
      <c r="B15" s="211"/>
      <c r="C15" s="4" t="s">
        <v>32</v>
      </c>
      <c r="D15" s="4" t="s">
        <v>33</v>
      </c>
      <c r="E15" s="4" t="s">
        <v>34</v>
      </c>
      <c r="F15" s="4" t="s">
        <v>36</v>
      </c>
      <c r="G15" s="4" t="s">
        <v>37</v>
      </c>
      <c r="H15" s="4" t="s">
        <v>38</v>
      </c>
      <c r="I15" s="4" t="s">
        <v>39</v>
      </c>
      <c r="J15" s="32" t="s">
        <v>88</v>
      </c>
      <c r="K15" s="32" t="s">
        <v>89</v>
      </c>
      <c r="L15" s="125"/>
      <c r="M15" s="1"/>
      <c r="N15" s="1"/>
      <c r="O15" s="1"/>
      <c r="P15" s="1"/>
      <c r="Q15" s="1"/>
      <c r="R15" s="1"/>
      <c r="S15" s="1"/>
    </row>
    <row r="16" spans="1:19" ht="15.75" customHeight="1">
      <c r="A16" s="212">
        <v>1</v>
      </c>
      <c r="B16" s="212"/>
      <c r="C16">
        <v>100</v>
      </c>
      <c r="D16">
        <v>0</v>
      </c>
      <c r="E16" s="98">
        <v>40.229999999999997</v>
      </c>
      <c r="F16" s="98">
        <v>0</v>
      </c>
      <c r="G16" s="98">
        <v>100</v>
      </c>
      <c r="H16" s="98">
        <v>15.63</v>
      </c>
      <c r="I16" s="98">
        <v>0</v>
      </c>
      <c r="J16" s="33">
        <f>1-F16/E16</f>
        <v>1</v>
      </c>
      <c r="K16" s="33">
        <f>1-H16/E16</f>
        <v>0.61148396718866516</v>
      </c>
      <c r="L16" s="33">
        <f>F3/E3</f>
        <v>1</v>
      </c>
    </row>
    <row r="17" spans="1:12" ht="15.75" customHeight="1">
      <c r="A17" s="212">
        <v>2</v>
      </c>
      <c r="B17" s="212"/>
      <c r="C17">
        <v>100</v>
      </c>
      <c r="D17">
        <v>0</v>
      </c>
      <c r="E17" s="98">
        <v>50.35</v>
      </c>
      <c r="F17" s="98">
        <v>0</v>
      </c>
      <c r="G17" s="98">
        <v>70.3</v>
      </c>
      <c r="H17" s="98">
        <v>27.52</v>
      </c>
      <c r="I17" s="98">
        <v>0</v>
      </c>
      <c r="J17" s="33">
        <f t="shared" ref="J17:J25" si="3">1-F17/E17</f>
        <v>1</v>
      </c>
      <c r="K17" s="33">
        <f t="shared" ref="K17:K25" si="4">1-H17/E17</f>
        <v>0.45342601787487591</v>
      </c>
      <c r="L17" s="33">
        <f t="shared" ref="L17:L25" si="5">F4/E4</f>
        <v>1.2322858903265557</v>
      </c>
    </row>
    <row r="18" spans="1:12" ht="15.75" customHeight="1">
      <c r="A18" s="212">
        <v>3</v>
      </c>
      <c r="B18" s="212"/>
      <c r="C18">
        <v>100</v>
      </c>
      <c r="D18">
        <v>0</v>
      </c>
      <c r="E18" s="98">
        <v>80.17</v>
      </c>
      <c r="F18" s="98">
        <v>13.03</v>
      </c>
      <c r="G18" s="98">
        <v>100</v>
      </c>
      <c r="H18" s="98">
        <v>15.57</v>
      </c>
      <c r="I18" s="98">
        <v>0</v>
      </c>
      <c r="J18" s="33">
        <f t="shared" si="3"/>
        <v>0.83747037545216418</v>
      </c>
      <c r="K18" s="33">
        <f t="shared" si="4"/>
        <v>0.80578770113508791</v>
      </c>
      <c r="L18" s="33">
        <f t="shared" si="5"/>
        <v>1.0078613182826044</v>
      </c>
    </row>
    <row r="19" spans="1:12" ht="15.75" customHeight="1">
      <c r="A19" s="212">
        <v>4</v>
      </c>
      <c r="B19" s="212"/>
      <c r="C19">
        <v>100</v>
      </c>
      <c r="D19">
        <v>0</v>
      </c>
      <c r="E19" s="98">
        <v>64.959999999999994</v>
      </c>
      <c r="F19" s="98">
        <v>13.81</v>
      </c>
      <c r="G19" s="98">
        <v>100</v>
      </c>
      <c r="H19" s="98">
        <v>4.33</v>
      </c>
      <c r="I19" s="98">
        <v>0</v>
      </c>
      <c r="J19" s="33">
        <f t="shared" si="3"/>
        <v>0.7874076354679802</v>
      </c>
      <c r="K19" s="33">
        <f t="shared" si="4"/>
        <v>0.93334359605911332</v>
      </c>
      <c r="L19" s="33">
        <f t="shared" si="5"/>
        <v>1.234113712374582</v>
      </c>
    </row>
    <row r="20" spans="1:12" ht="15.75" customHeight="1">
      <c r="A20" s="212">
        <v>5</v>
      </c>
      <c r="B20" s="212"/>
      <c r="C20">
        <v>100</v>
      </c>
      <c r="D20">
        <v>0</v>
      </c>
      <c r="E20" s="98">
        <v>45.72</v>
      </c>
      <c r="F20" s="98">
        <v>0</v>
      </c>
      <c r="G20" s="98">
        <v>94.95</v>
      </c>
      <c r="H20" s="98">
        <v>4.1500000000000004</v>
      </c>
      <c r="I20" s="98">
        <v>0</v>
      </c>
      <c r="J20" s="33">
        <f t="shared" si="3"/>
        <v>1</v>
      </c>
      <c r="K20" s="33">
        <f t="shared" si="4"/>
        <v>0.90923009623797024</v>
      </c>
      <c r="L20" s="33">
        <f t="shared" si="5"/>
        <v>1.486767766874814</v>
      </c>
    </row>
    <row r="21" spans="1:12" ht="15.75" customHeight="1">
      <c r="A21" s="212">
        <v>6</v>
      </c>
      <c r="B21" s="212"/>
      <c r="C21">
        <v>100</v>
      </c>
      <c r="D21">
        <v>0</v>
      </c>
      <c r="E21" s="98">
        <v>38.04</v>
      </c>
      <c r="F21" s="98">
        <v>0</v>
      </c>
      <c r="G21" s="98">
        <v>100</v>
      </c>
      <c r="H21" s="98">
        <v>6.88</v>
      </c>
      <c r="I21" s="98">
        <v>0</v>
      </c>
      <c r="J21" s="33">
        <f t="shared" si="3"/>
        <v>1</v>
      </c>
      <c r="K21" s="33">
        <f t="shared" si="4"/>
        <v>0.81913774973711884</v>
      </c>
      <c r="L21" s="33">
        <f t="shared" si="5"/>
        <v>1.4104372355430181</v>
      </c>
    </row>
    <row r="22" spans="1:12" ht="15.75" customHeight="1">
      <c r="A22" s="212">
        <v>7</v>
      </c>
      <c r="B22" s="212"/>
      <c r="C22">
        <v>100</v>
      </c>
      <c r="D22">
        <v>0</v>
      </c>
      <c r="E22" s="98">
        <v>47.45</v>
      </c>
      <c r="F22" s="98">
        <v>9.4700000000000006</v>
      </c>
      <c r="G22" s="98">
        <v>66.489999999999995</v>
      </c>
      <c r="H22" s="98">
        <v>0</v>
      </c>
      <c r="I22" s="98">
        <v>0</v>
      </c>
      <c r="J22" s="33">
        <f t="shared" si="3"/>
        <v>0.80042149631190729</v>
      </c>
      <c r="K22" s="33">
        <f t="shared" si="4"/>
        <v>1</v>
      </c>
      <c r="L22" s="33">
        <f t="shared" si="5"/>
        <v>1.279263144428809</v>
      </c>
    </row>
    <row r="23" spans="1:12" ht="15.75" customHeight="1">
      <c r="A23" s="212">
        <v>8</v>
      </c>
      <c r="B23" s="212"/>
      <c r="C23">
        <v>100</v>
      </c>
      <c r="D23">
        <v>0</v>
      </c>
      <c r="E23" s="98">
        <v>27.72</v>
      </c>
      <c r="F23" s="98">
        <v>0</v>
      </c>
      <c r="G23" s="98">
        <v>100</v>
      </c>
      <c r="H23" s="98">
        <v>2.2400000000000002</v>
      </c>
      <c r="I23" s="98">
        <v>0</v>
      </c>
      <c r="J23" s="33">
        <f t="shared" si="3"/>
        <v>1</v>
      </c>
      <c r="K23" s="33">
        <f t="shared" si="4"/>
        <v>0.91919191919191923</v>
      </c>
      <c r="L23" s="33">
        <f t="shared" si="5"/>
        <v>1.1411617026132603</v>
      </c>
    </row>
    <row r="24" spans="1:12" ht="15.75" customHeight="1">
      <c r="A24" s="212">
        <v>9</v>
      </c>
      <c r="B24" s="212"/>
      <c r="C24">
        <v>100</v>
      </c>
      <c r="D24">
        <v>0</v>
      </c>
      <c r="E24" s="98">
        <v>37.909999999999997</v>
      </c>
      <c r="F24" s="98">
        <v>0</v>
      </c>
      <c r="G24" s="98">
        <v>87.41</v>
      </c>
      <c r="H24" s="98">
        <v>0.2</v>
      </c>
      <c r="I24" s="98">
        <v>0</v>
      </c>
      <c r="J24" s="33">
        <f t="shared" si="3"/>
        <v>1</v>
      </c>
      <c r="K24" s="33">
        <f t="shared" si="4"/>
        <v>0.99472434713795832</v>
      </c>
      <c r="L24" s="33">
        <f t="shared" si="5"/>
        <v>0.9418103448275863</v>
      </c>
    </row>
    <row r="25" spans="1:12" ht="15.75" customHeight="1">
      <c r="A25" s="212">
        <v>10</v>
      </c>
      <c r="B25" s="212"/>
      <c r="C25">
        <v>100</v>
      </c>
      <c r="D25">
        <v>0</v>
      </c>
      <c r="E25" s="98">
        <v>32.590000000000003</v>
      </c>
      <c r="F25" s="98">
        <v>0</v>
      </c>
      <c r="G25" s="98">
        <v>45.29</v>
      </c>
      <c r="H25" s="98">
        <v>5.99</v>
      </c>
      <c r="I25" s="98">
        <v>0</v>
      </c>
      <c r="J25" s="33">
        <f t="shared" si="3"/>
        <v>1</v>
      </c>
      <c r="K25" s="33">
        <f t="shared" si="4"/>
        <v>0.81620128873887698</v>
      </c>
      <c r="L25" s="33">
        <f t="shared" si="5"/>
        <v>1.0744600838078866</v>
      </c>
    </row>
    <row r="27" spans="1:12" ht="15.75" customHeight="1">
      <c r="A27" s="214" t="s">
        <v>16</v>
      </c>
      <c r="B27" s="214"/>
      <c r="C27" s="214"/>
      <c r="D27" s="214"/>
      <c r="E27" s="214"/>
      <c r="F27" s="214"/>
    </row>
    <row r="28" spans="1:12" ht="46.5" customHeight="1">
      <c r="A28" s="37" t="s">
        <v>18</v>
      </c>
      <c r="B28" s="37" t="s">
        <v>19</v>
      </c>
      <c r="C28" s="37" t="s">
        <v>49</v>
      </c>
      <c r="D28" s="37" t="s">
        <v>50</v>
      </c>
      <c r="E28" s="37" t="s">
        <v>51</v>
      </c>
      <c r="F28" s="37" t="s">
        <v>52</v>
      </c>
    </row>
    <row r="29" spans="1:12" ht="15.75" customHeight="1">
      <c r="A29" s="38" t="s">
        <v>22</v>
      </c>
      <c r="B29" s="89">
        <f>AVERAGE(E3:E12)</f>
        <v>81.638999999999982</v>
      </c>
      <c r="C29" s="89">
        <f>AVERAGE(G3:G12)</f>
        <v>5.8010000000000002</v>
      </c>
      <c r="D29" s="89">
        <f>AVERAGE(H3:H12)</f>
        <v>5.2130000000000001</v>
      </c>
      <c r="E29" s="89">
        <f>B29/C29</f>
        <v>14.073263230477501</v>
      </c>
      <c r="F29" s="89">
        <f>B29/D29</f>
        <v>15.660656052177245</v>
      </c>
    </row>
    <row r="30" spans="1:12" ht="15.75" customHeight="1">
      <c r="A30" s="39" t="s">
        <v>23</v>
      </c>
      <c r="B30" s="86">
        <f>AVERAGE(E16:E25)</f>
        <v>46.513999999999996</v>
      </c>
      <c r="C30" s="86">
        <f>AVERAGE(F16:F25)</f>
        <v>3.6310000000000002</v>
      </c>
      <c r="D30" s="86">
        <f>AVERAGE(H16:H25)</f>
        <v>8.2509999999999994</v>
      </c>
      <c r="E30" s="86">
        <f>B30/C30</f>
        <v>12.810245111539519</v>
      </c>
      <c r="F30" s="86">
        <f>B30/D30</f>
        <v>5.6373772876015025</v>
      </c>
    </row>
  </sheetData>
  <mergeCells count="25">
    <mergeCell ref="A27:F27"/>
    <mergeCell ref="A7:B7"/>
    <mergeCell ref="A8:B8"/>
    <mergeCell ref="A9:B9"/>
    <mergeCell ref="A10:B10"/>
    <mergeCell ref="A11:B11"/>
    <mergeCell ref="A12:B12"/>
    <mergeCell ref="C14:I14"/>
    <mergeCell ref="A1:B2"/>
    <mergeCell ref="C1:I1"/>
    <mergeCell ref="A3:B3"/>
    <mergeCell ref="A4:B4"/>
    <mergeCell ref="A5:B5"/>
    <mergeCell ref="A6:B6"/>
    <mergeCell ref="A23:B23"/>
    <mergeCell ref="A24:B24"/>
    <mergeCell ref="A25:B25"/>
    <mergeCell ref="A20:B20"/>
    <mergeCell ref="A21:B21"/>
    <mergeCell ref="A22:B22"/>
    <mergeCell ref="A17:B17"/>
    <mergeCell ref="A18:B18"/>
    <mergeCell ref="A19:B19"/>
    <mergeCell ref="A14:B15"/>
    <mergeCell ref="A16:B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T92"/>
  <sheetViews>
    <sheetView topLeftCell="A64" workbookViewId="0">
      <selection activeCell="D80" sqref="D80"/>
    </sheetView>
  </sheetViews>
  <sheetFormatPr baseColWidth="10" defaultColWidth="12.6640625" defaultRowHeight="15.75" customHeight="1"/>
  <cols>
    <col min="1" max="1" width="14.6640625" customWidth="1"/>
    <col min="6" max="6" width="14.5" customWidth="1"/>
  </cols>
  <sheetData>
    <row r="1" spans="1:16" ht="15.75" customHeight="1">
      <c r="A1" s="211" t="s">
        <v>0</v>
      </c>
      <c r="B1" s="169" t="s">
        <v>1</v>
      </c>
      <c r="C1" s="167" t="s">
        <v>2</v>
      </c>
      <c r="D1" s="167"/>
      <c r="E1" s="167"/>
      <c r="F1" s="167"/>
      <c r="G1" s="167"/>
      <c r="H1" s="167"/>
      <c r="I1" s="167"/>
      <c r="J1" s="5"/>
      <c r="K1" s="10"/>
      <c r="L1" s="5"/>
      <c r="N1" s="5"/>
      <c r="O1" s="10"/>
      <c r="P1" s="5"/>
    </row>
    <row r="2" spans="1:16" ht="15.75" customHeight="1">
      <c r="A2" s="211"/>
      <c r="B2" s="169"/>
      <c r="C2" s="3" t="s">
        <v>32</v>
      </c>
      <c r="D2" s="3" t="s">
        <v>33</v>
      </c>
      <c r="E2" s="3" t="s">
        <v>34</v>
      </c>
      <c r="F2" s="3" t="s">
        <v>36</v>
      </c>
      <c r="G2" s="3" t="s">
        <v>37</v>
      </c>
      <c r="H2" s="3" t="s">
        <v>38</v>
      </c>
      <c r="I2" s="3" t="s">
        <v>39</v>
      </c>
      <c r="J2" s="10"/>
      <c r="K2" s="10"/>
      <c r="L2" s="10"/>
      <c r="N2" s="10"/>
      <c r="O2" s="10"/>
      <c r="P2" s="10"/>
    </row>
    <row r="3" spans="1:16" ht="15.75" customHeight="1">
      <c r="A3" s="212">
        <v>1</v>
      </c>
      <c r="B3" t="s">
        <v>9</v>
      </c>
      <c r="C3" s="90">
        <v>0</v>
      </c>
      <c r="D3" s="90">
        <v>100</v>
      </c>
      <c r="E3" s="90">
        <v>87.35</v>
      </c>
      <c r="F3" s="90">
        <v>85.2</v>
      </c>
      <c r="G3" s="90">
        <v>17.61</v>
      </c>
      <c r="H3" s="90">
        <v>4.32</v>
      </c>
      <c r="I3" s="90">
        <v>0</v>
      </c>
      <c r="J3" s="99"/>
      <c r="K3" s="99"/>
      <c r="L3" s="99"/>
      <c r="N3" s="9"/>
      <c r="O3" s="9"/>
      <c r="P3" s="9"/>
    </row>
    <row r="4" spans="1:16" ht="15.75" customHeight="1">
      <c r="A4" s="212"/>
      <c r="B4" t="s">
        <v>10</v>
      </c>
      <c r="C4" s="90">
        <v>0</v>
      </c>
      <c r="D4" s="90">
        <v>100</v>
      </c>
      <c r="E4" s="90">
        <v>100.55</v>
      </c>
      <c r="F4" s="90">
        <v>86.64</v>
      </c>
      <c r="G4" s="90">
        <v>18.399999999999999</v>
      </c>
      <c r="H4" s="90">
        <v>1.43</v>
      </c>
      <c r="I4" s="90">
        <v>0</v>
      </c>
      <c r="J4" s="99"/>
      <c r="K4" s="99"/>
      <c r="L4" s="99"/>
      <c r="N4" s="9"/>
      <c r="O4" s="9"/>
      <c r="P4" s="9"/>
    </row>
    <row r="5" spans="1:16" ht="15.75" customHeight="1">
      <c r="A5" s="212">
        <v>2</v>
      </c>
      <c r="B5" t="s">
        <v>9</v>
      </c>
      <c r="C5" s="90">
        <v>0</v>
      </c>
      <c r="D5" s="90">
        <v>100</v>
      </c>
      <c r="E5" s="90">
        <v>47.61</v>
      </c>
      <c r="F5" s="90">
        <v>68.87</v>
      </c>
      <c r="G5" s="90">
        <v>30.85</v>
      </c>
      <c r="H5" s="90">
        <v>16.690000000000001</v>
      </c>
      <c r="I5" s="90">
        <v>0</v>
      </c>
      <c r="J5" s="99"/>
      <c r="K5" s="99"/>
      <c r="L5" s="99"/>
      <c r="N5" s="9"/>
      <c r="O5" s="9"/>
      <c r="P5" s="9"/>
    </row>
    <row r="6" spans="1:16" ht="15.75" customHeight="1">
      <c r="A6" s="212"/>
      <c r="B6" t="s">
        <v>10</v>
      </c>
      <c r="C6" s="100">
        <v>0</v>
      </c>
      <c r="D6" s="100">
        <v>100</v>
      </c>
      <c r="E6" s="100">
        <v>46.64</v>
      </c>
      <c r="F6" s="100">
        <v>73.400000000000006</v>
      </c>
      <c r="G6" s="100">
        <v>26.29</v>
      </c>
      <c r="H6" s="100">
        <v>20.28</v>
      </c>
      <c r="I6" s="98">
        <v>0</v>
      </c>
      <c r="J6" s="99"/>
      <c r="K6" s="99"/>
      <c r="L6" s="99"/>
      <c r="N6" s="9"/>
      <c r="O6" s="9"/>
      <c r="P6" s="9"/>
    </row>
    <row r="7" spans="1:16" ht="15.75" customHeight="1">
      <c r="A7" s="208">
        <v>3</v>
      </c>
      <c r="B7" t="s">
        <v>9</v>
      </c>
      <c r="C7" s="217" t="s">
        <v>90</v>
      </c>
      <c r="D7" s="218"/>
      <c r="E7" s="218"/>
      <c r="F7" s="218"/>
      <c r="G7" s="218"/>
      <c r="H7" s="218"/>
      <c r="I7" s="218"/>
      <c r="J7" s="218"/>
      <c r="K7" s="218"/>
      <c r="L7" s="218"/>
      <c r="M7" s="24"/>
      <c r="N7" s="24"/>
      <c r="O7" s="24"/>
      <c r="P7" s="24"/>
    </row>
    <row r="8" spans="1:16" ht="15.75" customHeight="1">
      <c r="A8" s="208"/>
      <c r="B8" t="s">
        <v>10</v>
      </c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4"/>
      <c r="N8" s="24"/>
      <c r="O8" s="24"/>
      <c r="P8" s="24"/>
    </row>
    <row r="9" spans="1:16" ht="15.75" customHeight="1">
      <c r="A9" s="216">
        <v>4</v>
      </c>
      <c r="B9" t="s">
        <v>9</v>
      </c>
      <c r="C9" s="100">
        <v>0</v>
      </c>
      <c r="D9" s="100">
        <v>100</v>
      </c>
      <c r="E9" s="100">
        <v>90.74</v>
      </c>
      <c r="F9" s="100">
        <v>79.760000000000005</v>
      </c>
      <c r="G9" s="100">
        <v>43.74</v>
      </c>
      <c r="H9" s="100">
        <v>0</v>
      </c>
      <c r="I9" s="98">
        <v>0</v>
      </c>
      <c r="J9" s="99"/>
      <c r="K9" s="99"/>
      <c r="L9" s="99"/>
      <c r="N9" s="9"/>
      <c r="O9" s="9"/>
      <c r="P9" s="9"/>
    </row>
    <row r="10" spans="1:16" ht="15.75" customHeight="1">
      <c r="A10" s="216"/>
      <c r="B10" t="s">
        <v>10</v>
      </c>
      <c r="C10" s="100">
        <v>0</v>
      </c>
      <c r="D10" s="100">
        <v>100</v>
      </c>
      <c r="E10" s="100">
        <v>80.42</v>
      </c>
      <c r="F10" s="100">
        <v>75.87</v>
      </c>
      <c r="G10" s="100">
        <v>6.61</v>
      </c>
      <c r="H10" s="100">
        <v>0</v>
      </c>
      <c r="I10" s="98">
        <v>0</v>
      </c>
      <c r="J10" s="99"/>
      <c r="K10" s="99"/>
      <c r="L10" s="99"/>
      <c r="N10" s="9"/>
      <c r="O10" s="9"/>
      <c r="P10" s="9"/>
    </row>
    <row r="11" spans="1:16" ht="15.75" customHeight="1">
      <c r="A11" s="216">
        <v>5</v>
      </c>
      <c r="B11" t="s">
        <v>9</v>
      </c>
      <c r="C11" s="100">
        <v>0</v>
      </c>
      <c r="D11" s="100">
        <v>100</v>
      </c>
      <c r="E11" s="100">
        <v>62.19</v>
      </c>
      <c r="F11" s="100">
        <v>88.53</v>
      </c>
      <c r="G11" s="100">
        <v>0</v>
      </c>
      <c r="H11" s="100">
        <v>0</v>
      </c>
      <c r="I11" s="98">
        <v>0</v>
      </c>
      <c r="J11" s="99"/>
      <c r="K11" s="99"/>
      <c r="L11" s="99"/>
      <c r="N11" s="9"/>
      <c r="O11" s="9"/>
      <c r="P11" s="9"/>
    </row>
    <row r="12" spans="1:16" ht="15.75" customHeight="1">
      <c r="A12" s="216"/>
      <c r="B12" t="s">
        <v>10</v>
      </c>
      <c r="C12" s="100">
        <v>0</v>
      </c>
      <c r="D12" s="100">
        <v>100</v>
      </c>
      <c r="E12" s="100">
        <v>62.05</v>
      </c>
      <c r="F12" s="100">
        <v>91.7</v>
      </c>
      <c r="G12" s="100">
        <v>0</v>
      </c>
      <c r="H12" s="100">
        <v>0</v>
      </c>
      <c r="I12" s="98">
        <v>0</v>
      </c>
      <c r="J12" s="99"/>
      <c r="K12" s="99"/>
      <c r="L12" s="99"/>
      <c r="N12" s="9"/>
      <c r="O12" s="9"/>
      <c r="P12" s="9"/>
    </row>
    <row r="13" spans="1:16" ht="15.75" customHeight="1">
      <c r="A13" s="216">
        <v>6</v>
      </c>
      <c r="B13" t="s">
        <v>9</v>
      </c>
      <c r="C13" s="100">
        <v>0</v>
      </c>
      <c r="D13" s="100">
        <v>100</v>
      </c>
      <c r="E13" s="100">
        <v>49.95</v>
      </c>
      <c r="F13" s="100">
        <v>87.2</v>
      </c>
      <c r="G13" s="100">
        <v>0</v>
      </c>
      <c r="H13" s="100">
        <v>0</v>
      </c>
      <c r="I13" s="98">
        <v>0</v>
      </c>
      <c r="J13" s="99"/>
      <c r="K13" s="99"/>
      <c r="L13" s="99"/>
      <c r="N13" s="9"/>
      <c r="O13" s="9"/>
      <c r="P13" s="9"/>
    </row>
    <row r="14" spans="1:16" ht="15.75" customHeight="1">
      <c r="A14" s="216"/>
      <c r="B14" t="s">
        <v>10</v>
      </c>
      <c r="C14" s="100">
        <v>0</v>
      </c>
      <c r="D14" s="100">
        <v>100</v>
      </c>
      <c r="E14" s="100">
        <v>46.46</v>
      </c>
      <c r="F14" s="100">
        <v>83.32</v>
      </c>
      <c r="G14" s="100">
        <v>0</v>
      </c>
      <c r="H14" s="100">
        <v>0</v>
      </c>
      <c r="I14" s="98">
        <v>0</v>
      </c>
      <c r="J14" s="99"/>
      <c r="K14" s="99"/>
      <c r="L14" s="99"/>
      <c r="N14" s="9"/>
      <c r="O14" s="9"/>
      <c r="P14" s="9"/>
    </row>
    <row r="15" spans="1:16" ht="15.75" customHeight="1">
      <c r="A15" s="216">
        <v>7</v>
      </c>
      <c r="B15" t="s">
        <v>9</v>
      </c>
      <c r="C15" s="100">
        <v>0</v>
      </c>
      <c r="D15" s="100">
        <v>100</v>
      </c>
      <c r="E15" s="100">
        <v>76.290000000000006</v>
      </c>
      <c r="F15" s="100">
        <v>93.56</v>
      </c>
      <c r="G15" s="100">
        <v>9.2899999999999991</v>
      </c>
      <c r="H15" s="100">
        <v>0</v>
      </c>
      <c r="I15" s="98">
        <v>0</v>
      </c>
      <c r="J15" s="99"/>
      <c r="K15" s="99"/>
      <c r="L15" s="99"/>
      <c r="N15" s="9"/>
      <c r="O15" s="9"/>
      <c r="P15" s="9"/>
    </row>
    <row r="16" spans="1:16" ht="15.75" customHeight="1">
      <c r="A16" s="216"/>
      <c r="B16" t="s">
        <v>10</v>
      </c>
      <c r="C16" s="100">
        <v>0</v>
      </c>
      <c r="D16" s="100">
        <v>100</v>
      </c>
      <c r="E16" s="100">
        <v>78.83</v>
      </c>
      <c r="F16" s="100">
        <v>96.03</v>
      </c>
      <c r="G16" s="100">
        <v>23.16</v>
      </c>
      <c r="H16" s="100">
        <v>11.66</v>
      </c>
      <c r="I16" s="98">
        <v>0</v>
      </c>
      <c r="J16" s="99"/>
      <c r="K16" s="99"/>
      <c r="L16" s="99"/>
      <c r="N16" s="9"/>
      <c r="O16" s="9"/>
      <c r="P16" s="9"/>
    </row>
    <row r="17" spans="1:20" ht="15.75" customHeight="1">
      <c r="A17" s="216">
        <v>8</v>
      </c>
      <c r="B17" t="s">
        <v>9</v>
      </c>
      <c r="C17" s="100">
        <v>0</v>
      </c>
      <c r="D17" s="100">
        <v>100</v>
      </c>
      <c r="E17" s="100">
        <v>36.01</v>
      </c>
      <c r="F17" s="100">
        <v>50.62</v>
      </c>
      <c r="G17" s="100">
        <v>0</v>
      </c>
      <c r="H17" s="100">
        <v>0</v>
      </c>
      <c r="I17" s="98">
        <v>0</v>
      </c>
      <c r="J17" s="99"/>
      <c r="K17" s="99"/>
      <c r="L17" s="99"/>
      <c r="N17" s="9"/>
      <c r="O17" s="9"/>
      <c r="P17" s="9"/>
    </row>
    <row r="18" spans="1:20" ht="15.75" customHeight="1">
      <c r="A18" s="216"/>
      <c r="B18" t="s">
        <v>10</v>
      </c>
      <c r="C18" s="98">
        <v>0</v>
      </c>
      <c r="D18" s="98">
        <v>100</v>
      </c>
      <c r="E18" s="98">
        <v>38.71</v>
      </c>
      <c r="F18" s="98">
        <v>55.46</v>
      </c>
      <c r="G18" s="98">
        <v>0</v>
      </c>
      <c r="H18" s="98">
        <v>0</v>
      </c>
      <c r="I18" s="98">
        <v>0</v>
      </c>
      <c r="J18" s="99"/>
      <c r="K18" s="99"/>
      <c r="L18" s="99"/>
      <c r="N18" s="9"/>
      <c r="O18" s="9"/>
      <c r="P18" s="9"/>
    </row>
    <row r="19" spans="1:20" ht="15.75" customHeight="1">
      <c r="A19" s="216">
        <v>9</v>
      </c>
      <c r="B19" t="s">
        <v>9</v>
      </c>
      <c r="C19" s="100">
        <v>0</v>
      </c>
      <c r="D19" s="100">
        <v>100</v>
      </c>
      <c r="E19" s="100">
        <v>39.19</v>
      </c>
      <c r="F19" s="100">
        <v>78.52</v>
      </c>
      <c r="G19" s="100">
        <v>0</v>
      </c>
      <c r="H19" s="100">
        <v>0</v>
      </c>
      <c r="I19" s="100">
        <v>0</v>
      </c>
      <c r="J19" s="99"/>
      <c r="K19" s="99"/>
      <c r="L19" s="99"/>
      <c r="N19" s="9"/>
      <c r="O19" s="9"/>
      <c r="P19" s="9"/>
      <c r="Q19" s="9"/>
      <c r="R19" s="9"/>
      <c r="S19" s="9"/>
      <c r="T19" s="9"/>
    </row>
    <row r="20" spans="1:20" ht="15.75" customHeight="1">
      <c r="A20" s="216"/>
      <c r="B20" t="s">
        <v>10</v>
      </c>
      <c r="C20" s="100">
        <v>0</v>
      </c>
      <c r="D20" s="100">
        <v>100</v>
      </c>
      <c r="E20" s="100">
        <v>39.770000000000003</v>
      </c>
      <c r="F20" s="100">
        <v>77.459999999999994</v>
      </c>
      <c r="G20" s="100">
        <v>0</v>
      </c>
      <c r="H20" s="100">
        <v>0</v>
      </c>
      <c r="I20" s="100">
        <v>0</v>
      </c>
      <c r="J20" s="99"/>
      <c r="K20" s="99"/>
      <c r="L20" s="99"/>
      <c r="N20" s="9"/>
      <c r="O20" s="9"/>
      <c r="P20" s="9"/>
      <c r="Q20" s="9"/>
      <c r="R20" s="9"/>
      <c r="S20" s="9"/>
      <c r="T20" s="9"/>
    </row>
    <row r="21" spans="1:20" ht="15.75" customHeight="1">
      <c r="A21" s="9"/>
      <c r="B21" s="9"/>
      <c r="C21" s="9"/>
      <c r="D21" s="9"/>
      <c r="E21" s="9"/>
      <c r="F21" s="9"/>
      <c r="G21" s="9"/>
      <c r="H21" s="9"/>
      <c r="I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>
      <c r="A22" s="211" t="s">
        <v>0</v>
      </c>
      <c r="B22" s="169" t="s">
        <v>1</v>
      </c>
      <c r="C22" s="215" t="s">
        <v>3</v>
      </c>
      <c r="D22" s="215"/>
      <c r="E22" s="215"/>
      <c r="F22" s="215"/>
      <c r="G22" s="215"/>
      <c r="H22" s="215"/>
      <c r="I22" s="215"/>
      <c r="J22" s="5"/>
      <c r="K22" s="10"/>
      <c r="L22" s="5"/>
      <c r="M22" s="9"/>
      <c r="N22" s="9"/>
      <c r="O22" s="9"/>
      <c r="P22" s="9"/>
      <c r="Q22" s="9"/>
      <c r="R22" s="9"/>
      <c r="S22" s="9"/>
      <c r="T22" s="9"/>
    </row>
    <row r="23" spans="1:20" ht="15.75" customHeight="1">
      <c r="A23" s="211"/>
      <c r="B23" s="169"/>
      <c r="C23" s="25" t="s">
        <v>32</v>
      </c>
      <c r="D23" s="25" t="s">
        <v>33</v>
      </c>
      <c r="E23" s="25" t="s">
        <v>34</v>
      </c>
      <c r="F23" s="25" t="s">
        <v>36</v>
      </c>
      <c r="G23" s="25" t="s">
        <v>37</v>
      </c>
      <c r="H23" s="25" t="s">
        <v>38</v>
      </c>
      <c r="I23" s="25" t="s">
        <v>39</v>
      </c>
      <c r="J23" s="10"/>
      <c r="K23" s="10"/>
      <c r="L23" s="10"/>
      <c r="M23" s="9"/>
      <c r="N23" s="9"/>
      <c r="O23" s="9"/>
      <c r="P23" s="9"/>
      <c r="Q23" s="9"/>
      <c r="R23" s="9"/>
      <c r="S23" s="9"/>
      <c r="T23" s="9"/>
    </row>
    <row r="24" spans="1:20" ht="15.75" customHeight="1">
      <c r="A24" s="212">
        <v>1</v>
      </c>
      <c r="B24" t="s">
        <v>9</v>
      </c>
      <c r="C24" s="90">
        <v>100</v>
      </c>
      <c r="D24" s="90">
        <v>0</v>
      </c>
      <c r="E24" s="90">
        <v>29.8</v>
      </c>
      <c r="F24" s="90">
        <v>9.44</v>
      </c>
      <c r="G24" s="90">
        <v>84.09</v>
      </c>
      <c r="H24" s="90">
        <v>28.04</v>
      </c>
      <c r="I24" s="90">
        <v>0</v>
      </c>
      <c r="J24" s="99"/>
      <c r="K24" s="99"/>
      <c r="L24" s="99"/>
      <c r="M24" s="9"/>
      <c r="N24" s="9"/>
      <c r="O24" s="9"/>
      <c r="P24" s="9"/>
      <c r="Q24" s="9"/>
      <c r="R24" s="9"/>
      <c r="S24" s="9"/>
      <c r="T24" s="9"/>
    </row>
    <row r="25" spans="1:20" ht="15.75" customHeight="1">
      <c r="A25" s="212"/>
      <c r="B25" t="s">
        <v>10</v>
      </c>
      <c r="C25" s="90">
        <v>100</v>
      </c>
      <c r="D25" s="90">
        <v>0</v>
      </c>
      <c r="E25" s="90">
        <v>38.47</v>
      </c>
      <c r="F25" s="90">
        <v>12.91</v>
      </c>
      <c r="G25" s="90">
        <v>72.81</v>
      </c>
      <c r="H25" s="90">
        <v>13.21</v>
      </c>
      <c r="I25" s="90">
        <v>0</v>
      </c>
      <c r="J25" s="99"/>
      <c r="K25" s="99"/>
      <c r="L25" s="99"/>
      <c r="M25" s="9"/>
      <c r="N25" s="9"/>
      <c r="O25" s="9"/>
      <c r="P25" s="9"/>
      <c r="Q25" s="9"/>
      <c r="R25" s="9"/>
      <c r="S25" s="9"/>
      <c r="T25" s="9"/>
    </row>
    <row r="26" spans="1:20" ht="15.75" customHeight="1">
      <c r="A26" s="212">
        <v>2</v>
      </c>
      <c r="B26" t="s">
        <v>9</v>
      </c>
      <c r="C26" s="90">
        <v>100</v>
      </c>
      <c r="D26" s="90">
        <v>0</v>
      </c>
      <c r="E26" s="90">
        <v>112.16</v>
      </c>
      <c r="F26" s="90">
        <v>15.58</v>
      </c>
      <c r="G26" s="90">
        <v>73.319999999999993</v>
      </c>
      <c r="H26" s="90">
        <v>18.690000000000001</v>
      </c>
      <c r="I26" s="90">
        <v>0</v>
      </c>
      <c r="J26" s="99"/>
      <c r="K26" s="99"/>
      <c r="L26" s="99"/>
      <c r="M26" s="9"/>
      <c r="N26" s="9"/>
      <c r="O26" s="9"/>
      <c r="P26" s="9"/>
      <c r="Q26" s="9"/>
      <c r="R26" s="9"/>
      <c r="S26" s="9"/>
      <c r="T26" s="9"/>
    </row>
    <row r="27" spans="1:20" ht="15.75" customHeight="1">
      <c r="A27" s="212"/>
      <c r="B27" t="s">
        <v>10</v>
      </c>
      <c r="C27" s="100">
        <v>100</v>
      </c>
      <c r="D27" s="100">
        <v>0</v>
      </c>
      <c r="E27" s="100">
        <v>99.32</v>
      </c>
      <c r="F27" s="100">
        <v>8.91</v>
      </c>
      <c r="G27" s="100">
        <v>65.89</v>
      </c>
      <c r="H27" s="100">
        <v>34.35</v>
      </c>
      <c r="I27" s="98">
        <v>0</v>
      </c>
      <c r="J27" s="99"/>
      <c r="K27" s="99"/>
      <c r="L27" s="99"/>
    </row>
    <row r="28" spans="1:20" ht="15.75" customHeight="1">
      <c r="A28" s="208">
        <v>3</v>
      </c>
      <c r="B28" t="s">
        <v>9</v>
      </c>
      <c r="C28" s="217" t="s">
        <v>90</v>
      </c>
      <c r="D28" s="218"/>
      <c r="E28" s="218"/>
      <c r="F28" s="218"/>
      <c r="G28" s="218"/>
      <c r="H28" s="218"/>
      <c r="I28" s="218"/>
      <c r="J28" s="218"/>
      <c r="K28" s="218"/>
      <c r="L28" s="218"/>
    </row>
    <row r="29" spans="1:20" ht="15.75" customHeight="1">
      <c r="A29" s="208"/>
      <c r="B29" t="s">
        <v>10</v>
      </c>
      <c r="C29" s="218"/>
      <c r="D29" s="218"/>
      <c r="E29" s="218"/>
      <c r="F29" s="218"/>
      <c r="G29" s="218"/>
      <c r="H29" s="218"/>
      <c r="I29" s="218"/>
      <c r="J29" s="218"/>
      <c r="K29" s="218"/>
      <c r="L29" s="218"/>
    </row>
    <row r="30" spans="1:20" ht="15.75" customHeight="1">
      <c r="A30" s="216">
        <v>4</v>
      </c>
      <c r="B30" t="s">
        <v>9</v>
      </c>
      <c r="C30" s="100">
        <v>100</v>
      </c>
      <c r="D30" s="100">
        <v>0</v>
      </c>
      <c r="E30" s="100">
        <v>57.27</v>
      </c>
      <c r="F30" s="100">
        <v>0</v>
      </c>
      <c r="G30" s="100">
        <v>149.35</v>
      </c>
      <c r="H30" s="100">
        <v>15.54</v>
      </c>
      <c r="I30" s="98">
        <v>0</v>
      </c>
      <c r="J30" s="99"/>
      <c r="K30" s="99"/>
      <c r="L30" s="99"/>
    </row>
    <row r="31" spans="1:20" ht="15.75" customHeight="1">
      <c r="A31" s="216"/>
      <c r="B31" t="s">
        <v>10</v>
      </c>
      <c r="C31" s="100">
        <v>100</v>
      </c>
      <c r="D31" s="100">
        <v>0</v>
      </c>
      <c r="E31" s="100">
        <v>61.5</v>
      </c>
      <c r="F31" s="100">
        <v>18.510000000000002</v>
      </c>
      <c r="G31" s="100">
        <v>210.19</v>
      </c>
      <c r="H31" s="100">
        <v>0</v>
      </c>
      <c r="I31" s="98">
        <v>0</v>
      </c>
      <c r="J31" s="99"/>
      <c r="K31" s="99"/>
      <c r="L31" s="99"/>
    </row>
    <row r="32" spans="1:20" ht="15.75" customHeight="1">
      <c r="A32" s="216">
        <v>5</v>
      </c>
      <c r="B32" t="s">
        <v>9</v>
      </c>
      <c r="C32" s="100">
        <v>100</v>
      </c>
      <c r="D32" s="100">
        <v>0</v>
      </c>
      <c r="E32" s="100">
        <v>65.41</v>
      </c>
      <c r="F32" s="100">
        <v>0</v>
      </c>
      <c r="G32" s="100">
        <v>38.840000000000003</v>
      </c>
      <c r="H32" s="100">
        <v>0</v>
      </c>
      <c r="I32" s="98">
        <v>0</v>
      </c>
      <c r="J32" s="99"/>
      <c r="K32" s="99"/>
      <c r="L32" s="99"/>
    </row>
    <row r="33" spans="1:12" ht="15.75" customHeight="1">
      <c r="A33" s="216"/>
      <c r="B33" t="s">
        <v>10</v>
      </c>
      <c r="C33" s="100">
        <v>100</v>
      </c>
      <c r="D33" s="100">
        <v>0</v>
      </c>
      <c r="E33" s="100">
        <v>53.61</v>
      </c>
      <c r="F33" s="100">
        <v>0</v>
      </c>
      <c r="G33" s="100">
        <v>37.53</v>
      </c>
      <c r="H33" s="100">
        <v>0.64</v>
      </c>
      <c r="I33" s="98">
        <v>0</v>
      </c>
      <c r="J33" s="99"/>
      <c r="K33" s="99"/>
      <c r="L33" s="99"/>
    </row>
    <row r="34" spans="1:12" ht="15.75" customHeight="1">
      <c r="A34" s="216">
        <v>6</v>
      </c>
      <c r="B34" t="s">
        <v>9</v>
      </c>
      <c r="C34" s="100">
        <v>100</v>
      </c>
      <c r="D34" s="100">
        <v>0</v>
      </c>
      <c r="E34" s="100">
        <v>61.6</v>
      </c>
      <c r="F34" s="100">
        <v>0</v>
      </c>
      <c r="G34" s="100">
        <v>0</v>
      </c>
      <c r="H34" s="100">
        <v>0</v>
      </c>
      <c r="I34" s="98">
        <v>0</v>
      </c>
      <c r="J34" s="99"/>
      <c r="K34" s="99"/>
      <c r="L34" s="99"/>
    </row>
    <row r="35" spans="1:12" ht="15.75" customHeight="1">
      <c r="A35" s="216"/>
      <c r="B35" t="s">
        <v>10</v>
      </c>
      <c r="C35" s="100">
        <v>100</v>
      </c>
      <c r="D35" s="100">
        <v>0</v>
      </c>
      <c r="E35" s="100">
        <v>59.6</v>
      </c>
      <c r="F35" s="100">
        <v>0</v>
      </c>
      <c r="G35" s="100">
        <v>5.0599999999999996</v>
      </c>
      <c r="H35" s="100">
        <v>0</v>
      </c>
      <c r="I35" s="98">
        <v>0</v>
      </c>
      <c r="J35" s="99"/>
      <c r="K35" s="99"/>
      <c r="L35" s="99"/>
    </row>
    <row r="36" spans="1:12" ht="15.75" customHeight="1">
      <c r="A36" s="216">
        <v>7</v>
      </c>
      <c r="B36" t="s">
        <v>9</v>
      </c>
      <c r="C36" s="100">
        <v>100</v>
      </c>
      <c r="D36" s="100">
        <v>0</v>
      </c>
      <c r="E36" s="100">
        <v>84.92</v>
      </c>
      <c r="F36" s="100">
        <v>0</v>
      </c>
      <c r="G36" s="100">
        <v>122.1</v>
      </c>
      <c r="H36" s="100">
        <v>0</v>
      </c>
      <c r="I36" s="98">
        <v>0</v>
      </c>
      <c r="J36" s="99"/>
      <c r="K36" s="99"/>
      <c r="L36" s="99"/>
    </row>
    <row r="37" spans="1:12" ht="15.75" customHeight="1">
      <c r="A37" s="216"/>
      <c r="B37" t="s">
        <v>10</v>
      </c>
      <c r="C37" s="100">
        <v>100</v>
      </c>
      <c r="D37" s="100">
        <v>0</v>
      </c>
      <c r="E37" s="100">
        <v>93.64</v>
      </c>
      <c r="F37" s="100">
        <v>0</v>
      </c>
      <c r="G37" s="100">
        <v>159.01</v>
      </c>
      <c r="H37" s="100">
        <v>31.8</v>
      </c>
      <c r="I37" s="98">
        <v>0</v>
      </c>
      <c r="J37" s="99"/>
      <c r="K37" s="99"/>
      <c r="L37" s="99"/>
    </row>
    <row r="38" spans="1:12" ht="15.75" customHeight="1">
      <c r="A38" s="216">
        <v>8</v>
      </c>
      <c r="B38" t="s">
        <v>9</v>
      </c>
      <c r="C38" s="100">
        <v>100</v>
      </c>
      <c r="D38" s="100">
        <v>0</v>
      </c>
      <c r="E38" s="100">
        <v>72.08</v>
      </c>
      <c r="F38" s="100">
        <v>26</v>
      </c>
      <c r="G38" s="100">
        <v>44.11</v>
      </c>
      <c r="H38" s="100">
        <v>0</v>
      </c>
      <c r="I38" s="98">
        <v>0</v>
      </c>
      <c r="J38" s="99"/>
      <c r="K38" s="99"/>
      <c r="L38" s="99"/>
    </row>
    <row r="39" spans="1:12" ht="15.75" customHeight="1">
      <c r="A39" s="216"/>
      <c r="B39" t="s">
        <v>10</v>
      </c>
      <c r="C39" s="98">
        <v>100</v>
      </c>
      <c r="D39" s="98">
        <v>0</v>
      </c>
      <c r="E39" s="98">
        <v>81.290000000000006</v>
      </c>
      <c r="F39" s="98">
        <v>30.13</v>
      </c>
      <c r="G39" s="98">
        <v>44.11</v>
      </c>
      <c r="H39" s="98">
        <v>0</v>
      </c>
      <c r="I39" s="98">
        <v>0</v>
      </c>
      <c r="J39" s="99"/>
      <c r="K39" s="99"/>
      <c r="L39" s="99"/>
    </row>
    <row r="40" spans="1:12" ht="15.75" customHeight="1">
      <c r="A40" s="216">
        <v>9</v>
      </c>
      <c r="B40" t="s">
        <v>9</v>
      </c>
      <c r="C40" s="100">
        <v>100</v>
      </c>
      <c r="D40" s="100">
        <v>0</v>
      </c>
      <c r="E40" s="100">
        <v>100.64</v>
      </c>
      <c r="F40" s="100">
        <v>26.55</v>
      </c>
      <c r="G40" s="100">
        <v>75.02</v>
      </c>
      <c r="H40" s="100">
        <v>0</v>
      </c>
      <c r="I40" s="100">
        <v>0</v>
      </c>
      <c r="J40" s="99"/>
      <c r="K40" s="99"/>
      <c r="L40" s="99"/>
    </row>
    <row r="41" spans="1:12" ht="15.75" customHeight="1">
      <c r="A41" s="216"/>
      <c r="B41" t="s">
        <v>10</v>
      </c>
      <c r="C41" s="100">
        <v>100</v>
      </c>
      <c r="D41" s="100">
        <v>0</v>
      </c>
      <c r="E41" s="100">
        <v>41.95</v>
      </c>
      <c r="F41" s="100">
        <v>0</v>
      </c>
      <c r="G41" s="100">
        <v>46.9</v>
      </c>
      <c r="H41" s="100">
        <v>0</v>
      </c>
      <c r="I41" s="100">
        <v>0</v>
      </c>
      <c r="J41" s="99"/>
      <c r="K41" s="99"/>
      <c r="L41" s="99"/>
    </row>
    <row r="43" spans="1:12" ht="15.75" customHeight="1">
      <c r="A43" s="211" t="s">
        <v>0</v>
      </c>
      <c r="B43" s="211"/>
      <c r="C43" s="167" t="s">
        <v>11</v>
      </c>
      <c r="D43" s="167"/>
      <c r="E43" s="167"/>
      <c r="F43" s="167"/>
      <c r="G43" s="167"/>
      <c r="H43" s="167"/>
      <c r="I43" s="167"/>
      <c r="J43" s="5"/>
      <c r="K43" s="10"/>
      <c r="L43" s="5"/>
    </row>
    <row r="44" spans="1:12" ht="15.75" customHeight="1">
      <c r="A44" s="211"/>
      <c r="B44" s="211"/>
      <c r="C44" s="3" t="s">
        <v>32</v>
      </c>
      <c r="D44" s="3" t="s">
        <v>33</v>
      </c>
      <c r="E44" s="3" t="s">
        <v>34</v>
      </c>
      <c r="F44" s="3" t="s">
        <v>36</v>
      </c>
      <c r="G44" s="3" t="s">
        <v>37</v>
      </c>
      <c r="H44" s="3" t="s">
        <v>38</v>
      </c>
      <c r="I44" s="3" t="s">
        <v>39</v>
      </c>
      <c r="J44" s="10"/>
      <c r="K44" s="10"/>
      <c r="L44" s="10"/>
    </row>
    <row r="45" spans="1:12" ht="15.75" customHeight="1">
      <c r="A45" s="202">
        <v>1</v>
      </c>
      <c r="B45" s="202"/>
      <c r="C45" s="98">
        <v>0</v>
      </c>
      <c r="D45" s="98">
        <v>100</v>
      </c>
      <c r="E45" s="98">
        <v>93.949999999999989</v>
      </c>
      <c r="F45" s="98">
        <v>85.92</v>
      </c>
      <c r="G45" s="98">
        <v>18.004999999999999</v>
      </c>
      <c r="H45" s="98">
        <v>2.875</v>
      </c>
      <c r="I45" s="98">
        <v>0</v>
      </c>
      <c r="J45" s="99"/>
      <c r="K45" s="99"/>
      <c r="L45" s="99"/>
    </row>
    <row r="46" spans="1:12" ht="15.75" customHeight="1">
      <c r="A46" s="202">
        <v>2</v>
      </c>
      <c r="B46" s="202"/>
      <c r="C46" s="98">
        <v>0</v>
      </c>
      <c r="D46" s="98">
        <v>100</v>
      </c>
      <c r="E46" s="98">
        <v>47.125</v>
      </c>
      <c r="F46" s="98">
        <v>71.135000000000005</v>
      </c>
      <c r="G46" s="98">
        <v>28.57</v>
      </c>
      <c r="H46" s="98">
        <v>18.484999999999999</v>
      </c>
      <c r="I46" s="98">
        <v>0</v>
      </c>
      <c r="J46" s="99"/>
      <c r="K46" s="99"/>
      <c r="L46" s="99"/>
    </row>
    <row r="47" spans="1:12" ht="15.75" customHeight="1">
      <c r="A47" s="202">
        <v>3</v>
      </c>
      <c r="B47" s="202"/>
      <c r="C47" s="219" t="s">
        <v>90</v>
      </c>
      <c r="D47" s="220"/>
      <c r="E47" s="220"/>
      <c r="F47" s="220"/>
      <c r="G47" s="220"/>
      <c r="H47" s="220"/>
      <c r="I47" s="220"/>
      <c r="J47" s="220"/>
      <c r="K47" s="220"/>
      <c r="L47" s="220"/>
    </row>
    <row r="48" spans="1:12" ht="15.75" customHeight="1">
      <c r="A48" s="202">
        <v>4</v>
      </c>
      <c r="B48" s="202"/>
      <c r="C48" s="98">
        <v>0</v>
      </c>
      <c r="D48" s="98">
        <v>100</v>
      </c>
      <c r="E48" s="98">
        <v>85.58</v>
      </c>
      <c r="F48" s="98">
        <v>77.814999999999998</v>
      </c>
      <c r="G48" s="98">
        <v>25.175000000000001</v>
      </c>
      <c r="H48" s="98">
        <v>0</v>
      </c>
      <c r="I48" s="98">
        <v>0</v>
      </c>
      <c r="J48" s="99"/>
      <c r="K48" s="99"/>
      <c r="L48" s="99"/>
    </row>
    <row r="49" spans="1:12" ht="15.75" customHeight="1">
      <c r="A49" s="202">
        <v>5</v>
      </c>
      <c r="B49" s="202"/>
      <c r="C49" s="98">
        <v>0</v>
      </c>
      <c r="D49" s="98">
        <v>100</v>
      </c>
      <c r="E49" s="98">
        <v>62.12</v>
      </c>
      <c r="F49" s="98">
        <v>90.115000000000009</v>
      </c>
      <c r="G49" s="98">
        <v>0</v>
      </c>
      <c r="H49" s="98">
        <v>0</v>
      </c>
      <c r="I49" s="98">
        <v>0</v>
      </c>
      <c r="J49" s="99"/>
      <c r="K49" s="99"/>
      <c r="L49" s="99"/>
    </row>
    <row r="50" spans="1:12" ht="15.75" customHeight="1">
      <c r="A50" s="202">
        <v>6</v>
      </c>
      <c r="B50" s="202"/>
      <c r="C50" s="98">
        <v>0</v>
      </c>
      <c r="D50" s="98">
        <v>100</v>
      </c>
      <c r="E50" s="98">
        <v>48.204999999999998</v>
      </c>
      <c r="F50" s="98">
        <v>85.259999999999991</v>
      </c>
      <c r="G50" s="98">
        <v>0</v>
      </c>
      <c r="H50" s="98">
        <v>0</v>
      </c>
      <c r="I50" s="98">
        <v>0</v>
      </c>
      <c r="J50" s="99"/>
      <c r="K50" s="99"/>
      <c r="L50" s="99"/>
    </row>
    <row r="51" spans="1:12" ht="15.75" customHeight="1">
      <c r="A51" s="202">
        <v>7</v>
      </c>
      <c r="B51" s="202"/>
      <c r="C51" s="98">
        <v>0</v>
      </c>
      <c r="D51" s="98">
        <v>100</v>
      </c>
      <c r="E51" s="98">
        <v>77.56</v>
      </c>
      <c r="F51" s="98">
        <v>94.795000000000002</v>
      </c>
      <c r="G51" s="98">
        <v>16.225000000000001</v>
      </c>
      <c r="H51" s="98">
        <v>5.83</v>
      </c>
      <c r="I51" s="98">
        <v>0</v>
      </c>
      <c r="J51" s="99"/>
      <c r="K51" s="99"/>
      <c r="L51" s="99"/>
    </row>
    <row r="52" spans="1:12" ht="15.75" customHeight="1">
      <c r="A52" s="202">
        <v>8</v>
      </c>
      <c r="B52" s="202"/>
      <c r="C52" s="98">
        <v>0</v>
      </c>
      <c r="D52" s="98">
        <v>100</v>
      </c>
      <c r="E52" s="98">
        <v>37.36</v>
      </c>
      <c r="F52" s="98">
        <v>53.04</v>
      </c>
      <c r="G52" s="98">
        <v>0</v>
      </c>
      <c r="H52" s="98">
        <v>0</v>
      </c>
      <c r="I52" s="98">
        <v>0</v>
      </c>
      <c r="J52" s="99"/>
      <c r="K52" s="99"/>
      <c r="L52" s="99"/>
    </row>
    <row r="53" spans="1:12" ht="15.75" customHeight="1">
      <c r="A53" s="202">
        <v>9</v>
      </c>
      <c r="B53" s="202"/>
      <c r="C53" s="98">
        <v>0</v>
      </c>
      <c r="D53" s="98">
        <v>100</v>
      </c>
      <c r="E53" s="98">
        <v>39.480000000000004</v>
      </c>
      <c r="F53" s="98">
        <v>77.989999999999995</v>
      </c>
      <c r="G53" s="98">
        <v>0</v>
      </c>
      <c r="H53" s="98">
        <v>0</v>
      </c>
      <c r="I53" s="98">
        <v>0</v>
      </c>
      <c r="J53" s="99"/>
      <c r="K53" s="99"/>
      <c r="L53" s="99"/>
    </row>
    <row r="55" spans="1:12" ht="15.75" customHeight="1">
      <c r="A55" s="211" t="s">
        <v>0</v>
      </c>
      <c r="B55" s="211"/>
      <c r="C55" s="215" t="s">
        <v>12</v>
      </c>
      <c r="D55" s="215"/>
      <c r="E55" s="215"/>
      <c r="F55" s="215"/>
      <c r="G55" s="215"/>
      <c r="H55" s="215"/>
      <c r="I55" s="215"/>
      <c r="J55" s="5"/>
      <c r="K55" s="10"/>
      <c r="L55" s="5"/>
    </row>
    <row r="56" spans="1:12" ht="15.75" customHeight="1">
      <c r="A56" s="211"/>
      <c r="B56" s="211"/>
      <c r="C56" s="25" t="s">
        <v>32</v>
      </c>
      <c r="D56" s="25" t="s">
        <v>33</v>
      </c>
      <c r="E56" s="25" t="s">
        <v>34</v>
      </c>
      <c r="F56" s="25" t="s">
        <v>36</v>
      </c>
      <c r="G56" s="25" t="s">
        <v>37</v>
      </c>
      <c r="H56" s="25" t="s">
        <v>38</v>
      </c>
      <c r="I56" s="25" t="s">
        <v>39</v>
      </c>
      <c r="J56" s="10"/>
      <c r="K56" s="10"/>
      <c r="L56" s="10"/>
    </row>
    <row r="57" spans="1:12" ht="15.75" customHeight="1">
      <c r="A57" s="202">
        <v>1</v>
      </c>
      <c r="B57" s="202"/>
      <c r="C57" s="98">
        <v>100</v>
      </c>
      <c r="D57" s="98">
        <v>0</v>
      </c>
      <c r="E57" s="98">
        <v>34.134999999999998</v>
      </c>
      <c r="F57" s="98">
        <v>11.175000000000001</v>
      </c>
      <c r="G57" s="98">
        <v>78.45</v>
      </c>
      <c r="H57" s="98">
        <v>20.625</v>
      </c>
      <c r="I57" s="98">
        <v>0</v>
      </c>
      <c r="J57" s="99"/>
      <c r="K57" s="99"/>
      <c r="L57" s="99"/>
    </row>
    <row r="58" spans="1:12" ht="15.75" customHeight="1">
      <c r="A58" s="202">
        <v>2</v>
      </c>
      <c r="B58" s="202"/>
      <c r="C58" s="98">
        <v>100</v>
      </c>
      <c r="D58" s="98">
        <v>0</v>
      </c>
      <c r="E58" s="98">
        <v>105.74</v>
      </c>
      <c r="F58" s="98">
        <v>12.245000000000001</v>
      </c>
      <c r="G58" s="98">
        <v>69.60499999999999</v>
      </c>
      <c r="H58" s="98">
        <v>26.520000000000003</v>
      </c>
      <c r="I58" s="98">
        <v>0</v>
      </c>
      <c r="J58" s="99"/>
      <c r="K58" s="99"/>
      <c r="L58" s="99"/>
    </row>
    <row r="59" spans="1:12" ht="15.75" customHeight="1">
      <c r="A59" s="202">
        <v>3</v>
      </c>
      <c r="B59" s="202"/>
      <c r="C59" s="219" t="s">
        <v>90</v>
      </c>
      <c r="D59" s="220"/>
      <c r="E59" s="220"/>
      <c r="F59" s="220"/>
      <c r="G59" s="220"/>
      <c r="H59" s="220"/>
      <c r="I59" s="220"/>
      <c r="J59" s="220"/>
      <c r="K59" s="220"/>
      <c r="L59" s="220"/>
    </row>
    <row r="60" spans="1:12" ht="15.75" customHeight="1">
      <c r="A60" s="202">
        <v>4</v>
      </c>
      <c r="B60" s="202"/>
      <c r="C60" s="98">
        <v>100</v>
      </c>
      <c r="D60" s="98">
        <v>0</v>
      </c>
      <c r="E60" s="98">
        <v>59.385000000000005</v>
      </c>
      <c r="F60" s="98">
        <v>9.2550000000000008</v>
      </c>
      <c r="G60" s="98">
        <v>179.76999999999998</v>
      </c>
      <c r="H60" s="98">
        <v>7.77</v>
      </c>
      <c r="I60" s="98">
        <v>0</v>
      </c>
      <c r="J60" s="99"/>
      <c r="K60" s="99"/>
      <c r="L60" s="99"/>
    </row>
    <row r="61" spans="1:12" ht="15.75" customHeight="1">
      <c r="A61" s="202">
        <v>5</v>
      </c>
      <c r="B61" s="202"/>
      <c r="C61" s="98">
        <v>100</v>
      </c>
      <c r="D61" s="98">
        <v>0</v>
      </c>
      <c r="E61" s="98">
        <v>59.51</v>
      </c>
      <c r="F61" s="98">
        <v>0</v>
      </c>
      <c r="G61" s="98">
        <v>38.185000000000002</v>
      </c>
      <c r="H61" s="98">
        <v>0.32</v>
      </c>
      <c r="I61" s="98">
        <v>0</v>
      </c>
      <c r="J61" s="99"/>
      <c r="K61" s="99"/>
      <c r="L61" s="99"/>
    </row>
    <row r="62" spans="1:12" ht="15.75" customHeight="1">
      <c r="A62" s="202">
        <v>6</v>
      </c>
      <c r="B62" s="202"/>
      <c r="C62" s="98">
        <v>100</v>
      </c>
      <c r="D62" s="98">
        <v>0</v>
      </c>
      <c r="E62" s="98">
        <v>60.6</v>
      </c>
      <c r="F62" s="98">
        <v>0</v>
      </c>
      <c r="G62" s="98">
        <v>2.5299999999999998</v>
      </c>
      <c r="H62" s="98">
        <v>0</v>
      </c>
      <c r="I62" s="98">
        <v>0</v>
      </c>
      <c r="J62" s="99"/>
      <c r="K62" s="99"/>
      <c r="L62" s="99"/>
    </row>
    <row r="63" spans="1:12" ht="15.75" customHeight="1">
      <c r="A63" s="202">
        <v>7</v>
      </c>
      <c r="B63" s="202"/>
      <c r="C63" s="98">
        <v>100</v>
      </c>
      <c r="D63" s="98">
        <v>0</v>
      </c>
      <c r="E63" s="98">
        <v>89.28</v>
      </c>
      <c r="F63" s="98">
        <v>0</v>
      </c>
      <c r="G63" s="98">
        <v>140.55500000000001</v>
      </c>
      <c r="H63" s="98">
        <v>15.9</v>
      </c>
      <c r="I63" s="98">
        <v>0</v>
      </c>
      <c r="J63" s="99"/>
      <c r="K63" s="99"/>
      <c r="L63" s="99"/>
    </row>
    <row r="64" spans="1:12" ht="15.75" customHeight="1">
      <c r="A64" s="202">
        <v>8</v>
      </c>
      <c r="B64" s="202"/>
      <c r="C64" s="98">
        <v>100</v>
      </c>
      <c r="D64" s="98">
        <v>0</v>
      </c>
      <c r="E64" s="98">
        <v>76.685000000000002</v>
      </c>
      <c r="F64" s="98">
        <v>28.064999999999998</v>
      </c>
      <c r="G64" s="98">
        <v>44.11</v>
      </c>
      <c r="H64" s="98">
        <v>0</v>
      </c>
      <c r="I64" s="98">
        <v>0</v>
      </c>
      <c r="J64" s="99"/>
      <c r="K64" s="99"/>
      <c r="L64" s="99"/>
    </row>
    <row r="65" spans="1:12" ht="15.75" customHeight="1">
      <c r="A65" s="202">
        <v>9</v>
      </c>
      <c r="B65" s="202"/>
      <c r="C65" s="98">
        <v>100</v>
      </c>
      <c r="D65" s="98">
        <v>0</v>
      </c>
      <c r="E65" s="98">
        <v>71.295000000000002</v>
      </c>
      <c r="F65" s="98">
        <v>13.275</v>
      </c>
      <c r="G65" s="98">
        <v>60.959999999999994</v>
      </c>
      <c r="H65" s="98">
        <v>0</v>
      </c>
      <c r="I65" s="98">
        <v>0</v>
      </c>
      <c r="J65" s="99"/>
      <c r="K65" s="99"/>
      <c r="L65" s="99"/>
    </row>
    <row r="67" spans="1:12" ht="15.75" customHeight="1">
      <c r="A67" s="129" t="s">
        <v>91</v>
      </c>
      <c r="B67" s="129"/>
      <c r="C67" s="129"/>
      <c r="D67" s="129"/>
      <c r="E67" s="129"/>
      <c r="F67" s="129"/>
      <c r="G67" s="129"/>
      <c r="H67" s="5" t="s">
        <v>87</v>
      </c>
      <c r="I67" s="10"/>
      <c r="J67" s="5" t="s">
        <v>73</v>
      </c>
    </row>
    <row r="68" spans="1:12" ht="20.25" customHeight="1">
      <c r="A68" s="3" t="s">
        <v>32</v>
      </c>
      <c r="B68" s="3" t="s">
        <v>33</v>
      </c>
      <c r="C68" s="3" t="s">
        <v>34</v>
      </c>
      <c r="D68" s="3" t="s">
        <v>36</v>
      </c>
      <c r="E68" s="3" t="s">
        <v>37</v>
      </c>
      <c r="F68" s="3" t="s">
        <v>38</v>
      </c>
      <c r="G68" s="3" t="s">
        <v>39</v>
      </c>
      <c r="H68" s="10" t="s">
        <v>88</v>
      </c>
      <c r="I68" s="10" t="s">
        <v>89</v>
      </c>
      <c r="J68" s="10"/>
    </row>
    <row r="69" spans="1:12" ht="15.75" customHeight="1">
      <c r="A69">
        <v>0</v>
      </c>
      <c r="B69">
        <v>100</v>
      </c>
      <c r="C69" s="98">
        <v>93.949999999999989</v>
      </c>
      <c r="D69" s="98">
        <v>85.92</v>
      </c>
      <c r="E69" s="98">
        <v>18.004999999999999</v>
      </c>
      <c r="F69" s="98">
        <v>2.875</v>
      </c>
      <c r="G69" s="98">
        <v>0</v>
      </c>
      <c r="H69" s="11">
        <f>1-(E69/C69)</f>
        <v>0.80835550824906865</v>
      </c>
      <c r="I69" s="11">
        <f>1-F69/C69</f>
        <v>0.96939861628525814</v>
      </c>
      <c r="J69" s="11">
        <f>D69/C69</f>
        <v>0.91452900478978194</v>
      </c>
    </row>
    <row r="70" spans="1:12" ht="15.75" customHeight="1">
      <c r="A70">
        <v>0</v>
      </c>
      <c r="B70">
        <v>100</v>
      </c>
      <c r="C70" s="98">
        <v>47.125</v>
      </c>
      <c r="D70" s="98">
        <v>71.135000000000005</v>
      </c>
      <c r="E70" s="98">
        <v>28.57</v>
      </c>
      <c r="F70" s="98">
        <v>18.484999999999999</v>
      </c>
      <c r="G70" s="98">
        <v>0</v>
      </c>
      <c r="H70" s="11">
        <f>1-(E70/C70)</f>
        <v>0.39374005305039783</v>
      </c>
      <c r="I70" s="11">
        <f>1-F70/C70</f>
        <v>0.60774535809018571</v>
      </c>
      <c r="J70" s="11">
        <f>D70/C70</f>
        <v>1.5094960212201594</v>
      </c>
    </row>
    <row r="71" spans="1:12" ht="15.75" customHeight="1">
      <c r="A71">
        <v>0</v>
      </c>
      <c r="B71">
        <v>100</v>
      </c>
      <c r="C71" s="98">
        <v>85.58</v>
      </c>
      <c r="D71" s="98">
        <v>77.814999999999998</v>
      </c>
      <c r="E71" s="98">
        <v>25.175000000000001</v>
      </c>
      <c r="F71" s="98">
        <v>0</v>
      </c>
      <c r="G71" s="98">
        <v>0</v>
      </c>
      <c r="H71" s="11">
        <f t="shared" ref="H71:H76" si="0">1-(E71/C71)</f>
        <v>0.70583080158915634</v>
      </c>
      <c r="I71" s="11">
        <f t="shared" ref="I71:I76" si="1">1-F71/C71</f>
        <v>1</v>
      </c>
      <c r="J71" s="11">
        <f t="shared" ref="J71:J76" si="2">D71/C71</f>
        <v>0.90926618368777756</v>
      </c>
    </row>
    <row r="72" spans="1:12" ht="15.75" customHeight="1">
      <c r="A72">
        <v>0</v>
      </c>
      <c r="B72">
        <v>100</v>
      </c>
      <c r="C72" s="98">
        <v>62.12</v>
      </c>
      <c r="D72" s="98">
        <v>90.115000000000009</v>
      </c>
      <c r="E72" s="98">
        <v>0</v>
      </c>
      <c r="F72" s="98">
        <v>0</v>
      </c>
      <c r="G72" s="98">
        <v>0</v>
      </c>
      <c r="H72" s="11">
        <f t="shared" si="0"/>
        <v>1</v>
      </c>
      <c r="I72" s="11">
        <f t="shared" si="1"/>
        <v>1</v>
      </c>
      <c r="J72" s="11">
        <f t="shared" si="2"/>
        <v>1.4506600128783003</v>
      </c>
    </row>
    <row r="73" spans="1:12" ht="15.75" customHeight="1">
      <c r="A73">
        <v>0</v>
      </c>
      <c r="B73">
        <v>100</v>
      </c>
      <c r="C73" s="98">
        <v>48.204999999999998</v>
      </c>
      <c r="D73" s="98">
        <v>85.259999999999991</v>
      </c>
      <c r="E73" s="98">
        <v>0</v>
      </c>
      <c r="F73" s="98">
        <v>0</v>
      </c>
      <c r="G73" s="98">
        <v>0</v>
      </c>
      <c r="H73" s="11">
        <f t="shared" si="0"/>
        <v>1</v>
      </c>
      <c r="I73" s="11">
        <f t="shared" si="1"/>
        <v>1</v>
      </c>
      <c r="J73" s="11">
        <f t="shared" si="2"/>
        <v>1.7686961933409395</v>
      </c>
    </row>
    <row r="74" spans="1:12" ht="15.75" customHeight="1">
      <c r="A74">
        <v>0</v>
      </c>
      <c r="B74">
        <v>100</v>
      </c>
      <c r="C74" s="98">
        <v>77.56</v>
      </c>
      <c r="D74" s="98">
        <v>94.795000000000002</v>
      </c>
      <c r="E74" s="98">
        <v>16.225000000000001</v>
      </c>
      <c r="F74" s="98">
        <v>5.83</v>
      </c>
      <c r="G74" s="98">
        <v>0</v>
      </c>
      <c r="H74" s="11">
        <f t="shared" si="0"/>
        <v>0.79080711707065499</v>
      </c>
      <c r="I74" s="11">
        <f t="shared" si="1"/>
        <v>0.92483238782877775</v>
      </c>
      <c r="J74" s="11">
        <f t="shared" si="2"/>
        <v>1.222215059308922</v>
      </c>
    </row>
    <row r="75" spans="1:12" ht="15.75" customHeight="1">
      <c r="A75">
        <v>0</v>
      </c>
      <c r="B75">
        <v>100</v>
      </c>
      <c r="C75" s="98">
        <v>37.36</v>
      </c>
      <c r="D75" s="98">
        <v>53.04</v>
      </c>
      <c r="E75" s="98">
        <v>0</v>
      </c>
      <c r="F75" s="98">
        <v>0</v>
      </c>
      <c r="G75" s="98">
        <v>0</v>
      </c>
      <c r="H75" s="11">
        <f t="shared" si="0"/>
        <v>1</v>
      </c>
      <c r="I75" s="11">
        <f t="shared" si="1"/>
        <v>1</v>
      </c>
      <c r="J75" s="11">
        <f t="shared" si="2"/>
        <v>1.4197002141327624</v>
      </c>
    </row>
    <row r="76" spans="1:12" ht="15.75" customHeight="1">
      <c r="A76">
        <v>0</v>
      </c>
      <c r="B76">
        <v>100</v>
      </c>
      <c r="C76" s="98">
        <v>39.480000000000004</v>
      </c>
      <c r="D76" s="98">
        <v>77.989999999999995</v>
      </c>
      <c r="E76" s="98">
        <v>0</v>
      </c>
      <c r="F76" s="98">
        <v>0</v>
      </c>
      <c r="G76" s="98">
        <v>0</v>
      </c>
      <c r="H76" s="11">
        <f t="shared" si="0"/>
        <v>1</v>
      </c>
      <c r="I76" s="11">
        <f t="shared" si="1"/>
        <v>1</v>
      </c>
      <c r="J76" s="11">
        <f t="shared" si="2"/>
        <v>1.9754305977710229</v>
      </c>
    </row>
    <row r="78" spans="1:12" ht="15.75" customHeight="1">
      <c r="A78" s="136" t="s">
        <v>92</v>
      </c>
      <c r="B78" s="136"/>
      <c r="C78" s="136"/>
      <c r="D78" s="136"/>
      <c r="E78" s="136"/>
      <c r="F78" s="136"/>
      <c r="G78" s="136"/>
      <c r="H78" s="5" t="s">
        <v>87</v>
      </c>
      <c r="I78" s="10"/>
      <c r="J78" s="5" t="s">
        <v>73</v>
      </c>
    </row>
    <row r="79" spans="1:12" ht="15.75" customHeight="1">
      <c r="A79" s="25" t="s">
        <v>32</v>
      </c>
      <c r="B79" s="25" t="s">
        <v>33</v>
      </c>
      <c r="C79" s="25" t="s">
        <v>34</v>
      </c>
      <c r="D79" s="25" t="s">
        <v>36</v>
      </c>
      <c r="E79" s="25" t="s">
        <v>37</v>
      </c>
      <c r="F79" s="25" t="s">
        <v>38</v>
      </c>
      <c r="G79" s="25" t="s">
        <v>39</v>
      </c>
      <c r="H79" s="10" t="s">
        <v>93</v>
      </c>
      <c r="I79" s="10" t="s">
        <v>89</v>
      </c>
      <c r="J79" s="10"/>
    </row>
    <row r="80" spans="1:12" ht="15.75" customHeight="1">
      <c r="A80">
        <v>100</v>
      </c>
      <c r="B80">
        <v>0</v>
      </c>
      <c r="C80" s="98">
        <v>34.134999999999998</v>
      </c>
      <c r="D80" s="98">
        <v>11.175000000000001</v>
      </c>
      <c r="E80" s="98">
        <v>78.45</v>
      </c>
      <c r="F80" s="98">
        <v>20.625</v>
      </c>
      <c r="G80" s="98">
        <v>0</v>
      </c>
      <c r="H80" s="11">
        <f>1-D80/C80</f>
        <v>0.67262340706020207</v>
      </c>
      <c r="I80" s="11">
        <f>1-F80/C80</f>
        <v>0.39578145598359449</v>
      </c>
      <c r="J80" s="11">
        <f>E80/C80</f>
        <v>2.2982276256042189</v>
      </c>
    </row>
    <row r="81" spans="1:10" ht="15.75" customHeight="1">
      <c r="A81">
        <v>100</v>
      </c>
      <c r="B81">
        <v>0</v>
      </c>
      <c r="C81" s="98">
        <v>100</v>
      </c>
      <c r="D81" s="98">
        <v>12.245000000000001</v>
      </c>
      <c r="E81" s="98">
        <v>69.60499999999999</v>
      </c>
      <c r="F81" s="98">
        <v>26.520000000000003</v>
      </c>
      <c r="G81" s="98">
        <v>0</v>
      </c>
      <c r="H81" s="11">
        <f t="shared" ref="H81" si="3">1-D81/C81</f>
        <v>0.87755000000000005</v>
      </c>
      <c r="I81" s="11">
        <f t="shared" ref="I81" si="4">1-F81/C81</f>
        <v>0.7347999999999999</v>
      </c>
      <c r="J81" s="11">
        <f>E81/C81</f>
        <v>0.69604999999999995</v>
      </c>
    </row>
    <row r="82" spans="1:10" ht="15.75" customHeight="1">
      <c r="A82">
        <v>100</v>
      </c>
      <c r="B82">
        <v>0</v>
      </c>
      <c r="C82" s="98">
        <v>59.385000000000005</v>
      </c>
      <c r="D82" s="98">
        <v>9.2550000000000008</v>
      </c>
      <c r="E82" s="98">
        <v>100</v>
      </c>
      <c r="F82" s="98">
        <v>7.77</v>
      </c>
      <c r="G82" s="98">
        <v>0</v>
      </c>
      <c r="H82" s="11">
        <f t="shared" ref="H82:H87" si="5">1-D82/C82</f>
        <v>0.84415256377873193</v>
      </c>
      <c r="I82" s="11">
        <f t="shared" ref="I82:I87" si="6">1-F82/C82</f>
        <v>0.86915887850467288</v>
      </c>
      <c r="J82" s="11">
        <f t="shared" ref="J82:J87" si="7">E82/C82</f>
        <v>1.6839269175717773</v>
      </c>
    </row>
    <row r="83" spans="1:10" ht="15.75" customHeight="1">
      <c r="A83">
        <v>100</v>
      </c>
      <c r="B83">
        <v>0</v>
      </c>
      <c r="C83" s="98">
        <v>59.51</v>
      </c>
      <c r="D83" s="98">
        <v>0</v>
      </c>
      <c r="E83" s="98">
        <v>38.185000000000002</v>
      </c>
      <c r="F83" s="98">
        <v>0.32</v>
      </c>
      <c r="G83" s="98">
        <v>0</v>
      </c>
      <c r="H83" s="11">
        <f t="shared" si="5"/>
        <v>1</v>
      </c>
      <c r="I83" s="11">
        <f t="shared" si="6"/>
        <v>0.99462275247857501</v>
      </c>
      <c r="J83" s="11">
        <f t="shared" si="7"/>
        <v>0.64165686439253911</v>
      </c>
    </row>
    <row r="84" spans="1:10" ht="15.75" customHeight="1">
      <c r="A84">
        <v>100</v>
      </c>
      <c r="B84">
        <v>0</v>
      </c>
      <c r="C84" s="98">
        <v>60.6</v>
      </c>
      <c r="D84" s="98">
        <v>0</v>
      </c>
      <c r="E84" s="98">
        <v>2.5299999999999998</v>
      </c>
      <c r="F84" s="98">
        <v>0</v>
      </c>
      <c r="G84" s="98">
        <v>0</v>
      </c>
      <c r="H84" s="11">
        <f t="shared" si="5"/>
        <v>1</v>
      </c>
      <c r="I84" s="11">
        <f t="shared" si="6"/>
        <v>1</v>
      </c>
      <c r="J84" s="11">
        <f>E84/C84</f>
        <v>4.1749174917491742E-2</v>
      </c>
    </row>
    <row r="85" spans="1:10" ht="15.75" customHeight="1">
      <c r="A85">
        <v>100</v>
      </c>
      <c r="B85">
        <v>0</v>
      </c>
      <c r="C85" s="98">
        <v>89.28</v>
      </c>
      <c r="D85" s="98">
        <v>0</v>
      </c>
      <c r="E85" s="98">
        <v>100</v>
      </c>
      <c r="F85" s="98">
        <v>15.9</v>
      </c>
      <c r="G85" s="98">
        <v>0</v>
      </c>
      <c r="H85" s="11">
        <f t="shared" si="5"/>
        <v>1</v>
      </c>
      <c r="I85" s="11">
        <f t="shared" si="6"/>
        <v>0.82190860215053763</v>
      </c>
      <c r="J85" s="11">
        <f t="shared" si="7"/>
        <v>1.1200716845878136</v>
      </c>
    </row>
    <row r="86" spans="1:10" ht="15.75" customHeight="1">
      <c r="A86">
        <v>100</v>
      </c>
      <c r="B86">
        <v>0</v>
      </c>
      <c r="C86" s="98">
        <v>76.685000000000002</v>
      </c>
      <c r="D86" s="98">
        <v>28.064999999999998</v>
      </c>
      <c r="E86" s="98">
        <v>44.11</v>
      </c>
      <c r="F86" s="98">
        <v>0</v>
      </c>
      <c r="G86" s="98">
        <v>0</v>
      </c>
      <c r="H86" s="11">
        <f t="shared" si="5"/>
        <v>0.63402229901545293</v>
      </c>
      <c r="I86" s="11">
        <f t="shared" si="6"/>
        <v>1</v>
      </c>
      <c r="J86" s="11">
        <f t="shared" si="7"/>
        <v>0.57521027580361217</v>
      </c>
    </row>
    <row r="87" spans="1:10" ht="15.75" customHeight="1">
      <c r="A87">
        <v>100</v>
      </c>
      <c r="B87">
        <v>0</v>
      </c>
      <c r="C87" s="98">
        <v>71.295000000000002</v>
      </c>
      <c r="D87" s="98">
        <v>13.275</v>
      </c>
      <c r="E87" s="98">
        <v>60.959999999999994</v>
      </c>
      <c r="F87" s="98">
        <v>0</v>
      </c>
      <c r="G87" s="98">
        <v>0</v>
      </c>
      <c r="H87" s="11">
        <f t="shared" si="5"/>
        <v>0.81380180938354729</v>
      </c>
      <c r="I87" s="11">
        <f t="shared" si="6"/>
        <v>1</v>
      </c>
      <c r="J87" s="11">
        <f t="shared" si="7"/>
        <v>0.855038922785609</v>
      </c>
    </row>
    <row r="88" spans="1:10" ht="15.75" customHeight="1">
      <c r="C88" s="98"/>
      <c r="D88" s="98"/>
      <c r="E88" s="98"/>
      <c r="F88" s="98"/>
      <c r="G88" s="98"/>
    </row>
    <row r="89" spans="1:10" ht="27" customHeight="1">
      <c r="B89" s="132" t="s">
        <v>16</v>
      </c>
      <c r="C89" s="133"/>
      <c r="D89" s="133"/>
      <c r="E89" s="133"/>
      <c r="F89" s="133"/>
      <c r="G89" s="134"/>
    </row>
    <row r="90" spans="1:10" ht="45.75" customHeight="1">
      <c r="B90" s="37" t="s">
        <v>18</v>
      </c>
      <c r="C90" s="37" t="s">
        <v>19</v>
      </c>
      <c r="D90" s="37" t="s">
        <v>49</v>
      </c>
      <c r="E90" s="37" t="s">
        <v>50</v>
      </c>
      <c r="F90" s="37" t="s">
        <v>51</v>
      </c>
      <c r="G90" s="37" t="s">
        <v>52</v>
      </c>
    </row>
    <row r="91" spans="1:10" ht="15.75" customHeight="1">
      <c r="B91" s="38" t="s">
        <v>22</v>
      </c>
      <c r="C91" s="89">
        <f>AVERAGE(C69:C76)</f>
        <v>61.422499999999999</v>
      </c>
      <c r="D91" s="89">
        <f>AVERAGE(E69:E76)</f>
        <v>10.996874999999999</v>
      </c>
      <c r="E91" s="89">
        <f>AVERAGE(F69:F76)</f>
        <v>3.3987499999999997</v>
      </c>
      <c r="F91" s="89">
        <f>C91/D91</f>
        <v>5.5854504120488775</v>
      </c>
      <c r="G91" s="89">
        <f>C91/E91</f>
        <v>18.072085325487311</v>
      </c>
    </row>
    <row r="92" spans="1:10" ht="15.75" customHeight="1">
      <c r="B92" s="39" t="s">
        <v>23</v>
      </c>
      <c r="C92" s="86">
        <f>AVERAGE(C80:C87)</f>
        <v>68.861249999999998</v>
      </c>
      <c r="D92" s="86">
        <f>AVERAGE(D80:D87)</f>
        <v>9.2518750000000001</v>
      </c>
      <c r="E92" s="86">
        <f>AVERAGE(F80:F87)</f>
        <v>8.8918750000000006</v>
      </c>
      <c r="F92" s="86">
        <f>C92/D92</f>
        <v>7.4429507532256975</v>
      </c>
      <c r="G92" s="86">
        <f>C92/E92</f>
        <v>7.7442890279046877</v>
      </c>
    </row>
  </sheetData>
  <mergeCells count="50">
    <mergeCell ref="A63:B63"/>
    <mergeCell ref="A64:B64"/>
    <mergeCell ref="A65:B65"/>
    <mergeCell ref="A43:B44"/>
    <mergeCell ref="C43:I43"/>
    <mergeCell ref="C55:I55"/>
    <mergeCell ref="A45:B45"/>
    <mergeCell ref="A46:B46"/>
    <mergeCell ref="A47:B47"/>
    <mergeCell ref="C47:L47"/>
    <mergeCell ref="C59:L59"/>
    <mergeCell ref="A57:B57"/>
    <mergeCell ref="A58:B58"/>
    <mergeCell ref="A59:B59"/>
    <mergeCell ref="A60:B60"/>
    <mergeCell ref="A61:B61"/>
    <mergeCell ref="A62:B62"/>
    <mergeCell ref="A48:B48"/>
    <mergeCell ref="A49:B49"/>
    <mergeCell ref="A50:B50"/>
    <mergeCell ref="A51:B51"/>
    <mergeCell ref="A52:B52"/>
    <mergeCell ref="A53:B53"/>
    <mergeCell ref="A55:B56"/>
    <mergeCell ref="A36:A37"/>
    <mergeCell ref="A38:A39"/>
    <mergeCell ref="A40:A41"/>
    <mergeCell ref="A22:A23"/>
    <mergeCell ref="B22:B23"/>
    <mergeCell ref="A30:A31"/>
    <mergeCell ref="A32:A33"/>
    <mergeCell ref="A34:A35"/>
    <mergeCell ref="A7:A8"/>
    <mergeCell ref="C22:I22"/>
    <mergeCell ref="A24:A25"/>
    <mergeCell ref="A26:A27"/>
    <mergeCell ref="A28:A29"/>
    <mergeCell ref="A9:A10"/>
    <mergeCell ref="A11:A12"/>
    <mergeCell ref="A13:A14"/>
    <mergeCell ref="A15:A16"/>
    <mergeCell ref="A17:A18"/>
    <mergeCell ref="A19:A20"/>
    <mergeCell ref="C7:L8"/>
    <mergeCell ref="C28:L29"/>
    <mergeCell ref="C1:I1"/>
    <mergeCell ref="A1:A2"/>
    <mergeCell ref="B1:B2"/>
    <mergeCell ref="A3:A4"/>
    <mergeCell ref="A5:A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48"/>
  <sheetViews>
    <sheetView topLeftCell="J16" workbookViewId="0">
      <selection activeCell="H40" sqref="H40"/>
    </sheetView>
  </sheetViews>
  <sheetFormatPr baseColWidth="10" defaultColWidth="12.6640625" defaultRowHeight="15.75" customHeight="1"/>
  <cols>
    <col min="3" max="3" width="14.5" customWidth="1"/>
  </cols>
  <sheetData>
    <row r="1" spans="1:26" ht="15.75" customHeight="1">
      <c r="A1" s="211" t="s">
        <v>94</v>
      </c>
      <c r="B1" s="211"/>
      <c r="C1" s="167" t="s">
        <v>30</v>
      </c>
      <c r="D1" s="213"/>
      <c r="E1" s="213"/>
      <c r="F1" s="213"/>
      <c r="G1" s="213"/>
      <c r="H1" s="213"/>
      <c r="I1" s="213"/>
      <c r="J1" s="5" t="s">
        <v>87</v>
      </c>
      <c r="K1" s="1"/>
      <c r="L1" s="5" t="s">
        <v>73</v>
      </c>
      <c r="N1" s="211" t="s">
        <v>94</v>
      </c>
      <c r="O1" s="211"/>
      <c r="P1" s="171" t="s">
        <v>31</v>
      </c>
      <c r="Q1" s="213"/>
      <c r="R1" s="213"/>
      <c r="S1" s="213"/>
      <c r="T1" s="213"/>
      <c r="U1" s="213"/>
      <c r="V1" s="213"/>
      <c r="W1" s="5" t="s">
        <v>87</v>
      </c>
      <c r="X1" s="1"/>
      <c r="Y1" s="5" t="s">
        <v>73</v>
      </c>
    </row>
    <row r="2" spans="1:26" ht="15.75" customHeight="1">
      <c r="A2" s="211"/>
      <c r="B2" s="211"/>
      <c r="C2" s="3" t="s">
        <v>32</v>
      </c>
      <c r="D2" s="3" t="s">
        <v>33</v>
      </c>
      <c r="E2" s="3" t="s">
        <v>34</v>
      </c>
      <c r="F2" s="3" t="s">
        <v>36</v>
      </c>
      <c r="G2" s="3" t="s">
        <v>37</v>
      </c>
      <c r="H2" s="3" t="s">
        <v>38</v>
      </c>
      <c r="I2" s="3" t="s">
        <v>39</v>
      </c>
      <c r="J2" s="10" t="s">
        <v>88</v>
      </c>
      <c r="K2" s="10" t="s">
        <v>89</v>
      </c>
      <c r="L2" s="1"/>
      <c r="N2" s="211"/>
      <c r="O2" s="211"/>
      <c r="P2" s="4" t="s">
        <v>32</v>
      </c>
      <c r="Q2" s="4" t="s">
        <v>33</v>
      </c>
      <c r="R2" s="4" t="s">
        <v>34</v>
      </c>
      <c r="S2" s="4" t="s">
        <v>36</v>
      </c>
      <c r="T2" s="4" t="s">
        <v>37</v>
      </c>
      <c r="U2" s="4" t="s">
        <v>38</v>
      </c>
      <c r="V2" s="4" t="s">
        <v>39</v>
      </c>
      <c r="W2" s="10" t="s">
        <v>93</v>
      </c>
      <c r="X2" s="10" t="s">
        <v>89</v>
      </c>
      <c r="Y2" s="1"/>
    </row>
    <row r="3" spans="1:26" ht="15.75" customHeight="1">
      <c r="A3" s="221">
        <v>1</v>
      </c>
      <c r="B3" s="221"/>
      <c r="C3" s="100">
        <v>0</v>
      </c>
      <c r="D3" s="100">
        <v>100</v>
      </c>
      <c r="E3" s="100">
        <v>63.35</v>
      </c>
      <c r="F3" s="100">
        <v>78.59</v>
      </c>
      <c r="G3" s="100">
        <v>0</v>
      </c>
      <c r="H3" s="100">
        <v>2.36</v>
      </c>
      <c r="I3" s="100">
        <v>0</v>
      </c>
      <c r="J3" s="11">
        <f t="shared" ref="J3:J19" si="0">1-(G3/E3)</f>
        <v>1</v>
      </c>
      <c r="K3" s="11">
        <f t="shared" ref="K3:K19" si="1">1-H3/E3</f>
        <v>0.96274664561957379</v>
      </c>
      <c r="L3" s="11">
        <f>F3/E3</f>
        <v>1.2405682715074982</v>
      </c>
      <c r="N3" s="221">
        <v>1</v>
      </c>
      <c r="O3" s="221"/>
      <c r="P3" s="100">
        <v>100</v>
      </c>
      <c r="Q3" s="100">
        <v>0</v>
      </c>
      <c r="R3" s="100">
        <v>35.229999999999997</v>
      </c>
      <c r="S3" s="100">
        <v>0</v>
      </c>
      <c r="T3" s="100">
        <v>45.54</v>
      </c>
      <c r="U3" s="100">
        <v>6.34</v>
      </c>
      <c r="V3" s="100">
        <v>0</v>
      </c>
      <c r="W3" s="11">
        <f t="shared" ref="W3:W19" si="2">1-S3/R3</f>
        <v>1</v>
      </c>
      <c r="X3" s="11">
        <f t="shared" ref="X3:X19" si="3">1-U3/R3</f>
        <v>0.820039738858927</v>
      </c>
      <c r="Y3" s="11">
        <f t="shared" ref="Y3:Y19" si="4">T3/R3</f>
        <v>1.2926483110984957</v>
      </c>
    </row>
    <row r="4" spans="1:26" ht="15.75" customHeight="1">
      <c r="A4" s="221">
        <v>2</v>
      </c>
      <c r="B4" s="221"/>
      <c r="C4" s="100">
        <v>0</v>
      </c>
      <c r="D4" s="100">
        <v>100</v>
      </c>
      <c r="E4" s="100">
        <v>51.86</v>
      </c>
      <c r="F4" s="100">
        <v>57.69</v>
      </c>
      <c r="G4" s="100">
        <v>0</v>
      </c>
      <c r="H4" s="100">
        <v>25.06</v>
      </c>
      <c r="I4" s="100">
        <v>0</v>
      </c>
      <c r="J4" s="11">
        <f t="shared" si="0"/>
        <v>1</v>
      </c>
      <c r="K4" s="11">
        <f t="shared" si="1"/>
        <v>0.51677593521018128</v>
      </c>
      <c r="L4" s="11">
        <f t="shared" ref="L4:L19" si="5">F4/E4</f>
        <v>1.112418048592364</v>
      </c>
      <c r="N4" s="221">
        <v>2</v>
      </c>
      <c r="O4" s="221"/>
      <c r="P4" s="100">
        <v>100</v>
      </c>
      <c r="Q4" s="100">
        <v>0</v>
      </c>
      <c r="R4" s="100">
        <v>72.989999999999995</v>
      </c>
      <c r="S4" s="100">
        <v>0</v>
      </c>
      <c r="T4" s="100">
        <v>88.4</v>
      </c>
      <c r="U4" s="100">
        <v>0</v>
      </c>
      <c r="V4" s="100">
        <v>0</v>
      </c>
      <c r="W4" s="11">
        <f t="shared" si="2"/>
        <v>1</v>
      </c>
      <c r="X4" s="11">
        <f t="shared" si="3"/>
        <v>1</v>
      </c>
      <c r="Y4" s="11">
        <f t="shared" si="4"/>
        <v>1.21112481161803</v>
      </c>
    </row>
    <row r="5" spans="1:26" ht="15.75" customHeight="1">
      <c r="A5" s="221">
        <v>4</v>
      </c>
      <c r="B5" s="221"/>
      <c r="C5" s="100">
        <v>0</v>
      </c>
      <c r="D5" s="100">
        <v>100</v>
      </c>
      <c r="E5" s="100">
        <v>12.18</v>
      </c>
      <c r="F5" s="100">
        <v>83.72</v>
      </c>
      <c r="G5" s="100">
        <v>0</v>
      </c>
      <c r="H5" s="100">
        <v>16.82</v>
      </c>
      <c r="I5" s="100">
        <v>0</v>
      </c>
      <c r="J5" s="11">
        <f t="shared" si="0"/>
        <v>1</v>
      </c>
      <c r="K5" s="11">
        <f t="shared" si="1"/>
        <v>-0.38095238095238093</v>
      </c>
      <c r="L5" s="11">
        <f t="shared" si="5"/>
        <v>6.8735632183908049</v>
      </c>
      <c r="N5" s="221">
        <v>4</v>
      </c>
      <c r="O5" s="221"/>
      <c r="P5" s="100">
        <v>100</v>
      </c>
      <c r="Q5" s="100">
        <v>0</v>
      </c>
      <c r="R5" s="100">
        <v>39.22</v>
      </c>
      <c r="S5" s="100">
        <v>0</v>
      </c>
      <c r="T5" s="100">
        <v>100</v>
      </c>
      <c r="U5" s="100">
        <v>0</v>
      </c>
      <c r="V5" s="100">
        <v>0</v>
      </c>
      <c r="W5" s="11">
        <f t="shared" si="2"/>
        <v>1</v>
      </c>
      <c r="X5" s="11">
        <f t="shared" si="3"/>
        <v>1</v>
      </c>
      <c r="Y5" s="11">
        <f t="shared" si="4"/>
        <v>2.5497195308516063</v>
      </c>
    </row>
    <row r="6" spans="1:26" ht="15.75" customHeight="1">
      <c r="A6" s="221">
        <v>6</v>
      </c>
      <c r="B6" s="221"/>
      <c r="C6" s="100">
        <v>0</v>
      </c>
      <c r="D6" s="100">
        <v>100</v>
      </c>
      <c r="E6" s="100">
        <v>72.290000000000006</v>
      </c>
      <c r="F6" s="100">
        <v>68.150000000000006</v>
      </c>
      <c r="G6" s="100">
        <v>1.49</v>
      </c>
      <c r="H6" s="100">
        <v>39.909999999999997</v>
      </c>
      <c r="I6" s="100">
        <v>0</v>
      </c>
      <c r="J6" s="11">
        <f t="shared" si="0"/>
        <v>0.97938857379997235</v>
      </c>
      <c r="K6" s="11">
        <f t="shared" si="1"/>
        <v>0.44791810762207784</v>
      </c>
      <c r="L6" s="11">
        <f t="shared" si="5"/>
        <v>0.94273066814220496</v>
      </c>
      <c r="N6" s="221">
        <v>6</v>
      </c>
      <c r="O6" s="221"/>
      <c r="P6" s="100">
        <v>100</v>
      </c>
      <c r="Q6" s="100">
        <v>0</v>
      </c>
      <c r="R6" s="100">
        <v>89.89</v>
      </c>
      <c r="S6" s="100">
        <v>0.25</v>
      </c>
      <c r="T6" s="100">
        <v>100</v>
      </c>
      <c r="U6" s="100">
        <v>0</v>
      </c>
      <c r="V6" s="100">
        <v>0</v>
      </c>
      <c r="W6" s="11">
        <f t="shared" si="2"/>
        <v>0.99721882300589615</v>
      </c>
      <c r="X6" s="11">
        <f t="shared" si="3"/>
        <v>1</v>
      </c>
      <c r="Y6" s="11">
        <f t="shared" si="4"/>
        <v>1.112470797641562</v>
      </c>
    </row>
    <row r="7" spans="1:26" ht="15.75" customHeight="1">
      <c r="A7" s="221">
        <v>7</v>
      </c>
      <c r="B7" s="221"/>
      <c r="C7" s="100">
        <v>0</v>
      </c>
      <c r="D7" s="100">
        <v>100</v>
      </c>
      <c r="E7" s="100">
        <v>50.02</v>
      </c>
      <c r="F7" s="100">
        <v>61.44</v>
      </c>
      <c r="G7" s="100">
        <v>3.59</v>
      </c>
      <c r="H7" s="100">
        <v>44.92</v>
      </c>
      <c r="I7" s="100">
        <v>0</v>
      </c>
      <c r="J7" s="11">
        <f t="shared" si="0"/>
        <v>0.92822870851659334</v>
      </c>
      <c r="K7" s="11">
        <f t="shared" si="1"/>
        <v>0.1019592163134746</v>
      </c>
      <c r="L7" s="11">
        <f t="shared" si="5"/>
        <v>1.228308676529388</v>
      </c>
      <c r="N7" s="221">
        <v>7</v>
      </c>
      <c r="O7" s="221"/>
      <c r="P7" s="100">
        <v>100</v>
      </c>
      <c r="Q7" s="100">
        <v>0</v>
      </c>
      <c r="R7" s="100">
        <v>34.43</v>
      </c>
      <c r="S7" s="100">
        <v>0</v>
      </c>
      <c r="T7" s="100">
        <v>60.62</v>
      </c>
      <c r="U7" s="100">
        <v>0</v>
      </c>
      <c r="V7" s="100">
        <v>0</v>
      </c>
      <c r="W7" s="11">
        <f t="shared" si="2"/>
        <v>1</v>
      </c>
      <c r="X7" s="11">
        <f t="shared" si="3"/>
        <v>1</v>
      </c>
      <c r="Y7" s="11">
        <f t="shared" si="4"/>
        <v>1.7606738309613708</v>
      </c>
    </row>
    <row r="8" spans="1:26" ht="15.75" customHeight="1">
      <c r="A8" s="221">
        <v>8</v>
      </c>
      <c r="B8" s="221"/>
      <c r="C8" s="100">
        <v>0</v>
      </c>
      <c r="D8" s="100">
        <v>100</v>
      </c>
      <c r="E8" s="100">
        <v>53.52</v>
      </c>
      <c r="F8" s="100">
        <v>27.1</v>
      </c>
      <c r="G8" s="100">
        <v>16.86</v>
      </c>
      <c r="H8" s="100">
        <v>0.9</v>
      </c>
      <c r="I8" s="100">
        <v>0</v>
      </c>
      <c r="J8" s="11">
        <f t="shared" si="0"/>
        <v>0.68497757847533636</v>
      </c>
      <c r="K8" s="11">
        <f t="shared" si="1"/>
        <v>0.98318385650224216</v>
      </c>
      <c r="L8" s="11">
        <f t="shared" si="5"/>
        <v>0.50635276532137519</v>
      </c>
      <c r="N8" s="221">
        <v>8</v>
      </c>
      <c r="O8" s="221"/>
      <c r="P8" s="100">
        <v>100</v>
      </c>
      <c r="Q8" s="100">
        <v>0</v>
      </c>
      <c r="R8" s="100">
        <v>25.18</v>
      </c>
      <c r="S8" s="100">
        <v>0</v>
      </c>
      <c r="T8" s="100">
        <v>0</v>
      </c>
      <c r="U8" s="100">
        <v>1.33</v>
      </c>
      <c r="V8" s="100">
        <v>0</v>
      </c>
      <c r="W8" s="11">
        <f t="shared" si="2"/>
        <v>1</v>
      </c>
      <c r="X8" s="11">
        <f t="shared" si="3"/>
        <v>0.94718030182684665</v>
      </c>
      <c r="Y8" s="11">
        <f t="shared" si="4"/>
        <v>0</v>
      </c>
    </row>
    <row r="9" spans="1:26" ht="15.75" customHeight="1">
      <c r="A9" s="221">
        <v>9</v>
      </c>
      <c r="B9" s="221"/>
      <c r="C9" s="100">
        <v>0</v>
      </c>
      <c r="D9" s="100">
        <v>100</v>
      </c>
      <c r="E9" s="100">
        <v>76.290000000000006</v>
      </c>
      <c r="F9" s="100">
        <v>98.9</v>
      </c>
      <c r="G9" s="100">
        <v>4.71</v>
      </c>
      <c r="H9" s="100">
        <v>20.239999999999998</v>
      </c>
      <c r="I9" s="100">
        <v>0</v>
      </c>
      <c r="J9" s="11">
        <f t="shared" si="0"/>
        <v>0.93826189539913485</v>
      </c>
      <c r="K9" s="11">
        <f t="shared" si="1"/>
        <v>0.7346965526281295</v>
      </c>
      <c r="L9" s="11">
        <f t="shared" si="5"/>
        <v>1.2963691178398218</v>
      </c>
      <c r="N9" s="221">
        <v>9</v>
      </c>
      <c r="O9" s="221"/>
      <c r="P9" s="100">
        <v>100</v>
      </c>
      <c r="Q9" s="100">
        <v>0</v>
      </c>
      <c r="R9" s="100">
        <v>33.83</v>
      </c>
      <c r="S9" s="100">
        <v>0</v>
      </c>
      <c r="T9" s="100">
        <v>65.45</v>
      </c>
      <c r="U9" s="100">
        <v>0</v>
      </c>
      <c r="V9" s="100">
        <v>0</v>
      </c>
      <c r="W9" s="11">
        <f t="shared" si="2"/>
        <v>1</v>
      </c>
      <c r="X9" s="11">
        <f t="shared" si="3"/>
        <v>1</v>
      </c>
      <c r="Y9" s="11">
        <f t="shared" si="4"/>
        <v>1.9346733668341711</v>
      </c>
    </row>
    <row r="10" spans="1:26" ht="15.75" customHeight="1">
      <c r="A10" s="221">
        <v>10</v>
      </c>
      <c r="B10" s="221"/>
      <c r="C10" s="100">
        <v>0</v>
      </c>
      <c r="D10" s="100">
        <v>100</v>
      </c>
      <c r="E10" s="100">
        <v>73.45</v>
      </c>
      <c r="F10" s="100">
        <v>77.319999999999993</v>
      </c>
      <c r="G10" s="100">
        <v>0</v>
      </c>
      <c r="H10" s="100">
        <v>13.01</v>
      </c>
      <c r="I10" s="100">
        <v>0</v>
      </c>
      <c r="J10" s="11">
        <f t="shared" si="0"/>
        <v>1</v>
      </c>
      <c r="K10" s="11">
        <f t="shared" si="1"/>
        <v>0.82287270251872024</v>
      </c>
      <c r="L10" s="11">
        <f t="shared" si="5"/>
        <v>1.0526889040163374</v>
      </c>
      <c r="N10" s="221">
        <v>10</v>
      </c>
      <c r="O10" s="221"/>
      <c r="P10" s="100">
        <v>100</v>
      </c>
      <c r="Q10" s="100">
        <v>0</v>
      </c>
      <c r="R10" s="100">
        <v>43.76</v>
      </c>
      <c r="S10" s="100">
        <v>0</v>
      </c>
      <c r="T10" s="100">
        <v>100</v>
      </c>
      <c r="U10" s="100">
        <v>3.58</v>
      </c>
      <c r="V10" s="100">
        <v>0</v>
      </c>
      <c r="W10" s="11">
        <f t="shared" si="2"/>
        <v>1</v>
      </c>
      <c r="X10" s="11">
        <f t="shared" si="3"/>
        <v>0.9181901279707495</v>
      </c>
      <c r="Y10" s="11">
        <f t="shared" si="4"/>
        <v>2.2851919561243146</v>
      </c>
    </row>
    <row r="11" spans="1:26" ht="15.75" customHeight="1">
      <c r="A11" s="221">
        <v>12</v>
      </c>
      <c r="B11" s="221"/>
      <c r="C11" s="100">
        <v>0</v>
      </c>
      <c r="D11" s="100">
        <v>100</v>
      </c>
      <c r="E11" s="100">
        <v>63.18</v>
      </c>
      <c r="F11" s="100">
        <v>40.21</v>
      </c>
      <c r="G11" s="100">
        <v>6.57</v>
      </c>
      <c r="H11" s="100">
        <v>10.210000000000001</v>
      </c>
      <c r="I11" s="100">
        <v>0</v>
      </c>
      <c r="J11" s="11">
        <f t="shared" si="0"/>
        <v>0.89601139601139601</v>
      </c>
      <c r="K11" s="11">
        <f t="shared" si="1"/>
        <v>0.83839822728711622</v>
      </c>
      <c r="L11" s="11">
        <f t="shared" si="5"/>
        <v>0.63643558088002539</v>
      </c>
      <c r="N11" s="221">
        <v>12</v>
      </c>
      <c r="O11" s="221"/>
      <c r="P11" s="100">
        <v>100</v>
      </c>
      <c r="Q11" s="100">
        <v>0</v>
      </c>
      <c r="R11" s="100">
        <v>54.76</v>
      </c>
      <c r="S11" s="100">
        <v>29.54</v>
      </c>
      <c r="T11" s="100">
        <v>88.44</v>
      </c>
      <c r="U11" s="100">
        <v>0</v>
      </c>
      <c r="V11" s="100">
        <v>0</v>
      </c>
      <c r="W11" s="11">
        <f t="shared" si="2"/>
        <v>0.46055514974433898</v>
      </c>
      <c r="X11" s="11">
        <f t="shared" si="3"/>
        <v>1</v>
      </c>
      <c r="Y11" s="11">
        <f t="shared" si="4"/>
        <v>1.6150474799123449</v>
      </c>
    </row>
    <row r="12" spans="1:26" ht="15.75" customHeight="1">
      <c r="A12" s="221">
        <v>13</v>
      </c>
      <c r="B12" s="221"/>
      <c r="C12" s="100">
        <v>0</v>
      </c>
      <c r="D12" s="100">
        <v>100</v>
      </c>
      <c r="E12" s="100">
        <v>34.770000000000003</v>
      </c>
      <c r="F12" s="100">
        <v>68.44</v>
      </c>
      <c r="G12" s="100">
        <v>0</v>
      </c>
      <c r="H12" s="100">
        <v>2.13</v>
      </c>
      <c r="I12" s="100">
        <v>0</v>
      </c>
      <c r="J12" s="11">
        <f t="shared" si="0"/>
        <v>1</v>
      </c>
      <c r="K12" s="11">
        <f t="shared" si="1"/>
        <v>0.93874029335634168</v>
      </c>
      <c r="L12" s="11">
        <f t="shared" si="5"/>
        <v>1.9683635317802701</v>
      </c>
      <c r="N12" s="221">
        <v>13</v>
      </c>
      <c r="O12" s="221"/>
      <c r="P12" s="100">
        <v>100</v>
      </c>
      <c r="Q12" s="100">
        <v>0</v>
      </c>
      <c r="R12" s="100">
        <v>40.130000000000003</v>
      </c>
      <c r="S12" s="100">
        <v>0</v>
      </c>
      <c r="T12" s="100">
        <v>62.9</v>
      </c>
      <c r="U12" s="100">
        <v>1.59</v>
      </c>
      <c r="V12" s="100">
        <v>0</v>
      </c>
      <c r="W12" s="11">
        <f t="shared" si="2"/>
        <v>1</v>
      </c>
      <c r="X12" s="11">
        <f t="shared" si="3"/>
        <v>0.96037876900074759</v>
      </c>
      <c r="Y12" s="11">
        <f t="shared" si="4"/>
        <v>1.5674059307251431</v>
      </c>
    </row>
    <row r="13" spans="1:26" ht="15.75" customHeight="1">
      <c r="A13" s="221">
        <v>14</v>
      </c>
      <c r="B13" s="221"/>
      <c r="C13" s="100">
        <v>0</v>
      </c>
      <c r="D13" s="100">
        <v>100</v>
      </c>
      <c r="E13" s="100">
        <v>73.260000000000005</v>
      </c>
      <c r="F13" s="100">
        <v>24.69</v>
      </c>
      <c r="G13" s="100">
        <v>12.83</v>
      </c>
      <c r="H13" s="100">
        <v>18.239999999999998</v>
      </c>
      <c r="I13" s="100">
        <v>0</v>
      </c>
      <c r="J13" s="11">
        <f t="shared" si="0"/>
        <v>0.82487032487032486</v>
      </c>
      <c r="K13" s="11">
        <f t="shared" si="1"/>
        <v>0.75102375102375107</v>
      </c>
      <c r="L13" s="11">
        <f t="shared" si="5"/>
        <v>0.337018837018837</v>
      </c>
      <c r="N13" s="221">
        <v>14</v>
      </c>
      <c r="O13" s="221"/>
      <c r="P13" s="100">
        <v>100</v>
      </c>
      <c r="Q13" s="100">
        <v>0</v>
      </c>
      <c r="R13" s="100">
        <v>84.1</v>
      </c>
      <c r="S13" s="100">
        <v>23.47</v>
      </c>
      <c r="T13" s="100">
        <v>100</v>
      </c>
      <c r="U13" s="100">
        <v>0</v>
      </c>
      <c r="V13" s="100">
        <v>0</v>
      </c>
      <c r="W13" s="11">
        <f t="shared" si="2"/>
        <v>0.72092746730083235</v>
      </c>
      <c r="X13" s="11">
        <f t="shared" si="3"/>
        <v>1</v>
      </c>
      <c r="Y13" s="11">
        <f t="shared" si="4"/>
        <v>1.1890606420927468</v>
      </c>
    </row>
    <row r="14" spans="1:26" s="103" customFormat="1" ht="15.75" customHeight="1">
      <c r="A14" s="222">
        <v>15</v>
      </c>
      <c r="B14" s="222"/>
      <c r="C14" s="101">
        <v>0</v>
      </c>
      <c r="D14" s="101">
        <v>100</v>
      </c>
      <c r="E14" s="101">
        <v>54.21</v>
      </c>
      <c r="F14" s="101">
        <v>100</v>
      </c>
      <c r="G14" s="101">
        <v>0</v>
      </c>
      <c r="H14" s="101">
        <v>0</v>
      </c>
      <c r="I14" s="101">
        <v>0</v>
      </c>
      <c r="J14" s="102">
        <f t="shared" si="0"/>
        <v>1</v>
      </c>
      <c r="K14" s="102">
        <f t="shared" si="1"/>
        <v>1</v>
      </c>
      <c r="L14" s="102">
        <f t="shared" si="5"/>
        <v>1.8446781036709095</v>
      </c>
      <c r="N14" s="222">
        <v>15</v>
      </c>
      <c r="O14" s="222"/>
      <c r="P14" s="101">
        <v>100</v>
      </c>
      <c r="Q14" s="101">
        <v>0</v>
      </c>
      <c r="R14" s="101">
        <v>53.55</v>
      </c>
      <c r="S14" s="101">
        <v>0</v>
      </c>
      <c r="T14" s="101">
        <v>100</v>
      </c>
      <c r="U14" s="101">
        <v>0</v>
      </c>
      <c r="V14" s="101">
        <v>0</v>
      </c>
      <c r="W14" s="102">
        <f t="shared" si="2"/>
        <v>1</v>
      </c>
      <c r="X14" s="102">
        <f t="shared" si="3"/>
        <v>1</v>
      </c>
      <c r="Y14" s="102">
        <f t="shared" si="4"/>
        <v>1.8674136321195145</v>
      </c>
      <c r="Z14" s="104" t="s">
        <v>95</v>
      </c>
    </row>
    <row r="15" spans="1:26" ht="15.75" customHeight="1">
      <c r="A15" s="221">
        <v>16</v>
      </c>
      <c r="B15" s="221"/>
      <c r="C15" s="100">
        <v>0</v>
      </c>
      <c r="D15" s="100">
        <v>100</v>
      </c>
      <c r="E15" s="100">
        <v>74.37</v>
      </c>
      <c r="F15" s="100">
        <v>59.86</v>
      </c>
      <c r="G15" s="100">
        <v>0</v>
      </c>
      <c r="H15" s="100">
        <v>0</v>
      </c>
      <c r="I15" s="100">
        <v>0</v>
      </c>
      <c r="J15" s="11">
        <f t="shared" si="0"/>
        <v>1</v>
      </c>
      <c r="K15" s="11">
        <f t="shared" si="1"/>
        <v>1</v>
      </c>
      <c r="L15" s="11">
        <f t="shared" si="5"/>
        <v>0.80489444668549137</v>
      </c>
      <c r="N15" s="221">
        <v>16</v>
      </c>
      <c r="O15" s="221"/>
      <c r="P15" s="100">
        <v>100</v>
      </c>
      <c r="Q15" s="100">
        <v>0</v>
      </c>
      <c r="R15" s="100">
        <v>59.4</v>
      </c>
      <c r="S15" s="100">
        <v>34.1</v>
      </c>
      <c r="T15" s="100">
        <v>100</v>
      </c>
      <c r="U15" s="100">
        <v>100</v>
      </c>
      <c r="V15" s="100">
        <v>0</v>
      </c>
      <c r="W15" s="11">
        <f t="shared" si="2"/>
        <v>0.42592592592592593</v>
      </c>
      <c r="X15" s="11">
        <f t="shared" si="3"/>
        <v>-0.68350168350168361</v>
      </c>
      <c r="Y15" s="11">
        <f t="shared" si="4"/>
        <v>1.6835016835016836</v>
      </c>
    </row>
    <row r="16" spans="1:26" s="103" customFormat="1" ht="15.75" customHeight="1">
      <c r="A16" s="222">
        <v>17</v>
      </c>
      <c r="B16" s="222"/>
      <c r="C16" s="101">
        <v>0</v>
      </c>
      <c r="D16" s="101">
        <v>100</v>
      </c>
      <c r="E16" s="101">
        <v>76.540000000000006</v>
      </c>
      <c r="F16" s="101">
        <v>44.96</v>
      </c>
      <c r="G16" s="101">
        <v>0</v>
      </c>
      <c r="H16" s="101">
        <v>7.99</v>
      </c>
      <c r="I16" s="101">
        <v>0</v>
      </c>
      <c r="J16" s="102">
        <f t="shared" si="0"/>
        <v>1</v>
      </c>
      <c r="K16" s="102">
        <f t="shared" si="1"/>
        <v>0.89561013848967863</v>
      </c>
      <c r="L16" s="102">
        <f t="shared" si="5"/>
        <v>0.58740527828586353</v>
      </c>
      <c r="N16" s="222">
        <v>17</v>
      </c>
      <c r="O16" s="222"/>
      <c r="P16" s="101">
        <v>100</v>
      </c>
      <c r="Q16" s="101">
        <v>0</v>
      </c>
      <c r="R16" s="101">
        <v>100</v>
      </c>
      <c r="S16" s="101">
        <v>45.18</v>
      </c>
      <c r="T16" s="101">
        <v>100</v>
      </c>
      <c r="U16" s="101">
        <v>50.64</v>
      </c>
      <c r="V16" s="101">
        <v>0</v>
      </c>
      <c r="W16" s="102">
        <f t="shared" si="2"/>
        <v>0.54820000000000002</v>
      </c>
      <c r="X16" s="102">
        <f t="shared" si="3"/>
        <v>0.49360000000000004</v>
      </c>
      <c r="Y16" s="102">
        <f t="shared" si="4"/>
        <v>1</v>
      </c>
      <c r="Z16" s="104" t="s">
        <v>95</v>
      </c>
    </row>
    <row r="17" spans="1:25" ht="15.75" customHeight="1">
      <c r="A17" s="221">
        <v>18</v>
      </c>
      <c r="B17" s="221"/>
      <c r="C17" s="100">
        <v>0</v>
      </c>
      <c r="D17" s="100">
        <v>100</v>
      </c>
      <c r="E17" s="100">
        <v>62.9</v>
      </c>
      <c r="F17" s="100">
        <v>90.71</v>
      </c>
      <c r="G17" s="100">
        <v>0</v>
      </c>
      <c r="H17" s="100">
        <v>33.090000000000003</v>
      </c>
      <c r="I17" s="100">
        <v>0</v>
      </c>
      <c r="J17" s="11">
        <f t="shared" si="0"/>
        <v>1</v>
      </c>
      <c r="K17" s="11">
        <f t="shared" si="1"/>
        <v>0.473926868044515</v>
      </c>
      <c r="L17" s="11">
        <f t="shared" si="5"/>
        <v>1.4421303656597773</v>
      </c>
      <c r="N17" s="221">
        <v>18</v>
      </c>
      <c r="O17" s="221"/>
      <c r="P17" s="100">
        <v>100</v>
      </c>
      <c r="Q17" s="100">
        <v>0</v>
      </c>
      <c r="R17" s="100">
        <v>48.89</v>
      </c>
      <c r="S17" s="100">
        <v>0</v>
      </c>
      <c r="T17" s="100">
        <v>100</v>
      </c>
      <c r="U17" s="100">
        <v>0</v>
      </c>
      <c r="V17" s="100">
        <v>0</v>
      </c>
      <c r="W17" s="11">
        <f t="shared" si="2"/>
        <v>1</v>
      </c>
      <c r="X17" s="11">
        <f t="shared" si="3"/>
        <v>1</v>
      </c>
      <c r="Y17" s="11">
        <f t="shared" si="4"/>
        <v>2.0454080589077521</v>
      </c>
    </row>
    <row r="18" spans="1:25" ht="15.75" customHeight="1">
      <c r="A18" s="221">
        <v>19</v>
      </c>
      <c r="B18" s="221"/>
      <c r="C18" s="100">
        <v>0</v>
      </c>
      <c r="D18" s="100">
        <v>100</v>
      </c>
      <c r="E18" s="100">
        <v>94.93</v>
      </c>
      <c r="F18" s="100">
        <v>95.26</v>
      </c>
      <c r="G18" s="100">
        <v>0</v>
      </c>
      <c r="H18" s="100">
        <v>26.42</v>
      </c>
      <c r="I18" s="100">
        <v>0</v>
      </c>
      <c r="J18" s="11">
        <f t="shared" si="0"/>
        <v>1</v>
      </c>
      <c r="K18" s="11">
        <f t="shared" si="1"/>
        <v>0.72168966606973561</v>
      </c>
      <c r="L18" s="11">
        <f t="shared" si="5"/>
        <v>1.0034762456546928</v>
      </c>
      <c r="N18" s="221">
        <v>19</v>
      </c>
      <c r="O18" s="221"/>
      <c r="P18" s="100">
        <v>100</v>
      </c>
      <c r="Q18" s="100">
        <v>0</v>
      </c>
      <c r="R18" s="100">
        <v>53.54</v>
      </c>
      <c r="S18" s="100">
        <v>0.43</v>
      </c>
      <c r="T18" s="100">
        <v>93.52</v>
      </c>
      <c r="U18" s="100">
        <v>0</v>
      </c>
      <c r="V18" s="100">
        <v>0</v>
      </c>
      <c r="W18" s="11">
        <f t="shared" si="2"/>
        <v>0.99196862159133359</v>
      </c>
      <c r="X18" s="11">
        <f t="shared" si="3"/>
        <v>1</v>
      </c>
      <c r="Y18" s="11">
        <f t="shared" si="4"/>
        <v>1.7467314157639149</v>
      </c>
    </row>
    <row r="19" spans="1:25" ht="15.75" customHeight="1">
      <c r="A19" s="221">
        <v>20</v>
      </c>
      <c r="B19" s="221"/>
      <c r="C19" s="100">
        <v>0</v>
      </c>
      <c r="D19" s="100">
        <v>100</v>
      </c>
      <c r="E19" s="100">
        <v>94.59</v>
      </c>
      <c r="F19" s="100">
        <v>100</v>
      </c>
      <c r="G19" s="100">
        <v>0</v>
      </c>
      <c r="H19" s="100">
        <v>12.74</v>
      </c>
      <c r="I19" s="100">
        <v>0</v>
      </c>
      <c r="J19" s="11">
        <f t="shared" si="0"/>
        <v>1</v>
      </c>
      <c r="K19" s="11">
        <f t="shared" si="1"/>
        <v>0.86531345808224969</v>
      </c>
      <c r="L19" s="11">
        <f t="shared" si="5"/>
        <v>1.057194206575748</v>
      </c>
      <c r="N19" s="221">
        <v>20</v>
      </c>
      <c r="O19" s="221"/>
      <c r="P19" s="100">
        <v>100</v>
      </c>
      <c r="Q19" s="100">
        <v>0</v>
      </c>
      <c r="R19" s="100">
        <v>57.96</v>
      </c>
      <c r="S19" s="100">
        <v>18.66</v>
      </c>
      <c r="T19" s="100">
        <v>100</v>
      </c>
      <c r="U19" s="100">
        <v>0</v>
      </c>
      <c r="V19" s="100">
        <v>0</v>
      </c>
      <c r="W19" s="11">
        <f t="shared" si="2"/>
        <v>0.67805383022774324</v>
      </c>
      <c r="X19" s="11">
        <f t="shared" si="3"/>
        <v>1</v>
      </c>
      <c r="Y19" s="11">
        <f t="shared" si="4"/>
        <v>1.7253278122843341</v>
      </c>
    </row>
    <row r="21" spans="1:25" ht="15.75" customHeight="1">
      <c r="A21" s="211" t="s">
        <v>94</v>
      </c>
      <c r="B21" s="211"/>
      <c r="C21" s="167" t="s">
        <v>96</v>
      </c>
      <c r="D21" s="213"/>
      <c r="E21" s="213"/>
      <c r="F21" s="213"/>
      <c r="G21" s="213"/>
      <c r="H21" s="213"/>
      <c r="I21" s="213"/>
      <c r="J21" s="5" t="s">
        <v>87</v>
      </c>
      <c r="K21" s="1"/>
      <c r="L21" s="5" t="s">
        <v>73</v>
      </c>
      <c r="N21" s="211" t="s">
        <v>94</v>
      </c>
      <c r="O21" s="211"/>
      <c r="P21" s="171" t="s">
        <v>97</v>
      </c>
      <c r="Q21" s="213"/>
      <c r="R21" s="213"/>
      <c r="S21" s="213"/>
      <c r="T21" s="213"/>
      <c r="U21" s="213"/>
      <c r="V21" s="213"/>
      <c r="W21" s="5" t="s">
        <v>87</v>
      </c>
      <c r="X21" s="1"/>
      <c r="Y21" s="5" t="s">
        <v>73</v>
      </c>
    </row>
    <row r="22" spans="1:25" ht="15.75" customHeight="1">
      <c r="A22" s="211"/>
      <c r="B22" s="211"/>
      <c r="C22" s="3" t="s">
        <v>32</v>
      </c>
      <c r="D22" s="3" t="s">
        <v>33</v>
      </c>
      <c r="E22" s="3" t="s">
        <v>34</v>
      </c>
      <c r="F22" s="3" t="s">
        <v>36</v>
      </c>
      <c r="G22" s="3" t="s">
        <v>37</v>
      </c>
      <c r="H22" s="3" t="s">
        <v>38</v>
      </c>
      <c r="I22" s="3" t="s">
        <v>39</v>
      </c>
      <c r="J22" s="10" t="s">
        <v>88</v>
      </c>
      <c r="K22" s="10" t="s">
        <v>89</v>
      </c>
      <c r="L22" s="1"/>
      <c r="N22" s="211"/>
      <c r="O22" s="211"/>
      <c r="P22" s="4" t="s">
        <v>32</v>
      </c>
      <c r="Q22" s="4" t="s">
        <v>33</v>
      </c>
      <c r="R22" s="4" t="s">
        <v>34</v>
      </c>
      <c r="S22" s="4" t="s">
        <v>36</v>
      </c>
      <c r="T22" s="4" t="s">
        <v>37</v>
      </c>
      <c r="U22" s="4" t="s">
        <v>38</v>
      </c>
      <c r="V22" s="4" t="s">
        <v>39</v>
      </c>
      <c r="W22" s="10" t="s">
        <v>93</v>
      </c>
      <c r="X22" s="10" t="s">
        <v>89</v>
      </c>
      <c r="Y22" s="1"/>
    </row>
    <row r="23" spans="1:25" ht="15.75" customHeight="1">
      <c r="A23" s="221">
        <v>1</v>
      </c>
      <c r="B23" s="221"/>
      <c r="C23" s="100">
        <v>0</v>
      </c>
      <c r="D23" s="100">
        <v>100</v>
      </c>
      <c r="E23" s="100">
        <v>63.35</v>
      </c>
      <c r="F23" s="100">
        <v>78.59</v>
      </c>
      <c r="G23" s="100">
        <v>0</v>
      </c>
      <c r="H23" s="100">
        <v>2.36</v>
      </c>
      <c r="I23" s="100">
        <v>0</v>
      </c>
      <c r="J23" s="11">
        <f>1-(G23/E23)</f>
        <v>1</v>
      </c>
      <c r="K23" s="11">
        <f>1-H23/E23</f>
        <v>0.96274664561957379</v>
      </c>
      <c r="L23" s="11">
        <f>F23/E23</f>
        <v>1.2405682715074982</v>
      </c>
      <c r="N23" s="221">
        <v>1</v>
      </c>
      <c r="O23" s="221"/>
      <c r="P23" s="100">
        <v>100</v>
      </c>
      <c r="Q23" s="100">
        <v>0</v>
      </c>
      <c r="R23" s="100">
        <v>35.229999999999997</v>
      </c>
      <c r="S23" s="100">
        <v>0</v>
      </c>
      <c r="T23" s="100">
        <v>45.54</v>
      </c>
      <c r="U23" s="100">
        <v>6.34</v>
      </c>
      <c r="V23" s="100">
        <v>0</v>
      </c>
      <c r="W23" s="11">
        <f t="shared" ref="W23:W37" si="6">1-S23/R23</f>
        <v>1</v>
      </c>
      <c r="X23" s="11">
        <f t="shared" ref="X23:X37" si="7">1-U23/R23</f>
        <v>0.820039738858927</v>
      </c>
      <c r="Y23" s="11">
        <f t="shared" ref="Y23:Y37" si="8">T23/R23</f>
        <v>1.2926483110984957</v>
      </c>
    </row>
    <row r="24" spans="1:25" ht="15.75" customHeight="1">
      <c r="A24" s="221">
        <v>2</v>
      </c>
      <c r="B24" s="221"/>
      <c r="C24" s="100">
        <v>0</v>
      </c>
      <c r="D24" s="100">
        <v>100</v>
      </c>
      <c r="E24" s="100">
        <v>51.86</v>
      </c>
      <c r="F24" s="100">
        <v>57.69</v>
      </c>
      <c r="G24" s="100">
        <v>0</v>
      </c>
      <c r="H24" s="100">
        <v>25.06</v>
      </c>
      <c r="I24" s="100">
        <v>0</v>
      </c>
      <c r="J24" s="11">
        <f t="shared" ref="J24:J37" si="9">1-(G24/E24)</f>
        <v>1</v>
      </c>
      <c r="K24" s="11">
        <f t="shared" ref="K24:K37" si="10">1-H24/E24</f>
        <v>0.51677593521018128</v>
      </c>
      <c r="L24" s="11">
        <f t="shared" ref="L24:L37" si="11">F24/E24</f>
        <v>1.112418048592364</v>
      </c>
      <c r="N24" s="221">
        <v>2</v>
      </c>
      <c r="O24" s="221"/>
      <c r="P24" s="100">
        <v>100</v>
      </c>
      <c r="Q24" s="100">
        <v>0</v>
      </c>
      <c r="R24" s="100">
        <v>72.989999999999995</v>
      </c>
      <c r="S24" s="100">
        <v>0</v>
      </c>
      <c r="T24" s="100">
        <v>88.4</v>
      </c>
      <c r="U24" s="100">
        <v>0</v>
      </c>
      <c r="V24" s="100">
        <v>0</v>
      </c>
      <c r="W24" s="11">
        <f t="shared" si="6"/>
        <v>1</v>
      </c>
      <c r="X24" s="11">
        <f t="shared" si="7"/>
        <v>1</v>
      </c>
      <c r="Y24" s="11">
        <f t="shared" si="8"/>
        <v>1.21112481161803</v>
      </c>
    </row>
    <row r="25" spans="1:25" ht="15.75" customHeight="1">
      <c r="A25" s="221">
        <v>4</v>
      </c>
      <c r="B25" s="221"/>
      <c r="C25" s="100">
        <v>0</v>
      </c>
      <c r="D25" s="100">
        <v>100</v>
      </c>
      <c r="E25" s="100">
        <v>12.18</v>
      </c>
      <c r="F25" s="100">
        <v>83.72</v>
      </c>
      <c r="G25" s="100">
        <v>0</v>
      </c>
      <c r="H25" s="100">
        <v>16.82</v>
      </c>
      <c r="I25" s="100">
        <v>0</v>
      </c>
      <c r="J25" s="11">
        <f t="shared" si="9"/>
        <v>1</v>
      </c>
      <c r="K25" s="11">
        <f t="shared" si="10"/>
        <v>-0.38095238095238093</v>
      </c>
      <c r="L25" s="11">
        <f t="shared" si="11"/>
        <v>6.8735632183908049</v>
      </c>
      <c r="N25" s="221">
        <v>4</v>
      </c>
      <c r="O25" s="221"/>
      <c r="P25" s="100">
        <v>100</v>
      </c>
      <c r="Q25" s="100">
        <v>0</v>
      </c>
      <c r="R25" s="100">
        <v>39.22</v>
      </c>
      <c r="S25" s="100">
        <v>0</v>
      </c>
      <c r="T25" s="100">
        <v>100</v>
      </c>
      <c r="U25" s="100">
        <v>0</v>
      </c>
      <c r="V25" s="100">
        <v>0</v>
      </c>
      <c r="W25" s="11">
        <f t="shared" si="6"/>
        <v>1</v>
      </c>
      <c r="X25" s="11">
        <f t="shared" si="7"/>
        <v>1</v>
      </c>
      <c r="Y25" s="11">
        <f t="shared" si="8"/>
        <v>2.5497195308516063</v>
      </c>
    </row>
    <row r="26" spans="1:25" ht="15.75" customHeight="1">
      <c r="A26" s="221">
        <v>6</v>
      </c>
      <c r="B26" s="221"/>
      <c r="C26" s="100">
        <v>0</v>
      </c>
      <c r="D26" s="100">
        <v>100</v>
      </c>
      <c r="E26" s="100">
        <v>72.290000000000006</v>
      </c>
      <c r="F26" s="100">
        <v>68.150000000000006</v>
      </c>
      <c r="G26" s="100">
        <v>1.49</v>
      </c>
      <c r="H26" s="100">
        <v>39.909999999999997</v>
      </c>
      <c r="I26" s="100">
        <v>0</v>
      </c>
      <c r="J26" s="11">
        <f t="shared" si="9"/>
        <v>0.97938857379997235</v>
      </c>
      <c r="K26" s="11">
        <f t="shared" si="10"/>
        <v>0.44791810762207784</v>
      </c>
      <c r="L26" s="11">
        <f t="shared" si="11"/>
        <v>0.94273066814220496</v>
      </c>
      <c r="N26" s="221">
        <v>6</v>
      </c>
      <c r="O26" s="221"/>
      <c r="P26" s="100">
        <v>100</v>
      </c>
      <c r="Q26" s="100">
        <v>0</v>
      </c>
      <c r="R26" s="100">
        <v>89.89</v>
      </c>
      <c r="S26" s="100">
        <v>0.25</v>
      </c>
      <c r="T26" s="100">
        <v>100</v>
      </c>
      <c r="U26" s="100">
        <v>0</v>
      </c>
      <c r="V26" s="100">
        <v>0</v>
      </c>
      <c r="W26" s="11">
        <f t="shared" si="6"/>
        <v>0.99721882300589615</v>
      </c>
      <c r="X26" s="11">
        <f t="shared" si="7"/>
        <v>1</v>
      </c>
      <c r="Y26" s="11">
        <f t="shared" si="8"/>
        <v>1.112470797641562</v>
      </c>
    </row>
    <row r="27" spans="1:25" ht="15.75" customHeight="1">
      <c r="A27" s="221">
        <v>7</v>
      </c>
      <c r="B27" s="221"/>
      <c r="C27" s="100">
        <v>0</v>
      </c>
      <c r="D27" s="100">
        <v>100</v>
      </c>
      <c r="E27" s="100">
        <v>50.02</v>
      </c>
      <c r="F27" s="100">
        <v>61.44</v>
      </c>
      <c r="G27" s="100">
        <v>3.59</v>
      </c>
      <c r="H27" s="100">
        <v>44.92</v>
      </c>
      <c r="I27" s="100">
        <v>0</v>
      </c>
      <c r="J27" s="11">
        <f t="shared" si="9"/>
        <v>0.92822870851659334</v>
      </c>
      <c r="K27" s="11">
        <f t="shared" si="10"/>
        <v>0.1019592163134746</v>
      </c>
      <c r="L27" s="11">
        <f t="shared" si="11"/>
        <v>1.228308676529388</v>
      </c>
      <c r="N27" s="221">
        <v>7</v>
      </c>
      <c r="O27" s="221"/>
      <c r="P27" s="100">
        <v>100</v>
      </c>
      <c r="Q27" s="100">
        <v>0</v>
      </c>
      <c r="R27" s="100">
        <v>34.43</v>
      </c>
      <c r="S27" s="100">
        <v>0</v>
      </c>
      <c r="T27" s="100">
        <v>60.62</v>
      </c>
      <c r="U27" s="100">
        <v>0</v>
      </c>
      <c r="V27" s="100">
        <v>0</v>
      </c>
      <c r="W27" s="11">
        <f t="shared" si="6"/>
        <v>1</v>
      </c>
      <c r="X27" s="11">
        <f t="shared" si="7"/>
        <v>1</v>
      </c>
      <c r="Y27" s="11">
        <f t="shared" si="8"/>
        <v>1.7606738309613708</v>
      </c>
    </row>
    <row r="28" spans="1:25" ht="15.75" customHeight="1">
      <c r="A28" s="221">
        <v>8</v>
      </c>
      <c r="B28" s="221"/>
      <c r="C28" s="100">
        <v>0</v>
      </c>
      <c r="D28" s="100">
        <v>100</v>
      </c>
      <c r="E28" s="100">
        <v>53.52</v>
      </c>
      <c r="F28" s="100">
        <v>27.1</v>
      </c>
      <c r="G28" s="100">
        <v>16.86</v>
      </c>
      <c r="H28" s="100">
        <v>0.9</v>
      </c>
      <c r="I28" s="100">
        <v>0</v>
      </c>
      <c r="J28" s="11">
        <f t="shared" si="9"/>
        <v>0.68497757847533636</v>
      </c>
      <c r="K28" s="11">
        <f t="shared" si="10"/>
        <v>0.98318385650224216</v>
      </c>
      <c r="L28" s="11">
        <f t="shared" si="11"/>
        <v>0.50635276532137519</v>
      </c>
      <c r="N28" s="221">
        <v>8</v>
      </c>
      <c r="O28" s="221"/>
      <c r="P28" s="100">
        <v>100</v>
      </c>
      <c r="Q28" s="100">
        <v>0</v>
      </c>
      <c r="R28" s="100">
        <v>25.18</v>
      </c>
      <c r="S28" s="100">
        <v>0</v>
      </c>
      <c r="T28" s="100">
        <v>0</v>
      </c>
      <c r="U28" s="100">
        <v>1.33</v>
      </c>
      <c r="V28" s="100">
        <v>0</v>
      </c>
      <c r="W28" s="11">
        <f t="shared" si="6"/>
        <v>1</v>
      </c>
      <c r="X28" s="11">
        <f t="shared" si="7"/>
        <v>0.94718030182684665</v>
      </c>
      <c r="Y28" s="11">
        <f t="shared" si="8"/>
        <v>0</v>
      </c>
    </row>
    <row r="29" spans="1:25" ht="15.75" customHeight="1">
      <c r="A29" s="221">
        <v>9</v>
      </c>
      <c r="B29" s="221"/>
      <c r="C29" s="100">
        <v>0</v>
      </c>
      <c r="D29" s="100">
        <v>100</v>
      </c>
      <c r="E29" s="100">
        <v>76.290000000000006</v>
      </c>
      <c r="F29" s="100">
        <v>98.9</v>
      </c>
      <c r="G29" s="100">
        <v>4.71</v>
      </c>
      <c r="H29" s="100">
        <v>20.239999999999998</v>
      </c>
      <c r="I29" s="100">
        <v>0</v>
      </c>
      <c r="J29" s="11">
        <f t="shared" si="9"/>
        <v>0.93826189539913485</v>
      </c>
      <c r="K29" s="11">
        <f t="shared" si="10"/>
        <v>0.7346965526281295</v>
      </c>
      <c r="L29" s="11">
        <f t="shared" si="11"/>
        <v>1.2963691178398218</v>
      </c>
      <c r="N29" s="221">
        <v>9</v>
      </c>
      <c r="O29" s="221"/>
      <c r="P29" s="100">
        <v>100</v>
      </c>
      <c r="Q29" s="100">
        <v>0</v>
      </c>
      <c r="R29" s="100">
        <v>33.83</v>
      </c>
      <c r="S29" s="100">
        <v>0</v>
      </c>
      <c r="T29" s="100">
        <v>65.45</v>
      </c>
      <c r="U29" s="100">
        <v>0</v>
      </c>
      <c r="V29" s="100">
        <v>0</v>
      </c>
      <c r="W29" s="11">
        <f t="shared" si="6"/>
        <v>1</v>
      </c>
      <c r="X29" s="11">
        <f t="shared" si="7"/>
        <v>1</v>
      </c>
      <c r="Y29" s="11">
        <f t="shared" si="8"/>
        <v>1.9346733668341711</v>
      </c>
    </row>
    <row r="30" spans="1:25" ht="15.75" customHeight="1">
      <c r="A30" s="221">
        <v>10</v>
      </c>
      <c r="B30" s="221"/>
      <c r="C30" s="100">
        <v>0</v>
      </c>
      <c r="D30" s="100">
        <v>100</v>
      </c>
      <c r="E30" s="100">
        <v>73.45</v>
      </c>
      <c r="F30" s="100">
        <v>77.319999999999993</v>
      </c>
      <c r="G30" s="100">
        <v>0</v>
      </c>
      <c r="H30" s="100">
        <v>13.01</v>
      </c>
      <c r="I30" s="100">
        <v>0</v>
      </c>
      <c r="J30" s="11">
        <f t="shared" si="9"/>
        <v>1</v>
      </c>
      <c r="K30" s="11">
        <f t="shared" si="10"/>
        <v>0.82287270251872024</v>
      </c>
      <c r="L30" s="11">
        <f t="shared" si="11"/>
        <v>1.0526889040163374</v>
      </c>
      <c r="N30" s="221">
        <v>10</v>
      </c>
      <c r="O30" s="221"/>
      <c r="P30" s="100">
        <v>100</v>
      </c>
      <c r="Q30" s="100">
        <v>0</v>
      </c>
      <c r="R30" s="100">
        <v>43.76</v>
      </c>
      <c r="S30" s="100">
        <v>0</v>
      </c>
      <c r="T30" s="100">
        <v>100</v>
      </c>
      <c r="U30" s="100">
        <v>3.58</v>
      </c>
      <c r="V30" s="100">
        <v>0</v>
      </c>
      <c r="W30" s="11">
        <f t="shared" si="6"/>
        <v>1</v>
      </c>
      <c r="X30" s="11">
        <f t="shared" si="7"/>
        <v>0.9181901279707495</v>
      </c>
      <c r="Y30" s="11">
        <f t="shared" si="8"/>
        <v>2.2851919561243146</v>
      </c>
    </row>
    <row r="31" spans="1:25" ht="15.75" customHeight="1">
      <c r="A31" s="221">
        <v>12</v>
      </c>
      <c r="B31" s="221"/>
      <c r="C31" s="100">
        <v>0</v>
      </c>
      <c r="D31" s="100">
        <v>100</v>
      </c>
      <c r="E31" s="100">
        <v>63.18</v>
      </c>
      <c r="F31" s="100">
        <v>40.21</v>
      </c>
      <c r="G31" s="100">
        <v>6.57</v>
      </c>
      <c r="H31" s="100">
        <v>10.210000000000001</v>
      </c>
      <c r="I31" s="100">
        <v>0</v>
      </c>
      <c r="J31" s="11">
        <f t="shared" si="9"/>
        <v>0.89601139601139601</v>
      </c>
      <c r="K31" s="11">
        <f t="shared" si="10"/>
        <v>0.83839822728711622</v>
      </c>
      <c r="L31" s="11">
        <f t="shared" si="11"/>
        <v>0.63643558088002539</v>
      </c>
      <c r="N31" s="221">
        <v>12</v>
      </c>
      <c r="O31" s="221"/>
      <c r="P31" s="100">
        <v>100</v>
      </c>
      <c r="Q31" s="100">
        <v>0</v>
      </c>
      <c r="R31" s="100">
        <v>54.76</v>
      </c>
      <c r="S31" s="100">
        <v>29.54</v>
      </c>
      <c r="T31" s="100">
        <v>88.44</v>
      </c>
      <c r="U31" s="100">
        <v>0</v>
      </c>
      <c r="V31" s="100">
        <v>0</v>
      </c>
      <c r="W31" s="11">
        <f t="shared" si="6"/>
        <v>0.46055514974433898</v>
      </c>
      <c r="X31" s="11">
        <f t="shared" si="7"/>
        <v>1</v>
      </c>
      <c r="Y31" s="11">
        <f t="shared" si="8"/>
        <v>1.6150474799123449</v>
      </c>
    </row>
    <row r="32" spans="1:25" ht="15.75" customHeight="1">
      <c r="A32" s="221">
        <v>13</v>
      </c>
      <c r="B32" s="221"/>
      <c r="C32" s="100">
        <v>0</v>
      </c>
      <c r="D32" s="100">
        <v>100</v>
      </c>
      <c r="E32" s="100">
        <v>34.770000000000003</v>
      </c>
      <c r="F32" s="100">
        <v>68.44</v>
      </c>
      <c r="G32" s="100">
        <v>0</v>
      </c>
      <c r="H32" s="100">
        <v>2.13</v>
      </c>
      <c r="I32" s="100">
        <v>0</v>
      </c>
      <c r="J32" s="11">
        <f t="shared" si="9"/>
        <v>1</v>
      </c>
      <c r="K32" s="11">
        <f t="shared" si="10"/>
        <v>0.93874029335634168</v>
      </c>
      <c r="L32" s="11">
        <f t="shared" si="11"/>
        <v>1.9683635317802701</v>
      </c>
      <c r="N32" s="221">
        <v>13</v>
      </c>
      <c r="O32" s="221"/>
      <c r="P32" s="100">
        <v>100</v>
      </c>
      <c r="Q32" s="100">
        <v>0</v>
      </c>
      <c r="R32" s="100">
        <v>40.130000000000003</v>
      </c>
      <c r="S32" s="100">
        <v>0</v>
      </c>
      <c r="T32" s="100">
        <v>62.9</v>
      </c>
      <c r="U32" s="100">
        <v>1.59</v>
      </c>
      <c r="V32" s="100">
        <v>0</v>
      </c>
      <c r="W32" s="11">
        <f t="shared" si="6"/>
        <v>1</v>
      </c>
      <c r="X32" s="11">
        <f t="shared" si="7"/>
        <v>0.96037876900074759</v>
      </c>
      <c r="Y32" s="11">
        <f t="shared" si="8"/>
        <v>1.5674059307251431</v>
      </c>
    </row>
    <row r="33" spans="1:25" ht="15.75" customHeight="1">
      <c r="A33" s="221">
        <v>14</v>
      </c>
      <c r="B33" s="221"/>
      <c r="C33" s="100">
        <v>0</v>
      </c>
      <c r="D33" s="100">
        <v>100</v>
      </c>
      <c r="E33" s="100">
        <v>73.260000000000005</v>
      </c>
      <c r="F33" s="100">
        <v>24.69</v>
      </c>
      <c r="G33" s="100">
        <v>12.83</v>
      </c>
      <c r="H33" s="100">
        <v>18.239999999999998</v>
      </c>
      <c r="I33" s="100">
        <v>0</v>
      </c>
      <c r="J33" s="11">
        <f t="shared" si="9"/>
        <v>0.82487032487032486</v>
      </c>
      <c r="K33" s="11">
        <f t="shared" si="10"/>
        <v>0.75102375102375107</v>
      </c>
      <c r="L33" s="11">
        <f t="shared" si="11"/>
        <v>0.337018837018837</v>
      </c>
      <c r="N33" s="221">
        <v>14</v>
      </c>
      <c r="O33" s="221"/>
      <c r="P33" s="100">
        <v>100</v>
      </c>
      <c r="Q33" s="100">
        <v>0</v>
      </c>
      <c r="R33" s="100">
        <v>84.1</v>
      </c>
      <c r="S33" s="100">
        <v>23.47</v>
      </c>
      <c r="T33" s="100">
        <v>100</v>
      </c>
      <c r="U33" s="100">
        <v>0</v>
      </c>
      <c r="V33" s="100">
        <v>0</v>
      </c>
      <c r="W33" s="11">
        <f t="shared" si="6"/>
        <v>0.72092746730083235</v>
      </c>
      <c r="X33" s="11">
        <f t="shared" si="7"/>
        <v>1</v>
      </c>
      <c r="Y33" s="11">
        <f t="shared" si="8"/>
        <v>1.1890606420927468</v>
      </c>
    </row>
    <row r="34" spans="1:25" ht="15.75" customHeight="1">
      <c r="A34" s="221">
        <v>16</v>
      </c>
      <c r="B34" s="221"/>
      <c r="C34" s="100">
        <v>0</v>
      </c>
      <c r="D34" s="100">
        <v>100</v>
      </c>
      <c r="E34" s="100">
        <v>74.37</v>
      </c>
      <c r="F34" s="100">
        <v>59.86</v>
      </c>
      <c r="G34" s="100">
        <v>0</v>
      </c>
      <c r="H34" s="100">
        <v>0</v>
      </c>
      <c r="I34" s="100">
        <v>0</v>
      </c>
      <c r="J34" s="11">
        <f t="shared" si="9"/>
        <v>1</v>
      </c>
      <c r="K34" s="11">
        <f t="shared" si="10"/>
        <v>1</v>
      </c>
      <c r="L34" s="11">
        <f t="shared" si="11"/>
        <v>0.80489444668549137</v>
      </c>
      <c r="N34" s="221">
        <v>16</v>
      </c>
      <c r="O34" s="221"/>
      <c r="P34" s="100">
        <v>100</v>
      </c>
      <c r="Q34" s="100">
        <v>0</v>
      </c>
      <c r="R34" s="100">
        <v>59.4</v>
      </c>
      <c r="S34" s="100">
        <v>34.1</v>
      </c>
      <c r="T34" s="100">
        <v>100</v>
      </c>
      <c r="U34" s="100">
        <v>100</v>
      </c>
      <c r="V34" s="100">
        <v>0</v>
      </c>
      <c r="W34" s="11">
        <f t="shared" si="6"/>
        <v>0.42592592592592593</v>
      </c>
      <c r="X34" s="11">
        <f t="shared" si="7"/>
        <v>-0.68350168350168361</v>
      </c>
      <c r="Y34" s="11">
        <f t="shared" si="8"/>
        <v>1.6835016835016836</v>
      </c>
    </row>
    <row r="35" spans="1:25" ht="15.75" customHeight="1">
      <c r="A35" s="221">
        <v>18</v>
      </c>
      <c r="B35" s="221"/>
      <c r="C35" s="100">
        <v>0</v>
      </c>
      <c r="D35" s="100">
        <v>100</v>
      </c>
      <c r="E35" s="100">
        <v>62.9</v>
      </c>
      <c r="F35" s="100">
        <v>90.71</v>
      </c>
      <c r="G35" s="100">
        <v>0</v>
      </c>
      <c r="H35" s="100">
        <v>33.090000000000003</v>
      </c>
      <c r="I35" s="100">
        <v>0</v>
      </c>
      <c r="J35" s="11">
        <f t="shared" si="9"/>
        <v>1</v>
      </c>
      <c r="K35" s="11">
        <f t="shared" si="10"/>
        <v>0.473926868044515</v>
      </c>
      <c r="L35" s="11">
        <f t="shared" si="11"/>
        <v>1.4421303656597773</v>
      </c>
      <c r="N35" s="221">
        <v>18</v>
      </c>
      <c r="O35" s="221"/>
      <c r="P35" s="100">
        <v>100</v>
      </c>
      <c r="Q35" s="100">
        <v>0</v>
      </c>
      <c r="R35" s="100">
        <v>48.89</v>
      </c>
      <c r="S35" s="100">
        <v>0</v>
      </c>
      <c r="T35" s="100">
        <v>100</v>
      </c>
      <c r="U35" s="100">
        <v>0</v>
      </c>
      <c r="V35" s="100">
        <v>0</v>
      </c>
      <c r="W35" s="11">
        <f t="shared" si="6"/>
        <v>1</v>
      </c>
      <c r="X35" s="11">
        <f t="shared" si="7"/>
        <v>1</v>
      </c>
      <c r="Y35" s="11">
        <f t="shared" si="8"/>
        <v>2.0454080589077521</v>
      </c>
    </row>
    <row r="36" spans="1:25" ht="15.75" customHeight="1">
      <c r="A36" s="221">
        <v>19</v>
      </c>
      <c r="B36" s="221"/>
      <c r="C36" s="100">
        <v>0</v>
      </c>
      <c r="D36" s="100">
        <v>100</v>
      </c>
      <c r="E36" s="100">
        <v>94.93</v>
      </c>
      <c r="F36" s="100">
        <v>95.26</v>
      </c>
      <c r="G36" s="100">
        <v>0</v>
      </c>
      <c r="H36" s="100">
        <v>26.42</v>
      </c>
      <c r="I36" s="100">
        <v>0</v>
      </c>
      <c r="J36" s="11">
        <f t="shared" si="9"/>
        <v>1</v>
      </c>
      <c r="K36" s="11">
        <f t="shared" si="10"/>
        <v>0.72168966606973561</v>
      </c>
      <c r="L36" s="11">
        <f t="shared" si="11"/>
        <v>1.0034762456546928</v>
      </c>
      <c r="N36" s="221">
        <v>19</v>
      </c>
      <c r="O36" s="221"/>
      <c r="P36" s="100">
        <v>100</v>
      </c>
      <c r="Q36" s="100">
        <v>0</v>
      </c>
      <c r="R36" s="100">
        <v>53.54</v>
      </c>
      <c r="S36" s="100">
        <v>0.43</v>
      </c>
      <c r="T36" s="100">
        <v>93.52</v>
      </c>
      <c r="U36" s="100">
        <v>0</v>
      </c>
      <c r="V36" s="100">
        <v>0</v>
      </c>
      <c r="W36" s="11">
        <f t="shared" si="6"/>
        <v>0.99196862159133359</v>
      </c>
      <c r="X36" s="11">
        <f t="shared" si="7"/>
        <v>1</v>
      </c>
      <c r="Y36" s="11">
        <f t="shared" si="8"/>
        <v>1.7467314157639149</v>
      </c>
    </row>
    <row r="37" spans="1:25" ht="15.75" customHeight="1">
      <c r="A37" s="221">
        <v>20</v>
      </c>
      <c r="B37" s="221"/>
      <c r="C37" s="100">
        <v>0</v>
      </c>
      <c r="D37" s="100">
        <v>100</v>
      </c>
      <c r="E37" s="100">
        <v>94.59</v>
      </c>
      <c r="F37" s="100">
        <v>100</v>
      </c>
      <c r="G37" s="100">
        <v>0</v>
      </c>
      <c r="H37" s="100">
        <v>12.74</v>
      </c>
      <c r="I37" s="100">
        <v>0</v>
      </c>
      <c r="J37" s="11">
        <f t="shared" si="9"/>
        <v>1</v>
      </c>
      <c r="K37" s="11">
        <f t="shared" si="10"/>
        <v>0.86531345808224969</v>
      </c>
      <c r="L37" s="11">
        <f t="shared" si="11"/>
        <v>1.057194206575748</v>
      </c>
      <c r="N37" s="221">
        <v>20</v>
      </c>
      <c r="O37" s="221"/>
      <c r="P37" s="100">
        <v>100</v>
      </c>
      <c r="Q37" s="100">
        <v>0</v>
      </c>
      <c r="R37" s="100">
        <v>57.96</v>
      </c>
      <c r="S37" s="100">
        <v>18.66</v>
      </c>
      <c r="T37" s="100">
        <v>100</v>
      </c>
      <c r="U37" s="100">
        <v>0</v>
      </c>
      <c r="V37" s="100">
        <v>0</v>
      </c>
      <c r="W37" s="11">
        <f t="shared" si="6"/>
        <v>0.67805383022774324</v>
      </c>
      <c r="X37" s="11">
        <f t="shared" si="7"/>
        <v>1</v>
      </c>
      <c r="Y37" s="11">
        <f t="shared" si="8"/>
        <v>1.7253278122843341</v>
      </c>
    </row>
    <row r="38" spans="1:25" ht="15.75" customHeight="1">
      <c r="J38" s="11"/>
      <c r="K38" s="11"/>
      <c r="L38" s="11"/>
    </row>
    <row r="39" spans="1:25" ht="15.75" customHeight="1">
      <c r="A39" s="214" t="s">
        <v>16</v>
      </c>
      <c r="B39" s="214"/>
      <c r="C39" s="214"/>
      <c r="D39" s="214"/>
      <c r="E39" s="214"/>
      <c r="F39" s="214"/>
      <c r="J39" s="11"/>
      <c r="K39" s="11"/>
      <c r="L39" s="11"/>
    </row>
    <row r="40" spans="1:25" ht="46.5" customHeight="1">
      <c r="A40" s="37" t="s">
        <v>18</v>
      </c>
      <c r="B40" s="37" t="s">
        <v>19</v>
      </c>
      <c r="C40" s="37" t="s">
        <v>49</v>
      </c>
      <c r="D40" s="37" t="s">
        <v>50</v>
      </c>
      <c r="E40" s="37" t="s">
        <v>51</v>
      </c>
      <c r="F40" s="37" t="s">
        <v>52</v>
      </c>
    </row>
    <row r="41" spans="1:25" ht="15.75" customHeight="1">
      <c r="A41" s="38" t="s">
        <v>22</v>
      </c>
      <c r="B41" s="89">
        <f>AVERAGE(E23:E37)</f>
        <v>63.397333333333329</v>
      </c>
      <c r="C41" s="89">
        <f>AVERAGE(G23:G37)</f>
        <v>3.07</v>
      </c>
      <c r="D41" s="89">
        <f>AVERAGE(H23:H37)</f>
        <v>17.736666666666668</v>
      </c>
      <c r="E41" s="89">
        <f>B41/C41</f>
        <v>20.650597176981542</v>
      </c>
      <c r="F41" s="89">
        <f>B41/D41</f>
        <v>3.5743657207291859</v>
      </c>
    </row>
    <row r="42" spans="1:25" ht="15.75" customHeight="1">
      <c r="A42" s="39" t="s">
        <v>23</v>
      </c>
      <c r="B42" s="86">
        <f>AVERAGE(R23:R37)</f>
        <v>51.553999999999995</v>
      </c>
      <c r="C42" s="86">
        <f>AVERAGE(S23:S37)</f>
        <v>7.0966666666666667</v>
      </c>
      <c r="D42" s="86">
        <f>AVERAGE(U23:U37)</f>
        <v>7.5226666666666668</v>
      </c>
      <c r="E42" s="86">
        <f>B42/C42</f>
        <v>7.2645373414748704</v>
      </c>
      <c r="F42" s="86">
        <f>B42/D42</f>
        <v>6.8531549096065216</v>
      </c>
    </row>
    <row r="44" spans="1:25" ht="15.75" customHeight="1">
      <c r="A44" s="14" t="s">
        <v>98</v>
      </c>
    </row>
    <row r="45" spans="1:25" ht="15.75" customHeight="1">
      <c r="A45" s="121" t="s">
        <v>99</v>
      </c>
    </row>
    <row r="46" spans="1:25" ht="15.75" customHeight="1">
      <c r="A46" s="121" t="s">
        <v>100</v>
      </c>
    </row>
    <row r="47" spans="1:25" ht="15.75" customHeight="1">
      <c r="A47" s="121" t="s">
        <v>101</v>
      </c>
    </row>
    <row r="48" spans="1:25" ht="15.75" customHeight="1">
      <c r="A48" s="121" t="s">
        <v>102</v>
      </c>
    </row>
  </sheetData>
  <mergeCells count="73">
    <mergeCell ref="A35:B35"/>
    <mergeCell ref="N35:O35"/>
    <mergeCell ref="A36:B36"/>
    <mergeCell ref="N36:O36"/>
    <mergeCell ref="A37:B37"/>
    <mergeCell ref="N37:O37"/>
    <mergeCell ref="A28:B28"/>
    <mergeCell ref="N28:O28"/>
    <mergeCell ref="A29:B29"/>
    <mergeCell ref="N29:O29"/>
    <mergeCell ref="A34:B34"/>
    <mergeCell ref="N34:O34"/>
    <mergeCell ref="A31:B31"/>
    <mergeCell ref="N31:O31"/>
    <mergeCell ref="A32:B32"/>
    <mergeCell ref="N32:O32"/>
    <mergeCell ref="A33:B33"/>
    <mergeCell ref="N33:O33"/>
    <mergeCell ref="P21:V21"/>
    <mergeCell ref="A23:B23"/>
    <mergeCell ref="N23:O23"/>
    <mergeCell ref="A24:B24"/>
    <mergeCell ref="N24:O24"/>
    <mergeCell ref="N18:O18"/>
    <mergeCell ref="N19:O19"/>
    <mergeCell ref="A39:F39"/>
    <mergeCell ref="A21:B22"/>
    <mergeCell ref="C21:I21"/>
    <mergeCell ref="N21:O22"/>
    <mergeCell ref="A26:B26"/>
    <mergeCell ref="N26:O26"/>
    <mergeCell ref="A27:B27"/>
    <mergeCell ref="A18:B18"/>
    <mergeCell ref="A19:B19"/>
    <mergeCell ref="A30:B30"/>
    <mergeCell ref="N30:O30"/>
    <mergeCell ref="A25:B25"/>
    <mergeCell ref="N25:O25"/>
    <mergeCell ref="N27:O27"/>
    <mergeCell ref="N17:O17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A14:B14"/>
    <mergeCell ref="A15:B15"/>
    <mergeCell ref="A16:B16"/>
    <mergeCell ref="A17:B17"/>
    <mergeCell ref="N1:O2"/>
    <mergeCell ref="N3:O3"/>
    <mergeCell ref="N4:O4"/>
    <mergeCell ref="N5:O5"/>
    <mergeCell ref="A12:B12"/>
    <mergeCell ref="A6:B6"/>
    <mergeCell ref="A7:B7"/>
    <mergeCell ref="A8:B8"/>
    <mergeCell ref="A9:B9"/>
    <mergeCell ref="A10:B10"/>
    <mergeCell ref="A11:B11"/>
    <mergeCell ref="A1:B2"/>
    <mergeCell ref="P1:V1"/>
    <mergeCell ref="A3:B3"/>
    <mergeCell ref="A4:B4"/>
    <mergeCell ref="A5:B5"/>
    <mergeCell ref="A13:B13"/>
    <mergeCell ref="C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201B-434E-4FBA-994B-830442E1DED4}">
  <dimension ref="A1:K113"/>
  <sheetViews>
    <sheetView topLeftCell="A39" workbookViewId="0">
      <selection activeCell="F13" sqref="F13"/>
    </sheetView>
  </sheetViews>
  <sheetFormatPr baseColWidth="10" defaultColWidth="8.83203125" defaultRowHeight="13"/>
  <cols>
    <col min="1" max="5" width="15.33203125" customWidth="1"/>
    <col min="6" max="6" width="14.33203125" customWidth="1"/>
    <col min="7" max="11" width="14" customWidth="1"/>
  </cols>
  <sheetData>
    <row r="1" spans="1:11">
      <c r="A1" s="223" t="s">
        <v>103</v>
      </c>
      <c r="B1" s="223"/>
      <c r="C1" s="223"/>
      <c r="D1" s="223"/>
      <c r="E1" s="223"/>
      <c r="G1" s="223" t="s">
        <v>104</v>
      </c>
      <c r="H1" s="223"/>
      <c r="I1" s="223"/>
      <c r="J1" s="223"/>
      <c r="K1" s="223"/>
    </row>
    <row r="2" spans="1:11" ht="46.5" customHeight="1">
      <c r="A2" s="154" t="s">
        <v>0</v>
      </c>
      <c r="B2" s="155" t="s">
        <v>105</v>
      </c>
      <c r="C2" s="155" t="s">
        <v>106</v>
      </c>
      <c r="D2" s="156" t="s">
        <v>107</v>
      </c>
      <c r="E2" s="156" t="s">
        <v>108</v>
      </c>
      <c r="G2" s="154" t="s">
        <v>94</v>
      </c>
      <c r="H2" s="155" t="s">
        <v>105</v>
      </c>
      <c r="I2" s="155" t="s">
        <v>106</v>
      </c>
      <c r="J2" s="156" t="s">
        <v>107</v>
      </c>
      <c r="K2" s="156" t="s">
        <v>108</v>
      </c>
    </row>
    <row r="3" spans="1:11">
      <c r="A3" s="21">
        <v>1</v>
      </c>
      <c r="B3" s="98">
        <v>0.80835550824906865</v>
      </c>
      <c r="C3" s="98">
        <v>0.91452900478978194</v>
      </c>
      <c r="D3" s="98">
        <v>0.67262340706020207</v>
      </c>
      <c r="E3" s="98">
        <v>2.2982276256042189</v>
      </c>
      <c r="G3" s="50">
        <v>1</v>
      </c>
      <c r="H3" s="98">
        <v>1</v>
      </c>
      <c r="I3" s="98">
        <v>1.2405682715074982</v>
      </c>
      <c r="J3" s="98">
        <v>1</v>
      </c>
      <c r="K3" s="98">
        <v>1.2926483110984957</v>
      </c>
    </row>
    <row r="4" spans="1:11">
      <c r="A4" s="21">
        <v>2</v>
      </c>
      <c r="B4" s="98">
        <v>0.39374005305039783</v>
      </c>
      <c r="C4" s="98">
        <v>1.5094960212201594</v>
      </c>
      <c r="D4" s="98">
        <v>0.87755000000000005</v>
      </c>
      <c r="E4" s="98">
        <v>0.69604999999999995</v>
      </c>
      <c r="G4" s="50">
        <v>2</v>
      </c>
      <c r="H4" s="98">
        <v>1</v>
      </c>
      <c r="I4" s="98">
        <v>1.112418048592364</v>
      </c>
      <c r="J4" s="98">
        <v>1</v>
      </c>
      <c r="K4" s="98">
        <v>1.21112481161803</v>
      </c>
    </row>
    <row r="5" spans="1:11">
      <c r="A5" s="21">
        <v>4</v>
      </c>
      <c r="B5" s="98">
        <v>0.70583080158915634</v>
      </c>
      <c r="C5" s="98">
        <v>0.90926618368777756</v>
      </c>
      <c r="D5" s="98">
        <v>0.84415256377873193</v>
      </c>
      <c r="E5" s="98">
        <v>1.6839269175717773</v>
      </c>
      <c r="G5" s="50">
        <v>4</v>
      </c>
      <c r="H5" s="98">
        <v>1</v>
      </c>
      <c r="I5" s="98">
        <v>6.8735632183908049</v>
      </c>
      <c r="J5" s="98">
        <v>1</v>
      </c>
      <c r="K5" s="98">
        <v>2.5497195308516063</v>
      </c>
    </row>
    <row r="6" spans="1:11">
      <c r="A6" s="21">
        <v>5</v>
      </c>
      <c r="B6" s="98">
        <v>1</v>
      </c>
      <c r="C6" s="98">
        <v>1.4506600128783003</v>
      </c>
      <c r="D6" s="98">
        <v>1</v>
      </c>
      <c r="E6" s="98">
        <v>0.64165686439253911</v>
      </c>
      <c r="G6" s="50">
        <v>6</v>
      </c>
      <c r="H6" s="98">
        <v>0.97938857379997235</v>
      </c>
      <c r="I6" s="98">
        <v>0.94273066814220496</v>
      </c>
      <c r="J6" s="98">
        <v>0.99721882300589615</v>
      </c>
      <c r="K6" s="98">
        <v>1.112470797641562</v>
      </c>
    </row>
    <row r="7" spans="1:11">
      <c r="A7" s="21">
        <v>6</v>
      </c>
      <c r="B7" s="98">
        <v>1</v>
      </c>
      <c r="C7" s="98">
        <v>1.7686961933409395</v>
      </c>
      <c r="D7" s="98">
        <v>1</v>
      </c>
      <c r="E7" s="98">
        <v>4.1749174917491742E-2</v>
      </c>
      <c r="G7" s="50">
        <v>7</v>
      </c>
      <c r="H7" s="98">
        <v>0.92822870851659334</v>
      </c>
      <c r="I7" s="98">
        <v>1.228308676529388</v>
      </c>
      <c r="J7" s="98">
        <v>1</v>
      </c>
      <c r="K7" s="98">
        <v>1.7606738309613708</v>
      </c>
    </row>
    <row r="8" spans="1:11">
      <c r="A8" s="21">
        <v>7</v>
      </c>
      <c r="B8" s="98">
        <v>0.79080711707065499</v>
      </c>
      <c r="C8" s="98">
        <v>1.222215059308922</v>
      </c>
      <c r="D8" s="98">
        <v>1</v>
      </c>
      <c r="E8" s="98">
        <v>1.1200716845878136</v>
      </c>
      <c r="G8" s="50">
        <v>8</v>
      </c>
      <c r="H8" s="98">
        <v>0.68497757847533636</v>
      </c>
      <c r="I8" s="98">
        <v>0.50635276532137519</v>
      </c>
      <c r="J8" s="98">
        <v>1</v>
      </c>
      <c r="K8" s="98">
        <v>0</v>
      </c>
    </row>
    <row r="9" spans="1:11">
      <c r="A9" s="21">
        <v>8</v>
      </c>
      <c r="B9" s="98">
        <v>1</v>
      </c>
      <c r="C9" s="98">
        <v>1.4197002141327624</v>
      </c>
      <c r="D9" s="98">
        <v>0.63402229901545293</v>
      </c>
      <c r="E9" s="98">
        <v>0.57521027580361217</v>
      </c>
      <c r="G9" s="50">
        <v>9</v>
      </c>
      <c r="H9" s="98">
        <v>0.93826189539913485</v>
      </c>
      <c r="I9" s="98">
        <v>1.2963691178398218</v>
      </c>
      <c r="J9" s="98">
        <v>1</v>
      </c>
      <c r="K9" s="98">
        <v>1.9346733668341711</v>
      </c>
    </row>
    <row r="10" spans="1:11">
      <c r="A10" s="21">
        <v>9</v>
      </c>
      <c r="B10" s="98">
        <v>1</v>
      </c>
      <c r="C10" s="98">
        <v>1.9754305977710229</v>
      </c>
      <c r="D10" s="98">
        <v>0.81380180938354729</v>
      </c>
      <c r="E10" s="98">
        <v>0.855038922785609</v>
      </c>
      <c r="G10" s="50">
        <v>10</v>
      </c>
      <c r="H10" s="98">
        <v>1</v>
      </c>
      <c r="I10" s="98">
        <v>1.0526889040163374</v>
      </c>
      <c r="J10" s="98">
        <v>1</v>
      </c>
      <c r="K10" s="98">
        <v>2.2851919561243146</v>
      </c>
    </row>
    <row r="11" spans="1:11">
      <c r="G11" s="50">
        <v>12</v>
      </c>
      <c r="H11" s="98">
        <v>0.89601139601139601</v>
      </c>
      <c r="I11" s="98">
        <v>0.63643558088002539</v>
      </c>
      <c r="J11" s="98">
        <v>0.46055514974433898</v>
      </c>
      <c r="K11" s="98">
        <v>1.6150474799123449</v>
      </c>
    </row>
    <row r="12" spans="1:11">
      <c r="G12" s="50">
        <v>13</v>
      </c>
      <c r="H12" s="98">
        <v>1</v>
      </c>
      <c r="I12" s="98">
        <v>1.9683635317802701</v>
      </c>
      <c r="J12" s="98">
        <v>1</v>
      </c>
      <c r="K12" s="98">
        <v>1.5674059307251431</v>
      </c>
    </row>
    <row r="13" spans="1:11">
      <c r="G13" s="50">
        <v>14</v>
      </c>
      <c r="H13" s="98">
        <v>0.82487032487032486</v>
      </c>
      <c r="I13" s="98">
        <v>0.337018837018837</v>
      </c>
      <c r="J13" s="98">
        <v>0.72092746730083235</v>
      </c>
      <c r="K13" s="98">
        <v>1.1890606420927468</v>
      </c>
    </row>
    <row r="14" spans="1:11">
      <c r="G14" s="50">
        <v>16</v>
      </c>
      <c r="H14" s="98">
        <v>1</v>
      </c>
      <c r="I14" s="98">
        <v>0.80489444668549137</v>
      </c>
      <c r="J14" s="98">
        <v>0.42592592592592593</v>
      </c>
      <c r="K14" s="98">
        <v>1.6835016835016836</v>
      </c>
    </row>
    <row r="15" spans="1:11">
      <c r="G15" s="50">
        <v>18</v>
      </c>
      <c r="H15" s="98">
        <v>1</v>
      </c>
      <c r="I15" s="98">
        <v>1.4421303656597773</v>
      </c>
      <c r="J15" s="98">
        <v>1</v>
      </c>
      <c r="K15" s="98">
        <v>2.0454080589077521</v>
      </c>
    </row>
    <row r="16" spans="1:11">
      <c r="G16" s="50">
        <v>19</v>
      </c>
      <c r="H16" s="98">
        <v>1</v>
      </c>
      <c r="I16" s="98">
        <v>1.0034762456546928</v>
      </c>
      <c r="J16" s="98">
        <v>0.99196862159133359</v>
      </c>
      <c r="K16" s="98">
        <v>1.7467314157639149</v>
      </c>
    </row>
    <row r="17" spans="1:11">
      <c r="G17" s="50">
        <v>20</v>
      </c>
      <c r="H17" s="98">
        <v>1</v>
      </c>
      <c r="I17" s="98">
        <v>1.057194206575748</v>
      </c>
      <c r="J17" s="98">
        <v>0.67805383022774324</v>
      </c>
      <c r="K17" s="98">
        <v>1.7253278122843341</v>
      </c>
    </row>
    <row r="19" spans="1:11">
      <c r="A19" s="223" t="s">
        <v>109</v>
      </c>
      <c r="B19" s="223"/>
      <c r="C19" s="223"/>
      <c r="D19" s="223"/>
      <c r="E19" s="223"/>
      <c r="G19" s="223" t="s">
        <v>110</v>
      </c>
      <c r="H19" s="223"/>
      <c r="I19" s="223"/>
      <c r="J19" s="223"/>
      <c r="K19" s="223"/>
    </row>
    <row r="20" spans="1:11" ht="46.5" customHeight="1">
      <c r="A20" s="154" t="s">
        <v>0</v>
      </c>
      <c r="B20" s="155" t="s">
        <v>105</v>
      </c>
      <c r="C20" s="155" t="s">
        <v>106</v>
      </c>
      <c r="D20" s="156" t="s">
        <v>107</v>
      </c>
      <c r="E20" s="156" t="s">
        <v>108</v>
      </c>
      <c r="G20" s="154" t="s">
        <v>94</v>
      </c>
      <c r="H20" s="155" t="s">
        <v>105</v>
      </c>
      <c r="I20" s="155" t="s">
        <v>106</v>
      </c>
      <c r="J20" s="156" t="s">
        <v>107</v>
      </c>
      <c r="K20" s="156" t="s">
        <v>108</v>
      </c>
    </row>
    <row r="21" spans="1:11">
      <c r="A21" s="21">
        <v>1</v>
      </c>
      <c r="B21" s="98">
        <f>B3 * 100</f>
        <v>80.835550824906861</v>
      </c>
      <c r="C21" s="98">
        <f t="shared" ref="C21:E21" si="0">C3 * 100</f>
        <v>91.452900478978194</v>
      </c>
      <c r="D21" s="98">
        <f t="shared" si="0"/>
        <v>67.262340706020211</v>
      </c>
      <c r="E21" s="98">
        <f t="shared" si="0"/>
        <v>229.82276256042189</v>
      </c>
      <c r="G21" s="50">
        <v>1</v>
      </c>
      <c r="H21" s="98">
        <f>H3 * 100</f>
        <v>100</v>
      </c>
      <c r="I21" s="98">
        <f t="shared" ref="I21:K21" si="1">I3 * 100</f>
        <v>124.05682715074981</v>
      </c>
      <c r="J21" s="98">
        <f t="shared" si="1"/>
        <v>100</v>
      </c>
      <c r="K21" s="98">
        <f t="shared" si="1"/>
        <v>129.26483110984955</v>
      </c>
    </row>
    <row r="22" spans="1:11">
      <c r="A22" s="21">
        <v>2</v>
      </c>
      <c r="B22" s="98">
        <f t="shared" ref="B22:E22" si="2">B4 * 100</f>
        <v>39.37400530503978</v>
      </c>
      <c r="C22" s="98">
        <f t="shared" si="2"/>
        <v>150.94960212201593</v>
      </c>
      <c r="D22" s="98">
        <f t="shared" si="2"/>
        <v>87.75500000000001</v>
      </c>
      <c r="E22" s="98">
        <f t="shared" si="2"/>
        <v>69.60499999999999</v>
      </c>
      <c r="G22" s="50">
        <v>2</v>
      </c>
      <c r="H22" s="98">
        <f t="shared" ref="H22:K22" si="3">H4 * 100</f>
        <v>100</v>
      </c>
      <c r="I22" s="98">
        <f t="shared" si="3"/>
        <v>111.24180485923641</v>
      </c>
      <c r="J22" s="98">
        <f t="shared" si="3"/>
        <v>100</v>
      </c>
      <c r="K22" s="98">
        <f t="shared" si="3"/>
        <v>121.112481161803</v>
      </c>
    </row>
    <row r="23" spans="1:11">
      <c r="A23" s="21">
        <v>4</v>
      </c>
      <c r="B23" s="98">
        <f t="shared" ref="B23:E23" si="4">B5 * 100</f>
        <v>70.583080158915635</v>
      </c>
      <c r="C23" s="98">
        <f t="shared" si="4"/>
        <v>90.926618368777753</v>
      </c>
      <c r="D23" s="98">
        <f t="shared" si="4"/>
        <v>84.415256377873192</v>
      </c>
      <c r="E23" s="98">
        <f t="shared" si="4"/>
        <v>168.39269175717772</v>
      </c>
      <c r="G23" s="50">
        <v>4</v>
      </c>
      <c r="H23" s="98">
        <f t="shared" ref="H23:K23" si="5">H5 * 100</f>
        <v>100</v>
      </c>
      <c r="I23" s="98">
        <f t="shared" si="5"/>
        <v>687.35632183908046</v>
      </c>
      <c r="J23" s="98">
        <f t="shared" si="5"/>
        <v>100</v>
      </c>
      <c r="K23" s="98">
        <f t="shared" si="5"/>
        <v>254.97195308516064</v>
      </c>
    </row>
    <row r="24" spans="1:11">
      <c r="A24" s="21">
        <v>5</v>
      </c>
      <c r="B24" s="98">
        <f t="shared" ref="B24:E24" si="6">B6 * 100</f>
        <v>100</v>
      </c>
      <c r="C24" s="98">
        <f t="shared" si="6"/>
        <v>145.06600128783003</v>
      </c>
      <c r="D24" s="98">
        <f t="shared" si="6"/>
        <v>100</v>
      </c>
      <c r="E24" s="98">
        <f t="shared" si="6"/>
        <v>64.165686439253903</v>
      </c>
      <c r="G24" s="50">
        <v>6</v>
      </c>
      <c r="H24" s="98">
        <f t="shared" ref="H24:K24" si="7">H6 * 100</f>
        <v>97.938857379997231</v>
      </c>
      <c r="I24" s="98">
        <f t="shared" si="7"/>
        <v>94.273066814220499</v>
      </c>
      <c r="J24" s="98">
        <f t="shared" si="7"/>
        <v>99.721882300589613</v>
      </c>
      <c r="K24" s="98">
        <f t="shared" si="7"/>
        <v>111.2470797641562</v>
      </c>
    </row>
    <row r="25" spans="1:11">
      <c r="A25" s="21">
        <v>6</v>
      </c>
      <c r="B25" s="98">
        <f t="shared" ref="B25:E25" si="8">B7 * 100</f>
        <v>100</v>
      </c>
      <c r="C25" s="98">
        <f t="shared" si="8"/>
        <v>176.86961933409395</v>
      </c>
      <c r="D25" s="98">
        <f t="shared" si="8"/>
        <v>100</v>
      </c>
      <c r="E25" s="98">
        <f t="shared" si="8"/>
        <v>4.1749174917491745</v>
      </c>
      <c r="G25" s="50">
        <v>7</v>
      </c>
      <c r="H25" s="98">
        <f t="shared" ref="H25:K25" si="9">H7 * 100</f>
        <v>92.822870851659331</v>
      </c>
      <c r="I25" s="98">
        <f t="shared" si="9"/>
        <v>122.83086765293881</v>
      </c>
      <c r="J25" s="98">
        <f t="shared" si="9"/>
        <v>100</v>
      </c>
      <c r="K25" s="98">
        <f t="shared" si="9"/>
        <v>176.06738309613706</v>
      </c>
    </row>
    <row r="26" spans="1:11">
      <c r="A26" s="21">
        <v>7</v>
      </c>
      <c r="B26" s="98">
        <f t="shared" ref="B26:E26" si="10">B8 * 100</f>
        <v>79.080711707065504</v>
      </c>
      <c r="C26" s="98">
        <f t="shared" si="10"/>
        <v>122.22150593089221</v>
      </c>
      <c r="D26" s="98">
        <f t="shared" si="10"/>
        <v>100</v>
      </c>
      <c r="E26" s="98">
        <f t="shared" si="10"/>
        <v>112.00716845878136</v>
      </c>
      <c r="G26" s="50">
        <v>8</v>
      </c>
      <c r="H26" s="98">
        <f t="shared" ref="H26:K26" si="11">H8 * 100</f>
        <v>68.497757847533634</v>
      </c>
      <c r="I26" s="98">
        <f t="shared" si="11"/>
        <v>50.635276532137517</v>
      </c>
      <c r="J26" s="98">
        <f t="shared" si="11"/>
        <v>100</v>
      </c>
      <c r="K26" s="98">
        <f t="shared" si="11"/>
        <v>0</v>
      </c>
    </row>
    <row r="27" spans="1:11">
      <c r="A27" s="21">
        <v>8</v>
      </c>
      <c r="B27" s="98">
        <f t="shared" ref="B27:E27" si="12">B9 * 100</f>
        <v>100</v>
      </c>
      <c r="C27" s="98">
        <f t="shared" si="12"/>
        <v>141.97002141327624</v>
      </c>
      <c r="D27" s="98">
        <f t="shared" si="12"/>
        <v>63.40222990154529</v>
      </c>
      <c r="E27" s="98">
        <f t="shared" si="12"/>
        <v>57.521027580361221</v>
      </c>
      <c r="G27" s="50">
        <v>9</v>
      </c>
      <c r="H27" s="98">
        <f t="shared" ref="H27:K27" si="13">H9 * 100</f>
        <v>93.826189539913486</v>
      </c>
      <c r="I27" s="98">
        <f t="shared" si="13"/>
        <v>129.63691178398219</v>
      </c>
      <c r="J27" s="98">
        <f t="shared" si="13"/>
        <v>100</v>
      </c>
      <c r="K27" s="98">
        <f t="shared" si="13"/>
        <v>193.4673366834171</v>
      </c>
    </row>
    <row r="28" spans="1:11">
      <c r="A28" s="21">
        <v>9</v>
      </c>
      <c r="B28" s="98">
        <f t="shared" ref="B28:E28" si="14">B10 * 100</f>
        <v>100</v>
      </c>
      <c r="C28" s="98">
        <f t="shared" si="14"/>
        <v>197.54305977710229</v>
      </c>
      <c r="D28" s="98">
        <f t="shared" si="14"/>
        <v>81.380180938354727</v>
      </c>
      <c r="E28" s="98">
        <f t="shared" si="14"/>
        <v>85.503892278560897</v>
      </c>
      <c r="G28" s="50">
        <v>10</v>
      </c>
      <c r="H28" s="98">
        <f t="shared" ref="H28:K28" si="15">H10 * 100</f>
        <v>100</v>
      </c>
      <c r="I28" s="98">
        <f t="shared" si="15"/>
        <v>105.26889040163374</v>
      </c>
      <c r="J28" s="98">
        <f t="shared" si="15"/>
        <v>100</v>
      </c>
      <c r="K28" s="98">
        <f t="shared" si="15"/>
        <v>228.51919561243145</v>
      </c>
    </row>
    <row r="29" spans="1:11">
      <c r="G29" s="50">
        <v>12</v>
      </c>
      <c r="H29" s="98">
        <f t="shared" ref="H29:K29" si="16">H11 * 100</f>
        <v>89.601139601139607</v>
      </c>
      <c r="I29" s="98">
        <f t="shared" si="16"/>
        <v>63.643558088002536</v>
      </c>
      <c r="J29" s="98">
        <f t="shared" si="16"/>
        <v>46.055514974433898</v>
      </c>
      <c r="K29" s="98">
        <f t="shared" si="16"/>
        <v>161.5047479912345</v>
      </c>
    </row>
    <row r="30" spans="1:11">
      <c r="G30" s="50">
        <v>13</v>
      </c>
      <c r="H30" s="98">
        <f t="shared" ref="H30:K30" si="17">H12 * 100</f>
        <v>100</v>
      </c>
      <c r="I30" s="98">
        <f t="shared" si="17"/>
        <v>196.83635317802703</v>
      </c>
      <c r="J30" s="98">
        <f t="shared" si="17"/>
        <v>100</v>
      </c>
      <c r="K30" s="98">
        <f t="shared" si="17"/>
        <v>156.74059307251432</v>
      </c>
    </row>
    <row r="31" spans="1:11">
      <c r="G31" s="50">
        <v>14</v>
      </c>
      <c r="H31" s="98">
        <f t="shared" ref="H31:K31" si="18">H13 * 100</f>
        <v>82.487032487032479</v>
      </c>
      <c r="I31" s="98">
        <f t="shared" si="18"/>
        <v>33.701883701883702</v>
      </c>
      <c r="J31" s="98">
        <f t="shared" si="18"/>
        <v>72.092746730083235</v>
      </c>
      <c r="K31" s="98">
        <f t="shared" si="18"/>
        <v>118.90606420927467</v>
      </c>
    </row>
    <row r="32" spans="1:11">
      <c r="G32" s="50">
        <v>16</v>
      </c>
      <c r="H32" s="98">
        <f t="shared" ref="H32:K32" si="19">H14 * 100</f>
        <v>100</v>
      </c>
      <c r="I32" s="98">
        <f t="shared" si="19"/>
        <v>80.48944466854914</v>
      </c>
      <c r="J32" s="98">
        <f t="shared" si="19"/>
        <v>42.592592592592595</v>
      </c>
      <c r="K32" s="98">
        <f t="shared" si="19"/>
        <v>168.35016835016836</v>
      </c>
    </row>
    <row r="33" spans="1:11">
      <c r="G33" s="50">
        <v>18</v>
      </c>
      <c r="H33" s="98">
        <f t="shared" ref="H33:K33" si="20">H15 * 100</f>
        <v>100</v>
      </c>
      <c r="I33" s="98">
        <f t="shared" si="20"/>
        <v>144.21303656597772</v>
      </c>
      <c r="J33" s="98">
        <f t="shared" si="20"/>
        <v>100</v>
      </c>
      <c r="K33" s="98">
        <f t="shared" si="20"/>
        <v>204.5408058907752</v>
      </c>
    </row>
    <row r="34" spans="1:11">
      <c r="G34" s="50">
        <v>19</v>
      </c>
      <c r="H34" s="98">
        <f t="shared" ref="H34:K34" si="21">H16 * 100</f>
        <v>100</v>
      </c>
      <c r="I34" s="98">
        <f t="shared" si="21"/>
        <v>100.34762456546929</v>
      </c>
      <c r="J34" s="98">
        <f t="shared" si="21"/>
        <v>99.19686215913336</v>
      </c>
      <c r="K34" s="98">
        <f t="shared" si="21"/>
        <v>174.67314157639149</v>
      </c>
    </row>
    <row r="35" spans="1:11">
      <c r="G35" s="50">
        <v>20</v>
      </c>
      <c r="H35" s="98">
        <f t="shared" ref="H35:K35" si="22">H17 * 100</f>
        <v>100</v>
      </c>
      <c r="I35" s="98">
        <f t="shared" si="22"/>
        <v>105.7194206575748</v>
      </c>
      <c r="J35" s="98">
        <f t="shared" si="22"/>
        <v>67.805383022774322</v>
      </c>
      <c r="K35" s="98">
        <f t="shared" si="22"/>
        <v>172.53278122843341</v>
      </c>
    </row>
    <row r="37" spans="1:11" ht="12.75" customHeight="1">
      <c r="A37" s="223" t="s">
        <v>111</v>
      </c>
      <c r="B37" s="223"/>
      <c r="C37" s="223"/>
      <c r="D37" s="223"/>
      <c r="E37" s="223"/>
      <c r="F37" s="223"/>
    </row>
    <row r="38" spans="1:11" ht="28">
      <c r="A38" s="154" t="s">
        <v>112</v>
      </c>
      <c r="B38" s="154" t="s">
        <v>0</v>
      </c>
      <c r="C38" s="155" t="s">
        <v>105</v>
      </c>
      <c r="D38" s="155" t="s">
        <v>106</v>
      </c>
      <c r="E38" s="156" t="s">
        <v>107</v>
      </c>
      <c r="F38" s="156" t="s">
        <v>108</v>
      </c>
    </row>
    <row r="39" spans="1:11">
      <c r="A39" s="224" t="s">
        <v>113</v>
      </c>
      <c r="B39" s="21">
        <v>1</v>
      </c>
      <c r="C39" s="98">
        <v>80.835550824906861</v>
      </c>
      <c r="D39" s="98">
        <v>91.452900478978194</v>
      </c>
      <c r="E39" s="98">
        <v>67.262340706020211</v>
      </c>
      <c r="F39" s="98">
        <v>229.82276256042189</v>
      </c>
    </row>
    <row r="40" spans="1:11">
      <c r="A40" s="208"/>
      <c r="B40" s="21">
        <v>2</v>
      </c>
      <c r="C40" s="98">
        <v>39.37400530503978</v>
      </c>
      <c r="D40" s="98">
        <v>150.94960212201593</v>
      </c>
      <c r="E40" s="98">
        <v>87.75500000000001</v>
      </c>
      <c r="F40" s="98">
        <v>69.60499999999999</v>
      </c>
    </row>
    <row r="41" spans="1:11">
      <c r="A41" s="208"/>
      <c r="B41" s="21">
        <v>4</v>
      </c>
      <c r="C41" s="98">
        <v>70.583080158915635</v>
      </c>
      <c r="D41" s="98">
        <v>90.926618368777753</v>
      </c>
      <c r="E41" s="98">
        <v>84.415256377873192</v>
      </c>
      <c r="F41" s="98">
        <v>168.39269175717772</v>
      </c>
    </row>
    <row r="42" spans="1:11">
      <c r="A42" s="208"/>
      <c r="B42" s="21">
        <v>5</v>
      </c>
      <c r="C42" s="98">
        <v>100</v>
      </c>
      <c r="D42" s="98">
        <v>145.06600128783003</v>
      </c>
      <c r="E42" s="98">
        <v>100</v>
      </c>
      <c r="F42" s="98">
        <v>64.165686439253903</v>
      </c>
    </row>
    <row r="43" spans="1:11">
      <c r="A43" s="208"/>
      <c r="B43" s="21">
        <v>6</v>
      </c>
      <c r="C43" s="98">
        <v>100</v>
      </c>
      <c r="D43" s="98">
        <v>176.86961933409395</v>
      </c>
      <c r="E43" s="98">
        <v>100</v>
      </c>
      <c r="F43" s="98">
        <v>4.1749174917491745</v>
      </c>
    </row>
    <row r="44" spans="1:11">
      <c r="A44" s="208"/>
      <c r="B44" s="21">
        <v>7</v>
      </c>
      <c r="C44" s="98">
        <v>79.080711707065504</v>
      </c>
      <c r="D44" s="98">
        <v>122.22150593089221</v>
      </c>
      <c r="E44" s="98">
        <v>100</v>
      </c>
      <c r="F44" s="98">
        <v>112.00716845878136</v>
      </c>
    </row>
    <row r="45" spans="1:11">
      <c r="A45" s="208"/>
      <c r="B45" s="21">
        <v>8</v>
      </c>
      <c r="C45" s="98">
        <v>100</v>
      </c>
      <c r="D45" s="98">
        <v>141.97002141327624</v>
      </c>
      <c r="E45" s="98">
        <v>63.40222990154529</v>
      </c>
      <c r="F45" s="98">
        <v>57.521027580361221</v>
      </c>
    </row>
    <row r="46" spans="1:11">
      <c r="A46" s="208"/>
      <c r="B46" s="21">
        <v>9</v>
      </c>
      <c r="C46" s="98">
        <v>100</v>
      </c>
      <c r="D46" s="98">
        <v>197.54305977710229</v>
      </c>
      <c r="E46" s="98">
        <v>81.380180938354727</v>
      </c>
      <c r="F46" s="98">
        <v>85.503892278560897</v>
      </c>
    </row>
    <row r="47" spans="1:11">
      <c r="A47" s="224" t="s">
        <v>114</v>
      </c>
      <c r="B47" s="50">
        <v>1</v>
      </c>
      <c r="C47" s="98">
        <v>100</v>
      </c>
      <c r="D47" s="98">
        <v>124.05682715074981</v>
      </c>
      <c r="E47" s="98">
        <v>100</v>
      </c>
      <c r="F47" s="98">
        <v>129.26483110984955</v>
      </c>
    </row>
    <row r="48" spans="1:11">
      <c r="A48" s="208"/>
      <c r="B48" s="50">
        <v>2</v>
      </c>
      <c r="C48" s="98">
        <v>100</v>
      </c>
      <c r="D48" s="98">
        <v>111.24180485923641</v>
      </c>
      <c r="E48" s="98">
        <v>100</v>
      </c>
      <c r="F48" s="98">
        <v>121.112481161803</v>
      </c>
    </row>
    <row r="49" spans="1:6">
      <c r="A49" s="208"/>
      <c r="B49" s="50">
        <v>4</v>
      </c>
      <c r="C49" s="98">
        <v>100</v>
      </c>
      <c r="D49" s="98">
        <v>687.35632183908046</v>
      </c>
      <c r="E49" s="98">
        <v>100</v>
      </c>
      <c r="F49" s="98">
        <v>254.97195308516064</v>
      </c>
    </row>
    <row r="50" spans="1:6">
      <c r="A50" s="208"/>
      <c r="B50" s="50">
        <v>6</v>
      </c>
      <c r="C50" s="98">
        <v>97.938857379997231</v>
      </c>
      <c r="D50" s="98">
        <v>94.273066814220499</v>
      </c>
      <c r="E50" s="98">
        <v>99.721882300589613</v>
      </c>
      <c r="F50" s="98">
        <v>111.2470797641562</v>
      </c>
    </row>
    <row r="51" spans="1:6">
      <c r="A51" s="208"/>
      <c r="B51" s="50">
        <v>7</v>
      </c>
      <c r="C51" s="98">
        <v>92.822870851659331</v>
      </c>
      <c r="D51" s="98">
        <v>122.83086765293881</v>
      </c>
      <c r="E51" s="98">
        <v>100</v>
      </c>
      <c r="F51" s="98">
        <v>176.06738309613706</v>
      </c>
    </row>
    <row r="52" spans="1:6">
      <c r="A52" s="208"/>
      <c r="B52" s="50">
        <v>8</v>
      </c>
      <c r="C52" s="98">
        <v>68.497757847533634</v>
      </c>
      <c r="D52" s="98">
        <v>50.635276532137517</v>
      </c>
      <c r="E52" s="98">
        <v>100</v>
      </c>
      <c r="F52" s="98">
        <v>0</v>
      </c>
    </row>
    <row r="53" spans="1:6">
      <c r="A53" s="208"/>
      <c r="B53" s="50">
        <v>9</v>
      </c>
      <c r="C53" s="98">
        <v>93.826189539913486</v>
      </c>
      <c r="D53" s="98">
        <v>129.63691178398219</v>
      </c>
      <c r="E53" s="98">
        <v>100</v>
      </c>
      <c r="F53" s="98">
        <v>193.4673366834171</v>
      </c>
    </row>
    <row r="54" spans="1:6">
      <c r="A54" s="208"/>
      <c r="B54" s="50">
        <v>10</v>
      </c>
      <c r="C54" s="98">
        <v>100</v>
      </c>
      <c r="D54" s="98">
        <v>105.26889040163374</v>
      </c>
      <c r="E54" s="98">
        <v>100</v>
      </c>
      <c r="F54" s="98">
        <v>228.51919561243145</v>
      </c>
    </row>
    <row r="55" spans="1:6">
      <c r="A55" s="208"/>
      <c r="B55" s="50">
        <v>12</v>
      </c>
      <c r="C55" s="98">
        <v>89.601139601139607</v>
      </c>
      <c r="D55" s="98">
        <v>63.643558088002536</v>
      </c>
      <c r="E55" s="98">
        <v>46.055514974433898</v>
      </c>
      <c r="F55" s="98">
        <v>161.5047479912345</v>
      </c>
    </row>
    <row r="56" spans="1:6">
      <c r="A56" s="208"/>
      <c r="B56" s="50">
        <v>13</v>
      </c>
      <c r="C56" s="98">
        <v>100</v>
      </c>
      <c r="D56" s="98">
        <v>196.83635317802703</v>
      </c>
      <c r="E56" s="98">
        <v>100</v>
      </c>
      <c r="F56" s="98">
        <v>156.74059307251432</v>
      </c>
    </row>
    <row r="57" spans="1:6">
      <c r="A57" s="208"/>
      <c r="B57" s="50">
        <v>14</v>
      </c>
      <c r="C57" s="98">
        <v>82.487032487032479</v>
      </c>
      <c r="D57" s="98">
        <v>33.701883701883702</v>
      </c>
      <c r="E57" s="98">
        <v>72.092746730083235</v>
      </c>
      <c r="F57" s="98">
        <v>118.90606420927467</v>
      </c>
    </row>
    <row r="58" spans="1:6">
      <c r="A58" s="208"/>
      <c r="B58" s="50">
        <v>16</v>
      </c>
      <c r="C58" s="98">
        <v>100</v>
      </c>
      <c r="D58" s="98">
        <v>80.48944466854914</v>
      </c>
      <c r="E58" s="98">
        <v>42.592592592592595</v>
      </c>
      <c r="F58" s="98">
        <v>168.35016835016836</v>
      </c>
    </row>
    <row r="59" spans="1:6">
      <c r="A59" s="208"/>
      <c r="B59" s="50">
        <v>18</v>
      </c>
      <c r="C59" s="98">
        <v>100</v>
      </c>
      <c r="D59" s="98">
        <v>144.21303656597772</v>
      </c>
      <c r="E59" s="98">
        <v>100</v>
      </c>
      <c r="F59" s="98">
        <v>204.5408058907752</v>
      </c>
    </row>
    <row r="60" spans="1:6">
      <c r="A60" s="208"/>
      <c r="B60" s="50">
        <v>19</v>
      </c>
      <c r="C60" s="98">
        <v>100</v>
      </c>
      <c r="D60" s="98">
        <v>100.34762456546929</v>
      </c>
      <c r="E60" s="98">
        <v>99.19686215913336</v>
      </c>
      <c r="F60" s="98">
        <v>174.67314157639149</v>
      </c>
    </row>
    <row r="61" spans="1:6">
      <c r="A61" s="208"/>
      <c r="B61" s="50">
        <v>20</v>
      </c>
      <c r="C61" s="98">
        <v>100</v>
      </c>
      <c r="D61" s="98">
        <v>105.7194206575748</v>
      </c>
      <c r="E61" s="98">
        <v>67.805383022774322</v>
      </c>
      <c r="F61" s="98">
        <v>172.53278122843341</v>
      </c>
    </row>
    <row r="63" spans="1:6">
      <c r="A63" s="223" t="s">
        <v>115</v>
      </c>
      <c r="B63" s="223"/>
      <c r="C63" s="223"/>
      <c r="D63" s="223"/>
      <c r="E63" s="223"/>
      <c r="F63" s="223"/>
    </row>
    <row r="64" spans="1:6" ht="28">
      <c r="A64" s="154" t="s">
        <v>112</v>
      </c>
      <c r="B64" s="154" t="s">
        <v>0</v>
      </c>
      <c r="C64" s="155" t="s">
        <v>105</v>
      </c>
      <c r="D64" s="155" t="s">
        <v>106</v>
      </c>
      <c r="E64" s="156" t="s">
        <v>107</v>
      </c>
      <c r="F64" s="156" t="s">
        <v>108</v>
      </c>
    </row>
    <row r="65" spans="1:6">
      <c r="A65" s="224" t="s">
        <v>113</v>
      </c>
      <c r="B65" s="21">
        <v>1</v>
      </c>
      <c r="C65" s="98">
        <v>80.835550824906861</v>
      </c>
      <c r="D65" s="98">
        <v>91.452900478978194</v>
      </c>
      <c r="E65" s="98">
        <v>67.262340706020211</v>
      </c>
      <c r="F65" s="98">
        <v>100</v>
      </c>
    </row>
    <row r="66" spans="1:6">
      <c r="A66" s="208"/>
      <c r="B66" s="21">
        <v>2</v>
      </c>
      <c r="C66" s="98">
        <v>39.37400530503978</v>
      </c>
      <c r="D66" s="98">
        <v>100</v>
      </c>
      <c r="E66" s="98">
        <v>87.75500000000001</v>
      </c>
      <c r="F66" s="98">
        <v>69.60499999999999</v>
      </c>
    </row>
    <row r="67" spans="1:6">
      <c r="A67" s="208"/>
      <c r="B67" s="21">
        <v>4</v>
      </c>
      <c r="C67" s="98">
        <v>70.583080158915635</v>
      </c>
      <c r="D67" s="98">
        <v>90.926618368777753</v>
      </c>
      <c r="E67" s="98">
        <v>84.415256377873192</v>
      </c>
      <c r="F67" s="98">
        <v>100</v>
      </c>
    </row>
    <row r="68" spans="1:6">
      <c r="A68" s="208"/>
      <c r="B68" s="21">
        <v>5</v>
      </c>
      <c r="C68" s="98">
        <v>100</v>
      </c>
      <c r="D68" s="98">
        <v>100</v>
      </c>
      <c r="E68" s="98">
        <v>100</v>
      </c>
      <c r="F68" s="98">
        <v>64.165686439253903</v>
      </c>
    </row>
    <row r="69" spans="1:6">
      <c r="A69" s="208"/>
      <c r="B69" s="21">
        <v>6</v>
      </c>
      <c r="C69" s="98">
        <v>100</v>
      </c>
      <c r="D69" s="98">
        <v>100</v>
      </c>
      <c r="E69" s="98">
        <v>100</v>
      </c>
      <c r="F69" s="98">
        <v>4.1749174917491745</v>
      </c>
    </row>
    <row r="70" spans="1:6">
      <c r="A70" s="208"/>
      <c r="B70" s="21">
        <v>7</v>
      </c>
      <c r="C70" s="98">
        <v>79.080711707065504</v>
      </c>
      <c r="D70" s="98">
        <v>100</v>
      </c>
      <c r="E70" s="98">
        <v>100</v>
      </c>
      <c r="F70" s="98">
        <v>100</v>
      </c>
    </row>
    <row r="71" spans="1:6">
      <c r="A71" s="208"/>
      <c r="B71" s="21">
        <v>8</v>
      </c>
      <c r="C71" s="98">
        <v>100</v>
      </c>
      <c r="D71" s="98">
        <v>100</v>
      </c>
      <c r="E71" s="98">
        <v>63.40222990154529</v>
      </c>
      <c r="F71" s="98">
        <v>57.521027580361221</v>
      </c>
    </row>
    <row r="72" spans="1:6">
      <c r="A72" s="208"/>
      <c r="B72" s="21">
        <v>9</v>
      </c>
      <c r="C72" s="98">
        <v>100</v>
      </c>
      <c r="D72" s="98">
        <v>100</v>
      </c>
      <c r="E72" s="98">
        <v>81.380180938354727</v>
      </c>
      <c r="F72" s="98">
        <v>85.503892278560897</v>
      </c>
    </row>
    <row r="73" spans="1:6">
      <c r="A73" s="224" t="s">
        <v>114</v>
      </c>
      <c r="B73" s="50">
        <v>1</v>
      </c>
      <c r="C73" s="98">
        <v>100</v>
      </c>
      <c r="D73" s="98">
        <v>100</v>
      </c>
      <c r="E73" s="98">
        <v>100</v>
      </c>
      <c r="F73" s="98">
        <v>100</v>
      </c>
    </row>
    <row r="74" spans="1:6">
      <c r="A74" s="208"/>
      <c r="B74" s="50">
        <v>2</v>
      </c>
      <c r="C74" s="98">
        <v>100</v>
      </c>
      <c r="D74" s="98">
        <v>100</v>
      </c>
      <c r="E74" s="98">
        <v>100</v>
      </c>
      <c r="F74" s="98">
        <v>100</v>
      </c>
    </row>
    <row r="75" spans="1:6">
      <c r="A75" s="208"/>
      <c r="B75" s="50">
        <v>4</v>
      </c>
      <c r="C75" s="98">
        <v>100</v>
      </c>
      <c r="D75" s="98">
        <v>100</v>
      </c>
      <c r="E75" s="98">
        <v>100</v>
      </c>
      <c r="F75" s="98">
        <v>100</v>
      </c>
    </row>
    <row r="76" spans="1:6">
      <c r="A76" s="208"/>
      <c r="B76" s="50">
        <v>6</v>
      </c>
      <c r="C76" s="98">
        <v>97.938857379997231</v>
      </c>
      <c r="D76" s="98">
        <v>94.273066814220499</v>
      </c>
      <c r="E76" s="98">
        <v>99.721882300589613</v>
      </c>
      <c r="F76" s="98">
        <v>100</v>
      </c>
    </row>
    <row r="77" spans="1:6">
      <c r="A77" s="208"/>
      <c r="B77" s="50">
        <v>7</v>
      </c>
      <c r="C77" s="98">
        <v>92.822870851659331</v>
      </c>
      <c r="D77" s="98">
        <v>100</v>
      </c>
      <c r="E77" s="98">
        <v>100</v>
      </c>
      <c r="F77" s="98">
        <v>100</v>
      </c>
    </row>
    <row r="78" spans="1:6">
      <c r="A78" s="208"/>
      <c r="B78" s="50">
        <v>8</v>
      </c>
      <c r="C78" s="98">
        <v>68.497757847533634</v>
      </c>
      <c r="D78" s="98">
        <v>50.635276532137517</v>
      </c>
      <c r="E78" s="98">
        <v>100</v>
      </c>
      <c r="F78" s="98">
        <v>0</v>
      </c>
    </row>
    <row r="79" spans="1:6">
      <c r="A79" s="208"/>
      <c r="B79" s="50">
        <v>9</v>
      </c>
      <c r="C79" s="98">
        <v>93.826189539913486</v>
      </c>
      <c r="D79" s="98">
        <v>100</v>
      </c>
      <c r="E79" s="98">
        <v>100</v>
      </c>
      <c r="F79" s="98">
        <v>100</v>
      </c>
    </row>
    <row r="80" spans="1:6">
      <c r="A80" s="208"/>
      <c r="B80" s="50">
        <v>10</v>
      </c>
      <c r="C80" s="98">
        <v>100</v>
      </c>
      <c r="D80" s="98">
        <v>100</v>
      </c>
      <c r="E80" s="98">
        <v>100</v>
      </c>
      <c r="F80" s="98">
        <v>100</v>
      </c>
    </row>
    <row r="81" spans="1:8">
      <c r="A81" s="208"/>
      <c r="B81" s="50">
        <v>12</v>
      </c>
      <c r="C81" s="98">
        <v>89.601139601139607</v>
      </c>
      <c r="D81" s="98">
        <v>63.643558088002536</v>
      </c>
      <c r="E81" s="98">
        <v>46.055514974433898</v>
      </c>
      <c r="F81" s="98">
        <v>100</v>
      </c>
    </row>
    <row r="82" spans="1:8">
      <c r="A82" s="208"/>
      <c r="B82" s="50">
        <v>13</v>
      </c>
      <c r="C82" s="98">
        <v>100</v>
      </c>
      <c r="D82" s="98">
        <v>100</v>
      </c>
      <c r="E82" s="98">
        <v>100</v>
      </c>
      <c r="F82" s="98">
        <v>100</v>
      </c>
    </row>
    <row r="83" spans="1:8">
      <c r="A83" s="208"/>
      <c r="B83" s="50">
        <v>14</v>
      </c>
      <c r="C83" s="98">
        <v>82.487032487032479</v>
      </c>
      <c r="D83" s="98">
        <v>33.701883701883702</v>
      </c>
      <c r="E83" s="98">
        <v>72.092746730083235</v>
      </c>
      <c r="F83" s="98">
        <v>100</v>
      </c>
    </row>
    <row r="84" spans="1:8">
      <c r="A84" s="208"/>
      <c r="B84" s="50">
        <v>16</v>
      </c>
      <c r="C84" s="98">
        <v>100</v>
      </c>
      <c r="D84" s="98">
        <v>80.48944466854914</v>
      </c>
      <c r="E84" s="98">
        <v>42.592592592592595</v>
      </c>
      <c r="F84" s="98">
        <v>100</v>
      </c>
    </row>
    <row r="85" spans="1:8">
      <c r="A85" s="208"/>
      <c r="B85" s="50">
        <v>18</v>
      </c>
      <c r="C85" s="98">
        <v>100</v>
      </c>
      <c r="D85" s="98">
        <v>100</v>
      </c>
      <c r="E85" s="98">
        <v>100</v>
      </c>
      <c r="F85" s="98">
        <v>100</v>
      </c>
    </row>
    <row r="86" spans="1:8">
      <c r="A86" s="208"/>
      <c r="B86" s="50">
        <v>19</v>
      </c>
      <c r="C86" s="98">
        <v>100</v>
      </c>
      <c r="D86" s="98">
        <v>100</v>
      </c>
      <c r="E86" s="98">
        <v>99.19686215913336</v>
      </c>
      <c r="F86" s="98">
        <v>100</v>
      </c>
    </row>
    <row r="87" spans="1:8">
      <c r="A87" s="208"/>
      <c r="B87" s="50">
        <v>20</v>
      </c>
      <c r="C87" s="98">
        <v>100</v>
      </c>
      <c r="D87" s="98">
        <v>100</v>
      </c>
      <c r="E87" s="98">
        <v>67.805383022774322</v>
      </c>
      <c r="F87" s="98">
        <v>100</v>
      </c>
    </row>
    <row r="89" spans="1:8">
      <c r="A89" s="223" t="s">
        <v>116</v>
      </c>
      <c r="B89" s="223"/>
      <c r="C89" s="223"/>
      <c r="D89" s="223"/>
      <c r="E89" s="223"/>
      <c r="F89" s="223"/>
    </row>
    <row r="90" spans="1:8" ht="28">
      <c r="A90" s="154" t="s">
        <v>112</v>
      </c>
      <c r="B90" s="154" t="s">
        <v>0</v>
      </c>
      <c r="C90" s="155" t="s">
        <v>105</v>
      </c>
      <c r="D90" s="155" t="s">
        <v>106</v>
      </c>
      <c r="E90" s="156" t="s">
        <v>107</v>
      </c>
      <c r="F90" s="156" t="s">
        <v>108</v>
      </c>
    </row>
    <row r="91" spans="1:8">
      <c r="A91" s="224" t="s">
        <v>113</v>
      </c>
      <c r="B91" s="21">
        <v>1</v>
      </c>
      <c r="C91" s="98">
        <v>80.835550824906861</v>
      </c>
      <c r="D91" s="98">
        <v>91.452900478978194</v>
      </c>
      <c r="E91" s="98">
        <v>67.262340706020211</v>
      </c>
      <c r="F91" s="98">
        <v>100</v>
      </c>
    </row>
    <row r="92" spans="1:8">
      <c r="A92" s="208"/>
      <c r="B92" s="21">
        <v>2</v>
      </c>
      <c r="C92" s="98">
        <v>39.37400530503978</v>
      </c>
      <c r="D92" s="98">
        <v>100</v>
      </c>
      <c r="E92" s="98">
        <v>87.75500000000001</v>
      </c>
      <c r="F92" s="98">
        <v>69.60499999999999</v>
      </c>
    </row>
    <row r="93" spans="1:8">
      <c r="A93" s="208"/>
      <c r="B93" s="21">
        <v>4</v>
      </c>
      <c r="C93" s="98">
        <v>70.583080158915635</v>
      </c>
      <c r="D93" s="98">
        <v>90.926618368777753</v>
      </c>
      <c r="E93" s="98">
        <v>84.415256377873192</v>
      </c>
      <c r="F93" s="98">
        <v>100</v>
      </c>
    </row>
    <row r="94" spans="1:8">
      <c r="A94" s="208"/>
      <c r="B94" s="21">
        <v>5</v>
      </c>
      <c r="C94" s="98">
        <v>99.639829858658075</v>
      </c>
      <c r="D94" s="98">
        <v>95.433497107348003</v>
      </c>
      <c r="E94" s="98">
        <v>100</v>
      </c>
      <c r="F94" s="98">
        <v>64.165686439253903</v>
      </c>
      <c r="H94" s="98"/>
    </row>
    <row r="95" spans="1:8">
      <c r="A95" s="208"/>
      <c r="B95" s="21">
        <v>6</v>
      </c>
      <c r="C95" s="98">
        <v>99.713880166830691</v>
      </c>
      <c r="D95" s="98">
        <v>98.298792838882562</v>
      </c>
      <c r="E95" s="98">
        <v>100</v>
      </c>
      <c r="F95" s="98">
        <v>4.1749174917491745</v>
      </c>
    </row>
    <row r="96" spans="1:8">
      <c r="A96" s="208"/>
      <c r="B96" s="21">
        <v>7</v>
      </c>
      <c r="C96" s="98">
        <v>79.080711707065504</v>
      </c>
      <c r="D96" s="98">
        <v>100</v>
      </c>
      <c r="E96" s="98">
        <v>95.880565085545385</v>
      </c>
      <c r="F96" s="98">
        <v>99.386890514821317</v>
      </c>
    </row>
    <row r="97" spans="1:6">
      <c r="A97" s="208"/>
      <c r="B97" s="21">
        <v>8</v>
      </c>
      <c r="C97" s="98">
        <v>98.14833412587349</v>
      </c>
      <c r="D97" s="98">
        <v>98.547314694168961</v>
      </c>
      <c r="E97" s="98">
        <v>63.40222990154529</v>
      </c>
      <c r="F97" s="98">
        <v>57.521027580361221</v>
      </c>
    </row>
    <row r="98" spans="1:6">
      <c r="A98" s="208"/>
      <c r="B98" s="21">
        <v>9</v>
      </c>
      <c r="C98" s="98">
        <v>98.606067209646952</v>
      </c>
      <c r="D98" s="98">
        <v>98.204133199242747</v>
      </c>
      <c r="E98" s="98">
        <v>81.380180938354727</v>
      </c>
      <c r="F98" s="98">
        <v>85.503892278560897</v>
      </c>
    </row>
    <row r="99" spans="1:6">
      <c r="A99" s="224" t="s">
        <v>114</v>
      </c>
      <c r="B99" s="50">
        <v>1</v>
      </c>
      <c r="C99" s="98">
        <v>95.988384408027159</v>
      </c>
      <c r="D99" s="98">
        <v>99.092033214147094</v>
      </c>
      <c r="E99" s="98">
        <v>98.642162155099356</v>
      </c>
      <c r="F99" s="98">
        <v>96.09514684059387</v>
      </c>
    </row>
    <row r="100" spans="1:6">
      <c r="A100" s="208"/>
      <c r="B100" s="50">
        <v>2</v>
      </c>
      <c r="C100" s="98">
        <v>99.430272332912892</v>
      </c>
      <c r="D100" s="98">
        <v>95.749336724139837</v>
      </c>
      <c r="E100" s="98">
        <v>99.143653296233893</v>
      </c>
      <c r="F100" s="98">
        <v>95.39235738126942</v>
      </c>
    </row>
    <row r="101" spans="1:6">
      <c r="A101" s="208"/>
      <c r="B101" s="50">
        <v>4</v>
      </c>
      <c r="C101" s="98">
        <v>95.310124234853319</v>
      </c>
      <c r="D101" s="98">
        <v>99.71371529920512</v>
      </c>
      <c r="E101" s="98">
        <v>96.840779917122532</v>
      </c>
      <c r="F101" s="98">
        <v>98.547379713540536</v>
      </c>
    </row>
    <row r="102" spans="1:6">
      <c r="A102" s="208"/>
      <c r="B102" s="50">
        <v>6</v>
      </c>
      <c r="C102" s="98">
        <v>97.938857379997231</v>
      </c>
      <c r="D102" s="98">
        <v>94.273066814220499</v>
      </c>
      <c r="E102" s="98">
        <v>99.721882300589613</v>
      </c>
      <c r="F102" s="98">
        <v>100</v>
      </c>
    </row>
    <row r="103" spans="1:6">
      <c r="A103" s="208"/>
      <c r="B103" s="50">
        <v>7</v>
      </c>
      <c r="C103" s="98">
        <v>92.822870851659331</v>
      </c>
      <c r="D103" s="98">
        <v>100</v>
      </c>
      <c r="E103" s="98">
        <v>99.463185460851207</v>
      </c>
      <c r="F103" s="98">
        <v>95.329140204098124</v>
      </c>
    </row>
    <row r="104" spans="1:6">
      <c r="A104" s="208"/>
      <c r="B104" s="50">
        <v>8</v>
      </c>
      <c r="C104" s="98">
        <v>68.497757847533634</v>
      </c>
      <c r="D104" s="98">
        <v>50.635276532137517</v>
      </c>
      <c r="E104" s="98">
        <v>100</v>
      </c>
      <c r="F104" s="98">
        <v>0</v>
      </c>
    </row>
    <row r="105" spans="1:6">
      <c r="A105" s="208"/>
      <c r="B105" s="50">
        <v>9</v>
      </c>
      <c r="C105" s="98">
        <v>93.826189539913486</v>
      </c>
      <c r="D105" s="98">
        <v>100</v>
      </c>
      <c r="E105" s="98">
        <v>95.05627063980242</v>
      </c>
      <c r="F105" s="98">
        <v>98.795189859668241</v>
      </c>
    </row>
    <row r="106" spans="1:6">
      <c r="A106" s="208"/>
      <c r="B106" s="50">
        <v>10</v>
      </c>
      <c r="C106" s="98">
        <v>96.317169002958863</v>
      </c>
      <c r="D106" s="98">
        <v>97.499383643820678</v>
      </c>
      <c r="E106" s="98">
        <v>96.984384576008665</v>
      </c>
      <c r="F106" s="98">
        <v>97.586207774591031</v>
      </c>
    </row>
    <row r="107" spans="1:6">
      <c r="A107" s="208"/>
      <c r="B107" s="50">
        <v>12</v>
      </c>
      <c r="C107" s="98">
        <v>89.601139601139607</v>
      </c>
      <c r="D107" s="98">
        <v>63.643558088002536</v>
      </c>
      <c r="E107" s="98">
        <v>46.055514974433898</v>
      </c>
      <c r="F107" s="98">
        <v>100</v>
      </c>
    </row>
    <row r="108" spans="1:6">
      <c r="A108" s="208"/>
      <c r="B108" s="50">
        <v>13</v>
      </c>
      <c r="C108" s="98">
        <v>96.716772981042212</v>
      </c>
      <c r="D108" s="98">
        <v>99.943655002041083</v>
      </c>
      <c r="E108" s="98">
        <v>99.293480723394936</v>
      </c>
      <c r="F108" s="98">
        <v>95.616046774184028</v>
      </c>
    </row>
    <row r="109" spans="1:6">
      <c r="A109" s="208"/>
      <c r="B109" s="50">
        <v>14</v>
      </c>
      <c r="C109" s="98">
        <v>82.487032487032479</v>
      </c>
      <c r="D109" s="98">
        <v>33.701883701883702</v>
      </c>
      <c r="E109" s="98">
        <v>72.092746730083235</v>
      </c>
      <c r="F109" s="98">
        <v>100</v>
      </c>
    </row>
    <row r="110" spans="1:6">
      <c r="A110" s="208"/>
      <c r="B110" s="50">
        <v>16</v>
      </c>
      <c r="C110" s="98">
        <v>100</v>
      </c>
      <c r="D110" s="98">
        <v>80.48944466854914</v>
      </c>
      <c r="E110" s="98">
        <v>42.592592592592595</v>
      </c>
      <c r="F110" s="98">
        <v>100</v>
      </c>
    </row>
    <row r="111" spans="1:6">
      <c r="A111" s="208"/>
      <c r="B111" s="50">
        <v>18</v>
      </c>
      <c r="C111" s="98">
        <v>97.660031321058426</v>
      </c>
      <c r="D111" s="98">
        <v>99.389803020914783</v>
      </c>
      <c r="E111" s="98">
        <v>99.90799160276292</v>
      </c>
      <c r="F111" s="98">
        <v>98.211108737665199</v>
      </c>
    </row>
    <row r="112" spans="1:6">
      <c r="A112" s="208"/>
      <c r="B112" s="50">
        <v>19</v>
      </c>
      <c r="C112" s="98">
        <v>97.317682551106017</v>
      </c>
      <c r="D112" s="98">
        <v>95.436797240531135</v>
      </c>
      <c r="E112" s="98">
        <v>99.19686215913336</v>
      </c>
      <c r="F112" s="98">
        <v>100</v>
      </c>
    </row>
    <row r="113" spans="1:6">
      <c r="A113" s="208"/>
      <c r="B113" s="50">
        <v>20</v>
      </c>
      <c r="C113" s="98">
        <v>99.075039792495659</v>
      </c>
      <c r="D113" s="98">
        <v>97.710042549596224</v>
      </c>
      <c r="E113" s="98">
        <v>67.805383022774322</v>
      </c>
      <c r="F113" s="98">
        <v>100</v>
      </c>
    </row>
  </sheetData>
  <mergeCells count="13">
    <mergeCell ref="A1:E1"/>
    <mergeCell ref="G1:K1"/>
    <mergeCell ref="A99:A113"/>
    <mergeCell ref="A19:E19"/>
    <mergeCell ref="G19:K19"/>
    <mergeCell ref="A39:A46"/>
    <mergeCell ref="A47:A61"/>
    <mergeCell ref="A37:F37"/>
    <mergeCell ref="A63:F63"/>
    <mergeCell ref="A65:A72"/>
    <mergeCell ref="A73:A87"/>
    <mergeCell ref="A89:F89"/>
    <mergeCell ref="A91:A9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16"/>
  <sheetViews>
    <sheetView workbookViewId="0">
      <selection activeCell="B15" sqref="B15:F15"/>
    </sheetView>
  </sheetViews>
  <sheetFormatPr baseColWidth="10" defaultColWidth="12.6640625" defaultRowHeight="15.75" customHeight="1"/>
  <cols>
    <col min="2" max="2" width="14.5" customWidth="1"/>
    <col min="3" max="3" width="14.33203125" customWidth="1"/>
    <col min="7" max="7" width="16.1640625" customWidth="1"/>
  </cols>
  <sheetData>
    <row r="1" spans="1:12" ht="15.75" customHeight="1">
      <c r="A1" s="225" t="s">
        <v>0</v>
      </c>
      <c r="B1" s="171" t="s">
        <v>117</v>
      </c>
      <c r="C1" s="213"/>
      <c r="D1" s="213"/>
      <c r="E1" s="213"/>
      <c r="F1" s="213"/>
      <c r="G1" s="213"/>
      <c r="H1" s="213"/>
      <c r="I1" s="213"/>
      <c r="K1" s="1"/>
      <c r="L1" s="1"/>
    </row>
    <row r="2" spans="1:12" ht="15.75" customHeight="1">
      <c r="A2" s="225"/>
      <c r="B2" s="4" t="s">
        <v>5</v>
      </c>
      <c r="C2" s="4" t="s">
        <v>118</v>
      </c>
      <c r="D2" s="4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1"/>
      <c r="K2" s="2"/>
      <c r="L2" s="2"/>
    </row>
    <row r="3" spans="1:12" ht="16">
      <c r="A3" s="47">
        <v>1</v>
      </c>
      <c r="B3" s="90">
        <v>0</v>
      </c>
      <c r="C3" s="90">
        <v>50.23</v>
      </c>
      <c r="D3" s="90">
        <v>45.4</v>
      </c>
      <c r="E3" s="90">
        <v>3.58</v>
      </c>
      <c r="F3" s="90">
        <v>100</v>
      </c>
      <c r="G3" s="90">
        <v>0</v>
      </c>
      <c r="H3" s="100">
        <v>0</v>
      </c>
      <c r="I3" s="100">
        <v>100</v>
      </c>
      <c r="J3" s="1"/>
      <c r="K3" s="2"/>
      <c r="L3" s="2"/>
    </row>
    <row r="4" spans="1:12" ht="16">
      <c r="A4" s="47">
        <v>2</v>
      </c>
      <c r="B4" s="90">
        <v>0</v>
      </c>
      <c r="C4" s="90">
        <v>40.520000000000003</v>
      </c>
      <c r="D4" s="90">
        <v>50.17</v>
      </c>
      <c r="E4" s="90">
        <v>1.79</v>
      </c>
      <c r="F4" s="90">
        <v>100</v>
      </c>
      <c r="G4" s="90">
        <v>0</v>
      </c>
      <c r="H4" s="100">
        <v>0</v>
      </c>
      <c r="I4" s="100">
        <v>100</v>
      </c>
      <c r="J4" s="1"/>
      <c r="K4" s="2"/>
      <c r="L4" s="2"/>
    </row>
    <row r="5" spans="1:12" ht="16">
      <c r="A5" s="47">
        <v>3</v>
      </c>
      <c r="B5" s="90">
        <v>0</v>
      </c>
      <c r="C5" s="90">
        <v>55.65</v>
      </c>
      <c r="D5" s="90">
        <v>63.07</v>
      </c>
      <c r="E5" s="90">
        <v>0</v>
      </c>
      <c r="F5" s="90">
        <v>100</v>
      </c>
      <c r="G5" s="90">
        <v>0</v>
      </c>
      <c r="H5" s="100">
        <v>0</v>
      </c>
      <c r="I5" s="100">
        <v>100</v>
      </c>
      <c r="J5" s="1"/>
      <c r="K5" s="2"/>
      <c r="L5" s="2"/>
    </row>
    <row r="6" spans="1:12" ht="15.75" customHeight="1">
      <c r="K6" s="1"/>
      <c r="L6" s="1"/>
    </row>
    <row r="7" spans="1:12" ht="15.75" customHeight="1">
      <c r="A7" s="225" t="s">
        <v>0</v>
      </c>
      <c r="B7" s="173" t="s">
        <v>125</v>
      </c>
      <c r="C7" s="213"/>
      <c r="D7" s="213"/>
      <c r="E7" s="213"/>
      <c r="F7" s="213"/>
      <c r="G7" s="213"/>
      <c r="H7" s="213"/>
      <c r="I7" s="213"/>
      <c r="K7" s="2"/>
      <c r="L7" s="2"/>
    </row>
    <row r="8" spans="1:12" ht="15.75" customHeight="1">
      <c r="A8" s="225"/>
      <c r="B8" s="12" t="s">
        <v>5</v>
      </c>
      <c r="C8" s="12" t="s">
        <v>118</v>
      </c>
      <c r="D8" s="12" t="s">
        <v>119</v>
      </c>
      <c r="E8" s="12" t="s">
        <v>120</v>
      </c>
      <c r="F8" s="12" t="s">
        <v>121</v>
      </c>
      <c r="G8" s="12" t="s">
        <v>122</v>
      </c>
      <c r="H8" s="12" t="s">
        <v>123</v>
      </c>
      <c r="I8" s="12" t="s">
        <v>124</v>
      </c>
      <c r="K8" s="2"/>
      <c r="L8" s="2"/>
    </row>
    <row r="9" spans="1:12" ht="16">
      <c r="A9" s="47">
        <v>1</v>
      </c>
      <c r="B9" s="90">
        <v>0</v>
      </c>
      <c r="C9" s="90">
        <v>70.349999999999994</v>
      </c>
      <c r="D9" s="90">
        <v>75.34</v>
      </c>
      <c r="E9" s="90">
        <v>100</v>
      </c>
      <c r="F9" s="90">
        <v>0</v>
      </c>
      <c r="G9" s="90">
        <v>2.12</v>
      </c>
      <c r="H9" s="100">
        <v>100</v>
      </c>
      <c r="I9" s="100">
        <v>0</v>
      </c>
      <c r="K9" s="2"/>
      <c r="L9" s="2"/>
    </row>
    <row r="10" spans="1:12" ht="16">
      <c r="A10" s="47">
        <v>2</v>
      </c>
      <c r="B10" s="90">
        <v>0</v>
      </c>
      <c r="C10" s="90">
        <v>65.58</v>
      </c>
      <c r="D10" s="90">
        <v>74.09</v>
      </c>
      <c r="E10" s="90">
        <v>100</v>
      </c>
      <c r="F10" s="90">
        <v>0</v>
      </c>
      <c r="G10" s="90">
        <v>0</v>
      </c>
      <c r="H10" s="100">
        <v>100</v>
      </c>
      <c r="I10" s="100">
        <v>0</v>
      </c>
      <c r="K10" s="2"/>
      <c r="L10" s="2"/>
    </row>
    <row r="11" spans="1:12" ht="16">
      <c r="A11" s="47">
        <v>3</v>
      </c>
      <c r="B11" s="90">
        <v>0</v>
      </c>
      <c r="C11" s="90">
        <v>60.98</v>
      </c>
      <c r="D11" s="90">
        <v>68.849999999999994</v>
      </c>
      <c r="E11" s="90">
        <v>100</v>
      </c>
      <c r="F11" s="90">
        <v>0</v>
      </c>
      <c r="G11" s="90">
        <v>0</v>
      </c>
      <c r="H11" s="100">
        <v>100</v>
      </c>
      <c r="I11" s="100">
        <v>0</v>
      </c>
      <c r="K11" s="2"/>
      <c r="L11" s="2"/>
    </row>
    <row r="12" spans="1:12" ht="15.75" customHeight="1">
      <c r="K12" s="2"/>
      <c r="L12" s="2"/>
    </row>
    <row r="13" spans="1:12" ht="15.75" customHeight="1">
      <c r="A13" s="198" t="s">
        <v>16</v>
      </c>
      <c r="B13" s="199"/>
      <c r="C13" s="199"/>
      <c r="D13" s="199"/>
      <c r="E13" s="199"/>
      <c r="F13" s="200"/>
      <c r="K13" s="1"/>
      <c r="L13" s="1"/>
    </row>
    <row r="14" spans="1:12" ht="48" customHeight="1">
      <c r="A14" s="37" t="s">
        <v>18</v>
      </c>
      <c r="B14" s="37" t="s">
        <v>19</v>
      </c>
      <c r="C14" s="37" t="s">
        <v>49</v>
      </c>
      <c r="D14" s="37" t="s">
        <v>50</v>
      </c>
      <c r="E14" s="37" t="s">
        <v>51</v>
      </c>
      <c r="F14" s="37" t="s">
        <v>52</v>
      </c>
      <c r="K14" s="1"/>
      <c r="L14" s="1"/>
    </row>
    <row r="15" spans="1:12" ht="15.75" customHeight="1">
      <c r="A15" s="39" t="s">
        <v>23</v>
      </c>
      <c r="B15" s="86">
        <f>AVERAGE(C3:C5)</f>
        <v>48.800000000000004</v>
      </c>
      <c r="C15" s="86">
        <f>AVERAGE(E3:E5)</f>
        <v>1.79</v>
      </c>
      <c r="D15" s="86">
        <v>0.01</v>
      </c>
      <c r="E15" s="86">
        <f>B15/C15</f>
        <v>27.262569832402235</v>
      </c>
      <c r="F15" s="86">
        <f>B15/D15</f>
        <v>4880</v>
      </c>
      <c r="K15" s="1"/>
      <c r="L15" s="1"/>
    </row>
    <row r="16" spans="1:12" ht="15.75" customHeight="1">
      <c r="A16" s="40" t="s">
        <v>24</v>
      </c>
      <c r="B16" s="105">
        <f>AVERAGE(C9:C11)</f>
        <v>65.63666666666667</v>
      </c>
      <c r="C16" s="105">
        <v>0.01</v>
      </c>
      <c r="D16" s="105">
        <f>AVERAGE(G9:G11)</f>
        <v>0.70666666666666667</v>
      </c>
      <c r="E16" s="105">
        <f>B16/C16</f>
        <v>6563.666666666667</v>
      </c>
      <c r="F16" s="105">
        <f>B16/D16</f>
        <v>92.882075471698116</v>
      </c>
    </row>
  </sheetData>
  <mergeCells count="5">
    <mergeCell ref="B1:I1"/>
    <mergeCell ref="B7:I7"/>
    <mergeCell ref="A1:A2"/>
    <mergeCell ref="A7:A8"/>
    <mergeCell ref="A13:F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F24"/>
  <sheetViews>
    <sheetView workbookViewId="0">
      <selection activeCell="C12" activeCellId="2" sqref="B24:C24 C3:F8 C12:F14"/>
    </sheetView>
  </sheetViews>
  <sheetFormatPr baseColWidth="10" defaultColWidth="12.6640625" defaultRowHeight="15.75" customHeight="1"/>
  <cols>
    <col min="1" max="16384" width="12.6640625" style="51"/>
  </cols>
  <sheetData>
    <row r="1" spans="1:6" ht="15.75" customHeight="1">
      <c r="A1" s="159" t="s">
        <v>0</v>
      </c>
      <c r="B1" s="169" t="s">
        <v>1</v>
      </c>
      <c r="C1" s="227" t="s">
        <v>126</v>
      </c>
      <c r="D1" s="228"/>
      <c r="E1" s="228"/>
      <c r="F1" s="228"/>
    </row>
    <row r="2" spans="1:6" ht="15.75" customHeight="1">
      <c r="A2" s="159"/>
      <c r="B2" s="169"/>
      <c r="C2" s="15" t="s">
        <v>5</v>
      </c>
      <c r="D2" s="15" t="s">
        <v>6</v>
      </c>
      <c r="E2" s="15" t="s">
        <v>7</v>
      </c>
      <c r="F2" s="15" t="s">
        <v>8</v>
      </c>
    </row>
    <row r="3" spans="1:6" ht="15.75" customHeight="1">
      <c r="A3" s="162">
        <v>1</v>
      </c>
      <c r="B3" s="51" t="s">
        <v>9</v>
      </c>
      <c r="C3" s="96">
        <v>185309</v>
      </c>
      <c r="D3" s="96">
        <v>788992</v>
      </c>
      <c r="E3" s="96">
        <v>906538</v>
      </c>
      <c r="F3" s="96">
        <v>133014</v>
      </c>
    </row>
    <row r="4" spans="1:6" ht="15.75" customHeight="1">
      <c r="A4" s="162"/>
      <c r="B4" s="51" t="s">
        <v>10</v>
      </c>
      <c r="C4" s="96">
        <v>180296</v>
      </c>
      <c r="D4" s="96">
        <v>788303</v>
      </c>
      <c r="E4" s="96">
        <v>905432</v>
      </c>
      <c r="F4" s="96">
        <v>133513</v>
      </c>
    </row>
    <row r="5" spans="1:6" ht="15.75" customHeight="1">
      <c r="A5" s="162">
        <v>2</v>
      </c>
      <c r="B5" s="51" t="s">
        <v>9</v>
      </c>
      <c r="C5" s="96">
        <v>191345</v>
      </c>
      <c r="D5" s="96">
        <v>882611</v>
      </c>
      <c r="E5" s="96">
        <v>716186</v>
      </c>
      <c r="F5" s="96">
        <v>141749</v>
      </c>
    </row>
    <row r="6" spans="1:6" ht="15.75" customHeight="1">
      <c r="A6" s="162"/>
      <c r="B6" s="51" t="s">
        <v>10</v>
      </c>
      <c r="C6" s="96">
        <v>195214</v>
      </c>
      <c r="D6" s="96">
        <v>886982</v>
      </c>
      <c r="E6" s="96">
        <v>716579</v>
      </c>
      <c r="F6" s="96">
        <v>140383</v>
      </c>
    </row>
    <row r="7" spans="1:6" ht="15.75" customHeight="1">
      <c r="A7" s="170">
        <v>3</v>
      </c>
      <c r="B7" s="51" t="s">
        <v>9</v>
      </c>
      <c r="C7" s="96">
        <v>134957</v>
      </c>
      <c r="D7" s="96">
        <v>786218</v>
      </c>
      <c r="E7" s="96">
        <v>890635</v>
      </c>
      <c r="F7" s="96">
        <v>155013</v>
      </c>
    </row>
    <row r="8" spans="1:6" ht="15.75" customHeight="1">
      <c r="A8" s="170"/>
      <c r="B8" s="51" t="s">
        <v>10</v>
      </c>
      <c r="C8" s="96">
        <v>135671</v>
      </c>
      <c r="D8" s="96">
        <v>786854</v>
      </c>
      <c r="E8" s="96">
        <v>893884</v>
      </c>
      <c r="F8" s="96">
        <v>156437</v>
      </c>
    </row>
    <row r="10" spans="1:6" ht="15.75" customHeight="1">
      <c r="A10" s="159" t="s">
        <v>0</v>
      </c>
      <c r="B10" s="159"/>
      <c r="C10" s="227" t="s">
        <v>127</v>
      </c>
      <c r="D10" s="228"/>
      <c r="E10" s="228"/>
      <c r="F10" s="228"/>
    </row>
    <row r="11" spans="1:6" ht="15.75" customHeight="1">
      <c r="A11" s="159"/>
      <c r="B11" s="159"/>
      <c r="C11" s="15" t="s">
        <v>5</v>
      </c>
      <c r="D11" s="15" t="s">
        <v>6</v>
      </c>
      <c r="E11" s="15" t="s">
        <v>7</v>
      </c>
      <c r="F11" s="15" t="s">
        <v>8</v>
      </c>
    </row>
    <row r="12" spans="1:6" ht="15.75" customHeight="1">
      <c r="A12" s="226">
        <v>1</v>
      </c>
      <c r="B12" s="226"/>
      <c r="C12" s="96">
        <f t="shared" ref="C12:F12" si="0">AVERAGE(C3:C4)</f>
        <v>182802.5</v>
      </c>
      <c r="D12" s="96">
        <f t="shared" si="0"/>
        <v>788647.5</v>
      </c>
      <c r="E12" s="96">
        <f t="shared" si="0"/>
        <v>905985</v>
      </c>
      <c r="F12" s="96">
        <f t="shared" si="0"/>
        <v>133263.5</v>
      </c>
    </row>
    <row r="13" spans="1:6" ht="15.75" customHeight="1">
      <c r="A13" s="226">
        <v>2</v>
      </c>
      <c r="B13" s="226"/>
      <c r="C13" s="96">
        <f t="shared" ref="C13:F13" si="1">AVERAGE(C5:C6)</f>
        <v>193279.5</v>
      </c>
      <c r="D13" s="96">
        <f t="shared" si="1"/>
        <v>884796.5</v>
      </c>
      <c r="E13" s="96">
        <f t="shared" si="1"/>
        <v>716382.5</v>
      </c>
      <c r="F13" s="96">
        <f t="shared" si="1"/>
        <v>141066</v>
      </c>
    </row>
    <row r="14" spans="1:6" ht="15.75" customHeight="1">
      <c r="A14" s="226">
        <v>3</v>
      </c>
      <c r="B14" s="226"/>
      <c r="C14" s="96">
        <f t="shared" ref="C14:F14" si="2">AVERAGE(C7:C8)</f>
        <v>135314</v>
      </c>
      <c r="D14" s="96">
        <f t="shared" si="2"/>
        <v>786536</v>
      </c>
      <c r="E14" s="96">
        <f t="shared" si="2"/>
        <v>892259.5</v>
      </c>
      <c r="F14" s="96">
        <f t="shared" si="2"/>
        <v>155725</v>
      </c>
    </row>
    <row r="16" spans="1:6" ht="15.75" customHeight="1">
      <c r="A16" s="159" t="s">
        <v>0</v>
      </c>
      <c r="B16" s="159"/>
      <c r="C16" s="227" t="s">
        <v>128</v>
      </c>
      <c r="D16" s="228"/>
      <c r="E16" s="228"/>
      <c r="F16" s="228"/>
    </row>
    <row r="17" spans="1:6" ht="33.75" customHeight="1">
      <c r="A17" s="159"/>
      <c r="B17" s="159"/>
      <c r="C17" s="15" t="s">
        <v>5</v>
      </c>
      <c r="D17" s="15" t="s">
        <v>6</v>
      </c>
      <c r="E17" s="15" t="s">
        <v>7</v>
      </c>
      <c r="F17" s="15" t="s">
        <v>8</v>
      </c>
    </row>
    <row r="18" spans="1:6" ht="15.75" customHeight="1">
      <c r="A18" s="226">
        <v>1</v>
      </c>
      <c r="B18" s="226"/>
      <c r="C18" s="96">
        <f>C12/AVERAGE($D$12:$D$14)</f>
        <v>0.22293169050154879</v>
      </c>
      <c r="D18" s="96">
        <f t="shared" ref="D18:F18" si="3">D12/AVERAGE($D$12:$D$14)</f>
        <v>0.96177306319563571</v>
      </c>
      <c r="E18" s="96">
        <f t="shared" si="3"/>
        <v>1.1048687387702338</v>
      </c>
      <c r="F18" s="96">
        <f t="shared" si="3"/>
        <v>0.16251778469743655</v>
      </c>
    </row>
    <row r="19" spans="1:6" ht="15.75" customHeight="1">
      <c r="A19" s="226">
        <v>2</v>
      </c>
      <c r="B19" s="226"/>
      <c r="C19" s="96">
        <f t="shared" ref="C19:F20" si="4">C13/AVERAGE($D$12:$D$14)</f>
        <v>0.23570862364734671</v>
      </c>
      <c r="D19" s="96">
        <f>D13/AVERAGE($D$12:$D$14)</f>
        <v>1.079028894543858</v>
      </c>
      <c r="E19" s="96">
        <f t="shared" si="4"/>
        <v>0.8736442979211213</v>
      </c>
      <c r="F19" s="96">
        <f t="shared" si="4"/>
        <v>0.17203310596021104</v>
      </c>
    </row>
    <row r="20" spans="1:6" ht="15.75" customHeight="1">
      <c r="A20" s="226">
        <v>3</v>
      </c>
      <c r="B20" s="226"/>
      <c r="C20" s="96">
        <f t="shared" si="4"/>
        <v>0.16501841478386003</v>
      </c>
      <c r="D20" s="96">
        <f t="shared" si="4"/>
        <v>0.95919804226050609</v>
      </c>
      <c r="E20" s="96">
        <f t="shared" si="4"/>
        <v>1.0881301880503094</v>
      </c>
      <c r="F20" s="96">
        <f t="shared" si="4"/>
        <v>0.18991008056976072</v>
      </c>
    </row>
    <row r="22" spans="1:6" ht="15.75" customHeight="1">
      <c r="A22" s="164" t="s">
        <v>16</v>
      </c>
      <c r="B22" s="164"/>
      <c r="C22" s="164"/>
      <c r="D22" s="164"/>
    </row>
    <row r="23" spans="1:6" ht="31.5" customHeight="1">
      <c r="A23" s="54" t="s">
        <v>18</v>
      </c>
      <c r="B23" s="54" t="s">
        <v>19</v>
      </c>
      <c r="C23" s="54" t="s">
        <v>20</v>
      </c>
      <c r="D23" s="54" t="s">
        <v>21</v>
      </c>
    </row>
    <row r="24" spans="1:6" ht="15.75" customHeight="1">
      <c r="A24" s="106" t="s">
        <v>129</v>
      </c>
      <c r="B24" s="107">
        <f>AVERAGE(E18:E20)</f>
        <v>1.0222144082472215</v>
      </c>
      <c r="C24" s="107">
        <f>AVERAGE(F18:F20)</f>
        <v>0.17482032374246945</v>
      </c>
      <c r="D24" s="107">
        <f>B24/C24</f>
        <v>5.8472286652040619</v>
      </c>
    </row>
  </sheetData>
  <mergeCells count="17">
    <mergeCell ref="A12:B12"/>
    <mergeCell ref="A13:B13"/>
    <mergeCell ref="A14:B14"/>
    <mergeCell ref="C1:F1"/>
    <mergeCell ref="C10:F10"/>
    <mergeCell ref="A1:A2"/>
    <mergeCell ref="B1:B2"/>
    <mergeCell ref="A3:A4"/>
    <mergeCell ref="A5:A6"/>
    <mergeCell ref="A7:A8"/>
    <mergeCell ref="A10:B11"/>
    <mergeCell ref="A20:B20"/>
    <mergeCell ref="A22:D22"/>
    <mergeCell ref="A16:B17"/>
    <mergeCell ref="C16:F16"/>
    <mergeCell ref="A18:B18"/>
    <mergeCell ref="A19:B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N27"/>
  <sheetViews>
    <sheetView workbookViewId="0">
      <selection activeCell="B21" activeCellId="4" sqref="D26 C3:K5 C9:K11 C15:K17 B21:C27"/>
    </sheetView>
  </sheetViews>
  <sheetFormatPr baseColWidth="10" defaultColWidth="12.6640625" defaultRowHeight="15.75" customHeight="1"/>
  <cols>
    <col min="1" max="16384" width="12.6640625" style="51"/>
  </cols>
  <sheetData>
    <row r="1" spans="1:14" ht="15.75" customHeight="1">
      <c r="A1" s="159" t="s">
        <v>0</v>
      </c>
      <c r="B1" s="159"/>
      <c r="C1" s="229" t="s">
        <v>130</v>
      </c>
      <c r="D1" s="168"/>
      <c r="E1" s="168"/>
      <c r="F1" s="168"/>
      <c r="G1" s="168"/>
      <c r="H1" s="168"/>
      <c r="I1" s="168"/>
      <c r="J1" s="168"/>
      <c r="K1" s="168"/>
    </row>
    <row r="2" spans="1:14" ht="15.75" customHeight="1">
      <c r="A2" s="159"/>
      <c r="B2" s="159"/>
      <c r="C2" s="108" t="s">
        <v>39</v>
      </c>
      <c r="D2" s="108" t="s">
        <v>55</v>
      </c>
      <c r="E2" s="108" t="s">
        <v>56</v>
      </c>
      <c r="F2" s="108">
        <v>1</v>
      </c>
      <c r="G2" s="108">
        <v>2</v>
      </c>
      <c r="H2" s="108">
        <v>3</v>
      </c>
      <c r="I2" s="108">
        <v>4</v>
      </c>
      <c r="J2" s="108">
        <v>5</v>
      </c>
      <c r="K2" s="108">
        <v>6</v>
      </c>
    </row>
    <row r="3" spans="1:14" ht="15.75" customHeight="1">
      <c r="A3" s="162">
        <v>1</v>
      </c>
      <c r="B3" s="162"/>
      <c r="C3" s="96">
        <v>0.70299999999999996</v>
      </c>
      <c r="D3" s="96">
        <v>1.1990000000000001</v>
      </c>
      <c r="E3" s="96">
        <v>1.2989999999999999</v>
      </c>
      <c r="F3" s="96">
        <v>0.86099999999999999</v>
      </c>
      <c r="G3" s="96">
        <v>1.24</v>
      </c>
      <c r="H3" s="96">
        <v>1.177</v>
      </c>
      <c r="I3" s="96">
        <v>1.3720000000000001</v>
      </c>
      <c r="J3" s="96">
        <v>0.82299999999999995</v>
      </c>
      <c r="K3" s="96">
        <v>0.84199999999999997</v>
      </c>
    </row>
    <row r="4" spans="1:14" ht="15.75" customHeight="1">
      <c r="A4" s="162">
        <v>2</v>
      </c>
      <c r="B4" s="162"/>
      <c r="C4" s="96">
        <v>0.85099999999999998</v>
      </c>
      <c r="D4" s="96">
        <v>1.004</v>
      </c>
      <c r="E4" s="96">
        <v>1.4830000000000001</v>
      </c>
      <c r="F4" s="96">
        <v>0.83199999999999996</v>
      </c>
      <c r="G4" s="96">
        <v>1.105</v>
      </c>
      <c r="H4" s="96">
        <v>1.0900000000000001</v>
      </c>
      <c r="I4" s="96">
        <v>1.143</v>
      </c>
      <c r="J4" s="96">
        <v>0.76400000000000001</v>
      </c>
      <c r="K4" s="96">
        <v>0.78700000000000003</v>
      </c>
      <c r="M4" s="1"/>
      <c r="N4" s="1"/>
    </row>
    <row r="5" spans="1:14" ht="15.75" customHeight="1">
      <c r="A5" s="162">
        <v>3</v>
      </c>
      <c r="B5" s="162"/>
      <c r="C5" s="96">
        <v>0.84299999999999997</v>
      </c>
      <c r="D5" s="96">
        <v>1.3759999999999999</v>
      </c>
      <c r="E5" s="96">
        <v>1.0669999999999999</v>
      </c>
      <c r="F5" s="96">
        <v>0.80200000000000005</v>
      </c>
      <c r="G5" s="96">
        <v>1.0589999999999999</v>
      </c>
      <c r="H5" s="96">
        <v>1.121</v>
      </c>
      <c r="I5" s="96">
        <v>1.157</v>
      </c>
      <c r="J5" s="96">
        <v>0.73899999999999999</v>
      </c>
      <c r="K5" s="96">
        <v>0.74399999999999999</v>
      </c>
    </row>
    <row r="7" spans="1:14" ht="15.75" customHeight="1">
      <c r="A7" s="159" t="s">
        <v>0</v>
      </c>
      <c r="B7" s="159"/>
      <c r="C7" s="229" t="s">
        <v>131</v>
      </c>
      <c r="D7" s="168"/>
      <c r="E7" s="168"/>
      <c r="F7" s="168"/>
      <c r="G7" s="168"/>
      <c r="H7" s="168"/>
      <c r="I7" s="168"/>
      <c r="J7" s="168"/>
      <c r="K7" s="168"/>
    </row>
    <row r="8" spans="1:14" ht="15.75" customHeight="1">
      <c r="A8" s="159"/>
      <c r="B8" s="159"/>
      <c r="C8" s="108" t="s">
        <v>39</v>
      </c>
      <c r="D8" s="108" t="s">
        <v>55</v>
      </c>
      <c r="E8" s="108" t="s">
        <v>56</v>
      </c>
      <c r="F8" s="108">
        <v>1</v>
      </c>
      <c r="G8" s="108">
        <v>2</v>
      </c>
      <c r="H8" s="108">
        <v>3</v>
      </c>
      <c r="I8" s="108">
        <v>4</v>
      </c>
      <c r="J8" s="108">
        <v>5</v>
      </c>
      <c r="K8" s="108">
        <v>6</v>
      </c>
    </row>
    <row r="9" spans="1:14" ht="15.75" customHeight="1">
      <c r="A9" s="162">
        <v>1</v>
      </c>
      <c r="B9" s="162"/>
      <c r="C9" s="96">
        <f>C3-AVERAGE($C$3:$C$5)</f>
        <v>-9.5999999999999974E-2</v>
      </c>
      <c r="D9" s="96">
        <f t="shared" ref="D9:K9" si="0">D3-AVERAGE($C$3:$C$5)</f>
        <v>0.40000000000000013</v>
      </c>
      <c r="E9" s="96">
        <f t="shared" si="0"/>
        <v>0.5</v>
      </c>
      <c r="F9" s="96">
        <f t="shared" si="0"/>
        <v>6.2000000000000055E-2</v>
      </c>
      <c r="G9" s="96">
        <f t="shared" si="0"/>
        <v>0.44100000000000006</v>
      </c>
      <c r="H9" s="96">
        <f t="shared" si="0"/>
        <v>0.37800000000000011</v>
      </c>
      <c r="I9" s="96">
        <f t="shared" si="0"/>
        <v>0.57300000000000018</v>
      </c>
      <c r="J9" s="96">
        <f t="shared" si="0"/>
        <v>2.4000000000000021E-2</v>
      </c>
      <c r="K9" s="96">
        <f t="shared" si="0"/>
        <v>4.3000000000000038E-2</v>
      </c>
    </row>
    <row r="10" spans="1:14" ht="15.75" customHeight="1">
      <c r="A10" s="162">
        <v>2</v>
      </c>
      <c r="B10" s="162"/>
      <c r="C10" s="96">
        <f t="shared" ref="C10:K11" si="1">C4-AVERAGE($C$3:$C$5)</f>
        <v>5.2000000000000046E-2</v>
      </c>
      <c r="D10" s="96">
        <f t="shared" si="1"/>
        <v>0.20500000000000007</v>
      </c>
      <c r="E10" s="96">
        <f>E4-AVERAGE($C$3:$C$5)</f>
        <v>0.68400000000000016</v>
      </c>
      <c r="F10" s="96">
        <f t="shared" si="1"/>
        <v>3.3000000000000029E-2</v>
      </c>
      <c r="G10" s="96">
        <f t="shared" si="1"/>
        <v>0.30600000000000005</v>
      </c>
      <c r="H10" s="96">
        <f t="shared" si="1"/>
        <v>0.29100000000000015</v>
      </c>
      <c r="I10" s="96">
        <f t="shared" si="1"/>
        <v>0.34400000000000008</v>
      </c>
      <c r="J10" s="96">
        <f t="shared" si="1"/>
        <v>-3.499999999999992E-2</v>
      </c>
      <c r="K10" s="96">
        <f t="shared" si="1"/>
        <v>-1.19999999999999E-2</v>
      </c>
    </row>
    <row r="11" spans="1:14" ht="15.75" customHeight="1">
      <c r="A11" s="162">
        <v>3</v>
      </c>
      <c r="B11" s="162"/>
      <c r="C11" s="96">
        <f t="shared" si="1"/>
        <v>4.4000000000000039E-2</v>
      </c>
      <c r="D11" s="96">
        <f t="shared" si="1"/>
        <v>0.57699999999999996</v>
      </c>
      <c r="E11" s="96">
        <f t="shared" si="1"/>
        <v>0.26800000000000002</v>
      </c>
      <c r="F11" s="96">
        <f t="shared" si="1"/>
        <v>3.0000000000001137E-3</v>
      </c>
      <c r="G11" s="96">
        <f t="shared" si="1"/>
        <v>0.26</v>
      </c>
      <c r="H11" s="96">
        <f t="shared" si="1"/>
        <v>0.32200000000000006</v>
      </c>
      <c r="I11" s="96">
        <f t="shared" si="1"/>
        <v>0.3580000000000001</v>
      </c>
      <c r="J11" s="96">
        <f t="shared" si="1"/>
        <v>-5.9999999999999942E-2</v>
      </c>
      <c r="K11" s="96">
        <f t="shared" si="1"/>
        <v>-5.4999999999999938E-2</v>
      </c>
    </row>
    <row r="13" spans="1:14" ht="15.75" customHeight="1">
      <c r="A13" s="159" t="s">
        <v>0</v>
      </c>
      <c r="B13" s="159"/>
      <c r="C13" s="229" t="s">
        <v>132</v>
      </c>
      <c r="D13" s="168"/>
      <c r="E13" s="168"/>
      <c r="F13" s="168"/>
      <c r="G13" s="168"/>
      <c r="H13" s="168"/>
      <c r="I13" s="168"/>
      <c r="J13" s="168"/>
      <c r="K13" s="168"/>
    </row>
    <row r="14" spans="1:14" ht="15.75" customHeight="1">
      <c r="A14" s="159"/>
      <c r="B14" s="159"/>
      <c r="C14" s="108" t="s">
        <v>39</v>
      </c>
      <c r="D14" s="108" t="s">
        <v>55</v>
      </c>
      <c r="E14" s="108" t="s">
        <v>56</v>
      </c>
      <c r="F14" s="108">
        <v>1</v>
      </c>
      <c r="G14" s="108">
        <v>2</v>
      </c>
      <c r="H14" s="108">
        <v>3</v>
      </c>
      <c r="I14" s="108">
        <v>4</v>
      </c>
      <c r="J14" s="108">
        <v>5</v>
      </c>
      <c r="K14" s="108">
        <v>6</v>
      </c>
    </row>
    <row r="15" spans="1:14" ht="15.75" customHeight="1">
      <c r="A15" s="162">
        <v>1</v>
      </c>
      <c r="B15" s="162"/>
      <c r="C15" s="96">
        <v>0</v>
      </c>
      <c r="D15" s="96">
        <v>0.40000000000000013</v>
      </c>
      <c r="E15" s="96">
        <v>0.5</v>
      </c>
      <c r="F15" s="96">
        <v>6.2000000000000055E-2</v>
      </c>
      <c r="G15" s="96">
        <v>0.44100000000000006</v>
      </c>
      <c r="H15" s="96">
        <v>0.37800000000000011</v>
      </c>
      <c r="I15" s="96">
        <v>0.57300000000000018</v>
      </c>
      <c r="J15" s="96">
        <v>2.4000000000000021E-2</v>
      </c>
      <c r="K15" s="96">
        <v>4.3000000000000038E-2</v>
      </c>
    </row>
    <row r="16" spans="1:14" ht="15.75" customHeight="1">
      <c r="A16" s="162">
        <v>2</v>
      </c>
      <c r="B16" s="162"/>
      <c r="C16" s="96">
        <v>5.2000000000000046E-2</v>
      </c>
      <c r="D16" s="96">
        <v>0.20500000000000007</v>
      </c>
      <c r="E16" s="96">
        <v>0.68400000000000016</v>
      </c>
      <c r="F16" s="96">
        <v>3.3000000000000029E-2</v>
      </c>
      <c r="G16" s="96">
        <v>0.30600000000000005</v>
      </c>
      <c r="H16" s="96">
        <v>0.29100000000000015</v>
      </c>
      <c r="I16" s="96">
        <v>0.34400000000000008</v>
      </c>
      <c r="J16" s="96">
        <v>0</v>
      </c>
      <c r="K16" s="96">
        <v>0</v>
      </c>
    </row>
    <row r="17" spans="1:11" ht="15.75" customHeight="1">
      <c r="A17" s="162">
        <v>3</v>
      </c>
      <c r="B17" s="162"/>
      <c r="C17" s="96">
        <v>4.4000000000000039E-2</v>
      </c>
      <c r="D17" s="96">
        <v>0.57699999999999996</v>
      </c>
      <c r="E17" s="96">
        <v>0.26800000000000002</v>
      </c>
      <c r="F17" s="96">
        <v>3.0000000000001137E-3</v>
      </c>
      <c r="G17" s="96">
        <v>0.26</v>
      </c>
      <c r="H17" s="96">
        <v>0.32200000000000006</v>
      </c>
      <c r="I17" s="96">
        <v>0.3580000000000001</v>
      </c>
      <c r="J17" s="96">
        <v>0</v>
      </c>
      <c r="K17" s="96">
        <v>0</v>
      </c>
    </row>
    <row r="19" spans="1:11" ht="15.75" customHeight="1">
      <c r="A19" s="164" t="s">
        <v>68</v>
      </c>
      <c r="B19" s="164"/>
      <c r="C19" s="164"/>
    </row>
    <row r="20" spans="1:11" ht="31.5" customHeight="1">
      <c r="A20" s="109" t="s">
        <v>133</v>
      </c>
      <c r="B20" s="110" t="s">
        <v>134</v>
      </c>
      <c r="C20" s="109" t="s">
        <v>135</v>
      </c>
    </row>
    <row r="21" spans="1:11" ht="15.75" customHeight="1">
      <c r="A21" s="48" t="s">
        <v>7</v>
      </c>
      <c r="B21" s="119">
        <f>AVERAGE(E15:E17)</f>
        <v>0.48400000000000004</v>
      </c>
      <c r="C21" s="120">
        <f xml:space="preserve"> $B$21/B21</f>
        <v>1</v>
      </c>
    </row>
    <row r="22" spans="1:11" ht="15.75" customHeight="1">
      <c r="A22" s="48">
        <v>1</v>
      </c>
      <c r="B22" s="119">
        <f>AVERAGE(F15:F17)</f>
        <v>3.2666666666666733E-2</v>
      </c>
      <c r="C22" s="120">
        <f t="shared" ref="C22:C27" si="2" xml:space="preserve"> $B$21/B22</f>
        <v>14.816326530612216</v>
      </c>
    </row>
    <row r="23" spans="1:11" ht="15.75" customHeight="1">
      <c r="A23" s="48">
        <v>2</v>
      </c>
      <c r="B23" s="119">
        <f>AVERAGE(G15:G17)</f>
        <v>0.33566666666666672</v>
      </c>
      <c r="C23" s="120">
        <f t="shared" si="2"/>
        <v>1.4419066534260176</v>
      </c>
    </row>
    <row r="24" spans="1:11" ht="15.75" customHeight="1">
      <c r="A24" s="48">
        <v>3</v>
      </c>
      <c r="B24" s="119">
        <f>AVERAGE(H15:H17)</f>
        <v>0.33033333333333342</v>
      </c>
      <c r="C24" s="120">
        <f t="shared" si="2"/>
        <v>1.4651866801210895</v>
      </c>
    </row>
    <row r="25" spans="1:11" ht="15.75" customHeight="1">
      <c r="A25" s="48">
        <v>4</v>
      </c>
      <c r="B25" s="119">
        <f>AVERAGE(I15:I17)</f>
        <v>0.4250000000000001</v>
      </c>
      <c r="C25" s="120">
        <f t="shared" si="2"/>
        <v>1.1388235294117646</v>
      </c>
    </row>
    <row r="26" spans="1:11" ht="15.75" customHeight="1">
      <c r="A26" s="48">
        <v>5</v>
      </c>
      <c r="B26" s="119">
        <f>AVERAGE(J15:J17)</f>
        <v>8.0000000000000071E-3</v>
      </c>
      <c r="C26" s="120">
        <f t="shared" si="2"/>
        <v>60.49999999999995</v>
      </c>
      <c r="D26" s="141"/>
    </row>
    <row r="27" spans="1:11" ht="15.75" customHeight="1">
      <c r="A27" s="48">
        <v>6</v>
      </c>
      <c r="B27" s="119">
        <f>AVERAGE(K15:K17)</f>
        <v>1.4333333333333345E-2</v>
      </c>
      <c r="C27" s="120">
        <f t="shared" si="2"/>
        <v>33.767441860465091</v>
      </c>
    </row>
  </sheetData>
  <mergeCells count="16">
    <mergeCell ref="A15:B15"/>
    <mergeCell ref="A16:B16"/>
    <mergeCell ref="A17:B17"/>
    <mergeCell ref="A19:C19"/>
    <mergeCell ref="C1:K1"/>
    <mergeCell ref="C7:K7"/>
    <mergeCell ref="C13:K13"/>
    <mergeCell ref="A1:B2"/>
    <mergeCell ref="A3:B3"/>
    <mergeCell ref="A4:B4"/>
    <mergeCell ref="A5:B5"/>
    <mergeCell ref="A7:B8"/>
    <mergeCell ref="A9:B9"/>
    <mergeCell ref="A10:B10"/>
    <mergeCell ref="A11:B11"/>
    <mergeCell ref="A13:B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7765-C560-4096-97E7-3C0183E95623}">
  <dimension ref="A1:K15"/>
  <sheetViews>
    <sheetView workbookViewId="0">
      <selection activeCell="E25" sqref="E25"/>
    </sheetView>
  </sheetViews>
  <sheetFormatPr baseColWidth="10" defaultColWidth="8.83203125" defaultRowHeight="13"/>
  <cols>
    <col min="2" max="2" width="10.6640625" customWidth="1"/>
    <col min="3" max="3" width="10.5" customWidth="1"/>
  </cols>
  <sheetData>
    <row r="1" spans="1:11">
      <c r="A1" s="211" t="s">
        <v>0</v>
      </c>
      <c r="B1" s="211"/>
      <c r="C1" s="230" t="s">
        <v>136</v>
      </c>
      <c r="D1" s="213"/>
      <c r="E1" s="213"/>
      <c r="F1" s="213"/>
      <c r="G1" s="213"/>
      <c r="H1" s="213"/>
      <c r="I1" s="213"/>
      <c r="J1" s="213"/>
      <c r="K1" s="213"/>
    </row>
    <row r="2" spans="1:11">
      <c r="A2" s="211"/>
      <c r="B2" s="211"/>
      <c r="C2" s="19" t="s">
        <v>39</v>
      </c>
      <c r="D2" s="19" t="s">
        <v>55</v>
      </c>
      <c r="E2" s="19" t="s">
        <v>56</v>
      </c>
      <c r="F2" s="19">
        <v>1</v>
      </c>
      <c r="G2" s="19">
        <v>2</v>
      </c>
      <c r="H2" s="19">
        <v>3</v>
      </c>
      <c r="I2" s="19">
        <v>4</v>
      </c>
      <c r="J2" s="19">
        <v>5</v>
      </c>
      <c r="K2" s="19">
        <v>6</v>
      </c>
    </row>
    <row r="3" spans="1:11">
      <c r="A3" s="212">
        <v>1</v>
      </c>
      <c r="B3" s="212"/>
      <c r="C3" s="157">
        <v>0</v>
      </c>
      <c r="D3" s="157">
        <v>137.38999999999999</v>
      </c>
      <c r="E3" s="157">
        <v>138.88999999999999</v>
      </c>
      <c r="F3" s="157">
        <v>1.06</v>
      </c>
      <c r="G3" s="157">
        <v>134.61000000000001</v>
      </c>
      <c r="H3" s="157">
        <v>109.64</v>
      </c>
      <c r="I3" s="157">
        <v>115.11</v>
      </c>
      <c r="J3" s="157">
        <v>0</v>
      </c>
      <c r="K3" s="157">
        <v>0</v>
      </c>
    </row>
    <row r="4" spans="1:11">
      <c r="A4" s="212">
        <v>2</v>
      </c>
      <c r="B4" s="212"/>
      <c r="C4" s="157">
        <v>0</v>
      </c>
      <c r="D4" s="157">
        <v>70.52</v>
      </c>
      <c r="E4" s="157">
        <v>132.21</v>
      </c>
      <c r="F4" s="157">
        <v>0</v>
      </c>
      <c r="G4" s="157">
        <v>96.26</v>
      </c>
      <c r="H4" s="157">
        <v>116.03</v>
      </c>
      <c r="I4" s="157">
        <v>106.19</v>
      </c>
      <c r="J4" s="157">
        <v>3.41</v>
      </c>
      <c r="K4" s="157">
        <v>0</v>
      </c>
    </row>
    <row r="5" spans="1:11">
      <c r="A5" s="212">
        <v>3</v>
      </c>
      <c r="B5" s="212"/>
      <c r="C5" s="157">
        <v>0</v>
      </c>
      <c r="D5" s="157">
        <v>115.58</v>
      </c>
      <c r="E5" s="157">
        <v>115.83</v>
      </c>
      <c r="F5" s="157">
        <v>0</v>
      </c>
      <c r="G5" s="157">
        <v>100.56</v>
      </c>
      <c r="H5" s="157">
        <v>104.83</v>
      </c>
      <c r="I5" s="157">
        <v>103.16</v>
      </c>
      <c r="J5" s="157">
        <v>0</v>
      </c>
      <c r="K5" s="157">
        <v>0</v>
      </c>
    </row>
    <row r="7" spans="1:11">
      <c r="A7" s="214" t="s">
        <v>68</v>
      </c>
      <c r="B7" s="214"/>
      <c r="C7" s="214"/>
    </row>
    <row r="8" spans="1:11" ht="42">
      <c r="A8" s="158" t="s">
        <v>133</v>
      </c>
      <c r="B8" s="49" t="s">
        <v>134</v>
      </c>
      <c r="C8" s="42" t="s">
        <v>135</v>
      </c>
    </row>
    <row r="9" spans="1:11">
      <c r="A9" s="48" t="s">
        <v>7</v>
      </c>
      <c r="B9" s="145">
        <f>AVERAGE(E3:E5)</f>
        <v>128.97666666666666</v>
      </c>
      <c r="C9" s="146">
        <f xml:space="preserve"> $B$9/B9</f>
        <v>1</v>
      </c>
    </row>
    <row r="10" spans="1:11">
      <c r="A10" s="48">
        <v>1</v>
      </c>
      <c r="B10" s="145">
        <f>AVERAGE(F3:F5)</f>
        <v>0.35333333333333333</v>
      </c>
      <c r="C10" s="146">
        <f t="shared" ref="C10:C15" si="0" xml:space="preserve"> $B$9/B10</f>
        <v>365.02830188679241</v>
      </c>
      <c r="G10" s="98"/>
    </row>
    <row r="11" spans="1:11">
      <c r="A11" s="48">
        <v>2</v>
      </c>
      <c r="B11" s="145">
        <f>AVERAGE(G3:G5)</f>
        <v>110.47666666666667</v>
      </c>
      <c r="C11" s="146">
        <f t="shared" si="0"/>
        <v>1.1674561747578673</v>
      </c>
    </row>
    <row r="12" spans="1:11">
      <c r="A12" s="48">
        <v>3</v>
      </c>
      <c r="B12" s="145">
        <f>AVERAGE(H3:H5)</f>
        <v>110.16666666666667</v>
      </c>
      <c r="C12" s="146">
        <f t="shared" si="0"/>
        <v>1.1707413010590013</v>
      </c>
    </row>
    <row r="13" spans="1:11">
      <c r="A13" s="48">
        <v>4</v>
      </c>
      <c r="B13" s="145">
        <f>AVERAGE(I3:I5)</f>
        <v>108.15333333333335</v>
      </c>
      <c r="C13" s="146">
        <f t="shared" si="0"/>
        <v>1.1925352894039325</v>
      </c>
    </row>
    <row r="14" spans="1:11">
      <c r="A14" s="48">
        <v>5</v>
      </c>
      <c r="B14" s="145">
        <f>AVERAGE(J3:J5)</f>
        <v>1.1366666666666667</v>
      </c>
      <c r="C14" s="146">
        <f t="shared" si="0"/>
        <v>113.46920821114368</v>
      </c>
    </row>
    <row r="15" spans="1:11">
      <c r="A15" s="48">
        <v>6</v>
      </c>
      <c r="B15" s="145">
        <v>0.2</v>
      </c>
      <c r="C15" s="146">
        <f t="shared" si="0"/>
        <v>644.88333333333321</v>
      </c>
    </row>
  </sheetData>
  <mergeCells count="6">
    <mergeCell ref="A7:C7"/>
    <mergeCell ref="A1:B2"/>
    <mergeCell ref="C1:K1"/>
    <mergeCell ref="A3:B3"/>
    <mergeCell ref="A4:B4"/>
    <mergeCell ref="A5:B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2:Z27"/>
  <sheetViews>
    <sheetView zoomScale="55" zoomScaleNormal="55" workbookViewId="0">
      <selection activeCell="U19" activeCellId="9" sqref="F25 C4:H9 C13:H15 C19:H21 L4:Q9 L13:Q15 L19:Q21 U4:Z9 U13:Z15 U19:Z21"/>
    </sheetView>
  </sheetViews>
  <sheetFormatPr baseColWidth="10" defaultColWidth="12.6640625" defaultRowHeight="15.75" customHeight="1"/>
  <sheetData>
    <row r="2" spans="1:26" ht="15.75" customHeight="1">
      <c r="A2" s="211" t="s">
        <v>0</v>
      </c>
      <c r="B2" s="169" t="s">
        <v>1</v>
      </c>
      <c r="C2" s="209" t="s">
        <v>137</v>
      </c>
      <c r="D2" s="210"/>
      <c r="E2" s="210"/>
      <c r="F2" s="210"/>
      <c r="G2" s="210"/>
      <c r="H2" s="210"/>
      <c r="J2" s="211" t="s">
        <v>0</v>
      </c>
      <c r="K2" s="169" t="s">
        <v>1</v>
      </c>
      <c r="L2" s="196" t="s">
        <v>138</v>
      </c>
      <c r="M2" s="233"/>
      <c r="N2" s="233"/>
      <c r="O2" s="233"/>
      <c r="P2" s="233"/>
      <c r="Q2" s="233"/>
      <c r="S2" s="211" t="s">
        <v>0</v>
      </c>
      <c r="T2" s="169" t="s">
        <v>1</v>
      </c>
      <c r="U2" s="231" t="s">
        <v>139</v>
      </c>
      <c r="V2" s="232"/>
      <c r="W2" s="232"/>
      <c r="X2" s="232"/>
      <c r="Y2" s="232"/>
      <c r="Z2" s="232"/>
    </row>
    <row r="3" spans="1:26" ht="15.75" customHeight="1">
      <c r="A3" s="211"/>
      <c r="B3" s="169"/>
      <c r="C3" s="28" t="s">
        <v>39</v>
      </c>
      <c r="D3" s="28" t="s">
        <v>55</v>
      </c>
      <c r="E3" s="28" t="s">
        <v>140</v>
      </c>
      <c r="F3" s="28" t="s">
        <v>93</v>
      </c>
      <c r="G3" s="28" t="s">
        <v>88</v>
      </c>
      <c r="H3" s="28" t="s">
        <v>89</v>
      </c>
      <c r="J3" s="211"/>
      <c r="K3" s="169"/>
      <c r="L3" s="27" t="s">
        <v>39</v>
      </c>
      <c r="M3" s="27" t="s">
        <v>55</v>
      </c>
      <c r="N3" s="27" t="s">
        <v>140</v>
      </c>
      <c r="O3" s="27" t="s">
        <v>93</v>
      </c>
      <c r="P3" s="27" t="s">
        <v>88</v>
      </c>
      <c r="Q3" s="27" t="s">
        <v>89</v>
      </c>
      <c r="S3" s="211"/>
      <c r="T3" s="169"/>
      <c r="U3" s="26" t="s">
        <v>39</v>
      </c>
      <c r="V3" s="26" t="s">
        <v>55</v>
      </c>
      <c r="W3" s="26" t="s">
        <v>140</v>
      </c>
      <c r="X3" s="26" t="s">
        <v>93</v>
      </c>
      <c r="Y3" s="26" t="s">
        <v>88</v>
      </c>
      <c r="Z3" s="26" t="s">
        <v>89</v>
      </c>
    </row>
    <row r="4" spans="1:26" ht="15.75" customHeight="1">
      <c r="A4" s="212">
        <v>1</v>
      </c>
      <c r="B4" t="s">
        <v>9</v>
      </c>
      <c r="C4" s="98">
        <v>0</v>
      </c>
      <c r="D4" s="98">
        <v>100</v>
      </c>
      <c r="E4" s="98">
        <v>66.09</v>
      </c>
      <c r="F4" s="98">
        <v>87.67</v>
      </c>
      <c r="G4" s="98">
        <v>19.66</v>
      </c>
      <c r="H4" s="98">
        <v>101.6</v>
      </c>
      <c r="J4" s="212">
        <v>1</v>
      </c>
      <c r="K4" t="s">
        <v>9</v>
      </c>
      <c r="L4" s="98">
        <v>0</v>
      </c>
      <c r="M4" s="98">
        <v>100</v>
      </c>
      <c r="N4" s="98">
        <v>85.67</v>
      </c>
      <c r="O4" s="98">
        <v>0</v>
      </c>
      <c r="P4" s="98">
        <v>115.06</v>
      </c>
      <c r="Q4" s="98">
        <v>99.21</v>
      </c>
      <c r="S4" s="212">
        <v>1</v>
      </c>
      <c r="T4" t="s">
        <v>9</v>
      </c>
      <c r="U4" s="98">
        <v>0</v>
      </c>
      <c r="V4" s="98">
        <v>100</v>
      </c>
      <c r="W4" s="98">
        <v>58.79</v>
      </c>
      <c r="X4" s="98">
        <v>79.739999999999995</v>
      </c>
      <c r="Y4" s="98">
        <v>99.6</v>
      </c>
      <c r="Z4" s="98">
        <v>0</v>
      </c>
    </row>
    <row r="5" spans="1:26" ht="15.75" customHeight="1">
      <c r="A5" s="212"/>
      <c r="B5" t="s">
        <v>10</v>
      </c>
      <c r="C5" s="98">
        <v>0</v>
      </c>
      <c r="D5" s="98">
        <v>100</v>
      </c>
      <c r="E5" s="98">
        <v>72.900000000000006</v>
      </c>
      <c r="F5" s="98">
        <v>83.26</v>
      </c>
      <c r="G5" s="98">
        <v>17.71</v>
      </c>
      <c r="H5" s="98">
        <v>94.87</v>
      </c>
      <c r="J5" s="212"/>
      <c r="K5" t="s">
        <v>10</v>
      </c>
      <c r="L5" s="98">
        <v>0</v>
      </c>
      <c r="M5" s="98">
        <v>100</v>
      </c>
      <c r="N5" s="98">
        <v>109.44</v>
      </c>
      <c r="O5" s="98">
        <v>0</v>
      </c>
      <c r="P5" s="98">
        <v>145.93</v>
      </c>
      <c r="Q5" s="98">
        <v>133.97999999999999</v>
      </c>
      <c r="S5" s="212"/>
      <c r="T5" t="s">
        <v>10</v>
      </c>
      <c r="U5" s="98">
        <v>0</v>
      </c>
      <c r="V5" s="98">
        <v>100</v>
      </c>
      <c r="W5" s="98">
        <v>57.58</v>
      </c>
      <c r="X5" s="98">
        <v>72.510000000000005</v>
      </c>
      <c r="Y5" s="98">
        <v>94.18</v>
      </c>
      <c r="Z5" s="98">
        <v>0</v>
      </c>
    </row>
    <row r="6" spans="1:26" ht="15.75" customHeight="1">
      <c r="A6" s="212">
        <v>2</v>
      </c>
      <c r="B6" t="s">
        <v>9</v>
      </c>
      <c r="C6" s="98">
        <v>0</v>
      </c>
      <c r="D6" s="98">
        <v>100</v>
      </c>
      <c r="E6" s="98">
        <v>93.98</v>
      </c>
      <c r="F6" s="98">
        <v>100.48</v>
      </c>
      <c r="G6" s="98">
        <v>40.21</v>
      </c>
      <c r="H6" s="98">
        <v>112.11</v>
      </c>
      <c r="J6" s="212">
        <v>2</v>
      </c>
      <c r="K6" t="s">
        <v>9</v>
      </c>
      <c r="L6" s="98">
        <v>0</v>
      </c>
      <c r="M6" s="98">
        <v>100</v>
      </c>
      <c r="N6" s="98">
        <v>139.53</v>
      </c>
      <c r="O6" s="98">
        <v>7.11</v>
      </c>
      <c r="P6" s="98">
        <v>118.6</v>
      </c>
      <c r="Q6" s="98">
        <v>114.57</v>
      </c>
      <c r="S6" s="212">
        <v>2</v>
      </c>
      <c r="T6" t="s">
        <v>9</v>
      </c>
      <c r="U6" s="98">
        <v>0</v>
      </c>
      <c r="V6" s="98">
        <v>100</v>
      </c>
      <c r="W6" s="98">
        <v>72.510000000000005</v>
      </c>
      <c r="X6" s="98">
        <v>114.92</v>
      </c>
      <c r="Y6" s="98">
        <v>114.16</v>
      </c>
      <c r="Z6" s="98">
        <v>0</v>
      </c>
    </row>
    <row r="7" spans="1:26" ht="15.75" customHeight="1">
      <c r="A7" s="212"/>
      <c r="B7" t="s">
        <v>10</v>
      </c>
      <c r="C7" s="98">
        <v>0</v>
      </c>
      <c r="D7" s="98">
        <v>100</v>
      </c>
      <c r="E7" s="98">
        <v>84.66</v>
      </c>
      <c r="F7" s="98">
        <v>97.2</v>
      </c>
      <c r="G7" s="98">
        <v>31.79</v>
      </c>
      <c r="H7" s="98">
        <v>108.91</v>
      </c>
      <c r="J7" s="212"/>
      <c r="K7" t="s">
        <v>10</v>
      </c>
      <c r="L7" s="98">
        <v>0</v>
      </c>
      <c r="M7" s="98">
        <v>100</v>
      </c>
      <c r="N7" s="98">
        <v>87</v>
      </c>
      <c r="O7" s="98">
        <v>16.55</v>
      </c>
      <c r="P7" s="98">
        <v>105.12</v>
      </c>
      <c r="Q7" s="98">
        <v>134.44</v>
      </c>
      <c r="S7" s="212"/>
      <c r="T7" t="s">
        <v>10</v>
      </c>
      <c r="U7" s="98">
        <v>0</v>
      </c>
      <c r="V7" s="98">
        <v>100</v>
      </c>
      <c r="W7" s="98">
        <v>60.76</v>
      </c>
      <c r="X7" s="98">
        <v>113.34</v>
      </c>
      <c r="Y7" s="98">
        <v>114.61</v>
      </c>
      <c r="Z7" s="98">
        <v>0</v>
      </c>
    </row>
    <row r="8" spans="1:26" ht="15.75" customHeight="1">
      <c r="A8" s="208">
        <v>3</v>
      </c>
      <c r="B8" t="s">
        <v>9</v>
      </c>
      <c r="C8" s="98">
        <v>0</v>
      </c>
      <c r="D8" s="98">
        <v>100</v>
      </c>
      <c r="E8" s="98">
        <v>94.93</v>
      </c>
      <c r="F8" s="98">
        <v>103.48</v>
      </c>
      <c r="G8" s="98">
        <v>35.130000000000003</v>
      </c>
      <c r="H8" s="98">
        <v>120.56</v>
      </c>
      <c r="J8" s="208">
        <v>3</v>
      </c>
      <c r="K8" t="s">
        <v>9</v>
      </c>
      <c r="L8" s="98">
        <v>0</v>
      </c>
      <c r="M8" s="98">
        <v>100</v>
      </c>
      <c r="N8" s="98">
        <v>99.36</v>
      </c>
      <c r="O8" s="98">
        <v>13.84</v>
      </c>
      <c r="P8" s="98">
        <v>115.02</v>
      </c>
      <c r="Q8" s="98">
        <v>193.25</v>
      </c>
      <c r="S8" s="208">
        <v>3</v>
      </c>
      <c r="T8" t="s">
        <v>9</v>
      </c>
      <c r="U8" s="98">
        <v>0</v>
      </c>
      <c r="V8" s="98">
        <v>100</v>
      </c>
      <c r="W8" s="98">
        <v>82.23</v>
      </c>
      <c r="X8" s="98">
        <v>89.87</v>
      </c>
      <c r="Y8" s="98">
        <v>95.97</v>
      </c>
      <c r="Z8" s="98">
        <v>9.34</v>
      </c>
    </row>
    <row r="9" spans="1:26" ht="15.75" customHeight="1">
      <c r="A9" s="208"/>
      <c r="B9" t="s">
        <v>10</v>
      </c>
      <c r="C9" s="98">
        <v>0</v>
      </c>
      <c r="D9" s="98">
        <v>100</v>
      </c>
      <c r="E9" s="98">
        <v>88.24</v>
      </c>
      <c r="F9" s="98">
        <v>96.96</v>
      </c>
      <c r="G9" s="98">
        <v>24.4</v>
      </c>
      <c r="H9" s="98">
        <v>113.24</v>
      </c>
      <c r="J9" s="208"/>
      <c r="K9" t="s">
        <v>10</v>
      </c>
      <c r="L9" s="98">
        <v>0</v>
      </c>
      <c r="M9" s="98">
        <v>100</v>
      </c>
      <c r="N9" s="98">
        <v>104.15</v>
      </c>
      <c r="O9" s="98">
        <v>4.55</v>
      </c>
      <c r="P9" s="98">
        <v>122.23</v>
      </c>
      <c r="Q9" s="98">
        <v>206.7</v>
      </c>
      <c r="S9" s="208"/>
      <c r="T9" t="s">
        <v>10</v>
      </c>
      <c r="U9" s="98">
        <v>0</v>
      </c>
      <c r="V9" s="98">
        <v>100</v>
      </c>
      <c r="W9" s="98">
        <v>83.77</v>
      </c>
      <c r="X9" s="98">
        <v>82.85</v>
      </c>
      <c r="Y9" s="98">
        <v>91.27</v>
      </c>
      <c r="Z9" s="98">
        <v>19.27</v>
      </c>
    </row>
    <row r="11" spans="1:26" ht="15.75" customHeight="1">
      <c r="A11" s="195" t="s">
        <v>0</v>
      </c>
      <c r="B11" s="195"/>
      <c r="C11" s="209" t="s">
        <v>141</v>
      </c>
      <c r="D11" s="209"/>
      <c r="E11" s="209"/>
      <c r="F11" s="209"/>
      <c r="G11" s="209"/>
      <c r="H11" s="209"/>
      <c r="J11" s="195" t="s">
        <v>0</v>
      </c>
      <c r="K11" s="195"/>
      <c r="L11" s="196" t="s">
        <v>142</v>
      </c>
      <c r="M11" s="196"/>
      <c r="N11" s="196"/>
      <c r="O11" s="196"/>
      <c r="P11" s="196"/>
      <c r="Q11" s="196"/>
      <c r="S11" s="195" t="s">
        <v>0</v>
      </c>
      <c r="T11" s="195"/>
      <c r="U11" s="231" t="s">
        <v>143</v>
      </c>
      <c r="V11" s="231"/>
      <c r="W11" s="231"/>
      <c r="X11" s="231"/>
      <c r="Y11" s="231"/>
      <c r="Z11" s="231"/>
    </row>
    <row r="12" spans="1:26" ht="15.75" customHeight="1">
      <c r="A12" s="195"/>
      <c r="B12" s="195"/>
      <c r="C12" s="28" t="s">
        <v>39</v>
      </c>
      <c r="D12" s="28" t="s">
        <v>55</v>
      </c>
      <c r="E12" s="28" t="s">
        <v>140</v>
      </c>
      <c r="F12" s="28" t="s">
        <v>93</v>
      </c>
      <c r="G12" s="28" t="s">
        <v>88</v>
      </c>
      <c r="H12" s="28" t="s">
        <v>89</v>
      </c>
      <c r="J12" s="195"/>
      <c r="K12" s="195"/>
      <c r="L12" s="27" t="s">
        <v>39</v>
      </c>
      <c r="M12" s="27" t="s">
        <v>55</v>
      </c>
      <c r="N12" s="27" t="s">
        <v>140</v>
      </c>
      <c r="O12" s="27" t="s">
        <v>93</v>
      </c>
      <c r="P12" s="27" t="s">
        <v>88</v>
      </c>
      <c r="Q12" s="27" t="s">
        <v>89</v>
      </c>
      <c r="S12" s="195"/>
      <c r="T12" s="195"/>
      <c r="U12" s="26" t="s">
        <v>39</v>
      </c>
      <c r="V12" s="26" t="s">
        <v>55</v>
      </c>
      <c r="W12" s="26" t="s">
        <v>140</v>
      </c>
      <c r="X12" s="26" t="s">
        <v>93</v>
      </c>
      <c r="Y12" s="26" t="s">
        <v>88</v>
      </c>
      <c r="Z12" s="26" t="s">
        <v>89</v>
      </c>
    </row>
    <row r="13" spans="1:26" ht="15.75" customHeight="1">
      <c r="A13" s="208">
        <v>1</v>
      </c>
      <c r="B13" s="208"/>
      <c r="C13" s="98">
        <f>AVERAGE(C4:C5)</f>
        <v>0</v>
      </c>
      <c r="D13" s="98">
        <f t="shared" ref="D13:H13" si="0">AVERAGE(D4:D5)</f>
        <v>100</v>
      </c>
      <c r="E13" s="98">
        <f t="shared" si="0"/>
        <v>69.495000000000005</v>
      </c>
      <c r="F13" s="98">
        <f t="shared" si="0"/>
        <v>85.465000000000003</v>
      </c>
      <c r="G13" s="98">
        <f t="shared" si="0"/>
        <v>18.685000000000002</v>
      </c>
      <c r="H13" s="98">
        <f t="shared" si="0"/>
        <v>98.234999999999999</v>
      </c>
      <c r="J13" s="208">
        <v>1</v>
      </c>
      <c r="K13" s="208"/>
      <c r="L13" s="98">
        <v>0</v>
      </c>
      <c r="M13" s="98">
        <v>100</v>
      </c>
      <c r="N13" s="98">
        <v>97.555000000000007</v>
      </c>
      <c r="O13" s="98">
        <v>0</v>
      </c>
      <c r="P13" s="98">
        <v>130.495</v>
      </c>
      <c r="Q13" s="98">
        <v>116.595</v>
      </c>
      <c r="S13" s="208">
        <v>1</v>
      </c>
      <c r="T13" s="208"/>
      <c r="U13" s="98">
        <v>0</v>
      </c>
      <c r="V13" s="98">
        <v>100</v>
      </c>
      <c r="W13" s="98">
        <v>58.185000000000002</v>
      </c>
      <c r="X13" s="98">
        <v>76.125</v>
      </c>
      <c r="Y13" s="98">
        <v>96.89</v>
      </c>
      <c r="Z13" s="98">
        <v>0</v>
      </c>
    </row>
    <row r="14" spans="1:26" ht="15.75" customHeight="1">
      <c r="A14" s="208">
        <v>2</v>
      </c>
      <c r="B14" s="208"/>
      <c r="C14" s="98">
        <f>AVERAGE(C6:C7)</f>
        <v>0</v>
      </c>
      <c r="D14" s="98">
        <f t="shared" ref="D14:H14" si="1">AVERAGE(D6:D7)</f>
        <v>100</v>
      </c>
      <c r="E14" s="98">
        <f t="shared" si="1"/>
        <v>89.32</v>
      </c>
      <c r="F14" s="98">
        <f t="shared" si="1"/>
        <v>98.84</v>
      </c>
      <c r="G14" s="98">
        <f t="shared" si="1"/>
        <v>36</v>
      </c>
      <c r="H14" s="98">
        <f t="shared" si="1"/>
        <v>110.50999999999999</v>
      </c>
      <c r="J14" s="208">
        <v>2</v>
      </c>
      <c r="K14" s="208"/>
      <c r="L14" s="98">
        <v>0</v>
      </c>
      <c r="M14" s="98">
        <v>100</v>
      </c>
      <c r="N14" s="98">
        <v>113.265</v>
      </c>
      <c r="O14" s="98">
        <v>11.83</v>
      </c>
      <c r="P14" s="98">
        <v>111.86</v>
      </c>
      <c r="Q14" s="98">
        <v>124.505</v>
      </c>
      <c r="S14" s="208">
        <v>2</v>
      </c>
      <c r="T14" s="208"/>
      <c r="U14" s="98">
        <v>0</v>
      </c>
      <c r="V14" s="98">
        <v>100</v>
      </c>
      <c r="W14" s="98">
        <v>66.635000000000005</v>
      </c>
      <c r="X14" s="98">
        <v>114.13</v>
      </c>
      <c r="Y14" s="98">
        <v>114.38499999999999</v>
      </c>
      <c r="Z14" s="98">
        <v>0</v>
      </c>
    </row>
    <row r="15" spans="1:26" ht="15.75" customHeight="1">
      <c r="A15" s="208">
        <v>3</v>
      </c>
      <c r="B15" s="208"/>
      <c r="C15" s="98">
        <f>AVERAGE(C8:C9)</f>
        <v>0</v>
      </c>
      <c r="D15" s="98">
        <f t="shared" ref="D15:H15" si="2">AVERAGE(D8:D9)</f>
        <v>100</v>
      </c>
      <c r="E15" s="98">
        <f t="shared" si="2"/>
        <v>91.585000000000008</v>
      </c>
      <c r="F15" s="98">
        <f t="shared" si="2"/>
        <v>100.22</v>
      </c>
      <c r="G15" s="98">
        <f t="shared" si="2"/>
        <v>29.765000000000001</v>
      </c>
      <c r="H15" s="98">
        <f t="shared" si="2"/>
        <v>116.9</v>
      </c>
      <c r="J15" s="208">
        <v>3</v>
      </c>
      <c r="K15" s="208"/>
      <c r="L15" s="98">
        <v>0</v>
      </c>
      <c r="M15" s="98">
        <v>100</v>
      </c>
      <c r="N15" s="98">
        <v>101.755</v>
      </c>
      <c r="O15" s="98">
        <v>9.1950000000000003</v>
      </c>
      <c r="P15" s="98">
        <v>118.625</v>
      </c>
      <c r="Q15" s="98">
        <v>199.97499999999999</v>
      </c>
      <c r="S15" s="208">
        <v>3</v>
      </c>
      <c r="T15" s="208"/>
      <c r="U15" s="98">
        <v>0</v>
      </c>
      <c r="V15" s="98">
        <v>100</v>
      </c>
      <c r="W15" s="98">
        <v>83</v>
      </c>
      <c r="X15" s="98">
        <v>86.36</v>
      </c>
      <c r="Y15" s="98">
        <v>93.62</v>
      </c>
      <c r="Z15" s="98">
        <v>14.305</v>
      </c>
    </row>
    <row r="17" spans="1:26" ht="15.75" customHeight="1">
      <c r="A17" s="195" t="s">
        <v>0</v>
      </c>
      <c r="B17" s="195"/>
      <c r="C17" s="209" t="s">
        <v>144</v>
      </c>
      <c r="D17" s="209"/>
      <c r="E17" s="209"/>
      <c r="F17" s="209"/>
      <c r="G17" s="209"/>
      <c r="H17" s="209"/>
      <c r="J17" s="195" t="s">
        <v>0</v>
      </c>
      <c r="K17" s="195"/>
      <c r="L17" s="196" t="s">
        <v>145</v>
      </c>
      <c r="M17" s="196"/>
      <c r="N17" s="196"/>
      <c r="O17" s="196"/>
      <c r="P17" s="196"/>
      <c r="Q17" s="196"/>
      <c r="S17" s="195" t="s">
        <v>0</v>
      </c>
      <c r="T17" s="195"/>
      <c r="U17" s="231" t="s">
        <v>146</v>
      </c>
      <c r="V17" s="231"/>
      <c r="W17" s="231"/>
      <c r="X17" s="231"/>
      <c r="Y17" s="231"/>
      <c r="Z17" s="231"/>
    </row>
    <row r="18" spans="1:26" ht="15.75" customHeight="1">
      <c r="A18" s="195"/>
      <c r="B18" s="195"/>
      <c r="C18" s="28" t="s">
        <v>39</v>
      </c>
      <c r="D18" s="28" t="s">
        <v>55</v>
      </c>
      <c r="E18" s="28" t="s">
        <v>140</v>
      </c>
      <c r="F18" s="28" t="s">
        <v>93</v>
      </c>
      <c r="G18" s="28" t="s">
        <v>88</v>
      </c>
      <c r="H18" s="28" t="s">
        <v>89</v>
      </c>
      <c r="J18" s="195"/>
      <c r="K18" s="195"/>
      <c r="L18" s="27" t="s">
        <v>39</v>
      </c>
      <c r="M18" s="27" t="s">
        <v>55</v>
      </c>
      <c r="N18" s="27" t="s">
        <v>140</v>
      </c>
      <c r="O18" s="27" t="s">
        <v>93</v>
      </c>
      <c r="P18" s="27" t="s">
        <v>88</v>
      </c>
      <c r="Q18" s="27" t="s">
        <v>89</v>
      </c>
      <c r="S18" s="195"/>
      <c r="T18" s="195"/>
      <c r="U18" s="26" t="s">
        <v>39</v>
      </c>
      <c r="V18" s="26" t="s">
        <v>55</v>
      </c>
      <c r="W18" s="26" t="s">
        <v>140</v>
      </c>
      <c r="X18" s="26" t="s">
        <v>93</v>
      </c>
      <c r="Y18" s="26" t="s">
        <v>88</v>
      </c>
      <c r="Z18" s="26" t="s">
        <v>89</v>
      </c>
    </row>
    <row r="19" spans="1:26" ht="15.75" customHeight="1">
      <c r="A19" s="208">
        <v>1</v>
      </c>
      <c r="B19" s="208"/>
      <c r="C19" s="98">
        <v>0</v>
      </c>
      <c r="D19" s="98">
        <v>100</v>
      </c>
      <c r="E19" s="98">
        <v>69.495000000000005</v>
      </c>
      <c r="F19" s="98">
        <v>85.465000000000003</v>
      </c>
      <c r="G19" s="98">
        <v>18.685000000000002</v>
      </c>
      <c r="H19" s="98">
        <v>98.234999999999999</v>
      </c>
      <c r="J19" s="208">
        <v>1</v>
      </c>
      <c r="K19" s="208"/>
      <c r="L19" s="98">
        <v>0</v>
      </c>
      <c r="M19" s="98">
        <v>100</v>
      </c>
      <c r="N19" s="98">
        <v>97.555000000000007</v>
      </c>
      <c r="O19" s="98">
        <v>0</v>
      </c>
      <c r="P19" s="98">
        <v>100</v>
      </c>
      <c r="Q19" s="98">
        <v>100</v>
      </c>
      <c r="S19" s="208">
        <v>1</v>
      </c>
      <c r="T19" s="208"/>
      <c r="U19" s="98">
        <v>0</v>
      </c>
      <c r="V19" s="98">
        <v>100</v>
      </c>
      <c r="W19" s="98">
        <v>58.185000000000002</v>
      </c>
      <c r="X19" s="98">
        <v>76.125</v>
      </c>
      <c r="Y19" s="98">
        <v>96.89</v>
      </c>
      <c r="Z19" s="98">
        <v>0</v>
      </c>
    </row>
    <row r="20" spans="1:26" ht="15.75" customHeight="1">
      <c r="A20" s="208">
        <v>2</v>
      </c>
      <c r="B20" s="208"/>
      <c r="C20" s="98">
        <v>0</v>
      </c>
      <c r="D20" s="98">
        <v>100</v>
      </c>
      <c r="E20" s="98">
        <v>89.32</v>
      </c>
      <c r="F20" s="98">
        <v>98.84</v>
      </c>
      <c r="G20" s="98">
        <v>36</v>
      </c>
      <c r="H20" s="98">
        <v>100</v>
      </c>
      <c r="J20" s="208">
        <v>2</v>
      </c>
      <c r="K20" s="208"/>
      <c r="L20" s="98">
        <v>0</v>
      </c>
      <c r="M20" s="98">
        <v>100</v>
      </c>
      <c r="N20" s="98">
        <v>100</v>
      </c>
      <c r="O20" s="98">
        <v>11.83</v>
      </c>
      <c r="P20" s="98">
        <v>100</v>
      </c>
      <c r="Q20" s="98">
        <v>100</v>
      </c>
      <c r="S20" s="208">
        <v>2</v>
      </c>
      <c r="T20" s="208"/>
      <c r="U20" s="98">
        <v>0</v>
      </c>
      <c r="V20" s="98">
        <v>100</v>
      </c>
      <c r="W20" s="98">
        <v>66.635000000000005</v>
      </c>
      <c r="X20" s="98">
        <v>100</v>
      </c>
      <c r="Y20" s="98">
        <v>100</v>
      </c>
      <c r="Z20" s="98">
        <v>0</v>
      </c>
    </row>
    <row r="21" spans="1:26" ht="15.75" customHeight="1">
      <c r="A21" s="208">
        <v>3</v>
      </c>
      <c r="B21" s="208"/>
      <c r="C21" s="98">
        <v>0</v>
      </c>
      <c r="D21" s="98">
        <v>100</v>
      </c>
      <c r="E21" s="98">
        <v>91.585000000000008</v>
      </c>
      <c r="F21" s="98">
        <v>100.22</v>
      </c>
      <c r="G21" s="98">
        <v>29.765000000000001</v>
      </c>
      <c r="H21" s="98">
        <v>100</v>
      </c>
      <c r="J21" s="208">
        <v>3</v>
      </c>
      <c r="K21" s="208"/>
      <c r="L21" s="98">
        <v>0</v>
      </c>
      <c r="M21" s="98">
        <v>100</v>
      </c>
      <c r="N21" s="98">
        <v>100</v>
      </c>
      <c r="O21" s="98">
        <v>9.1950000000000003</v>
      </c>
      <c r="P21" s="98">
        <v>100</v>
      </c>
      <c r="Q21" s="98">
        <v>100</v>
      </c>
      <c r="S21" s="208">
        <v>3</v>
      </c>
      <c r="T21" s="208"/>
      <c r="U21" s="98">
        <v>0</v>
      </c>
      <c r="V21" s="98">
        <v>100</v>
      </c>
      <c r="W21" s="98">
        <v>83</v>
      </c>
      <c r="X21" s="98">
        <v>86.36</v>
      </c>
      <c r="Y21" s="98">
        <v>93.62</v>
      </c>
      <c r="Z21" s="98">
        <v>14.305</v>
      </c>
    </row>
    <row r="23" spans="1:26" ht="15.75" customHeight="1">
      <c r="A23" s="214" t="s">
        <v>16</v>
      </c>
      <c r="B23" s="214"/>
      <c r="C23" s="214"/>
      <c r="D23" s="214"/>
    </row>
    <row r="24" spans="1:26" ht="27" customHeight="1">
      <c r="A24" s="37" t="s">
        <v>18</v>
      </c>
      <c r="B24" s="37" t="s">
        <v>19</v>
      </c>
      <c r="C24" s="37" t="s">
        <v>20</v>
      </c>
      <c r="D24" s="37" t="s">
        <v>21</v>
      </c>
    </row>
    <row r="25" spans="1:26" ht="15.75" customHeight="1">
      <c r="A25" s="38" t="s">
        <v>22</v>
      </c>
      <c r="B25" s="89">
        <f>AVERAGE(E19:E21)</f>
        <v>83.466666666666669</v>
      </c>
      <c r="C25" s="89">
        <f>AVERAGE(G19:G21)</f>
        <v>28.150000000000002</v>
      </c>
      <c r="D25" s="89">
        <f>B25/C25</f>
        <v>2.9650680876258138</v>
      </c>
      <c r="F25" s="98"/>
    </row>
    <row r="26" spans="1:26" ht="15.75" customHeight="1">
      <c r="A26" s="39" t="s">
        <v>23</v>
      </c>
      <c r="B26" s="86">
        <f>AVERAGE(N19:N21)</f>
        <v>99.185000000000002</v>
      </c>
      <c r="C26" s="86">
        <f>AVERAGE(O19:O21)</f>
        <v>7.0083333333333329</v>
      </c>
      <c r="D26" s="86">
        <f t="shared" ref="D26:D27" si="3">B26/C26</f>
        <v>14.152437574316291</v>
      </c>
    </row>
    <row r="27" spans="1:26" ht="15.75" customHeight="1">
      <c r="A27" s="40" t="s">
        <v>24</v>
      </c>
      <c r="B27" s="105">
        <f>AVERAGE(W19:W21)</f>
        <v>69.273333333333326</v>
      </c>
      <c r="C27" s="105">
        <f>AVERAGE(Z19:Z21)</f>
        <v>4.7683333333333335</v>
      </c>
      <c r="D27" s="105">
        <f t="shared" si="3"/>
        <v>14.527787486892693</v>
      </c>
    </row>
  </sheetData>
  <mergeCells count="49">
    <mergeCell ref="A21:B21"/>
    <mergeCell ref="J21:K21"/>
    <mergeCell ref="S21:T21"/>
    <mergeCell ref="A23:D23"/>
    <mergeCell ref="A19:B19"/>
    <mergeCell ref="J19:K19"/>
    <mergeCell ref="S19:T19"/>
    <mergeCell ref="A20:B20"/>
    <mergeCell ref="J20:K20"/>
    <mergeCell ref="S20:T20"/>
    <mergeCell ref="U17:Z17"/>
    <mergeCell ref="J14:K14"/>
    <mergeCell ref="J15:K15"/>
    <mergeCell ref="S11:T12"/>
    <mergeCell ref="S13:T13"/>
    <mergeCell ref="S14:T14"/>
    <mergeCell ref="S15:T15"/>
    <mergeCell ref="L11:Q11"/>
    <mergeCell ref="A17:B18"/>
    <mergeCell ref="C17:H17"/>
    <mergeCell ref="J17:K18"/>
    <mergeCell ref="L17:Q17"/>
    <mergeCell ref="S17:T18"/>
    <mergeCell ref="T2:T3"/>
    <mergeCell ref="U2:Z2"/>
    <mergeCell ref="S4:S5"/>
    <mergeCell ref="S6:S7"/>
    <mergeCell ref="A15:B15"/>
    <mergeCell ref="A11:B12"/>
    <mergeCell ref="C11:H11"/>
    <mergeCell ref="J11:K12"/>
    <mergeCell ref="J13:K13"/>
    <mergeCell ref="U11:Z11"/>
    <mergeCell ref="A13:B13"/>
    <mergeCell ref="A14:B14"/>
    <mergeCell ref="S8:S9"/>
    <mergeCell ref="J2:J3"/>
    <mergeCell ref="K2:K3"/>
    <mergeCell ref="L2:Q2"/>
    <mergeCell ref="J4:J5"/>
    <mergeCell ref="J6:J7"/>
    <mergeCell ref="J8:J9"/>
    <mergeCell ref="S2:S3"/>
    <mergeCell ref="A8:A9"/>
    <mergeCell ref="A2:A3"/>
    <mergeCell ref="B2:B3"/>
    <mergeCell ref="C2:H2"/>
    <mergeCell ref="A4:A5"/>
    <mergeCell ref="A6:A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X55"/>
  <sheetViews>
    <sheetView topLeftCell="B1" workbookViewId="0">
      <selection activeCell="K19" sqref="K19"/>
    </sheetView>
  </sheetViews>
  <sheetFormatPr baseColWidth="10" defaultColWidth="12.6640625" defaultRowHeight="15.75" customHeight="1"/>
  <cols>
    <col min="1" max="1" width="20.6640625" style="51" customWidth="1"/>
    <col min="2" max="2" width="22.33203125" style="51" customWidth="1"/>
    <col min="3" max="16384" width="12.6640625" style="51"/>
  </cols>
  <sheetData>
    <row r="1" spans="1:18" ht="15.75" customHeight="1">
      <c r="A1" s="92" t="s">
        <v>147</v>
      </c>
    </row>
    <row r="2" spans="1:18" ht="15.75" customHeight="1">
      <c r="A2" s="234" t="s">
        <v>0</v>
      </c>
      <c r="B2" s="234" t="s">
        <v>80</v>
      </c>
      <c r="C2" s="112" t="s">
        <v>79</v>
      </c>
      <c r="D2" s="112"/>
      <c r="F2" s="138" t="s">
        <v>78</v>
      </c>
      <c r="G2" s="138"/>
      <c r="I2" s="118" t="s">
        <v>148</v>
      </c>
      <c r="J2" s="118"/>
    </row>
    <row r="3" spans="1:18" ht="15.75" customHeight="1">
      <c r="A3" s="234"/>
      <c r="B3" s="234"/>
      <c r="C3" s="92" t="s">
        <v>81</v>
      </c>
      <c r="D3" s="92" t="s">
        <v>82</v>
      </c>
      <c r="F3" s="92" t="s">
        <v>81</v>
      </c>
      <c r="G3" s="92" t="s">
        <v>82</v>
      </c>
      <c r="I3" s="92" t="s">
        <v>81</v>
      </c>
      <c r="J3" s="92" t="s">
        <v>82</v>
      </c>
    </row>
    <row r="4" spans="1:18" ht="15.75" customHeight="1">
      <c r="A4" s="170">
        <v>1</v>
      </c>
      <c r="B4" s="1" t="s">
        <v>39</v>
      </c>
      <c r="C4" s="147">
        <v>5.6199208259999998E-3</v>
      </c>
      <c r="D4" s="147">
        <v>0</v>
      </c>
      <c r="E4" s="141"/>
      <c r="F4" s="147">
        <v>6.608120623E-4</v>
      </c>
      <c r="G4" s="90">
        <v>0</v>
      </c>
      <c r="H4" s="141"/>
      <c r="I4" s="148">
        <v>0</v>
      </c>
      <c r="J4" s="147">
        <v>0</v>
      </c>
      <c r="O4" s="2"/>
      <c r="P4" s="2"/>
      <c r="Q4" s="2"/>
      <c r="R4" s="2"/>
    </row>
    <row r="5" spans="1:18" ht="15.75" customHeight="1">
      <c r="A5" s="170"/>
      <c r="B5" s="1" t="s">
        <v>55</v>
      </c>
      <c r="C5" s="147">
        <v>1</v>
      </c>
      <c r="D5" s="147">
        <v>100</v>
      </c>
      <c r="E5" s="141"/>
      <c r="F5" s="147">
        <v>1</v>
      </c>
      <c r="G5" s="90">
        <v>100</v>
      </c>
      <c r="H5" s="141"/>
      <c r="I5" s="148">
        <v>1</v>
      </c>
      <c r="J5" s="147">
        <v>100</v>
      </c>
      <c r="O5" s="2"/>
      <c r="P5" s="2"/>
      <c r="Q5" s="2"/>
      <c r="R5" s="2"/>
    </row>
    <row r="6" spans="1:18" ht="15.75" customHeight="1">
      <c r="A6" s="170"/>
      <c r="B6" s="1" t="s">
        <v>140</v>
      </c>
      <c r="C6" s="147">
        <v>0.93877446440000001</v>
      </c>
      <c r="D6" s="147">
        <v>97.555000000000007</v>
      </c>
      <c r="E6" s="141"/>
      <c r="F6" s="147">
        <v>0.91869914649999995</v>
      </c>
      <c r="G6" s="90">
        <v>69.495000000000005</v>
      </c>
      <c r="H6" s="141"/>
      <c r="I6" s="148">
        <v>0.87089467720000002</v>
      </c>
      <c r="J6" s="147">
        <v>58.185000000000002</v>
      </c>
      <c r="O6" s="2"/>
      <c r="P6" s="2"/>
      <c r="Q6" s="2"/>
      <c r="R6" s="2"/>
    </row>
    <row r="7" spans="1:18" ht="15.75" customHeight="1">
      <c r="A7" s="170"/>
      <c r="B7" s="1" t="s">
        <v>93</v>
      </c>
      <c r="C7" s="147">
        <v>9.0320156130000006E-3</v>
      </c>
      <c r="D7" s="147">
        <v>0</v>
      </c>
      <c r="E7" s="141"/>
      <c r="F7" s="147">
        <v>0.99658532379999998</v>
      </c>
      <c r="G7" s="90">
        <v>85.465000000000003</v>
      </c>
      <c r="H7" s="141"/>
      <c r="I7" s="148">
        <v>0.76217440540000003</v>
      </c>
      <c r="J7" s="147">
        <v>76.125</v>
      </c>
      <c r="O7" s="2"/>
      <c r="P7" s="2"/>
      <c r="Q7" s="2"/>
      <c r="R7" s="2"/>
    </row>
    <row r="8" spans="1:18" ht="15.75" customHeight="1">
      <c r="A8" s="170"/>
      <c r="B8" s="1" t="s">
        <v>88</v>
      </c>
      <c r="C8" s="147">
        <v>1.2584779239999999</v>
      </c>
      <c r="D8" s="147">
        <v>100</v>
      </c>
      <c r="E8" s="141"/>
      <c r="F8" s="147">
        <v>3.3110852080000003E-2</v>
      </c>
      <c r="G8" s="90">
        <v>18.685000000000002</v>
      </c>
      <c r="H8" s="141"/>
      <c r="I8" s="148">
        <v>0.8573046433</v>
      </c>
      <c r="J8" s="147">
        <v>96.89</v>
      </c>
      <c r="O8" s="2"/>
      <c r="P8" s="2"/>
      <c r="Q8" s="2"/>
      <c r="R8" s="2"/>
    </row>
    <row r="9" spans="1:18" ht="15.75" customHeight="1">
      <c r="A9" s="170"/>
      <c r="B9" s="1" t="s">
        <v>89</v>
      </c>
      <c r="C9" s="147">
        <v>1.0433067</v>
      </c>
      <c r="D9" s="147">
        <v>100</v>
      </c>
      <c r="E9" s="141"/>
      <c r="F9" s="147">
        <v>0.98942386149999995</v>
      </c>
      <c r="G9" s="90">
        <v>98.234999999999999</v>
      </c>
      <c r="H9" s="141"/>
      <c r="I9" s="148">
        <v>0.55039637600000002</v>
      </c>
      <c r="J9" s="147">
        <v>0</v>
      </c>
      <c r="O9" s="2"/>
      <c r="P9" s="2"/>
      <c r="Q9" s="2"/>
      <c r="R9" s="2"/>
    </row>
    <row r="10" spans="1:18" ht="15.75" customHeight="1">
      <c r="A10" s="170">
        <v>2</v>
      </c>
      <c r="B10" s="1" t="s">
        <v>39</v>
      </c>
      <c r="C10" s="90">
        <v>7.6149696189999998E-3</v>
      </c>
      <c r="D10" s="147">
        <v>0</v>
      </c>
      <c r="E10" s="141"/>
      <c r="F10" s="147">
        <v>8.4323049400000002E-4</v>
      </c>
      <c r="G10" s="90">
        <v>0</v>
      </c>
      <c r="H10" s="141"/>
      <c r="I10" s="148">
        <v>0</v>
      </c>
      <c r="J10" s="147">
        <v>0</v>
      </c>
      <c r="O10" s="2"/>
      <c r="P10" s="2"/>
      <c r="Q10" s="2"/>
    </row>
    <row r="11" spans="1:18" ht="15.75" customHeight="1">
      <c r="A11" s="170"/>
      <c r="B11" s="1" t="s">
        <v>55</v>
      </c>
      <c r="C11" s="90">
        <v>1</v>
      </c>
      <c r="D11" s="147">
        <v>100</v>
      </c>
      <c r="E11" s="141"/>
      <c r="F11" s="147">
        <v>1</v>
      </c>
      <c r="G11" s="90">
        <v>100</v>
      </c>
      <c r="H11" s="141"/>
      <c r="I11" s="148">
        <v>1</v>
      </c>
      <c r="J11" s="147">
        <v>100</v>
      </c>
      <c r="O11" s="2"/>
      <c r="P11" s="2"/>
      <c r="Q11" s="2"/>
    </row>
    <row r="12" spans="1:18" ht="15.75" customHeight="1">
      <c r="A12" s="170"/>
      <c r="B12" s="1" t="s">
        <v>140</v>
      </c>
      <c r="C12" s="90">
        <v>1.6010595270000001</v>
      </c>
      <c r="D12" s="147">
        <v>100</v>
      </c>
      <c r="E12" s="141"/>
      <c r="F12" s="147">
        <v>0.90139998529999998</v>
      </c>
      <c r="G12" s="90">
        <v>89.32</v>
      </c>
      <c r="H12" s="141"/>
      <c r="I12" s="148">
        <v>0.71372031660000002</v>
      </c>
      <c r="J12" s="147">
        <v>66.635000000000005</v>
      </c>
      <c r="O12" s="2"/>
      <c r="P12" s="2"/>
      <c r="Q12" s="2"/>
      <c r="R12" s="2"/>
    </row>
    <row r="13" spans="1:18" ht="15.75" customHeight="1">
      <c r="A13" s="170"/>
      <c r="B13" s="1" t="s">
        <v>93</v>
      </c>
      <c r="C13" s="90">
        <v>1.106968427E-2</v>
      </c>
      <c r="D13" s="147">
        <v>11.83</v>
      </c>
      <c r="E13" s="141"/>
      <c r="F13" s="147">
        <v>0.98167314949999995</v>
      </c>
      <c r="G13" s="90">
        <v>98.84</v>
      </c>
      <c r="H13" s="141"/>
      <c r="I13" s="148">
        <v>0.81134564639999995</v>
      </c>
      <c r="J13" s="147">
        <v>100</v>
      </c>
      <c r="O13" s="2"/>
      <c r="P13" s="2"/>
      <c r="Q13" s="2"/>
      <c r="R13" s="2"/>
    </row>
    <row r="14" spans="1:18" ht="15.75" customHeight="1">
      <c r="A14" s="170"/>
      <c r="B14" s="1" t="s">
        <v>88</v>
      </c>
      <c r="C14" s="90">
        <v>1.6251573779999999</v>
      </c>
      <c r="D14" s="147">
        <v>100</v>
      </c>
      <c r="E14" s="141"/>
      <c r="F14" s="147">
        <v>3.9949436540000001E-2</v>
      </c>
      <c r="G14" s="90">
        <v>36</v>
      </c>
      <c r="H14" s="141"/>
      <c r="I14" s="148">
        <v>0.84960422160000004</v>
      </c>
      <c r="J14" s="147">
        <v>100</v>
      </c>
    </row>
    <row r="15" spans="1:18" ht="15.75" customHeight="1">
      <c r="A15" s="170"/>
      <c r="B15" s="1" t="s">
        <v>89</v>
      </c>
      <c r="C15" s="90">
        <v>1.7199491520000001</v>
      </c>
      <c r="D15" s="147">
        <v>100</v>
      </c>
      <c r="E15" s="141"/>
      <c r="F15" s="147">
        <v>0.99838363949999998</v>
      </c>
      <c r="G15" s="90">
        <v>100</v>
      </c>
      <c r="H15" s="141"/>
      <c r="I15" s="148">
        <v>0.27968337729999998</v>
      </c>
      <c r="J15" s="147">
        <v>0</v>
      </c>
      <c r="O15" s="2"/>
      <c r="P15" s="2"/>
      <c r="Q15" s="2"/>
    </row>
    <row r="16" spans="1:18" ht="15.75" customHeight="1">
      <c r="A16" s="170">
        <v>3</v>
      </c>
      <c r="B16" s="1" t="s">
        <v>39</v>
      </c>
      <c r="C16" s="90">
        <v>5.4407364410000002E-3</v>
      </c>
      <c r="D16" s="147">
        <v>0</v>
      </c>
      <c r="E16" s="141"/>
      <c r="F16" s="147">
        <v>6.4002363769999999E-4</v>
      </c>
      <c r="G16" s="90">
        <v>0</v>
      </c>
      <c r="H16" s="141"/>
      <c r="I16" s="148">
        <v>0</v>
      </c>
      <c r="J16" s="147">
        <v>0</v>
      </c>
      <c r="O16" s="2"/>
      <c r="P16" s="2"/>
      <c r="Q16" s="2"/>
      <c r="R16" s="2"/>
    </row>
    <row r="17" spans="1:18" ht="15.75" customHeight="1">
      <c r="A17" s="170"/>
      <c r="B17" s="1" t="s">
        <v>55</v>
      </c>
      <c r="C17" s="90">
        <v>1</v>
      </c>
      <c r="D17" s="147">
        <v>100</v>
      </c>
      <c r="E17" s="141"/>
      <c r="F17" s="147">
        <v>1</v>
      </c>
      <c r="G17" s="90">
        <v>100</v>
      </c>
      <c r="H17" s="141"/>
      <c r="I17" s="148">
        <v>1</v>
      </c>
      <c r="J17" s="147">
        <v>100</v>
      </c>
      <c r="O17" s="2"/>
      <c r="P17" s="2"/>
      <c r="Q17" s="2"/>
      <c r="R17" s="2"/>
    </row>
    <row r="18" spans="1:18" ht="15.75" customHeight="1">
      <c r="A18" s="170"/>
      <c r="B18" s="1" t="s">
        <v>140</v>
      </c>
      <c r="C18" s="90">
        <v>1.1125631549999999</v>
      </c>
      <c r="D18" s="147">
        <v>100</v>
      </c>
      <c r="E18" s="141"/>
      <c r="F18" s="147">
        <v>0.93336243429999999</v>
      </c>
      <c r="G18" s="90">
        <v>91.585000000000008</v>
      </c>
      <c r="H18" s="141"/>
      <c r="I18" s="148">
        <v>1.022288262</v>
      </c>
      <c r="J18" s="147">
        <v>83</v>
      </c>
    </row>
    <row r="19" spans="1:18" ht="15.75" customHeight="1">
      <c r="A19" s="170"/>
      <c r="B19" s="1" t="s">
        <v>93</v>
      </c>
      <c r="C19" s="90">
        <v>8.3716215110000002E-3</v>
      </c>
      <c r="D19" s="147">
        <v>9.1950000000000003</v>
      </c>
      <c r="E19" s="141"/>
      <c r="F19" s="147">
        <v>0.94543116819999995</v>
      </c>
      <c r="G19" s="90">
        <v>100</v>
      </c>
      <c r="H19" s="141"/>
      <c r="I19" s="148">
        <v>0.95690936110000002</v>
      </c>
      <c r="J19" s="147">
        <v>86.36</v>
      </c>
      <c r="O19" s="2"/>
      <c r="P19" s="2"/>
      <c r="Q19" s="2"/>
    </row>
    <row r="20" spans="1:18" ht="15.75" customHeight="1">
      <c r="A20" s="170"/>
      <c r="B20" s="1" t="s">
        <v>88</v>
      </c>
      <c r="C20" s="90">
        <v>1.162715218</v>
      </c>
      <c r="D20" s="147">
        <v>100</v>
      </c>
      <c r="E20" s="141"/>
      <c r="F20" s="147">
        <v>5.2051868190000003E-2</v>
      </c>
      <c r="G20" s="90">
        <v>29.765000000000001</v>
      </c>
      <c r="H20" s="141"/>
      <c r="I20" s="148">
        <v>0.82912332840000003</v>
      </c>
      <c r="J20" s="147">
        <v>93.62</v>
      </c>
      <c r="O20" s="2"/>
      <c r="P20" s="2"/>
      <c r="Q20" s="2"/>
      <c r="R20" s="2"/>
    </row>
    <row r="21" spans="1:18" ht="15.75" customHeight="1">
      <c r="A21" s="170"/>
      <c r="B21" s="1" t="s">
        <v>89</v>
      </c>
      <c r="C21" s="90">
        <v>1.574220475</v>
      </c>
      <c r="D21" s="147">
        <v>100</v>
      </c>
      <c r="E21" s="141"/>
      <c r="F21" s="147">
        <v>0.98622313179999999</v>
      </c>
      <c r="G21" s="90">
        <v>100</v>
      </c>
      <c r="H21" s="141"/>
      <c r="I21" s="148">
        <v>0.36255572069999997</v>
      </c>
      <c r="J21" s="147">
        <v>14.305</v>
      </c>
      <c r="O21" s="2"/>
      <c r="P21" s="2"/>
      <c r="Q21" s="2"/>
      <c r="R21" s="2"/>
    </row>
    <row r="22" spans="1:18" ht="15.75" customHeight="1">
      <c r="F22" s="2"/>
      <c r="G22" s="2"/>
      <c r="I22" s="2"/>
      <c r="J22" s="2"/>
    </row>
    <row r="23" spans="1:18" ht="15.75" customHeight="1">
      <c r="C23" s="92" t="s">
        <v>83</v>
      </c>
      <c r="D23" s="113">
        <f>CORREL(C4:C21, D4:D21)</f>
        <v>0.93125320309884685</v>
      </c>
      <c r="F23" s="92" t="s">
        <v>83</v>
      </c>
      <c r="G23" s="113">
        <f>CORREL(F4:F21,G4:G21)</f>
        <v>0.9686835978056727</v>
      </c>
      <c r="I23" s="92" t="s">
        <v>149</v>
      </c>
      <c r="J23" s="111">
        <f>CORREL(I4:I21,J4:J21)</f>
        <v>0.9083247399408283</v>
      </c>
      <c r="O23" s="2"/>
      <c r="P23" s="2"/>
      <c r="Q23" s="2"/>
      <c r="R23" s="2"/>
    </row>
    <row r="24" spans="1:18" ht="15.75" customHeight="1">
      <c r="C24" s="76" t="s">
        <v>84</v>
      </c>
      <c r="D24" s="117">
        <f>D23 * D23</f>
        <v>0.86723252828186215</v>
      </c>
      <c r="F24" s="76" t="s">
        <v>84</v>
      </c>
      <c r="G24" s="117">
        <f>G23 * G23</f>
        <v>0.93834791265774231</v>
      </c>
      <c r="I24" s="76" t="s">
        <v>84</v>
      </c>
      <c r="J24" s="117">
        <f>J23 * J23</f>
        <v>0.82505383318857339</v>
      </c>
      <c r="M24" s="2"/>
      <c r="N24" s="2"/>
      <c r="O24" s="2"/>
      <c r="P24" s="2"/>
      <c r="Q24" s="2"/>
    </row>
    <row r="25" spans="1:18" ht="15.75" customHeight="1">
      <c r="F25" s="2"/>
      <c r="M25" s="2"/>
    </row>
    <row r="26" spans="1:18" ht="15.75" customHeight="1">
      <c r="F26" s="2"/>
    </row>
    <row r="27" spans="1:18" ht="15.75" customHeight="1">
      <c r="E27" s="141"/>
      <c r="F27" s="2"/>
    </row>
    <row r="28" spans="1:18" ht="15.75" customHeight="1">
      <c r="E28" s="141"/>
      <c r="N28" s="2"/>
      <c r="O28" s="2"/>
      <c r="P28" s="2"/>
      <c r="Q28" s="2"/>
    </row>
    <row r="29" spans="1:18" ht="15.75" customHeight="1">
      <c r="F29" s="92"/>
      <c r="P29" s="2"/>
      <c r="Q29" s="2"/>
    </row>
    <row r="30" spans="1:18" ht="15.75" customHeight="1">
      <c r="P30" s="2"/>
      <c r="Q30" s="2"/>
    </row>
    <row r="31" spans="1:18" ht="15.75" customHeight="1">
      <c r="P31" s="2"/>
      <c r="Q31" s="2"/>
    </row>
    <row r="32" spans="1:18" ht="15.75" customHeight="1">
      <c r="P32" s="2"/>
      <c r="Q32" s="2"/>
    </row>
    <row r="33" spans="14:24" ht="15.75" customHeight="1">
      <c r="N33" s="2"/>
    </row>
    <row r="34" spans="14:24" ht="15.75" customHeight="1">
      <c r="N34" s="2"/>
    </row>
    <row r="35" spans="14:24" ht="15.75" customHeight="1">
      <c r="N35" s="2"/>
    </row>
    <row r="36" spans="14:24" ht="15.75" customHeight="1">
      <c r="N36" s="2"/>
      <c r="S36" s="13"/>
      <c r="T36" s="13"/>
      <c r="U36" s="13"/>
      <c r="V36" s="13"/>
      <c r="W36" s="13"/>
      <c r="X36" s="13"/>
    </row>
    <row r="37" spans="14:24" ht="15.75" customHeight="1">
      <c r="S37" s="13"/>
      <c r="T37" s="13"/>
      <c r="U37" s="13"/>
      <c r="V37" s="13"/>
      <c r="W37" s="13"/>
      <c r="X37" s="13"/>
    </row>
    <row r="38" spans="14:24" ht="15.75" customHeight="1">
      <c r="S38" s="13"/>
      <c r="T38" s="13"/>
      <c r="U38" s="13"/>
      <c r="V38" s="13"/>
      <c r="W38" s="13"/>
      <c r="X38" s="13"/>
    </row>
    <row r="40" spans="14:24" ht="15.75" customHeight="1">
      <c r="S40" s="13"/>
      <c r="T40" s="13"/>
      <c r="U40" s="13"/>
    </row>
    <row r="41" spans="14:24" ht="15.75" customHeight="1">
      <c r="S41" s="13"/>
      <c r="T41" s="13"/>
      <c r="U41" s="13"/>
    </row>
    <row r="42" spans="14:24" ht="15.75" customHeight="1">
      <c r="S42" s="13"/>
      <c r="T42" s="13"/>
      <c r="U42" s="13"/>
    </row>
    <row r="43" spans="14:24" ht="15.75" customHeight="1">
      <c r="S43" s="13"/>
      <c r="T43" s="13"/>
      <c r="U43" s="13"/>
    </row>
    <row r="44" spans="14:24" ht="15.75" customHeight="1">
      <c r="S44" s="13"/>
      <c r="T44" s="13"/>
      <c r="U44" s="13"/>
    </row>
    <row r="45" spans="14:24" ht="15.75" customHeight="1">
      <c r="S45" s="13"/>
    </row>
    <row r="46" spans="14:24" ht="15.75" customHeight="1">
      <c r="S46" s="13"/>
    </row>
    <row r="47" spans="14:24" ht="15.75" customHeight="1">
      <c r="S47" s="13"/>
    </row>
    <row r="48" spans="14:24" ht="15.75" customHeight="1">
      <c r="S48" s="13"/>
    </row>
    <row r="49" spans="19:19" ht="15.75" customHeight="1">
      <c r="S49" s="13"/>
    </row>
    <row r="50" spans="19:19" ht="15.75" customHeight="1">
      <c r="S50" s="13"/>
    </row>
    <row r="51" spans="19:19" ht="15.75" customHeight="1">
      <c r="S51" s="13"/>
    </row>
    <row r="52" spans="19:19" ht="15.75" customHeight="1">
      <c r="S52" s="13"/>
    </row>
    <row r="53" spans="19:19" ht="15.75" customHeight="1">
      <c r="S53" s="13"/>
    </row>
    <row r="54" spans="19:19" ht="15.75" customHeight="1">
      <c r="S54" s="13"/>
    </row>
    <row r="55" spans="19:19" ht="15.75" customHeight="1">
      <c r="S55" s="13"/>
    </row>
  </sheetData>
  <mergeCells count="5">
    <mergeCell ref="A2:A3"/>
    <mergeCell ref="B2:B3"/>
    <mergeCell ref="A4:A9"/>
    <mergeCell ref="A10:A15"/>
    <mergeCell ref="A16:A2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N55"/>
  <sheetViews>
    <sheetView topLeftCell="A22" workbookViewId="0">
      <selection activeCell="C40" activeCellId="7" sqref="D55 C3:J8 C13:J18 C22:J24 C28:J30 C34:J36 K36 C40:J42"/>
    </sheetView>
  </sheetViews>
  <sheetFormatPr baseColWidth="10" defaultColWidth="12.6640625" defaultRowHeight="15.75" customHeight="1"/>
  <cols>
    <col min="1" max="11" width="12.6640625" style="51"/>
    <col min="12" max="12" width="15.6640625" style="51" customWidth="1"/>
    <col min="13" max="13" width="15.83203125" style="51" customWidth="1"/>
    <col min="14" max="14" width="16.5" style="51" customWidth="1"/>
    <col min="15" max="16384" width="12.6640625" style="51"/>
  </cols>
  <sheetData>
    <row r="1" spans="1:10" ht="15.75" customHeight="1">
      <c r="A1" s="159" t="s">
        <v>0</v>
      </c>
      <c r="B1" s="169" t="s">
        <v>1</v>
      </c>
      <c r="C1" s="167" t="s">
        <v>2</v>
      </c>
      <c r="D1" s="168"/>
      <c r="E1" s="168"/>
      <c r="F1" s="168"/>
      <c r="G1" s="168"/>
      <c r="H1" s="168"/>
      <c r="I1" s="168"/>
      <c r="J1" s="168"/>
    </row>
    <row r="2" spans="1:10" ht="15.75" customHeight="1">
      <c r="A2" s="159"/>
      <c r="B2" s="169"/>
      <c r="C2" s="3" t="s">
        <v>32</v>
      </c>
      <c r="D2" s="3" t="s">
        <v>33</v>
      </c>
      <c r="E2" s="3" t="s">
        <v>34</v>
      </c>
      <c r="F2" s="3" t="s">
        <v>70</v>
      </c>
      <c r="G2" s="3" t="s">
        <v>36</v>
      </c>
      <c r="H2" s="3" t="s">
        <v>37</v>
      </c>
      <c r="I2" s="3" t="s">
        <v>38</v>
      </c>
      <c r="J2" s="3" t="s">
        <v>39</v>
      </c>
    </row>
    <row r="3" spans="1:10" ht="15.75" customHeight="1">
      <c r="A3" s="62">
        <v>1</v>
      </c>
      <c r="B3" s="22" t="s">
        <v>9</v>
      </c>
      <c r="C3" s="90">
        <v>0</v>
      </c>
      <c r="D3" s="90">
        <v>100</v>
      </c>
      <c r="E3" s="90">
        <v>53.15</v>
      </c>
      <c r="F3" s="90">
        <v>64.58</v>
      </c>
      <c r="G3" s="90">
        <v>91.23</v>
      </c>
      <c r="H3" s="90">
        <v>0</v>
      </c>
      <c r="I3" s="90">
        <v>11.72</v>
      </c>
      <c r="J3" s="90">
        <v>0</v>
      </c>
    </row>
    <row r="4" spans="1:10" ht="15.75" customHeight="1">
      <c r="A4" s="62">
        <v>1</v>
      </c>
      <c r="B4" s="22" t="s">
        <v>10</v>
      </c>
      <c r="C4" s="90">
        <v>0</v>
      </c>
      <c r="D4" s="90">
        <v>100</v>
      </c>
      <c r="E4" s="90">
        <v>56.15</v>
      </c>
      <c r="F4" s="90">
        <v>65.150000000000006</v>
      </c>
      <c r="G4" s="90">
        <v>87.89</v>
      </c>
      <c r="H4" s="90">
        <v>0</v>
      </c>
      <c r="I4" s="90">
        <v>11.33</v>
      </c>
      <c r="J4" s="90">
        <v>0</v>
      </c>
    </row>
    <row r="5" spans="1:10" ht="15.75" customHeight="1">
      <c r="A5" s="62">
        <v>2</v>
      </c>
      <c r="B5" s="22" t="s">
        <v>9</v>
      </c>
      <c r="C5" s="90">
        <v>0</v>
      </c>
      <c r="D5" s="90">
        <v>100</v>
      </c>
      <c r="E5" s="90">
        <v>52.85</v>
      </c>
      <c r="F5" s="90">
        <v>50.86</v>
      </c>
      <c r="G5" s="90">
        <v>83.02</v>
      </c>
      <c r="H5" s="90">
        <v>0</v>
      </c>
      <c r="I5" s="90">
        <v>0</v>
      </c>
      <c r="J5" s="90">
        <v>0</v>
      </c>
    </row>
    <row r="6" spans="1:10" ht="15.75" customHeight="1">
      <c r="A6" s="62">
        <v>2</v>
      </c>
      <c r="B6" s="22" t="s">
        <v>10</v>
      </c>
      <c r="C6" s="90">
        <v>0</v>
      </c>
      <c r="D6" s="90">
        <v>100</v>
      </c>
      <c r="E6" s="90">
        <v>57.4</v>
      </c>
      <c r="F6" s="90">
        <v>67.209999999999994</v>
      </c>
      <c r="G6" s="90">
        <v>110.16</v>
      </c>
      <c r="H6" s="90">
        <v>0</v>
      </c>
      <c r="I6" s="90">
        <v>13.96</v>
      </c>
      <c r="J6" s="90">
        <v>0</v>
      </c>
    </row>
    <row r="7" spans="1:10" ht="15.75" customHeight="1">
      <c r="A7" s="62">
        <v>3</v>
      </c>
      <c r="B7" s="22" t="s">
        <v>9</v>
      </c>
      <c r="C7" s="90">
        <v>0</v>
      </c>
      <c r="D7" s="90">
        <v>100</v>
      </c>
      <c r="E7" s="90">
        <v>62.12</v>
      </c>
      <c r="F7" s="90">
        <v>67.36</v>
      </c>
      <c r="G7" s="90">
        <v>102.76</v>
      </c>
      <c r="H7" s="90">
        <v>0</v>
      </c>
      <c r="I7" s="90">
        <v>17.12</v>
      </c>
      <c r="J7" s="90">
        <v>0</v>
      </c>
    </row>
    <row r="8" spans="1:10" ht="15.75" customHeight="1">
      <c r="A8" s="62">
        <v>3</v>
      </c>
      <c r="B8" s="22" t="s">
        <v>10</v>
      </c>
      <c r="C8" s="90">
        <v>0</v>
      </c>
      <c r="D8" s="90">
        <v>100</v>
      </c>
      <c r="E8" s="90">
        <v>62.87</v>
      </c>
      <c r="F8" s="90">
        <v>68.17</v>
      </c>
      <c r="G8" s="90">
        <v>104.18</v>
      </c>
      <c r="H8" s="90">
        <v>0</v>
      </c>
      <c r="I8" s="90">
        <v>16.66</v>
      </c>
      <c r="J8" s="90">
        <v>0</v>
      </c>
    </row>
    <row r="9" spans="1:10" ht="15.75" customHeight="1">
      <c r="A9" s="62"/>
      <c r="B9" s="22"/>
      <c r="C9" s="1"/>
      <c r="D9" s="1"/>
      <c r="E9" s="1"/>
      <c r="F9" s="1"/>
      <c r="G9" s="1"/>
      <c r="H9" s="1"/>
      <c r="I9" s="1"/>
      <c r="J9" s="1"/>
    </row>
    <row r="10" spans="1:10" ht="15.75" customHeight="1">
      <c r="A10" s="62"/>
      <c r="B10" s="22"/>
      <c r="C10" s="1"/>
      <c r="D10" s="1"/>
      <c r="E10" s="1"/>
      <c r="F10" s="1"/>
      <c r="G10" s="1"/>
      <c r="H10" s="1"/>
      <c r="I10" s="1"/>
      <c r="J10" s="1"/>
    </row>
    <row r="11" spans="1:10" ht="15.75" customHeight="1">
      <c r="A11" s="159" t="s">
        <v>0</v>
      </c>
      <c r="B11" s="169" t="s">
        <v>1</v>
      </c>
      <c r="C11" s="171" t="s">
        <v>3</v>
      </c>
      <c r="D11" s="168"/>
      <c r="E11" s="168"/>
      <c r="F11" s="168"/>
      <c r="G11" s="168"/>
      <c r="H11" s="168"/>
      <c r="I11" s="168"/>
      <c r="J11" s="168"/>
    </row>
    <row r="12" spans="1:10" ht="15.75" customHeight="1">
      <c r="A12" s="159"/>
      <c r="B12" s="169"/>
      <c r="C12" s="4" t="s">
        <v>32</v>
      </c>
      <c r="D12" s="4" t="s">
        <v>33</v>
      </c>
      <c r="E12" s="4" t="s">
        <v>34</v>
      </c>
      <c r="F12" s="4" t="s">
        <v>70</v>
      </c>
      <c r="G12" s="4" t="s">
        <v>36</v>
      </c>
      <c r="H12" s="4" t="s">
        <v>37</v>
      </c>
      <c r="I12" s="4" t="s">
        <v>38</v>
      </c>
      <c r="J12" s="4" t="s">
        <v>39</v>
      </c>
    </row>
    <row r="13" spans="1:10" ht="15.75" customHeight="1">
      <c r="A13" s="62">
        <v>1</v>
      </c>
      <c r="B13" s="22" t="s">
        <v>9</v>
      </c>
      <c r="C13" s="90">
        <v>100</v>
      </c>
      <c r="D13" s="90">
        <v>0</v>
      </c>
      <c r="E13" s="90">
        <v>30.7</v>
      </c>
      <c r="F13" s="90">
        <v>60.93</v>
      </c>
      <c r="G13" s="90">
        <v>0</v>
      </c>
      <c r="H13" s="90">
        <v>112.06</v>
      </c>
      <c r="I13" s="90">
        <v>0</v>
      </c>
      <c r="J13" s="90">
        <v>0</v>
      </c>
    </row>
    <row r="14" spans="1:10" ht="15.75" customHeight="1">
      <c r="A14" s="62">
        <v>1</v>
      </c>
      <c r="B14" s="22" t="s">
        <v>10</v>
      </c>
      <c r="C14" s="90">
        <v>100</v>
      </c>
      <c r="D14" s="90">
        <v>0</v>
      </c>
      <c r="E14" s="90">
        <v>43.25</v>
      </c>
      <c r="F14" s="90">
        <v>68</v>
      </c>
      <c r="G14" s="90">
        <v>0</v>
      </c>
      <c r="H14" s="90">
        <v>120.68</v>
      </c>
      <c r="I14" s="90">
        <v>0</v>
      </c>
      <c r="J14" s="90">
        <v>0</v>
      </c>
    </row>
    <row r="15" spans="1:10" ht="15.75" customHeight="1">
      <c r="A15" s="62">
        <v>2</v>
      </c>
      <c r="B15" s="22" t="s">
        <v>9</v>
      </c>
      <c r="C15" s="90">
        <v>100</v>
      </c>
      <c r="D15" s="90">
        <v>0</v>
      </c>
      <c r="E15" s="90">
        <v>46.89</v>
      </c>
      <c r="F15" s="90">
        <v>54.26</v>
      </c>
      <c r="G15" s="90">
        <v>0</v>
      </c>
      <c r="H15" s="90">
        <v>125.76</v>
      </c>
      <c r="I15" s="90">
        <v>0</v>
      </c>
      <c r="J15" s="90">
        <v>0</v>
      </c>
    </row>
    <row r="16" spans="1:10" ht="15.75" customHeight="1">
      <c r="A16" s="62">
        <v>2</v>
      </c>
      <c r="B16" s="22" t="s">
        <v>10</v>
      </c>
      <c r="C16" s="90">
        <v>100</v>
      </c>
      <c r="D16" s="90">
        <v>0</v>
      </c>
      <c r="E16" s="90">
        <v>39.67</v>
      </c>
      <c r="F16" s="90">
        <v>39.64</v>
      </c>
      <c r="G16" s="90">
        <v>0</v>
      </c>
      <c r="H16" s="90">
        <v>126.31</v>
      </c>
      <c r="I16" s="90">
        <v>0</v>
      </c>
      <c r="J16" s="90">
        <v>0</v>
      </c>
    </row>
    <row r="17" spans="1:14" ht="15.75" customHeight="1">
      <c r="A17" s="62">
        <v>3</v>
      </c>
      <c r="B17" s="22" t="s">
        <v>9</v>
      </c>
      <c r="C17" s="90">
        <v>100</v>
      </c>
      <c r="D17" s="90">
        <v>0</v>
      </c>
      <c r="E17" s="90">
        <v>34.71</v>
      </c>
      <c r="F17" s="90">
        <v>46.12</v>
      </c>
      <c r="G17" s="90">
        <v>0</v>
      </c>
      <c r="H17" s="90">
        <v>77.69</v>
      </c>
      <c r="I17" s="90">
        <v>0</v>
      </c>
      <c r="J17" s="90">
        <v>0</v>
      </c>
    </row>
    <row r="18" spans="1:14" ht="15.75" customHeight="1">
      <c r="A18" s="62">
        <v>3</v>
      </c>
      <c r="B18" s="22" t="s">
        <v>10</v>
      </c>
      <c r="C18" s="90">
        <v>100</v>
      </c>
      <c r="D18" s="90">
        <v>0</v>
      </c>
      <c r="E18" s="90">
        <v>34.22</v>
      </c>
      <c r="F18" s="90">
        <v>45.84</v>
      </c>
      <c r="G18" s="90">
        <v>0</v>
      </c>
      <c r="H18" s="90">
        <v>77.459999999999994</v>
      </c>
      <c r="I18" s="90">
        <v>0</v>
      </c>
      <c r="J18" s="90">
        <v>0</v>
      </c>
    </row>
    <row r="20" spans="1:14" ht="15.75" customHeight="1">
      <c r="A20" s="159" t="s">
        <v>0</v>
      </c>
      <c r="B20" s="159"/>
      <c r="C20" s="167" t="s">
        <v>11</v>
      </c>
      <c r="D20" s="168"/>
      <c r="E20" s="168"/>
      <c r="F20" s="168"/>
      <c r="G20" s="168"/>
      <c r="H20" s="168"/>
      <c r="I20" s="168"/>
      <c r="J20" s="168"/>
    </row>
    <row r="21" spans="1:14" ht="15.75" customHeight="1">
      <c r="A21" s="159"/>
      <c r="B21" s="159"/>
      <c r="C21" s="3" t="s">
        <v>32</v>
      </c>
      <c r="D21" s="3" t="s">
        <v>33</v>
      </c>
      <c r="E21" s="3" t="s">
        <v>34</v>
      </c>
      <c r="F21" s="3" t="s">
        <v>70</v>
      </c>
      <c r="G21" s="3" t="s">
        <v>36</v>
      </c>
      <c r="H21" s="3" t="s">
        <v>37</v>
      </c>
      <c r="I21" s="3" t="s">
        <v>38</v>
      </c>
      <c r="J21" s="3" t="s">
        <v>39</v>
      </c>
      <c r="L21" s="92"/>
      <c r="M21" s="92"/>
      <c r="N21" s="92"/>
    </row>
    <row r="22" spans="1:14" ht="15.75" customHeight="1">
      <c r="A22" s="202">
        <v>1</v>
      </c>
      <c r="B22" s="202"/>
      <c r="C22" s="141">
        <f>AVERAGE(C3:C4)</f>
        <v>0</v>
      </c>
      <c r="D22" s="141">
        <f t="shared" ref="D22:J22" si="0">AVERAGE(D3:D4)</f>
        <v>100</v>
      </c>
      <c r="E22" s="141">
        <f t="shared" si="0"/>
        <v>54.65</v>
      </c>
      <c r="F22" s="141">
        <f t="shared" si="0"/>
        <v>64.865000000000009</v>
      </c>
      <c r="G22" s="141">
        <f t="shared" si="0"/>
        <v>89.56</v>
      </c>
      <c r="H22" s="141">
        <f t="shared" si="0"/>
        <v>0</v>
      </c>
      <c r="I22" s="141">
        <f t="shared" si="0"/>
        <v>11.525</v>
      </c>
      <c r="J22" s="141">
        <f t="shared" si="0"/>
        <v>0</v>
      </c>
      <c r="L22" s="7"/>
      <c r="M22" s="7"/>
      <c r="N22" s="7"/>
    </row>
    <row r="23" spans="1:14" ht="15.75" customHeight="1">
      <c r="A23" s="202">
        <v>2</v>
      </c>
      <c r="B23" s="202"/>
      <c r="C23" s="141">
        <f>AVERAGE(C5:C6)</f>
        <v>0</v>
      </c>
      <c r="D23" s="141">
        <f t="shared" ref="D23:J23" si="1">AVERAGE(D5:D6)</f>
        <v>100</v>
      </c>
      <c r="E23" s="141">
        <f t="shared" si="1"/>
        <v>55.125</v>
      </c>
      <c r="F23" s="141">
        <f t="shared" si="1"/>
        <v>59.034999999999997</v>
      </c>
      <c r="G23" s="141">
        <f t="shared" si="1"/>
        <v>96.59</v>
      </c>
      <c r="H23" s="141">
        <f t="shared" si="1"/>
        <v>0</v>
      </c>
      <c r="I23" s="141">
        <f t="shared" si="1"/>
        <v>6.98</v>
      </c>
      <c r="J23" s="141">
        <f t="shared" si="1"/>
        <v>0</v>
      </c>
      <c r="L23" s="7"/>
      <c r="M23" s="7"/>
      <c r="N23" s="7"/>
    </row>
    <row r="24" spans="1:14" ht="15.75" customHeight="1">
      <c r="A24" s="202">
        <v>3</v>
      </c>
      <c r="B24" s="202"/>
      <c r="C24" s="141">
        <f>AVERAGE(C7:C8)</f>
        <v>0</v>
      </c>
      <c r="D24" s="141">
        <f t="shared" ref="D24:J24" si="2">AVERAGE(D7:D8)</f>
        <v>100</v>
      </c>
      <c r="E24" s="141">
        <f t="shared" si="2"/>
        <v>62.494999999999997</v>
      </c>
      <c r="F24" s="141">
        <f t="shared" si="2"/>
        <v>67.765000000000001</v>
      </c>
      <c r="G24" s="141">
        <f t="shared" si="2"/>
        <v>103.47</v>
      </c>
      <c r="H24" s="141">
        <f t="shared" si="2"/>
        <v>0</v>
      </c>
      <c r="I24" s="141">
        <f t="shared" si="2"/>
        <v>16.89</v>
      </c>
      <c r="J24" s="141">
        <f t="shared" si="2"/>
        <v>0</v>
      </c>
      <c r="L24" s="7"/>
      <c r="M24" s="7"/>
      <c r="N24" s="7"/>
    </row>
    <row r="26" spans="1:14" ht="15.75" customHeight="1">
      <c r="A26" s="159" t="s">
        <v>0</v>
      </c>
      <c r="B26" s="159"/>
      <c r="C26" s="171" t="s">
        <v>12</v>
      </c>
      <c r="D26" s="168"/>
      <c r="E26" s="168"/>
      <c r="F26" s="168"/>
      <c r="G26" s="168"/>
      <c r="H26" s="168"/>
      <c r="I26" s="168"/>
      <c r="J26" s="168"/>
    </row>
    <row r="27" spans="1:14" ht="15.75" customHeight="1">
      <c r="A27" s="159"/>
      <c r="B27" s="159"/>
      <c r="C27" s="4" t="s">
        <v>32</v>
      </c>
      <c r="D27" s="4" t="s">
        <v>33</v>
      </c>
      <c r="E27" s="4" t="s">
        <v>34</v>
      </c>
      <c r="F27" s="4" t="s">
        <v>70</v>
      </c>
      <c r="G27" s="4" t="s">
        <v>36</v>
      </c>
      <c r="H27" s="4" t="s">
        <v>37</v>
      </c>
      <c r="I27" s="4" t="s">
        <v>38</v>
      </c>
      <c r="J27" s="4" t="s">
        <v>39</v>
      </c>
    </row>
    <row r="28" spans="1:14" ht="15.75" customHeight="1">
      <c r="A28" s="202">
        <v>1</v>
      </c>
      <c r="B28" s="202"/>
      <c r="C28" s="141">
        <f>AVERAGE(C13:C14)</f>
        <v>100</v>
      </c>
      <c r="D28" s="141">
        <f t="shared" ref="D28:J28" si="3">AVERAGE(D13:D14)</f>
        <v>0</v>
      </c>
      <c r="E28" s="141">
        <f t="shared" si="3"/>
        <v>36.975000000000001</v>
      </c>
      <c r="F28" s="141">
        <f t="shared" si="3"/>
        <v>64.465000000000003</v>
      </c>
      <c r="G28" s="141">
        <f t="shared" si="3"/>
        <v>0</v>
      </c>
      <c r="H28" s="141">
        <f t="shared" si="3"/>
        <v>116.37</v>
      </c>
      <c r="I28" s="141">
        <f t="shared" si="3"/>
        <v>0</v>
      </c>
      <c r="J28" s="141">
        <f t="shared" si="3"/>
        <v>0</v>
      </c>
    </row>
    <row r="29" spans="1:14" ht="15.75" customHeight="1">
      <c r="A29" s="202">
        <v>2</v>
      </c>
      <c r="B29" s="202"/>
      <c r="C29" s="141">
        <f>AVERAGE(C15:C16)</f>
        <v>100</v>
      </c>
      <c r="D29" s="141">
        <f t="shared" ref="D29:J29" si="4">AVERAGE(D15:D16)</f>
        <v>0</v>
      </c>
      <c r="E29" s="141">
        <f t="shared" si="4"/>
        <v>43.28</v>
      </c>
      <c r="F29" s="141">
        <f t="shared" si="4"/>
        <v>46.95</v>
      </c>
      <c r="G29" s="141">
        <f t="shared" si="4"/>
        <v>0</v>
      </c>
      <c r="H29" s="141">
        <f t="shared" si="4"/>
        <v>126.035</v>
      </c>
      <c r="I29" s="141">
        <f t="shared" si="4"/>
        <v>0</v>
      </c>
      <c r="J29" s="141">
        <f t="shared" si="4"/>
        <v>0</v>
      </c>
    </row>
    <row r="30" spans="1:14" ht="15.75" customHeight="1">
      <c r="A30" s="202">
        <v>3</v>
      </c>
      <c r="B30" s="202"/>
      <c r="C30" s="141">
        <f>AVERAGE(C17:C18)</f>
        <v>100</v>
      </c>
      <c r="D30" s="141">
        <f t="shared" ref="D30:J30" si="5">AVERAGE(D17:D18)</f>
        <v>0</v>
      </c>
      <c r="E30" s="141">
        <f t="shared" si="5"/>
        <v>34.465000000000003</v>
      </c>
      <c r="F30" s="141">
        <f t="shared" si="5"/>
        <v>45.980000000000004</v>
      </c>
      <c r="G30" s="141">
        <f t="shared" si="5"/>
        <v>0</v>
      </c>
      <c r="H30" s="141">
        <f t="shared" si="5"/>
        <v>77.574999999999989</v>
      </c>
      <c r="I30" s="141">
        <f t="shared" si="5"/>
        <v>0</v>
      </c>
      <c r="J30" s="141">
        <f t="shared" si="5"/>
        <v>0</v>
      </c>
    </row>
    <row r="32" spans="1:14" ht="15.75" customHeight="1">
      <c r="A32" s="159" t="s">
        <v>0</v>
      </c>
      <c r="B32" s="159"/>
      <c r="C32" s="167" t="s">
        <v>75</v>
      </c>
      <c r="D32" s="168"/>
      <c r="E32" s="168"/>
      <c r="F32" s="168"/>
      <c r="G32" s="168"/>
      <c r="H32" s="168"/>
      <c r="I32" s="168"/>
      <c r="J32" s="168"/>
      <c r="L32" s="235" t="s">
        <v>150</v>
      </c>
      <c r="M32" s="235"/>
      <c r="N32" s="235"/>
    </row>
    <row r="33" spans="1:14" ht="15.75" customHeight="1">
      <c r="A33" s="159"/>
      <c r="B33" s="159"/>
      <c r="C33" s="3" t="s">
        <v>32</v>
      </c>
      <c r="D33" s="3" t="s">
        <v>33</v>
      </c>
      <c r="E33" s="3" t="s">
        <v>34</v>
      </c>
      <c r="F33" s="3" t="s">
        <v>70</v>
      </c>
      <c r="G33" s="3" t="s">
        <v>36</v>
      </c>
      <c r="H33" s="3" t="s">
        <v>37</v>
      </c>
      <c r="I33" s="3" t="s">
        <v>38</v>
      </c>
      <c r="J33" s="3" t="s">
        <v>39</v>
      </c>
      <c r="L33" s="114" t="s">
        <v>71</v>
      </c>
      <c r="M33" s="114" t="s">
        <v>72</v>
      </c>
      <c r="N33" s="114" t="s">
        <v>73</v>
      </c>
    </row>
    <row r="34" spans="1:14" ht="15.75" customHeight="1">
      <c r="A34" s="202">
        <v>1</v>
      </c>
      <c r="B34" s="202"/>
      <c r="C34" s="90">
        <v>0</v>
      </c>
      <c r="D34" s="90">
        <v>100</v>
      </c>
      <c r="E34" s="90">
        <v>54.65</v>
      </c>
      <c r="F34" s="90">
        <v>64.865000000000009</v>
      </c>
      <c r="G34" s="90">
        <v>89.56</v>
      </c>
      <c r="H34" s="90">
        <v>0</v>
      </c>
      <c r="I34" s="90">
        <v>11.525</v>
      </c>
      <c r="J34" s="90">
        <v>0</v>
      </c>
      <c r="L34" s="7">
        <f t="shared" ref="L34:L36" si="6">1-H34/E34</f>
        <v>1</v>
      </c>
      <c r="M34" s="7">
        <f t="shared" ref="M34:M36" si="7">1-I34/E34</f>
        <v>0.78911253430924067</v>
      </c>
      <c r="N34" s="7">
        <f t="shared" ref="N34:N36" si="8">G34/D34</f>
        <v>0.89560000000000006</v>
      </c>
    </row>
    <row r="35" spans="1:14" ht="15.75" customHeight="1">
      <c r="A35" s="202">
        <v>2</v>
      </c>
      <c r="B35" s="202"/>
      <c r="C35" s="90">
        <v>0</v>
      </c>
      <c r="D35" s="90">
        <v>100</v>
      </c>
      <c r="E35" s="90">
        <v>55.125</v>
      </c>
      <c r="F35" s="90">
        <v>59.034999999999997</v>
      </c>
      <c r="G35" s="90">
        <v>96.59</v>
      </c>
      <c r="H35" s="90">
        <v>0</v>
      </c>
      <c r="I35" s="90">
        <v>6.98</v>
      </c>
      <c r="J35" s="90">
        <v>0</v>
      </c>
      <c r="L35" s="7">
        <f t="shared" si="6"/>
        <v>1</v>
      </c>
      <c r="M35" s="7">
        <f t="shared" si="7"/>
        <v>0.87337868480725622</v>
      </c>
      <c r="N35" s="7">
        <f t="shared" si="8"/>
        <v>0.96589999999999998</v>
      </c>
    </row>
    <row r="36" spans="1:14" ht="15.75" customHeight="1">
      <c r="A36" s="202">
        <v>3</v>
      </c>
      <c r="B36" s="202"/>
      <c r="C36" s="90">
        <v>0</v>
      </c>
      <c r="D36" s="90">
        <v>100</v>
      </c>
      <c r="E36" s="90">
        <v>62.494999999999997</v>
      </c>
      <c r="F36" s="90">
        <v>67.765000000000001</v>
      </c>
      <c r="G36" s="90">
        <v>100</v>
      </c>
      <c r="H36" s="90">
        <v>0</v>
      </c>
      <c r="I36" s="90">
        <v>16.89</v>
      </c>
      <c r="J36" s="90">
        <v>0</v>
      </c>
      <c r="K36" s="141"/>
      <c r="L36" s="7">
        <f t="shared" si="6"/>
        <v>1</v>
      </c>
      <c r="M36" s="7">
        <f t="shared" si="7"/>
        <v>0.72973837907032557</v>
      </c>
      <c r="N36" s="7">
        <f t="shared" si="8"/>
        <v>1</v>
      </c>
    </row>
    <row r="38" spans="1:14" ht="15.75" customHeight="1">
      <c r="A38" s="159" t="s">
        <v>0</v>
      </c>
      <c r="B38" s="159"/>
      <c r="C38" s="171" t="s">
        <v>76</v>
      </c>
      <c r="D38" s="168"/>
      <c r="E38" s="168"/>
      <c r="F38" s="168"/>
      <c r="G38" s="168"/>
      <c r="H38" s="168"/>
      <c r="I38" s="168"/>
      <c r="J38" s="168"/>
      <c r="L38" s="236" t="s">
        <v>151</v>
      </c>
      <c r="M38" s="236"/>
      <c r="N38" s="236"/>
    </row>
    <row r="39" spans="1:14" ht="15.75" customHeight="1">
      <c r="A39" s="159"/>
      <c r="B39" s="159"/>
      <c r="C39" s="4" t="s">
        <v>32</v>
      </c>
      <c r="D39" s="4" t="s">
        <v>33</v>
      </c>
      <c r="E39" s="4" t="s">
        <v>34</v>
      </c>
      <c r="F39" s="4" t="s">
        <v>70</v>
      </c>
      <c r="G39" s="4" t="s">
        <v>36</v>
      </c>
      <c r="H39" s="4" t="s">
        <v>37</v>
      </c>
      <c r="I39" s="4" t="s">
        <v>38</v>
      </c>
      <c r="J39" s="4" t="s">
        <v>39</v>
      </c>
      <c r="L39" s="45" t="s">
        <v>74</v>
      </c>
      <c r="M39" s="45" t="s">
        <v>72</v>
      </c>
      <c r="N39" s="45" t="s">
        <v>73</v>
      </c>
    </row>
    <row r="40" spans="1:14" ht="15.75" customHeight="1">
      <c r="A40" s="202">
        <v>1</v>
      </c>
      <c r="B40" s="202"/>
      <c r="C40" s="90">
        <v>100</v>
      </c>
      <c r="D40" s="90">
        <v>0</v>
      </c>
      <c r="E40" s="90">
        <v>36.975000000000001</v>
      </c>
      <c r="F40" s="90">
        <v>64.465000000000003</v>
      </c>
      <c r="G40" s="90">
        <v>0</v>
      </c>
      <c r="H40" s="90">
        <v>100</v>
      </c>
      <c r="I40" s="90">
        <v>0</v>
      </c>
      <c r="J40" s="90">
        <v>0</v>
      </c>
      <c r="L40" s="7">
        <f t="shared" ref="L40:L42" si="9">1-G40/E40</f>
        <v>1</v>
      </c>
      <c r="M40" s="7">
        <f t="shared" ref="M40:M42" si="10">1-I40/E40</f>
        <v>1</v>
      </c>
      <c r="N40" s="7">
        <f t="shared" ref="N40:N42" si="11">H40/E40</f>
        <v>2.7045300878972278</v>
      </c>
    </row>
    <row r="41" spans="1:14" ht="15.75" customHeight="1">
      <c r="A41" s="202">
        <v>2</v>
      </c>
      <c r="B41" s="202"/>
      <c r="C41" s="90">
        <v>100</v>
      </c>
      <c r="D41" s="90">
        <v>0</v>
      </c>
      <c r="E41" s="90">
        <v>43.28</v>
      </c>
      <c r="F41" s="90">
        <v>46.95</v>
      </c>
      <c r="G41" s="90">
        <v>0</v>
      </c>
      <c r="H41" s="90">
        <v>100</v>
      </c>
      <c r="I41" s="90">
        <v>0</v>
      </c>
      <c r="J41" s="90">
        <v>0</v>
      </c>
      <c r="L41" s="7">
        <f t="shared" si="9"/>
        <v>1</v>
      </c>
      <c r="M41" s="7">
        <f t="shared" si="10"/>
        <v>1</v>
      </c>
      <c r="N41" s="7">
        <f t="shared" si="11"/>
        <v>2.310536044362292</v>
      </c>
    </row>
    <row r="42" spans="1:14" ht="15.75" customHeight="1">
      <c r="A42" s="202">
        <v>3</v>
      </c>
      <c r="B42" s="202"/>
      <c r="C42" s="90">
        <v>100</v>
      </c>
      <c r="D42" s="90">
        <v>0</v>
      </c>
      <c r="E42" s="90">
        <v>34.465000000000003</v>
      </c>
      <c r="F42" s="90">
        <v>45.980000000000004</v>
      </c>
      <c r="G42" s="90">
        <v>0</v>
      </c>
      <c r="H42" s="90">
        <v>77.574999999999989</v>
      </c>
      <c r="I42" s="90">
        <v>0</v>
      </c>
      <c r="J42" s="90">
        <v>0</v>
      </c>
      <c r="L42" s="7">
        <f t="shared" si="9"/>
        <v>1</v>
      </c>
      <c r="M42" s="7">
        <f t="shared" si="10"/>
        <v>1</v>
      </c>
      <c r="N42" s="7">
        <f t="shared" si="11"/>
        <v>2.2508341796024949</v>
      </c>
    </row>
    <row r="44" spans="1:14" ht="15.75" customHeight="1">
      <c r="A44" s="203" t="s">
        <v>16</v>
      </c>
      <c r="B44" s="204"/>
      <c r="C44" s="204"/>
      <c r="D44" s="204"/>
      <c r="E44" s="204"/>
      <c r="F44" s="205"/>
    </row>
    <row r="45" spans="1:14" ht="49.5" customHeight="1">
      <c r="A45" s="54" t="s">
        <v>18</v>
      </c>
      <c r="B45" s="54" t="s">
        <v>19</v>
      </c>
      <c r="C45" s="54" t="s">
        <v>49</v>
      </c>
      <c r="D45" s="54" t="s">
        <v>50</v>
      </c>
      <c r="E45" s="54" t="s">
        <v>51</v>
      </c>
      <c r="F45" s="54" t="s">
        <v>52</v>
      </c>
    </row>
    <row r="46" spans="1:14" ht="15.75" customHeight="1">
      <c r="A46" s="55" t="s">
        <v>22</v>
      </c>
      <c r="B46" s="70">
        <f>AVERAGE(F34:F36)</f>
        <v>63.888333333333343</v>
      </c>
      <c r="C46" s="70">
        <v>0.01</v>
      </c>
      <c r="D46" s="70">
        <f>AVERAGE(I34:I36)</f>
        <v>11.798333333333334</v>
      </c>
      <c r="E46" s="70">
        <f>B46/C46</f>
        <v>6388.8333333333339</v>
      </c>
      <c r="F46" s="70">
        <f>B46/D46</f>
        <v>5.4150303715214019</v>
      </c>
    </row>
    <row r="47" spans="1:14" ht="15.75" customHeight="1">
      <c r="A47" s="56" t="s">
        <v>23</v>
      </c>
      <c r="B47" s="71">
        <f>AVERAGE(F40:F42)</f>
        <v>52.465000000000003</v>
      </c>
      <c r="C47" s="71">
        <v>0.01</v>
      </c>
      <c r="D47" s="71">
        <v>0.01</v>
      </c>
      <c r="E47" s="71">
        <f>B47/C47</f>
        <v>5246.5</v>
      </c>
      <c r="F47" s="71">
        <f>B47/D47</f>
        <v>5246.5</v>
      </c>
    </row>
    <row r="55" spans="4:4" ht="15.75" customHeight="1">
      <c r="D55" s="141"/>
    </row>
  </sheetData>
  <mergeCells count="29">
    <mergeCell ref="A42:B42"/>
    <mergeCell ref="A44:F44"/>
    <mergeCell ref="L32:N32"/>
    <mergeCell ref="L38:N38"/>
    <mergeCell ref="A35:B35"/>
    <mergeCell ref="A36:B36"/>
    <mergeCell ref="A38:B39"/>
    <mergeCell ref="C38:J38"/>
    <mergeCell ref="A40:B40"/>
    <mergeCell ref="A41:B41"/>
    <mergeCell ref="A34:B34"/>
    <mergeCell ref="A28:B28"/>
    <mergeCell ref="A29:B29"/>
    <mergeCell ref="A30:B30"/>
    <mergeCell ref="A32:B33"/>
    <mergeCell ref="C32:J32"/>
    <mergeCell ref="A26:B27"/>
    <mergeCell ref="C26:J26"/>
    <mergeCell ref="A1:A2"/>
    <mergeCell ref="B1:B2"/>
    <mergeCell ref="C1:J1"/>
    <mergeCell ref="A11:A12"/>
    <mergeCell ref="B11:B12"/>
    <mergeCell ref="C11:J11"/>
    <mergeCell ref="A20:B21"/>
    <mergeCell ref="C20:J20"/>
    <mergeCell ref="A22:B22"/>
    <mergeCell ref="A23:B23"/>
    <mergeCell ref="A24:B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B29"/>
  <sheetViews>
    <sheetView topLeftCell="B1" workbookViewId="0">
      <selection activeCell="I23" sqref="I23"/>
    </sheetView>
  </sheetViews>
  <sheetFormatPr baseColWidth="10" defaultColWidth="12.6640625" defaultRowHeight="15.75" customHeight="1"/>
  <cols>
    <col min="1" max="1" width="24.1640625" style="51" customWidth="1"/>
    <col min="2" max="2" width="22.83203125" style="51" customWidth="1"/>
    <col min="3" max="3" width="17" style="51" customWidth="1"/>
    <col min="4" max="16384" width="12.6640625" style="51"/>
  </cols>
  <sheetData>
    <row r="1" spans="1:28" ht="15.75" customHeight="1">
      <c r="C1" s="112" t="s">
        <v>79</v>
      </c>
      <c r="D1" s="112"/>
      <c r="F1" s="237" t="s">
        <v>78</v>
      </c>
      <c r="G1" s="237"/>
    </row>
    <row r="2" spans="1:28" ht="15.75" customHeight="1">
      <c r="A2" s="92" t="s">
        <v>0</v>
      </c>
      <c r="B2" s="92" t="s">
        <v>80</v>
      </c>
      <c r="C2" s="92" t="s">
        <v>152</v>
      </c>
      <c r="D2" s="92" t="s">
        <v>82</v>
      </c>
      <c r="E2" s="92"/>
      <c r="F2" s="76" t="s">
        <v>152</v>
      </c>
      <c r="G2" s="76" t="s">
        <v>82</v>
      </c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</row>
    <row r="3" spans="1:28" ht="13">
      <c r="A3" s="170">
        <v>1</v>
      </c>
      <c r="B3" s="1" t="s">
        <v>32</v>
      </c>
      <c r="C3" s="147">
        <v>1</v>
      </c>
      <c r="D3" s="147">
        <v>100</v>
      </c>
      <c r="E3" s="90"/>
      <c r="F3" s="147">
        <v>8.5495059507934316E-4</v>
      </c>
      <c r="G3" s="147">
        <v>0</v>
      </c>
      <c r="L3" s="2"/>
      <c r="M3" s="2"/>
      <c r="N3" s="2"/>
      <c r="O3" s="2"/>
      <c r="P3" s="2"/>
      <c r="Q3" s="2"/>
    </row>
    <row r="4" spans="1:28" ht="13">
      <c r="A4" s="170"/>
      <c r="B4" s="1" t="s">
        <v>33</v>
      </c>
      <c r="C4" s="147">
        <v>5.2627191355166612E-3</v>
      </c>
      <c r="D4" s="147">
        <v>0</v>
      </c>
      <c r="E4" s="90"/>
      <c r="F4" s="147">
        <v>1</v>
      </c>
      <c r="G4" s="147">
        <v>100</v>
      </c>
      <c r="L4" s="2"/>
      <c r="M4" s="2"/>
      <c r="N4" s="2"/>
      <c r="O4" s="2"/>
      <c r="P4" s="2"/>
      <c r="Q4" s="2"/>
    </row>
    <row r="5" spans="1:28" ht="13">
      <c r="A5" s="170"/>
      <c r="B5" s="1" t="s">
        <v>34</v>
      </c>
      <c r="C5" s="147">
        <v>0.71007065940138181</v>
      </c>
      <c r="D5" s="147">
        <v>36.975000000000001</v>
      </c>
      <c r="E5" s="90"/>
      <c r="F5" s="147">
        <v>0.83317849839381841</v>
      </c>
      <c r="G5" s="147">
        <v>54.65</v>
      </c>
      <c r="L5" s="2"/>
      <c r="M5" s="2"/>
      <c r="N5" s="2"/>
      <c r="O5" s="2"/>
      <c r="P5" s="2"/>
      <c r="Q5" s="2"/>
    </row>
    <row r="6" spans="1:28" ht="15.75" customHeight="1">
      <c r="A6" s="170"/>
      <c r="B6" s="1" t="s">
        <v>70</v>
      </c>
      <c r="C6" s="147">
        <v>0.89022843694048515</v>
      </c>
      <c r="D6" s="147">
        <v>64.465000000000003</v>
      </c>
      <c r="E6" s="90"/>
      <c r="F6" s="147">
        <v>0.86273853761242214</v>
      </c>
      <c r="G6" s="147">
        <v>64.865000000000009</v>
      </c>
      <c r="L6" s="2"/>
      <c r="M6" s="2"/>
      <c r="N6" s="2"/>
      <c r="O6" s="2"/>
      <c r="P6" s="2"/>
      <c r="Q6" s="2"/>
    </row>
    <row r="7" spans="1:28" ht="15.75" customHeight="1">
      <c r="A7" s="170"/>
      <c r="B7" s="1" t="s">
        <v>36</v>
      </c>
      <c r="C7" s="147">
        <v>9.9186117608080424E-3</v>
      </c>
      <c r="D7" s="147">
        <v>0</v>
      </c>
      <c r="E7" s="90"/>
      <c r="F7" s="147">
        <v>0.98790568741360707</v>
      </c>
      <c r="G7" s="147">
        <v>89.56</v>
      </c>
      <c r="L7" s="2"/>
      <c r="M7" s="2"/>
      <c r="N7" s="2"/>
      <c r="O7" s="2"/>
      <c r="P7" s="2"/>
      <c r="Q7" s="2"/>
    </row>
    <row r="8" spans="1:28" ht="15.75" customHeight="1">
      <c r="A8" s="170"/>
      <c r="B8" s="1" t="s">
        <v>37</v>
      </c>
      <c r="C8" s="147">
        <v>1.5569986696607341</v>
      </c>
      <c r="D8" s="147">
        <v>100</v>
      </c>
      <c r="E8" s="90"/>
      <c r="F8" s="147">
        <v>4.7003423520686198E-2</v>
      </c>
      <c r="G8" s="147">
        <v>0</v>
      </c>
      <c r="L8" s="2"/>
      <c r="M8" s="2"/>
      <c r="N8" s="2"/>
      <c r="O8" s="2"/>
      <c r="P8" s="2"/>
      <c r="Q8" s="2"/>
    </row>
    <row r="9" spans="1:28" ht="15.75" customHeight="1">
      <c r="A9" s="170"/>
      <c r="B9" s="1" t="s">
        <v>38</v>
      </c>
      <c r="C9" s="147">
        <v>1.4129565302019979E-2</v>
      </c>
      <c r="D9" s="147">
        <v>0</v>
      </c>
      <c r="E9" s="90"/>
      <c r="F9" s="147">
        <v>8.5614813111433208E-2</v>
      </c>
      <c r="G9" s="147">
        <v>11.525</v>
      </c>
      <c r="L9" s="2"/>
      <c r="M9" s="2"/>
      <c r="N9" s="2"/>
      <c r="O9" s="2"/>
      <c r="P9" s="2"/>
      <c r="Q9" s="2"/>
    </row>
    <row r="10" spans="1:28" ht="15.75" customHeight="1">
      <c r="A10" s="170"/>
      <c r="B10" s="1" t="s">
        <v>39</v>
      </c>
      <c r="C10" s="147">
        <v>6.2472031503684553E-3</v>
      </c>
      <c r="D10" s="147">
        <v>0</v>
      </c>
      <c r="E10" s="141"/>
      <c r="F10" s="147">
        <v>5.6294781111059677E-5</v>
      </c>
      <c r="G10" s="147">
        <v>0</v>
      </c>
    </row>
    <row r="11" spans="1:28" ht="15.75" customHeight="1">
      <c r="A11" s="170">
        <v>2</v>
      </c>
      <c r="B11" s="1" t="s">
        <v>32</v>
      </c>
      <c r="C11" s="147">
        <v>1</v>
      </c>
      <c r="D11" s="147">
        <v>100</v>
      </c>
      <c r="E11" s="141"/>
      <c r="F11" s="147">
        <v>9.2787844108244014E-4</v>
      </c>
      <c r="G11" s="147">
        <v>0</v>
      </c>
    </row>
    <row r="12" spans="1:28" ht="15.75" customHeight="1">
      <c r="A12" s="170"/>
      <c r="B12" s="1" t="s">
        <v>33</v>
      </c>
      <c r="C12" s="147">
        <v>5.1746199447341087E-3</v>
      </c>
      <c r="D12" s="147">
        <v>0</v>
      </c>
      <c r="E12" s="141"/>
      <c r="F12" s="147">
        <v>1</v>
      </c>
      <c r="G12" s="147">
        <v>100</v>
      </c>
    </row>
    <row r="13" spans="1:28" ht="15.75" customHeight="1">
      <c r="A13" s="170"/>
      <c r="B13" s="1" t="s">
        <v>34</v>
      </c>
      <c r="C13" s="147">
        <v>0.6204188104984798</v>
      </c>
      <c r="D13" s="147">
        <v>43.28</v>
      </c>
      <c r="E13" s="141"/>
      <c r="F13" s="147">
        <v>0.84507795977411837</v>
      </c>
      <c r="G13" s="147">
        <v>55.125</v>
      </c>
    </row>
    <row r="14" spans="1:28" ht="15.75" customHeight="1">
      <c r="A14" s="170"/>
      <c r="B14" s="1" t="s">
        <v>70</v>
      </c>
      <c r="C14" s="147">
        <v>0.76956728470338709</v>
      </c>
      <c r="D14" s="147">
        <v>46.95</v>
      </c>
      <c r="E14" s="141"/>
      <c r="F14" s="147">
        <v>0.84447945760152132</v>
      </c>
      <c r="G14" s="147">
        <v>59.034999999999997</v>
      </c>
    </row>
    <row r="15" spans="1:28" ht="15.75" customHeight="1">
      <c r="A15" s="170"/>
      <c r="B15" s="1" t="s">
        <v>36</v>
      </c>
      <c r="C15" s="147">
        <v>7.3404075993549305E-3</v>
      </c>
      <c r="D15" s="147">
        <v>0</v>
      </c>
      <c r="E15" s="141"/>
      <c r="F15" s="147">
        <v>0.96626259490806343</v>
      </c>
      <c r="G15" s="147">
        <v>96.59</v>
      </c>
    </row>
    <row r="16" spans="1:28" ht="15.75" customHeight="1">
      <c r="A16" s="170"/>
      <c r="B16" s="1" t="s">
        <v>37</v>
      </c>
      <c r="C16" s="147">
        <v>1.4539427108779535</v>
      </c>
      <c r="D16" s="147">
        <v>100</v>
      </c>
      <c r="E16" s="141"/>
      <c r="F16" s="147">
        <v>3.6418255981077181E-2</v>
      </c>
      <c r="G16" s="147">
        <v>0</v>
      </c>
    </row>
    <row r="17" spans="1:8" ht="15.75" customHeight="1">
      <c r="A17" s="170"/>
      <c r="B17" s="1" t="s">
        <v>38</v>
      </c>
      <c r="C17" s="147">
        <v>1.2038403712880787E-2</v>
      </c>
      <c r="D17" s="147">
        <v>0</v>
      </c>
      <c r="E17" s="141"/>
      <c r="F17" s="147">
        <v>6.3980860588139787E-2</v>
      </c>
      <c r="G17" s="147">
        <v>6.98</v>
      </c>
    </row>
    <row r="18" spans="1:8" ht="15.75" customHeight="1">
      <c r="A18" s="170"/>
      <c r="B18" s="1" t="s">
        <v>39</v>
      </c>
      <c r="C18" s="147">
        <v>6.6150142096359074E-3</v>
      </c>
      <c r="D18" s="147">
        <v>0</v>
      </c>
      <c r="E18" s="141"/>
      <c r="F18" s="147">
        <v>5.3379895298861813E-5</v>
      </c>
      <c r="G18" s="147">
        <v>0</v>
      </c>
    </row>
    <row r="19" spans="1:8" ht="15.75" customHeight="1">
      <c r="A19" s="170">
        <v>3</v>
      </c>
      <c r="B19" s="1" t="s">
        <v>32</v>
      </c>
      <c r="C19" s="147">
        <v>1</v>
      </c>
      <c r="D19" s="147">
        <v>100</v>
      </c>
      <c r="E19" s="141"/>
      <c r="F19" s="147">
        <v>6.38841814147705E-4</v>
      </c>
      <c r="G19" s="147">
        <v>0</v>
      </c>
    </row>
    <row r="20" spans="1:8" ht="15.75" customHeight="1">
      <c r="A20" s="170"/>
      <c r="B20" s="1" t="s">
        <v>33</v>
      </c>
      <c r="C20" s="147">
        <v>5.525368186934462E-3</v>
      </c>
      <c r="D20" s="147">
        <v>0</v>
      </c>
      <c r="E20" s="141"/>
      <c r="F20" s="147">
        <v>1</v>
      </c>
      <c r="G20" s="147">
        <v>100</v>
      </c>
    </row>
    <row r="21" spans="1:8" ht="15.75" customHeight="1">
      <c r="A21" s="170"/>
      <c r="B21" s="1" t="s">
        <v>34</v>
      </c>
      <c r="C21" s="147">
        <v>0.65943731623361745</v>
      </c>
      <c r="D21" s="147">
        <v>34.465000000000003</v>
      </c>
      <c r="E21" s="141"/>
      <c r="F21" s="147">
        <v>0.86538532099071586</v>
      </c>
      <c r="G21" s="147">
        <v>62.494999999999997</v>
      </c>
    </row>
    <row r="22" spans="1:8" ht="15.75" customHeight="1">
      <c r="A22" s="170"/>
      <c r="B22" s="1" t="s">
        <v>70</v>
      </c>
      <c r="C22" s="147">
        <v>0.78413095173702163</v>
      </c>
      <c r="D22" s="147">
        <v>45.980000000000004</v>
      </c>
      <c r="E22" s="141"/>
      <c r="F22" s="147">
        <v>0.87524240094598671</v>
      </c>
      <c r="G22" s="147">
        <v>67.765000000000001</v>
      </c>
    </row>
    <row r="23" spans="1:8" ht="15.75" customHeight="1">
      <c r="A23" s="170"/>
      <c r="B23" s="1" t="s">
        <v>36</v>
      </c>
      <c r="C23" s="147">
        <v>1.020586192520875E-2</v>
      </c>
      <c r="D23" s="147">
        <v>0</v>
      </c>
      <c r="E23" s="141"/>
      <c r="F23" s="147">
        <v>1.013752293036368</v>
      </c>
      <c r="G23" s="147">
        <v>100</v>
      </c>
    </row>
    <row r="24" spans="1:8" ht="15.75" customHeight="1">
      <c r="A24" s="170"/>
      <c r="B24" s="1" t="s">
        <v>37</v>
      </c>
      <c r="C24" s="147">
        <v>1.4669250806440726</v>
      </c>
      <c r="D24" s="147">
        <v>77.574999999999989</v>
      </c>
      <c r="E24" s="141"/>
      <c r="F24" s="147">
        <v>3.294556765080503E-2</v>
      </c>
      <c r="G24" s="147">
        <v>0</v>
      </c>
    </row>
    <row r="25" spans="1:8" ht="15.75" customHeight="1">
      <c r="A25" s="170"/>
      <c r="B25" s="1" t="s">
        <v>38</v>
      </c>
      <c r="C25" s="147">
        <v>2.6965231558442201E-2</v>
      </c>
      <c r="D25" s="147">
        <v>0</v>
      </c>
      <c r="E25" s="141"/>
      <c r="F25" s="147">
        <v>8.0437529644944231E-2</v>
      </c>
      <c r="G25" s="147">
        <v>16.89</v>
      </c>
    </row>
    <row r="26" spans="1:8" ht="15.75" customHeight="1">
      <c r="A26" s="170"/>
      <c r="B26" s="1" t="s">
        <v>39</v>
      </c>
      <c r="C26" s="147">
        <v>7.378707719796972E-3</v>
      </c>
      <c r="D26" s="147">
        <v>0</v>
      </c>
      <c r="E26" s="141"/>
      <c r="F26" s="147">
        <v>4.7748084762831951E-5</v>
      </c>
      <c r="G26" s="147">
        <v>0</v>
      </c>
    </row>
    <row r="27" spans="1:8" ht="15.75" customHeight="1">
      <c r="A27" s="115"/>
      <c r="B27" s="1"/>
    </row>
    <row r="28" spans="1:8" ht="15.75" customHeight="1">
      <c r="A28" s="115"/>
      <c r="B28" s="92"/>
      <c r="C28" s="92" t="s">
        <v>83</v>
      </c>
      <c r="D28" s="117">
        <f>CORREL(C3:C26, D3:D26)</f>
        <v>0.94919348361112865</v>
      </c>
      <c r="F28" s="92" t="s">
        <v>83</v>
      </c>
      <c r="G28" s="117">
        <f>CORREL(F3:F26, G3:G26)</f>
        <v>0.97225688191697146</v>
      </c>
    </row>
    <row r="29" spans="1:8" ht="15.75" customHeight="1">
      <c r="C29" s="76" t="s">
        <v>84</v>
      </c>
      <c r="D29" s="117">
        <f>D28 * D28</f>
        <v>0.90096826932982998</v>
      </c>
      <c r="F29" s="76" t="s">
        <v>84</v>
      </c>
      <c r="G29" s="117">
        <f>G28 * G28</f>
        <v>0.94528344443491175</v>
      </c>
      <c r="H29" s="116"/>
    </row>
  </sheetData>
  <mergeCells count="4">
    <mergeCell ref="F1:G1"/>
    <mergeCell ref="A3:A10"/>
    <mergeCell ref="A11:A18"/>
    <mergeCell ref="A19:A2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985"/>
  <sheetViews>
    <sheetView zoomScale="70" zoomScaleNormal="70" workbookViewId="0">
      <selection activeCell="K29" sqref="K29"/>
    </sheetView>
  </sheetViews>
  <sheetFormatPr baseColWidth="10" defaultColWidth="12.6640625" defaultRowHeight="15.75" customHeight="1"/>
  <cols>
    <col min="3" max="3" width="15.1640625" customWidth="1"/>
  </cols>
  <sheetData>
    <row r="1" spans="1:24" ht="15.75" customHeight="1">
      <c r="A1" s="211" t="s">
        <v>0</v>
      </c>
      <c r="B1" s="167" t="s">
        <v>2</v>
      </c>
      <c r="C1" s="213"/>
      <c r="D1" s="213"/>
      <c r="E1" s="213"/>
      <c r="F1" s="213"/>
      <c r="G1" s="213"/>
      <c r="H1" s="213"/>
      <c r="I1" s="1"/>
      <c r="J1" s="167" t="s">
        <v>30</v>
      </c>
      <c r="K1" s="167"/>
      <c r="L1" s="167"/>
      <c r="M1" s="167"/>
      <c r="N1" s="167"/>
      <c r="O1" s="167"/>
      <c r="P1" s="167"/>
      <c r="Q1" s="1"/>
      <c r="R1" s="14" t="s">
        <v>153</v>
      </c>
    </row>
    <row r="2" spans="1:24" ht="15.75" customHeight="1">
      <c r="A2" s="211"/>
      <c r="B2" s="3" t="s">
        <v>32</v>
      </c>
      <c r="C2" s="3" t="s">
        <v>33</v>
      </c>
      <c r="D2" s="3" t="s">
        <v>34</v>
      </c>
      <c r="E2" s="3" t="s">
        <v>36</v>
      </c>
      <c r="F2" s="3" t="s">
        <v>37</v>
      </c>
      <c r="G2" s="3" t="s">
        <v>38</v>
      </c>
      <c r="H2" s="3" t="s">
        <v>39</v>
      </c>
      <c r="I2" s="1"/>
      <c r="J2" s="3" t="s">
        <v>32</v>
      </c>
      <c r="K2" s="3" t="s">
        <v>33</v>
      </c>
      <c r="L2" s="3" t="s">
        <v>34</v>
      </c>
      <c r="M2" s="3" t="s">
        <v>36</v>
      </c>
      <c r="N2" s="3" t="s">
        <v>37</v>
      </c>
      <c r="O2" s="3" t="s">
        <v>38</v>
      </c>
      <c r="P2" s="3" t="s">
        <v>39</v>
      </c>
      <c r="Q2" s="1"/>
      <c r="R2" s="167" t="s">
        <v>154</v>
      </c>
      <c r="S2" s="167"/>
      <c r="T2" s="167"/>
      <c r="U2" s="167"/>
      <c r="V2" s="167"/>
      <c r="W2" s="167"/>
      <c r="X2" s="167"/>
    </row>
    <row r="3" spans="1:24" ht="15.75" customHeight="1">
      <c r="A3" s="23">
        <v>1</v>
      </c>
      <c r="B3" s="90">
        <v>2787</v>
      </c>
      <c r="C3" s="90">
        <v>3948541</v>
      </c>
      <c r="D3" s="90">
        <v>3766306</v>
      </c>
      <c r="E3" s="90">
        <v>3969560</v>
      </c>
      <c r="F3" s="90">
        <v>618078</v>
      </c>
      <c r="G3" s="90">
        <v>500310</v>
      </c>
      <c r="H3" s="90">
        <v>646</v>
      </c>
      <c r="I3" s="147"/>
      <c r="J3" s="90">
        <f t="shared" ref="J3:J11" si="0">B3/$C3</f>
        <v>7.0583033074748372E-4</v>
      </c>
      <c r="K3" s="90">
        <f t="shared" ref="K3:K11" si="1">C3/$C3</f>
        <v>1</v>
      </c>
      <c r="L3" s="90">
        <f t="shared" ref="L3:L11" si="2">D3/$C3</f>
        <v>0.95384750975107013</v>
      </c>
      <c r="M3" s="90">
        <f t="shared" ref="M3:M11" si="3">E3/$C3</f>
        <v>1.0053232320495089</v>
      </c>
      <c r="N3" s="90">
        <f t="shared" ref="N3:N11" si="4">F3/$C3</f>
        <v>0.15653326127296133</v>
      </c>
      <c r="O3" s="90">
        <f t="shared" ref="O3:O11" si="5">G3/$C3</f>
        <v>0.12670756109661771</v>
      </c>
      <c r="P3" s="90">
        <f t="shared" ref="P3:P11" si="6">H3/$C3</f>
        <v>1.63604734001749E-4</v>
      </c>
      <c r="Q3" s="1"/>
      <c r="R3" s="3" t="s">
        <v>32</v>
      </c>
      <c r="S3" s="3" t="s">
        <v>33</v>
      </c>
      <c r="T3" s="3" t="s">
        <v>34</v>
      </c>
      <c r="U3" s="3" t="s">
        <v>36</v>
      </c>
      <c r="V3" s="3" t="s">
        <v>37</v>
      </c>
      <c r="W3" s="3" t="s">
        <v>38</v>
      </c>
      <c r="X3" s="3" t="s">
        <v>39</v>
      </c>
    </row>
    <row r="4" spans="1:24" ht="15.75" customHeight="1">
      <c r="A4" s="23">
        <v>2</v>
      </c>
      <c r="B4" s="90">
        <v>2489</v>
      </c>
      <c r="C4" s="90">
        <v>4255475</v>
      </c>
      <c r="D4" s="90">
        <v>2533281</v>
      </c>
      <c r="E4" s="90">
        <v>3358323</v>
      </c>
      <c r="F4" s="90">
        <v>1043956</v>
      </c>
      <c r="G4" s="90">
        <v>908631</v>
      </c>
      <c r="H4" s="90">
        <v>986</v>
      </c>
      <c r="I4" s="147"/>
      <c r="J4" s="90">
        <f t="shared" si="0"/>
        <v>5.8489357827269575E-4</v>
      </c>
      <c r="K4" s="90">
        <f t="shared" si="1"/>
        <v>1</v>
      </c>
      <c r="L4" s="90">
        <f t="shared" si="2"/>
        <v>0.59529923216562197</v>
      </c>
      <c r="M4" s="90">
        <f t="shared" si="3"/>
        <v>0.78917700139232405</v>
      </c>
      <c r="N4" s="90">
        <f t="shared" si="4"/>
        <v>0.24532067513027336</v>
      </c>
      <c r="O4" s="90">
        <f t="shared" si="5"/>
        <v>0.21352046481297624</v>
      </c>
      <c r="P4" s="90">
        <f t="shared" si="6"/>
        <v>2.3170151393205223E-4</v>
      </c>
      <c r="Q4" s="1"/>
      <c r="R4" s="147">
        <v>7.0583033074748372E-4</v>
      </c>
      <c r="S4" s="147">
        <v>1</v>
      </c>
      <c r="T4" s="98">
        <v>0.95384750975107013</v>
      </c>
      <c r="U4" s="98">
        <v>1.0053232320495089</v>
      </c>
      <c r="V4" s="98">
        <v>0.15653326127296133</v>
      </c>
      <c r="W4" s="98">
        <v>0.12670756109661771</v>
      </c>
      <c r="X4" s="98">
        <v>1.63604734001749E-4</v>
      </c>
    </row>
    <row r="5" spans="1:24" ht="15.75" customHeight="1">
      <c r="A5" s="23">
        <v>3</v>
      </c>
      <c r="B5" s="149">
        <v>2756</v>
      </c>
      <c r="C5" s="149">
        <v>4024015</v>
      </c>
      <c r="D5" s="149">
        <v>3444260</v>
      </c>
      <c r="E5" s="149">
        <v>4021956</v>
      </c>
      <c r="F5" s="149">
        <v>247787</v>
      </c>
      <c r="G5" s="149">
        <v>1316572</v>
      </c>
      <c r="H5" s="149">
        <v>1266</v>
      </c>
      <c r="I5" s="150"/>
      <c r="J5" s="149">
        <f t="shared" si="0"/>
        <v>6.8488810305130569E-4</v>
      </c>
      <c r="K5" s="149">
        <f t="shared" si="1"/>
        <v>1</v>
      </c>
      <c r="L5" s="149">
        <f t="shared" si="2"/>
        <v>0.85592623287935055</v>
      </c>
      <c r="M5" s="149">
        <f t="shared" si="3"/>
        <v>0.99948832198687132</v>
      </c>
      <c r="N5" s="149">
        <f t="shared" si="4"/>
        <v>6.1577056745563824E-2</v>
      </c>
      <c r="O5" s="149">
        <f t="shared" si="5"/>
        <v>0.32717870087462397</v>
      </c>
      <c r="P5" s="149">
        <f t="shared" si="6"/>
        <v>3.1461115328844451E-4</v>
      </c>
      <c r="Q5" s="1"/>
      <c r="R5" s="147">
        <v>5.8489357827269575E-4</v>
      </c>
      <c r="S5" s="147">
        <v>1</v>
      </c>
      <c r="T5" s="98">
        <v>0.59529923216562197</v>
      </c>
      <c r="U5" s="98">
        <v>0.78917700139232405</v>
      </c>
      <c r="V5" s="98">
        <v>0.24532067513027336</v>
      </c>
      <c r="W5" s="98">
        <v>0.21352046481297624</v>
      </c>
      <c r="X5" s="98">
        <v>2.3170151393205223E-4</v>
      </c>
    </row>
    <row r="6" spans="1:24" ht="15.75" customHeight="1">
      <c r="A6" s="23">
        <v>4</v>
      </c>
      <c r="B6" s="90">
        <v>3105</v>
      </c>
      <c r="C6" s="90">
        <v>4045443</v>
      </c>
      <c r="D6" s="90">
        <v>3881669</v>
      </c>
      <c r="E6" s="90">
        <v>4071625</v>
      </c>
      <c r="F6" s="90">
        <v>319890</v>
      </c>
      <c r="G6" s="90">
        <v>329178</v>
      </c>
      <c r="H6" s="90">
        <v>743</v>
      </c>
      <c r="I6" s="147"/>
      <c r="J6" s="90">
        <f t="shared" si="0"/>
        <v>7.6753028036731703E-4</v>
      </c>
      <c r="K6" s="90">
        <f t="shared" si="1"/>
        <v>1</v>
      </c>
      <c r="L6" s="90">
        <f t="shared" si="2"/>
        <v>0.95951642378844537</v>
      </c>
      <c r="M6" s="90">
        <f t="shared" si="3"/>
        <v>1.006471973526756</v>
      </c>
      <c r="N6" s="90">
        <f t="shared" si="4"/>
        <v>7.907415825658648E-2</v>
      </c>
      <c r="O6" s="90">
        <f t="shared" si="5"/>
        <v>8.137007492133741E-2</v>
      </c>
      <c r="P6" s="90">
        <f t="shared" si="6"/>
        <v>1.8366344551140628E-4</v>
      </c>
      <c r="Q6" s="1"/>
      <c r="R6" s="147">
        <v>7.6753028036731703E-4</v>
      </c>
      <c r="S6" s="147">
        <v>1</v>
      </c>
      <c r="T6" s="98">
        <v>0.95951642378844537</v>
      </c>
      <c r="U6" s="98">
        <v>1.006471973526756</v>
      </c>
      <c r="V6" s="98">
        <v>7.907415825658648E-2</v>
      </c>
      <c r="W6" s="98">
        <v>8.137007492133741E-2</v>
      </c>
      <c r="X6" s="98">
        <v>1.8366344551140628E-4</v>
      </c>
    </row>
    <row r="7" spans="1:24" ht="15.75" customHeight="1">
      <c r="A7" s="23">
        <v>5</v>
      </c>
      <c r="B7" s="90">
        <v>3442</v>
      </c>
      <c r="C7" s="90">
        <v>3998329</v>
      </c>
      <c r="D7" s="90">
        <v>3340427</v>
      </c>
      <c r="E7" s="90">
        <v>4041602</v>
      </c>
      <c r="F7" s="90">
        <v>510618</v>
      </c>
      <c r="G7" s="90">
        <v>588700</v>
      </c>
      <c r="H7" s="90">
        <v>1051</v>
      </c>
      <c r="I7" s="147"/>
      <c r="J7" s="90">
        <f t="shared" si="0"/>
        <v>8.6085962410797109E-4</v>
      </c>
      <c r="K7" s="90">
        <f t="shared" si="1"/>
        <v>1</v>
      </c>
      <c r="L7" s="90">
        <f t="shared" si="2"/>
        <v>0.83545576164442692</v>
      </c>
      <c r="M7" s="90">
        <f t="shared" si="3"/>
        <v>1.0108227712126741</v>
      </c>
      <c r="N7" s="90">
        <f t="shared" si="4"/>
        <v>0.12770784995431841</v>
      </c>
      <c r="O7" s="90">
        <f t="shared" si="5"/>
        <v>0.14723650805123842</v>
      </c>
      <c r="P7" s="90">
        <f t="shared" si="6"/>
        <v>2.6285980968549611E-4</v>
      </c>
      <c r="Q7" s="1"/>
      <c r="R7" s="147">
        <v>8.6085962410797109E-4</v>
      </c>
      <c r="S7" s="147">
        <v>1</v>
      </c>
      <c r="T7" s="98">
        <v>0.83545576164442692</v>
      </c>
      <c r="U7" s="98">
        <v>1.0108227712126741</v>
      </c>
      <c r="V7" s="98">
        <v>0.12770784995431841</v>
      </c>
      <c r="W7" s="98">
        <v>0.14723650805123842</v>
      </c>
      <c r="X7" s="98">
        <v>2.6285980968549611E-4</v>
      </c>
    </row>
    <row r="8" spans="1:24" ht="15.75" customHeight="1">
      <c r="A8" s="23">
        <v>6</v>
      </c>
      <c r="B8" s="90">
        <v>2757</v>
      </c>
      <c r="C8" s="90">
        <v>4264138</v>
      </c>
      <c r="D8" s="90">
        <v>3045906</v>
      </c>
      <c r="E8" s="90">
        <v>3866406</v>
      </c>
      <c r="F8" s="90">
        <v>557448</v>
      </c>
      <c r="G8" s="90">
        <v>1054126</v>
      </c>
      <c r="H8" s="90">
        <v>1125</v>
      </c>
      <c r="I8" s="147"/>
      <c r="J8" s="90">
        <f t="shared" si="0"/>
        <v>6.4655505989721722E-4</v>
      </c>
      <c r="K8" s="90">
        <f t="shared" si="1"/>
        <v>1</v>
      </c>
      <c r="L8" s="90">
        <f t="shared" si="2"/>
        <v>0.71430755758842701</v>
      </c>
      <c r="M8" s="90">
        <f t="shared" si="3"/>
        <v>0.90672628324880666</v>
      </c>
      <c r="N8" s="90">
        <f t="shared" si="4"/>
        <v>0.13072935256785778</v>
      </c>
      <c r="O8" s="90">
        <f t="shared" si="5"/>
        <v>0.24720729019557997</v>
      </c>
      <c r="P8" s="90">
        <f t="shared" si="6"/>
        <v>2.6382823445207448E-4</v>
      </c>
      <c r="Q8" s="1"/>
      <c r="R8" s="147">
        <v>6.4655505989721722E-4</v>
      </c>
      <c r="S8" s="147">
        <v>1</v>
      </c>
      <c r="T8" s="98">
        <v>0.71430755758842701</v>
      </c>
      <c r="U8" s="98">
        <v>0.90672628324880666</v>
      </c>
      <c r="V8" s="98">
        <v>0.13072935256785778</v>
      </c>
      <c r="W8" s="98">
        <v>0.24720729019557997</v>
      </c>
      <c r="X8" s="98">
        <v>2.6382823445207448E-4</v>
      </c>
    </row>
    <row r="9" spans="1:24" ht="15.75" customHeight="1">
      <c r="A9" s="23">
        <v>7</v>
      </c>
      <c r="B9" s="90">
        <v>3360</v>
      </c>
      <c r="C9" s="90">
        <v>3931536</v>
      </c>
      <c r="D9" s="90">
        <v>3481450</v>
      </c>
      <c r="E9" s="90">
        <v>3946607</v>
      </c>
      <c r="F9" s="90">
        <v>516962</v>
      </c>
      <c r="G9" s="90">
        <v>704280</v>
      </c>
      <c r="H9" s="90">
        <v>656</v>
      </c>
      <c r="I9" s="147"/>
      <c r="J9" s="90">
        <f t="shared" si="0"/>
        <v>8.5462780958892406E-4</v>
      </c>
      <c r="K9" s="90">
        <f t="shared" si="1"/>
        <v>1</v>
      </c>
      <c r="L9" s="90">
        <f t="shared" si="2"/>
        <v>0.88551904395635705</v>
      </c>
      <c r="M9" s="90">
        <f t="shared" si="3"/>
        <v>1.003833361820927</v>
      </c>
      <c r="N9" s="90">
        <f t="shared" si="4"/>
        <v>0.13149110169663969</v>
      </c>
      <c r="O9" s="90">
        <f t="shared" si="5"/>
        <v>0.17913609337419267</v>
      </c>
      <c r="P9" s="90">
        <f t="shared" si="6"/>
        <v>1.6685590568164707E-4</v>
      </c>
      <c r="Q9" s="1"/>
      <c r="R9" s="147">
        <v>8.5462780958892406E-4</v>
      </c>
      <c r="S9" s="147">
        <v>1</v>
      </c>
      <c r="T9" s="98">
        <v>0.88551904395635705</v>
      </c>
      <c r="U9" s="98">
        <v>1.003833361820927</v>
      </c>
      <c r="V9" s="98">
        <v>0.13149110169663969</v>
      </c>
      <c r="W9" s="98">
        <v>0.17913609337419267</v>
      </c>
      <c r="X9" s="98">
        <v>1.6685590568164707E-4</v>
      </c>
    </row>
    <row r="10" spans="1:24" ht="15.75" customHeight="1">
      <c r="A10" s="23">
        <v>8</v>
      </c>
      <c r="B10" s="90">
        <v>3796</v>
      </c>
      <c r="C10" s="90">
        <v>4062340</v>
      </c>
      <c r="D10" s="90">
        <v>2833836</v>
      </c>
      <c r="E10" s="90">
        <v>3658032</v>
      </c>
      <c r="F10" s="90">
        <v>351194</v>
      </c>
      <c r="G10" s="90">
        <v>383641</v>
      </c>
      <c r="H10" s="90">
        <v>557</v>
      </c>
      <c r="I10" s="147"/>
      <c r="J10" s="90">
        <f t="shared" si="0"/>
        <v>9.3443680243406513E-4</v>
      </c>
      <c r="K10" s="90">
        <f t="shared" si="1"/>
        <v>1</v>
      </c>
      <c r="L10" s="90">
        <f t="shared" si="2"/>
        <v>0.69758710496905729</v>
      </c>
      <c r="M10" s="90">
        <f t="shared" si="3"/>
        <v>0.90047411098037089</v>
      </c>
      <c r="N10" s="90">
        <f t="shared" si="4"/>
        <v>8.6451158691788474E-2</v>
      </c>
      <c r="O10" s="90">
        <f t="shared" si="5"/>
        <v>9.4438427113437085E-2</v>
      </c>
      <c r="P10" s="90">
        <f t="shared" si="6"/>
        <v>1.3711309245410282E-4</v>
      </c>
      <c r="Q10" s="1"/>
      <c r="R10" s="147">
        <v>9.3443680243406513E-4</v>
      </c>
      <c r="S10" s="147">
        <v>1</v>
      </c>
      <c r="T10" s="98">
        <v>0.69758710496905729</v>
      </c>
      <c r="U10" s="98">
        <v>0.90047411098037089</v>
      </c>
      <c r="V10" s="98">
        <v>8.6451158691788474E-2</v>
      </c>
      <c r="W10" s="98">
        <v>9.4438427113437085E-2</v>
      </c>
      <c r="X10" s="98">
        <v>1.3711309245410282E-4</v>
      </c>
    </row>
    <row r="11" spans="1:24" ht="15.75" customHeight="1">
      <c r="A11" s="23">
        <v>9</v>
      </c>
      <c r="B11" s="90">
        <v>3914</v>
      </c>
      <c r="C11" s="90">
        <v>3906387</v>
      </c>
      <c r="D11" s="90">
        <v>2984877</v>
      </c>
      <c r="E11" s="90">
        <v>3766233</v>
      </c>
      <c r="F11" s="90">
        <v>491233</v>
      </c>
      <c r="G11" s="90">
        <v>306655</v>
      </c>
      <c r="H11" s="90">
        <v>501</v>
      </c>
      <c r="I11" s="147"/>
      <c r="J11" s="90">
        <f t="shared" si="0"/>
        <v>1.0019488596495945E-3</v>
      </c>
      <c r="K11" s="90">
        <f t="shared" si="1"/>
        <v>1</v>
      </c>
      <c r="L11" s="90">
        <f t="shared" si="2"/>
        <v>0.76410171342470679</v>
      </c>
      <c r="M11" s="90">
        <f t="shared" si="3"/>
        <v>0.96412183431902676</v>
      </c>
      <c r="N11" s="90">
        <f t="shared" si="4"/>
        <v>0.12575123765259305</v>
      </c>
      <c r="O11" s="90">
        <f t="shared" si="5"/>
        <v>7.8500926815494726E-2</v>
      </c>
      <c r="P11" s="90">
        <f t="shared" si="6"/>
        <v>1.2825150196332314E-4</v>
      </c>
      <c r="Q11" s="1"/>
      <c r="R11" s="147">
        <v>1.0019488596495945E-3</v>
      </c>
      <c r="S11" s="147">
        <v>1</v>
      </c>
      <c r="T11" s="98">
        <v>0.76410171342470679</v>
      </c>
      <c r="U11" s="98">
        <v>0.96412183431902676</v>
      </c>
      <c r="V11" s="98">
        <v>0.12575123765259305</v>
      </c>
      <c r="W11" s="98">
        <v>7.8500926815494726E-2</v>
      </c>
      <c r="X11" s="98">
        <v>1.2825150196332314E-4</v>
      </c>
    </row>
    <row r="12" spans="1:24" ht="15.7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4" ht="15.75" customHeight="1">
      <c r="A13" s="211" t="s">
        <v>0</v>
      </c>
      <c r="B13" s="171" t="s">
        <v>3</v>
      </c>
      <c r="C13" s="213"/>
      <c r="D13" s="213"/>
      <c r="E13" s="213"/>
      <c r="F13" s="213"/>
      <c r="G13" s="213"/>
      <c r="H13" s="213"/>
      <c r="I13" s="1"/>
      <c r="J13" s="171" t="s">
        <v>31</v>
      </c>
      <c r="K13" s="213"/>
      <c r="L13" s="213"/>
      <c r="M13" s="213"/>
      <c r="N13" s="213"/>
      <c r="O13" s="213"/>
      <c r="P13" s="213"/>
      <c r="Q13" s="1"/>
      <c r="R13" s="14" t="s">
        <v>153</v>
      </c>
    </row>
    <row r="14" spans="1:24" ht="15.75" customHeight="1">
      <c r="A14" s="211"/>
      <c r="B14" s="4" t="s">
        <v>32</v>
      </c>
      <c r="C14" s="4" t="s">
        <v>33</v>
      </c>
      <c r="D14" s="4" t="s">
        <v>34</v>
      </c>
      <c r="E14" s="4" t="s">
        <v>36</v>
      </c>
      <c r="F14" s="4" t="s">
        <v>37</v>
      </c>
      <c r="G14" s="4" t="s">
        <v>38</v>
      </c>
      <c r="H14" s="4" t="s">
        <v>39</v>
      </c>
      <c r="I14" s="1"/>
      <c r="J14" s="4" t="s">
        <v>32</v>
      </c>
      <c r="K14" s="4" t="s">
        <v>33</v>
      </c>
      <c r="L14" s="4" t="s">
        <v>34</v>
      </c>
      <c r="M14" s="4" t="s">
        <v>36</v>
      </c>
      <c r="N14" s="4" t="s">
        <v>37</v>
      </c>
      <c r="O14" s="4" t="s">
        <v>38</v>
      </c>
      <c r="P14" s="4" t="s">
        <v>39</v>
      </c>
      <c r="Q14" s="1"/>
      <c r="R14" s="171" t="s">
        <v>155</v>
      </c>
      <c r="S14" s="213"/>
      <c r="T14" s="213"/>
      <c r="U14" s="213"/>
      <c r="V14" s="213"/>
      <c r="W14" s="213"/>
      <c r="X14" s="213"/>
    </row>
    <row r="15" spans="1:24" ht="15.75" customHeight="1">
      <c r="A15" s="23">
        <v>1</v>
      </c>
      <c r="B15" s="90">
        <v>272555</v>
      </c>
      <c r="C15" s="90">
        <v>676</v>
      </c>
      <c r="D15" s="90">
        <v>85881</v>
      </c>
      <c r="E15" s="90">
        <v>8125</v>
      </c>
      <c r="F15" s="90">
        <v>143103</v>
      </c>
      <c r="G15" s="90">
        <v>6187</v>
      </c>
      <c r="H15" s="90">
        <v>476</v>
      </c>
      <c r="I15" s="147"/>
      <c r="J15" s="90">
        <f t="shared" ref="J15:J23" si="7">B15/$B15</f>
        <v>1</v>
      </c>
      <c r="K15" s="90">
        <f t="shared" ref="K15:K23" si="8">C15/$B15</f>
        <v>2.480233347397773E-3</v>
      </c>
      <c r="L15" s="90">
        <f t="shared" ref="L15:L23" si="9">D15/$B15</f>
        <v>0.31509603566252681</v>
      </c>
      <c r="M15" s="90">
        <f t="shared" ref="M15:M23" si="10">E15/$B15</f>
        <v>2.981049696391554E-2</v>
      </c>
      <c r="N15" s="90">
        <f t="shared" ref="N15:N23" si="11">F15/$B15</f>
        <v>0.52504265194180988</v>
      </c>
      <c r="O15" s="90">
        <f t="shared" ref="O15:O23" si="12">G15/$B15</f>
        <v>2.2700005503476364E-2</v>
      </c>
      <c r="P15" s="90">
        <f t="shared" ref="P15:P23" si="13">H15/$B15</f>
        <v>1.7464364990552365E-3</v>
      </c>
      <c r="Q15" s="1"/>
      <c r="R15" s="4" t="s">
        <v>32</v>
      </c>
      <c r="S15" s="4" t="s">
        <v>33</v>
      </c>
      <c r="T15" s="4" t="s">
        <v>34</v>
      </c>
      <c r="U15" s="4" t="s">
        <v>36</v>
      </c>
      <c r="V15" s="4" t="s">
        <v>37</v>
      </c>
      <c r="W15" s="4" t="s">
        <v>38</v>
      </c>
      <c r="X15" s="4" t="s">
        <v>39</v>
      </c>
    </row>
    <row r="16" spans="1:24" ht="15.75" customHeight="1">
      <c r="A16" s="23">
        <v>2</v>
      </c>
      <c r="B16" s="90">
        <v>306258</v>
      </c>
      <c r="C16" s="90">
        <v>693</v>
      </c>
      <c r="D16" s="90">
        <v>258313</v>
      </c>
      <c r="E16" s="90">
        <v>12387</v>
      </c>
      <c r="F16" s="90">
        <v>127756</v>
      </c>
      <c r="G16" s="90">
        <v>7157</v>
      </c>
      <c r="H16" s="90">
        <v>448</v>
      </c>
      <c r="I16" s="147"/>
      <c r="J16" s="90">
        <f t="shared" si="7"/>
        <v>1</v>
      </c>
      <c r="K16" s="90">
        <f t="shared" si="8"/>
        <v>2.2627980330309737E-3</v>
      </c>
      <c r="L16" s="90">
        <f t="shared" si="9"/>
        <v>0.84344898745502161</v>
      </c>
      <c r="M16" s="90">
        <f t="shared" si="10"/>
        <v>4.0446290382618579E-2</v>
      </c>
      <c r="N16" s="90">
        <f t="shared" si="11"/>
        <v>0.41715155195945902</v>
      </c>
      <c r="O16" s="90">
        <f t="shared" si="12"/>
        <v>2.3369185458012524E-2</v>
      </c>
      <c r="P16" s="90">
        <f t="shared" si="13"/>
        <v>1.462818930444266E-3</v>
      </c>
      <c r="Q16" s="1"/>
      <c r="R16" s="147">
        <v>1</v>
      </c>
      <c r="S16" s="147">
        <v>2.480233347397773E-3</v>
      </c>
      <c r="T16" s="98">
        <v>0.31509603566252681</v>
      </c>
      <c r="U16" s="98">
        <v>2.981049696391554E-2</v>
      </c>
      <c r="V16" s="98">
        <v>0.52504265194180988</v>
      </c>
      <c r="W16" s="98">
        <v>2.2700005503476364E-2</v>
      </c>
      <c r="X16" s="98">
        <v>1.7464364990552365E-3</v>
      </c>
    </row>
    <row r="17" spans="1:24" ht="15.75" customHeight="1">
      <c r="A17" s="23">
        <v>3</v>
      </c>
      <c r="B17" s="149">
        <v>74173</v>
      </c>
      <c r="C17" s="149">
        <v>757</v>
      </c>
      <c r="D17" s="149">
        <v>138267</v>
      </c>
      <c r="E17" s="149">
        <v>19476</v>
      </c>
      <c r="F17" s="149">
        <v>195174</v>
      </c>
      <c r="G17" s="149">
        <v>8800</v>
      </c>
      <c r="H17" s="149">
        <v>467</v>
      </c>
      <c r="I17" s="150"/>
      <c r="J17" s="149">
        <f t="shared" si="7"/>
        <v>1</v>
      </c>
      <c r="K17" s="149">
        <f t="shared" si="8"/>
        <v>1.0205870060534156E-2</v>
      </c>
      <c r="L17" s="149">
        <f t="shared" si="9"/>
        <v>1.8641149744516199</v>
      </c>
      <c r="M17" s="149">
        <f t="shared" si="10"/>
        <v>0.26257533064592237</v>
      </c>
      <c r="N17" s="149">
        <f t="shared" si="11"/>
        <v>2.6313348523047471</v>
      </c>
      <c r="O17" s="149">
        <f t="shared" si="12"/>
        <v>0.11864155420436008</v>
      </c>
      <c r="P17" s="149">
        <f t="shared" si="13"/>
        <v>6.2960915697086537E-3</v>
      </c>
      <c r="Q17" s="1"/>
      <c r="R17" s="147">
        <v>1</v>
      </c>
      <c r="S17" s="147">
        <v>2.2627980330309737E-3</v>
      </c>
      <c r="T17" s="98">
        <v>0.84344898745502161</v>
      </c>
      <c r="U17" s="98">
        <v>4.0446290382618579E-2</v>
      </c>
      <c r="V17" s="98">
        <v>0.41715155195945902</v>
      </c>
      <c r="W17" s="98">
        <v>2.3369185458012524E-2</v>
      </c>
      <c r="X17" s="98">
        <v>1.462818930444266E-3</v>
      </c>
    </row>
    <row r="18" spans="1:24" ht="15.75" customHeight="1">
      <c r="A18" s="23">
        <v>4</v>
      </c>
      <c r="B18" s="90">
        <v>147334</v>
      </c>
      <c r="C18" s="90">
        <v>616</v>
      </c>
      <c r="D18" s="90">
        <v>75025</v>
      </c>
      <c r="E18" s="90">
        <v>2957</v>
      </c>
      <c r="F18" s="90">
        <v>201386</v>
      </c>
      <c r="G18" s="90">
        <v>4137</v>
      </c>
      <c r="H18" s="90">
        <v>517</v>
      </c>
      <c r="I18" s="147"/>
      <c r="J18" s="90">
        <f t="shared" si="7"/>
        <v>1</v>
      </c>
      <c r="K18" s="90">
        <f t="shared" si="8"/>
        <v>4.1809765566671641E-3</v>
      </c>
      <c r="L18" s="90">
        <f t="shared" si="9"/>
        <v>0.50921715286356173</v>
      </c>
      <c r="M18" s="90">
        <f t="shared" si="10"/>
        <v>2.0070044931923384E-2</v>
      </c>
      <c r="N18" s="90">
        <f t="shared" si="11"/>
        <v>1.3668671182483336</v>
      </c>
      <c r="O18" s="90">
        <f t="shared" si="12"/>
        <v>2.8079058465798796E-2</v>
      </c>
      <c r="P18" s="90">
        <f t="shared" si="13"/>
        <v>3.5090338957742273E-3</v>
      </c>
      <c r="Q18" s="1"/>
      <c r="R18" s="147">
        <v>1</v>
      </c>
      <c r="S18" s="147">
        <v>4.1809765566671641E-3</v>
      </c>
      <c r="T18" s="98">
        <v>0.50921715286356173</v>
      </c>
      <c r="U18" s="98">
        <v>2.0070044931923384E-2</v>
      </c>
      <c r="V18" s="98">
        <v>1.3668671182483336</v>
      </c>
      <c r="W18" s="98">
        <v>2.8079058465798796E-2</v>
      </c>
      <c r="X18" s="98">
        <v>3.5090338957742273E-3</v>
      </c>
    </row>
    <row r="19" spans="1:24" ht="15.75" customHeight="1">
      <c r="A19" s="23">
        <v>5</v>
      </c>
      <c r="B19" s="90">
        <v>155838</v>
      </c>
      <c r="C19" s="90">
        <v>640</v>
      </c>
      <c r="D19" s="90">
        <v>152629</v>
      </c>
      <c r="E19" s="90">
        <v>3828</v>
      </c>
      <c r="F19" s="90">
        <v>196907</v>
      </c>
      <c r="G19" s="90">
        <v>2730</v>
      </c>
      <c r="H19" s="90">
        <v>523</v>
      </c>
      <c r="I19" s="147"/>
      <c r="J19" s="90">
        <f t="shared" si="7"/>
        <v>1</v>
      </c>
      <c r="K19" s="90">
        <f t="shared" si="8"/>
        <v>4.1068288864076798E-3</v>
      </c>
      <c r="L19" s="90">
        <f t="shared" si="9"/>
        <v>0.97940810328674655</v>
      </c>
      <c r="M19" s="90">
        <f t="shared" si="10"/>
        <v>2.4563970276825935E-2</v>
      </c>
      <c r="N19" s="90">
        <f t="shared" si="11"/>
        <v>1.2635364930248079</v>
      </c>
      <c r="O19" s="90">
        <f t="shared" si="12"/>
        <v>1.7518191968582758E-2</v>
      </c>
      <c r="P19" s="90">
        <f t="shared" si="13"/>
        <v>3.356049230611276E-3</v>
      </c>
      <c r="Q19" s="1"/>
      <c r="R19" s="147">
        <v>1</v>
      </c>
      <c r="S19" s="147">
        <v>4.1068288864076798E-3</v>
      </c>
      <c r="T19" s="98">
        <v>0.97940810328674655</v>
      </c>
      <c r="U19" s="98">
        <v>2.4563970276825935E-2</v>
      </c>
      <c r="V19" s="98">
        <v>1.2635364930248079</v>
      </c>
      <c r="W19" s="98">
        <v>1.7518191968582758E-2</v>
      </c>
      <c r="X19" s="98">
        <v>3.356049230611276E-3</v>
      </c>
    </row>
    <row r="20" spans="1:24" ht="15.75" customHeight="1">
      <c r="A20" s="23">
        <v>6</v>
      </c>
      <c r="B20" s="90">
        <v>234962</v>
      </c>
      <c r="C20" s="90">
        <v>637</v>
      </c>
      <c r="D20" s="90">
        <v>203155</v>
      </c>
      <c r="E20" s="90">
        <v>3813</v>
      </c>
      <c r="F20" s="90">
        <v>124299</v>
      </c>
      <c r="G20" s="90">
        <v>9646</v>
      </c>
      <c r="H20" s="90">
        <v>542</v>
      </c>
      <c r="I20" s="147"/>
      <c r="J20" s="90">
        <f t="shared" si="7"/>
        <v>1</v>
      </c>
      <c r="K20" s="90">
        <f t="shared" si="8"/>
        <v>2.711076684740511E-3</v>
      </c>
      <c r="L20" s="90">
        <f t="shared" si="9"/>
        <v>0.8646291740792128</v>
      </c>
      <c r="M20" s="90">
        <f t="shared" si="10"/>
        <v>1.6228156042253642E-2</v>
      </c>
      <c r="N20" s="90">
        <f t="shared" si="11"/>
        <v>0.52901745814216772</v>
      </c>
      <c r="O20" s="90">
        <f t="shared" si="12"/>
        <v>4.1053446940356314E-2</v>
      </c>
      <c r="P20" s="90">
        <f t="shared" si="13"/>
        <v>2.3067559860743439E-3</v>
      </c>
      <c r="Q20" s="1"/>
      <c r="R20" s="147">
        <v>1</v>
      </c>
      <c r="S20" s="147">
        <v>2.711076684740511E-3</v>
      </c>
      <c r="T20" s="98">
        <v>0.8646291740792128</v>
      </c>
      <c r="U20" s="98">
        <v>1.6228156042253642E-2</v>
      </c>
      <c r="V20" s="98">
        <v>0.52901745814216772</v>
      </c>
      <c r="W20" s="98">
        <v>4.1053446940356314E-2</v>
      </c>
      <c r="X20" s="98">
        <v>2.3067559860743439E-3</v>
      </c>
    </row>
    <row r="21" spans="1:24" ht="15.75" customHeight="1">
      <c r="A21" s="23">
        <v>7</v>
      </c>
      <c r="B21" s="90">
        <v>185266</v>
      </c>
      <c r="C21" s="90">
        <v>581</v>
      </c>
      <c r="D21" s="90">
        <v>107052</v>
      </c>
      <c r="E21" s="90">
        <v>7526</v>
      </c>
      <c r="F21" s="90">
        <v>125587</v>
      </c>
      <c r="G21" s="90">
        <v>4732</v>
      </c>
      <c r="H21" s="90">
        <v>516</v>
      </c>
      <c r="I21" s="147"/>
      <c r="J21" s="90">
        <f t="shared" si="7"/>
        <v>1</v>
      </c>
      <c r="K21" s="90">
        <f t="shared" si="8"/>
        <v>3.1360314358813814E-3</v>
      </c>
      <c r="L21" s="90">
        <f t="shared" si="9"/>
        <v>0.57782863558343134</v>
      </c>
      <c r="M21" s="90">
        <f t="shared" si="10"/>
        <v>4.0622672265823195E-2</v>
      </c>
      <c r="N21" s="90">
        <f t="shared" si="11"/>
        <v>0.67787397579696218</v>
      </c>
      <c r="O21" s="90">
        <f t="shared" si="12"/>
        <v>2.5541653622359203E-2</v>
      </c>
      <c r="P21" s="90">
        <f t="shared" si="13"/>
        <v>2.7851845454643595E-3</v>
      </c>
      <c r="Q21" s="1"/>
      <c r="R21" s="147">
        <v>1</v>
      </c>
      <c r="S21" s="147">
        <v>3.1360314358813814E-3</v>
      </c>
      <c r="T21" s="98">
        <v>0.57782863558343134</v>
      </c>
      <c r="U21" s="98">
        <v>4.0622672265823195E-2</v>
      </c>
      <c r="V21" s="98">
        <v>0.67787397579696218</v>
      </c>
      <c r="W21" s="98">
        <v>2.5541653622359203E-2</v>
      </c>
      <c r="X21" s="98">
        <v>2.7851845454643595E-3</v>
      </c>
    </row>
    <row r="22" spans="1:24" ht="15.75" customHeight="1">
      <c r="A22" s="23">
        <v>8</v>
      </c>
      <c r="B22" s="90">
        <v>180363</v>
      </c>
      <c r="C22" s="90">
        <v>643</v>
      </c>
      <c r="D22" s="90">
        <v>90756</v>
      </c>
      <c r="E22" s="90">
        <v>5280</v>
      </c>
      <c r="F22" s="90">
        <v>97864</v>
      </c>
      <c r="G22" s="90">
        <v>2459</v>
      </c>
      <c r="H22" s="90">
        <v>525</v>
      </c>
      <c r="I22" s="147"/>
      <c r="J22" s="90">
        <f t="shared" si="7"/>
        <v>1</v>
      </c>
      <c r="K22" s="90">
        <f t="shared" si="8"/>
        <v>3.5650327395308351E-3</v>
      </c>
      <c r="L22" s="90">
        <f t="shared" si="9"/>
        <v>0.50318524309309554</v>
      </c>
      <c r="M22" s="90">
        <f t="shared" si="10"/>
        <v>2.9274296834716655E-2</v>
      </c>
      <c r="N22" s="90">
        <f t="shared" si="11"/>
        <v>0.54259465633195281</v>
      </c>
      <c r="O22" s="90">
        <f t="shared" si="12"/>
        <v>1.36336166508652E-2</v>
      </c>
      <c r="P22" s="90">
        <f t="shared" si="13"/>
        <v>2.9107965602701217E-3</v>
      </c>
      <c r="Q22" s="1"/>
      <c r="R22" s="147">
        <v>1</v>
      </c>
      <c r="S22" s="147">
        <v>3.5650327395308351E-3</v>
      </c>
      <c r="T22" s="98">
        <v>0.50318524309309554</v>
      </c>
      <c r="U22" s="98">
        <v>2.9274296834716655E-2</v>
      </c>
      <c r="V22" s="98">
        <v>0.54259465633195281</v>
      </c>
      <c r="W22" s="98">
        <v>1.36336166508652E-2</v>
      </c>
      <c r="X22" s="98">
        <v>2.9107965602701217E-3</v>
      </c>
    </row>
    <row r="23" spans="1:24" ht="15.75" customHeight="1">
      <c r="A23" s="23">
        <v>9</v>
      </c>
      <c r="B23" s="90">
        <v>144761</v>
      </c>
      <c r="C23" s="90">
        <v>564</v>
      </c>
      <c r="D23" s="90">
        <v>131135</v>
      </c>
      <c r="E23" s="90">
        <v>4743</v>
      </c>
      <c r="F23" s="90">
        <v>131026</v>
      </c>
      <c r="G23" s="90">
        <v>3946</v>
      </c>
      <c r="H23" s="90">
        <v>446</v>
      </c>
      <c r="I23" s="147"/>
      <c r="J23" s="90">
        <f t="shared" si="7"/>
        <v>1</v>
      </c>
      <c r="K23" s="90">
        <f t="shared" si="8"/>
        <v>3.8960769820600852E-3</v>
      </c>
      <c r="L23" s="90">
        <f t="shared" si="9"/>
        <v>0.90587243801852713</v>
      </c>
      <c r="M23" s="90">
        <f t="shared" si="10"/>
        <v>3.2764349514026569E-2</v>
      </c>
      <c r="N23" s="90">
        <f t="shared" si="11"/>
        <v>0.90511947278617855</v>
      </c>
      <c r="O23" s="90">
        <f t="shared" si="12"/>
        <v>2.725872299859769E-2</v>
      </c>
      <c r="P23" s="90">
        <f t="shared" si="13"/>
        <v>3.0809403085085073E-3</v>
      </c>
      <c r="Q23" s="1"/>
      <c r="R23" s="147">
        <v>1</v>
      </c>
      <c r="S23" s="147">
        <v>3.8960769820600852E-3</v>
      </c>
      <c r="T23" s="98">
        <v>0.90587243801852713</v>
      </c>
      <c r="U23" s="98">
        <v>3.2764349514026569E-2</v>
      </c>
      <c r="V23" s="98">
        <v>0.90511947278617855</v>
      </c>
      <c r="W23" s="98">
        <v>2.725872299859769E-2</v>
      </c>
      <c r="X23" s="98">
        <v>3.0809403085085073E-3</v>
      </c>
    </row>
    <row r="24" spans="1:24" ht="15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4" ht="15.75" customHeight="1">
      <c r="A25" s="214" t="s">
        <v>16</v>
      </c>
      <c r="B25" s="214"/>
      <c r="C25" s="214"/>
      <c r="D25" s="214"/>
      <c r="E25" s="214"/>
      <c r="F25" s="2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4" ht="45.75" customHeight="1">
      <c r="A26" s="37" t="s">
        <v>18</v>
      </c>
      <c r="B26" s="37" t="s">
        <v>19</v>
      </c>
      <c r="C26" s="37" t="s">
        <v>49</v>
      </c>
      <c r="D26" s="37" t="s">
        <v>50</v>
      </c>
      <c r="E26" s="37" t="s">
        <v>51</v>
      </c>
      <c r="F26" s="37" t="s">
        <v>52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4" ht="15.75" customHeight="1">
      <c r="A27" s="38" t="s">
        <v>22</v>
      </c>
      <c r="B27" s="89">
        <f>AVERAGE(T4:T11)</f>
        <v>0.80070429341101401</v>
      </c>
      <c r="C27" s="89">
        <f>AVERAGE(V4:V11)</f>
        <v>0.13538234940287733</v>
      </c>
      <c r="D27" s="89">
        <f>AVERAGE(W4:W11)</f>
        <v>0.14601466829760928</v>
      </c>
      <c r="E27" s="89">
        <f>B27/C27</f>
        <v>5.9143920676707973</v>
      </c>
      <c r="F27" s="89">
        <f>B27/D27</f>
        <v>5.4837250445209147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4" ht="15.75" customHeight="1">
      <c r="A28" s="39" t="s">
        <v>23</v>
      </c>
      <c r="B28" s="86">
        <f>AVERAGE(T16:T23)</f>
        <v>0.68733572125526532</v>
      </c>
      <c r="C28" s="86">
        <f>AVERAGE(U16:U23)</f>
        <v>2.9222534651512939E-2</v>
      </c>
      <c r="D28" s="86">
        <f>AVERAGE(W16:W23)</f>
        <v>2.4894235201006105E-2</v>
      </c>
      <c r="E28" s="86">
        <f>B28/C28</f>
        <v>23.520742791545629</v>
      </c>
      <c r="F28" s="86">
        <f>B28/D28</f>
        <v>27.610236494732185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4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4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4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4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23" ht="15.75" customHeight="1">
      <c r="B33" s="1"/>
      <c r="C33" s="14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23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23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23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23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23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23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23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23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ht="1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ht="1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ht="1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2:19" ht="1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2:19" ht="1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2:19" ht="1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19" ht="1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19" ht="1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19" ht="1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2:19" ht="1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2:19" ht="1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2:19" ht="1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2:19" ht="1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2:19" ht="1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2:19" ht="1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2:19" ht="1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2:19" ht="1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2:19" ht="1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2:19" ht="1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2:19" ht="1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2:19" ht="1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2:19" ht="1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2:19" ht="1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2:19" ht="1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2:19" ht="1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2:19" ht="1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2:19" ht="1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2:19" ht="1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2:19" ht="1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2:19" ht="1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2:19" ht="1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2:19" ht="1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2:19" ht="1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2:19" ht="1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2:19" ht="1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2:19" ht="1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2:19" ht="1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2:19" ht="1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2:19" ht="1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2:19" ht="1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2:19" ht="1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2:19" ht="1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2:19" ht="1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2:19" ht="1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2:19" ht="1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2:19" ht="1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2:19" ht="1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2:19" ht="1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2:19" ht="1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2:19" ht="1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2:19" ht="1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2:19" ht="1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2:19" ht="1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2:19" ht="1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2:19" ht="1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2:19" ht="1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2:19" ht="1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2:19" ht="1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2:19" ht="1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2:19" ht="1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2:19" ht="1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2:19" ht="1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2:19" ht="1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2:19" ht="1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2:19" ht="1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2:19" ht="1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2:19" ht="1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2:19" ht="1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2:19" ht="1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2:19" ht="1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2:19" ht="1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2:19" ht="1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2:19" ht="1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2:19" ht="1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2:19" ht="1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2:19" ht="1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2:19" ht="1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2:19" ht="1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2:19" ht="1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2:19" ht="1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2:19" ht="1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2:19" ht="1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2:19" ht="1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2:19" ht="1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2:19" ht="1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2:19" ht="1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2:19" ht="1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2:19" ht="1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2:19" ht="1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2:19" ht="1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2:19" ht="1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2:19" ht="1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2:19" ht="1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2:19" ht="1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2:19" ht="1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2:19" ht="1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2:19" ht="1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2:19" ht="1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2:19" ht="1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2:19" ht="1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2:19" ht="1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2:19" ht="1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2:19" ht="1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2:19" ht="1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2:19" ht="1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2:19" ht="1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2:19" ht="1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2:19" ht="1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2:19" ht="1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2:19" ht="1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2:19" ht="1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2:19" ht="1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2:19" ht="1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2:19" ht="1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2:19" ht="1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2:19" ht="1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2:19" ht="1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2:19" ht="1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2:19" ht="1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2:19" ht="1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2:19" ht="1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2:19" ht="1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2:19" ht="1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2:19" ht="1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2:19" ht="1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2:19" ht="1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2:19" ht="1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2:19" ht="1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2:19" ht="1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2:19" ht="1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2:19" ht="1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2:19" ht="1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2:19" ht="1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2:19" ht="1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2:19" ht="1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2:19" ht="1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2:19" ht="1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2:19" ht="1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2:19" ht="1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2:19" ht="1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2:19" ht="1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2:19" ht="1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2:19" ht="1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2:19" ht="1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2:19" ht="1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2:19" ht="1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2:19" ht="1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2:19" ht="1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2:19" ht="1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2:19" ht="1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2:19" ht="1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2:19" ht="1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2:19" ht="1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2:19" ht="1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2:19" ht="1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2:19" ht="1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2:19" ht="1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2:19" ht="1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2:19" ht="1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2:19" ht="1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2:19" ht="1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2:19" ht="1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2:19" ht="1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2:19" ht="1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2:19" ht="1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2:19" ht="1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2:19" ht="1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2:19" ht="1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2:19" ht="1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2:19" ht="1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2:19" ht="1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2:19" ht="1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2:19" ht="1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2:19" ht="1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2:19" ht="1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2:19" ht="1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2:19" ht="1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2:19" ht="1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2:19" ht="1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2:19" ht="1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2:19" ht="1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2:19" ht="1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2:19" ht="1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2:19" ht="1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2:19" ht="1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2:19" ht="1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2:19" ht="1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2:19" ht="1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2:19" ht="1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2:19" ht="1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2:19" ht="1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2:19" ht="1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2:19" ht="1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2:19" ht="1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2:19" ht="1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2:19" ht="1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2:19" ht="1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2:19" ht="1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2:19" ht="1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2:19" ht="1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2:19" ht="1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2:19" ht="1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2:19" ht="1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2:19" ht="1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2:19" ht="1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2:19" ht="1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2:19" ht="1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2:19" ht="1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2:19" ht="1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2:19" ht="1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2:19" ht="1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2:19" ht="1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2:19" ht="1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2:19" ht="1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2:19" ht="1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2:19" ht="1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2:19" ht="1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2:19" ht="1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2:19" ht="1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2:19" ht="1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2:19" ht="1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2:19" ht="1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2:19" ht="1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2:19" ht="1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2:19" ht="1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2:19" ht="1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2:19" ht="1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2:19" ht="1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2:19" ht="1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2:19" ht="1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2:19" ht="1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2:19" ht="1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2:19" ht="1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2:19" ht="1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2:19" ht="1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2:19" ht="1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2:19" ht="1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2:19" ht="1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2:19" ht="1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2:19" ht="1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2:19" ht="1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2:19" ht="1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2:19" ht="1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2:19" ht="1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2:19" ht="1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2:19" ht="1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2:19" ht="1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2:19" ht="1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2:19" ht="1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2:19" ht="1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2:19" ht="1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2:19" ht="1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2:19" ht="1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2:19" ht="1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2:19" ht="1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2:19" ht="1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2:19" ht="1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2:19" ht="1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2:19" ht="1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2:19" ht="1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2:19" ht="1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2:19" ht="1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2:19" ht="1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2:19" ht="1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2:19" ht="1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2:19" ht="1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2:19" ht="1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2:19" ht="1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2:19" ht="1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2:19" ht="1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2:19" ht="1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2:19" ht="1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2:19" ht="1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2:19" ht="1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2:19" ht="1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2:19" ht="1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2:19" ht="1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2:19" ht="1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2:19" ht="1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2:19" ht="1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2:19" ht="1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2:19" ht="1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2:19" ht="1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2:19" ht="1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2:19" ht="1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2:19" ht="1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2:19" ht="1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2:19" ht="1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2:19" ht="1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2:19" ht="1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2:19" ht="1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2:19" ht="1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2:19" ht="1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2:19" ht="1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2:19" ht="1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2:19" ht="1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2:19" ht="1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2:19" ht="1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2:19" ht="1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2:19" ht="1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2:19" ht="1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2:19" ht="1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2:19" ht="1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2:19" ht="1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2:19" ht="1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2:19" ht="1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2:19" ht="1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2:19" ht="1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2:19" ht="1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2:19" ht="1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2:19" ht="1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2:19" ht="1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2:19" ht="1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2:19" ht="1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2:19" ht="1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2:19" ht="1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2:19" ht="1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2:19" ht="1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2:19" ht="1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2:19" ht="1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2:19" ht="1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2:19" ht="1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2:19" ht="1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2:19" ht="1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2:19" ht="1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2:19" ht="1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2:19" ht="1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2:19" ht="1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2:19" ht="1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2:19" ht="1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2:19" ht="1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2:19" ht="1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2:19" ht="1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2:19" ht="1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2:19" ht="1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2:19" ht="1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2:19" ht="1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2:19" ht="1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2:19" ht="1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2:19" ht="1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2:19" ht="1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2:19" ht="1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2:19" ht="1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2:19" ht="1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2:19" ht="1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2:19" ht="1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2:19" ht="1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2:19" ht="1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2:19" ht="1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2:19" ht="1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2:19" ht="1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2:19" ht="1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2:19" ht="1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2:19" ht="1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2:19" ht="1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2:19" ht="1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2:19" ht="1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2:19" ht="1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2:19" ht="1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2:19" ht="1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2:19" ht="1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2:19" ht="1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2:19" ht="1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2:19" ht="1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2:19" ht="1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2:19" ht="1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2:19" ht="1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2:19" ht="1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2:19" ht="1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2:19" ht="1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2:19" ht="1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2:19" ht="1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2:19" ht="1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2:19" ht="1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2:19" ht="1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2:19" ht="1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2:19" ht="1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2:19" ht="1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2:19" ht="1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2:19" ht="1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2:19" ht="1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2:19" ht="1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2:19" ht="1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2:19" ht="1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2:19" ht="1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2:19" ht="1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2:19" ht="1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2:19" ht="1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2:19" ht="1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2:19" ht="1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2:19" ht="1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2:19" ht="1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2:19" ht="1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2:19" ht="1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2:19" ht="1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2:19" ht="1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2:19" ht="1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2:19" ht="1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2:19" ht="1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2:19" ht="1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2:19" ht="1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2:19" ht="1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2:19" ht="1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2:19" ht="1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2:19" ht="1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2:19" ht="1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2:19" ht="1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2:19" ht="1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2:19" ht="1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2:19" ht="1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2:19" ht="1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2:19" ht="1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2:19" ht="1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2:19" ht="1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2:19" ht="1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2:19" ht="1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2:19" ht="1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2:19" ht="1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2:19" ht="1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2:19" ht="1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2:19" ht="1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2:19" ht="1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2:19" ht="1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2:19" ht="1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2:19" ht="1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2:19" ht="1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2:19" ht="1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2:19" ht="1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2:19" ht="1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2:19" ht="1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2:19" ht="1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2:19" ht="1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2:19" ht="1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2:19" ht="1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2:19" ht="1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2:19" ht="1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2:19" ht="1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2:19" ht="1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2:19" ht="1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2:19" ht="1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2:19" ht="1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2:19" ht="1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2:19" ht="1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2:19" ht="1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2:19" ht="1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2:19" ht="1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2:19" ht="1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2:19" ht="1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2:19" ht="1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2:19" ht="1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2:19" ht="1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2:19" ht="1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2:19" ht="1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2:19" ht="1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2:19" ht="1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2:19" ht="1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2:19" ht="1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2:19" ht="1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2:19" ht="1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2:19" ht="1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2:19" ht="1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2:19" ht="1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2:19" ht="1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2:19" ht="1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2:19" ht="1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2:19" ht="1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2:19" ht="1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2:19" ht="1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2:19" ht="1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2:19" ht="1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2:19" ht="1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2:19" ht="1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2:19" ht="1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2:19" ht="1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2:19" ht="1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2:19" ht="1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2:19" ht="1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2:19" ht="1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2:19" ht="1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2:19" ht="1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2:19" ht="1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2:19" ht="1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2:19" ht="1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2:19" ht="1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2:19" ht="1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2:19" ht="1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2:19" ht="1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2:19" ht="1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2:19" ht="1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2:19" ht="1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2:19" ht="1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2:19" ht="1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2:19" ht="1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2:19" ht="1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2:19" ht="1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2:19" ht="1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2:19" ht="1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2:19" ht="1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2:19" ht="1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2:19" ht="1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2:19" ht="1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2:19" ht="1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2:19" ht="1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2:19" ht="1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2:19" ht="1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2:19" ht="1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2:19" ht="1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2:19" ht="1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2:19" ht="1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2:19" ht="1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2:19" ht="1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2:19" ht="1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2:19" ht="1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2:19" ht="1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2:19" ht="1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2:19" ht="1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2:19" ht="1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2:19" ht="1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2:19" ht="1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2:19" ht="1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2:19" ht="1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2:19" ht="1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2:19" ht="1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2:19" ht="1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2:19" ht="1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2:19" ht="1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2:19" ht="1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2:19" ht="1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2:19" ht="1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2:19" ht="1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2:19" ht="1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2:19" ht="1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2:19" ht="1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2:19" ht="1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2:19" ht="1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2:19" ht="1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2:19" ht="1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2:19" ht="1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2:19" ht="1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2:19" ht="1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2:19" ht="1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2:19" ht="1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2:19" ht="1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2:19" ht="1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2:19" ht="1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2:19" ht="1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2:19" ht="1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2:19" ht="1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2:19" ht="1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2:19" ht="1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2:19" ht="1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2:19" ht="1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2:19" ht="1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2:19" ht="1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2:19" ht="1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2:19" ht="1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2:19" ht="1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2:19" ht="1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2:19" ht="1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2:19" ht="1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2:19" ht="1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2:19" ht="1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2:19" ht="1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2:19" ht="1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2:19" ht="1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2:19" ht="1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2:19" ht="1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2:19" ht="1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2:19" ht="1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2:19" ht="1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2:19" ht="1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2:19" ht="1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2:19" ht="1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2:19" ht="1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2:19" ht="1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2:19" ht="1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2:19" ht="1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2:19" ht="1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2:19" ht="1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2:19" ht="1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2:19" ht="1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2:19" ht="1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2:19" ht="1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2:19" ht="1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2:19" ht="1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2:19" ht="1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2:19" ht="1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2:19" ht="1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2:19" ht="1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2:19" ht="1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2:19" ht="1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2:19" ht="1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2:19" ht="1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2:19" ht="1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2:19" ht="1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2:19" ht="1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2:19" ht="1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2:19" ht="1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2:19" ht="1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2:19" ht="1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2:19" ht="1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2:19" ht="1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2:19" ht="1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2:19" ht="1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2:19" ht="1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2:19" ht="1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2:19" ht="1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2:19" ht="1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2:19" ht="1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2:19" ht="1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2:19" ht="1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2:19" ht="1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2:19" ht="1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2:19" ht="1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2:19" ht="1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2:19" ht="1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2:19" ht="1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2:19" ht="1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2:19" ht="1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2:19" ht="1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2:19" ht="1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2:19" ht="1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2:19" ht="1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2:19" ht="1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2:19" ht="1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2:19" ht="1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2:19" ht="1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2:19" ht="1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2:19" ht="1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2:19" ht="1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2:19" ht="1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2:19" ht="1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2:19" ht="1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2:19" ht="1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2:19" ht="1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2:19" ht="1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2:19" ht="1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2:19" ht="1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2:19" ht="1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2:19" ht="1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2:19" ht="1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2:19" ht="1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2:19" ht="1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2:19" ht="1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2:19" ht="1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2:19" ht="1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2:19" ht="1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2:19" ht="1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2:19" ht="1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2:19" ht="1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2:19" ht="1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2:19" ht="1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2:19" ht="1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2:19" ht="1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2:19" ht="1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2:19" ht="1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2:19" ht="1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2:19" ht="1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2:19" ht="1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2:19" ht="1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2:19" ht="1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2:19" ht="1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2:19" ht="1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2:19" ht="1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2:19" ht="1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2:19" ht="1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2:19" ht="1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2:19" ht="1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2:19" ht="1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2:19" ht="1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2:19" ht="1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2:19" ht="1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2:19" ht="1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2:19" ht="1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2:19" ht="1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2:19" ht="1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2:19" ht="1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2:19" ht="1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2:19" ht="1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2:19" ht="1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2:19" ht="1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2:19" ht="1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2:19" ht="1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2:19" ht="1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2:19" ht="1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2:19" ht="1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2:19" ht="1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2:19" ht="1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2:19" ht="1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2:19" ht="1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2:19" ht="1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2:19" ht="1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2:19" ht="1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2:19" ht="1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2:19" ht="1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2:19" ht="1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2:19" ht="1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2:19" ht="1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2:19" ht="1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2:19" ht="1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2:19" ht="1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2:19" ht="1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2:19" ht="1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2:19" ht="1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2:19" ht="1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2:19" ht="1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2:19" ht="1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2:19" ht="1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2:19" ht="1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2:19" ht="1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2:19" ht="1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2:19" ht="1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2:19" ht="1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2:19" ht="1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2:19" ht="1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2:19" ht="1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2:19" ht="1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2:19" ht="1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2:19" ht="1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2:19" ht="1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2:19" ht="1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2:19" ht="1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2:19" ht="1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2:19" ht="1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2:19" ht="1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2:19" ht="1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2:19" ht="1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2:19" ht="1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2:19" ht="1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2:19" ht="1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2:19" ht="1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2:19" ht="1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2:19" ht="1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2:19" ht="1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2:19" ht="1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2:19" ht="1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2:19" ht="1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2:19" ht="1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2:19" ht="1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2:19" ht="1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2:19" ht="1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2:19" ht="1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2:19" ht="1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2:19" ht="1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2:19" ht="1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2:19" ht="1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2:19" ht="1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2:19" ht="1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2:19" ht="1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2:19" ht="1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2:19" ht="1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2:19" ht="1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2:19" ht="1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2:19" ht="1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2:19" ht="1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2:19" ht="1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2:19" ht="1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2:19" ht="1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2:19" ht="1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2:19" ht="1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2:19" ht="1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2:19" ht="1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2:19" ht="1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2:19" ht="1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2:19" ht="1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2:19" ht="1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2:19" ht="1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2:19" ht="1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2:19" ht="1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2:19" ht="1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2:19" ht="1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2:19" ht="1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2:19" ht="1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2:19" ht="1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2:19" ht="1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2:19" ht="1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2:19" ht="1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2:19" ht="1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2:19" ht="1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2:19" ht="1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2:19" ht="1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2:19" ht="1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2:19" ht="1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2:19" ht="1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2:19" ht="1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2:19" ht="1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2:19" ht="1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2:19" ht="1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2:19" ht="1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2:19" ht="1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2:19" ht="1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2:19" ht="1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2:19" ht="1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2:19" ht="1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2:19" ht="1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2:19" ht="1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2:19" ht="1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2:19" ht="1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2:19" ht="1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2:19" ht="1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2:19" ht="1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2:19" ht="1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2:19" ht="1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2:19" ht="1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2:19" ht="1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2:19" ht="1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2:19" ht="1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2:19" ht="1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2:19" ht="1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2:19" ht="1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2:19" ht="1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2:19" ht="1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2:19" ht="1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2:19" ht="1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2:19" ht="1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2:19" ht="1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2:19" ht="1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2:19" ht="1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2:19" ht="1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2:19" ht="1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2:19" ht="1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2:19" ht="1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2:19" ht="1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2:19" ht="1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2:19" ht="1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2:19" ht="1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2:19" ht="1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2:19" ht="1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2:19" ht="1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2:19" ht="1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2:19" ht="1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2:19" ht="1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2:19" ht="1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2:19" ht="1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2:19" ht="1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2:19" ht="1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2:19" ht="1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2:19" ht="1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2:19" ht="1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2:19" ht="1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2:19" ht="1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2:19" ht="1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2:19" ht="1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2:19" ht="1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2:19" ht="1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2:19" ht="1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2:19" ht="1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2:19" ht="1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2:19" ht="1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2:19" ht="1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2:19" ht="1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2:19" ht="1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2:19" ht="1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2:19" ht="1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2:19" ht="1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2:19" ht="1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2:19" ht="1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2:19" ht="1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2:19" ht="1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2:19" ht="1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2:19" ht="1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2:19" ht="1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2:19" ht="1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2:19" ht="1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2:19" ht="1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2:19" ht="1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2:19" ht="1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2:19" ht="1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2:19" ht="1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2:19" ht="1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2:19" ht="1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2:19" ht="1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2:19" ht="1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2:19" ht="1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2:19" ht="1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2:19" ht="1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2:19" ht="1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2:19" ht="1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2:19" ht="1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2:19" ht="1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2:19" ht="1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2:19" ht="1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2:19" ht="1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2:19" ht="1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2:19" ht="1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2:19" ht="1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2:19" ht="1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2:19" ht="1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2:19" ht="1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2:19" ht="1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2:19" ht="1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2:19" ht="1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2:19" ht="1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2:19" ht="1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2:19" ht="1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2:19" ht="1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2:19" ht="1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2:19" ht="1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2:19" ht="1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2:19" ht="1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2:19" ht="1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2:19" ht="1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2:19" ht="1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2:19" ht="1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2:19" ht="1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2:19" ht="1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2:19" ht="1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2:19" ht="1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2:19" ht="1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2:19" ht="1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2:19" ht="1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2:19" ht="1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2:19" ht="1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2:19" ht="1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2:19" ht="1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2:19" ht="1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2:19" ht="1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2:19" ht="1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2:19" ht="1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2:19" ht="1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2:19" ht="1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2:19" ht="1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2:19" ht="1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2:19" ht="1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2:19" ht="1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2:19" ht="1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2:19" ht="1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</sheetData>
  <mergeCells count="9">
    <mergeCell ref="R2:X2"/>
    <mergeCell ref="R14:X14"/>
    <mergeCell ref="A1:A2"/>
    <mergeCell ref="A13:A14"/>
    <mergeCell ref="A25:F25"/>
    <mergeCell ref="B1:H1"/>
    <mergeCell ref="J1:P1"/>
    <mergeCell ref="B13:H13"/>
    <mergeCell ref="J13:P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B90"/>
  <sheetViews>
    <sheetView topLeftCell="A39" zoomScale="70" zoomScaleNormal="70" workbookViewId="0">
      <selection activeCell="S70" sqref="S70"/>
    </sheetView>
  </sheetViews>
  <sheetFormatPr baseColWidth="10" defaultColWidth="12.6640625" defaultRowHeight="15.75" customHeight="1"/>
  <cols>
    <col min="1" max="1" width="21.33203125" customWidth="1"/>
    <col min="2" max="2" width="13.5" customWidth="1"/>
    <col min="3" max="3" width="14.5" customWidth="1"/>
  </cols>
  <sheetData>
    <row r="1" spans="1:28" ht="15.75" customHeight="1">
      <c r="A1" s="29" t="s">
        <v>156</v>
      </c>
      <c r="C1" s="137"/>
      <c r="D1" s="137"/>
      <c r="E1" s="137"/>
      <c r="F1" s="137"/>
      <c r="G1" s="137"/>
      <c r="H1" s="137"/>
      <c r="I1" s="137"/>
      <c r="K1" s="16"/>
      <c r="L1" s="16"/>
      <c r="M1" s="16"/>
      <c r="N1" s="16"/>
      <c r="O1" s="16"/>
      <c r="P1" s="16"/>
      <c r="Q1" s="17"/>
      <c r="R1" s="17"/>
      <c r="S1" s="16"/>
      <c r="T1" s="16"/>
      <c r="U1" s="16"/>
      <c r="V1" s="16"/>
      <c r="W1" s="16"/>
      <c r="X1" s="16"/>
      <c r="Y1" s="16"/>
      <c r="Z1" s="17"/>
      <c r="AA1" s="17"/>
      <c r="AB1" s="17"/>
    </row>
    <row r="2" spans="1:28" ht="15.75" customHeight="1">
      <c r="A2" s="211" t="s">
        <v>94</v>
      </c>
      <c r="B2" s="169" t="s">
        <v>1</v>
      </c>
      <c r="C2" s="167" t="s">
        <v>2</v>
      </c>
      <c r="D2" s="213"/>
      <c r="E2" s="213"/>
      <c r="F2" s="213"/>
      <c r="G2" s="213"/>
      <c r="H2" s="213"/>
      <c r="I2" s="213"/>
      <c r="K2" s="171" t="s">
        <v>3</v>
      </c>
      <c r="L2" s="213"/>
      <c r="M2" s="213"/>
      <c r="N2" s="213"/>
      <c r="O2" s="213"/>
      <c r="P2" s="213"/>
      <c r="Q2" s="213"/>
      <c r="R2" s="17"/>
      <c r="S2" s="16"/>
      <c r="T2" s="16"/>
      <c r="U2" s="16"/>
      <c r="V2" s="16"/>
      <c r="W2" s="16"/>
      <c r="X2" s="16"/>
      <c r="Y2" s="16"/>
      <c r="Z2" s="17"/>
      <c r="AA2" s="17"/>
      <c r="AB2" s="17"/>
    </row>
    <row r="3" spans="1:28" ht="15.75" customHeight="1">
      <c r="A3" s="211"/>
      <c r="B3" s="169"/>
      <c r="C3" s="3" t="s">
        <v>32</v>
      </c>
      <c r="D3" s="3" t="s">
        <v>33</v>
      </c>
      <c r="E3" s="3" t="s">
        <v>34</v>
      </c>
      <c r="F3" s="3" t="s">
        <v>36</v>
      </c>
      <c r="G3" s="3" t="s">
        <v>37</v>
      </c>
      <c r="H3" s="3" t="s">
        <v>38</v>
      </c>
      <c r="I3" s="3" t="s">
        <v>39</v>
      </c>
      <c r="K3" s="4" t="s">
        <v>32</v>
      </c>
      <c r="L3" s="4" t="s">
        <v>33</v>
      </c>
      <c r="M3" s="4" t="s">
        <v>34</v>
      </c>
      <c r="N3" s="4" t="s">
        <v>36</v>
      </c>
      <c r="O3" s="4" t="s">
        <v>37</v>
      </c>
      <c r="P3" s="4" t="s">
        <v>38</v>
      </c>
      <c r="Q3" s="4" t="s">
        <v>39</v>
      </c>
      <c r="R3" s="16"/>
      <c r="S3" s="16"/>
      <c r="T3" s="16"/>
      <c r="U3" s="16"/>
      <c r="V3" s="16"/>
      <c r="W3" s="16"/>
      <c r="X3" s="16"/>
      <c r="Y3" s="16"/>
      <c r="Z3" s="16"/>
      <c r="AA3" s="16"/>
      <c r="AB3" s="17"/>
    </row>
    <row r="4" spans="1:28" ht="15">
      <c r="A4" s="18">
        <v>1</v>
      </c>
      <c r="B4" s="221" t="s">
        <v>9</v>
      </c>
      <c r="C4" s="151">
        <v>2363</v>
      </c>
      <c r="D4" s="151">
        <v>2949547</v>
      </c>
      <c r="E4" s="151">
        <v>2791437</v>
      </c>
      <c r="F4" s="151">
        <v>3055112</v>
      </c>
      <c r="G4" s="151">
        <v>152869</v>
      </c>
      <c r="H4" s="151">
        <v>449110</v>
      </c>
      <c r="I4" s="151">
        <v>192</v>
      </c>
      <c r="J4" s="98"/>
      <c r="K4" s="151">
        <v>37784</v>
      </c>
      <c r="L4" s="151">
        <v>556</v>
      </c>
      <c r="M4" s="151">
        <v>28332</v>
      </c>
      <c r="N4" s="151">
        <v>3038</v>
      </c>
      <c r="O4" s="151">
        <v>46918</v>
      </c>
      <c r="P4" s="151">
        <v>475</v>
      </c>
      <c r="Q4" s="151">
        <v>563</v>
      </c>
      <c r="R4" s="16"/>
      <c r="S4" s="17"/>
      <c r="T4" s="17"/>
      <c r="U4" s="16"/>
      <c r="V4" s="16"/>
      <c r="W4" s="16"/>
      <c r="X4" s="16"/>
      <c r="Y4" s="16"/>
      <c r="Z4" s="16"/>
      <c r="AA4" s="16"/>
      <c r="AB4" s="17"/>
    </row>
    <row r="5" spans="1:28" ht="15">
      <c r="A5" s="18">
        <v>2</v>
      </c>
      <c r="B5" s="221"/>
      <c r="C5" s="151">
        <v>1942</v>
      </c>
      <c r="D5" s="151">
        <v>3161812</v>
      </c>
      <c r="E5" s="151">
        <v>2541858</v>
      </c>
      <c r="F5" s="151">
        <v>1462160</v>
      </c>
      <c r="G5" s="151">
        <v>38449</v>
      </c>
      <c r="H5" s="151">
        <v>490374</v>
      </c>
      <c r="I5" s="151">
        <v>277</v>
      </c>
      <c r="J5" s="98"/>
      <c r="K5" s="151">
        <v>117516</v>
      </c>
      <c r="L5" s="151">
        <v>559</v>
      </c>
      <c r="M5" s="151">
        <v>67327</v>
      </c>
      <c r="N5" s="151">
        <v>1616</v>
      </c>
      <c r="O5" s="151">
        <v>66632</v>
      </c>
      <c r="P5" s="151">
        <v>2101</v>
      </c>
      <c r="Q5" s="151">
        <v>497</v>
      </c>
      <c r="R5" s="16"/>
      <c r="S5" s="17"/>
      <c r="T5" s="17"/>
      <c r="U5" s="16"/>
      <c r="V5" s="16"/>
      <c r="W5" s="16"/>
      <c r="X5" s="16"/>
      <c r="Y5" s="16"/>
      <c r="Z5" s="16"/>
      <c r="AA5" s="16"/>
      <c r="AB5" s="17"/>
    </row>
    <row r="6" spans="1:28" ht="15">
      <c r="A6" s="18">
        <v>4</v>
      </c>
      <c r="B6" s="221"/>
      <c r="C6" s="151">
        <v>2036</v>
      </c>
      <c r="D6" s="151">
        <v>3121898</v>
      </c>
      <c r="E6" s="151">
        <v>771822</v>
      </c>
      <c r="F6" s="151">
        <v>3065336</v>
      </c>
      <c r="G6" s="151">
        <v>190184</v>
      </c>
      <c r="H6" s="151">
        <v>298549</v>
      </c>
      <c r="I6" s="151">
        <v>252</v>
      </c>
      <c r="J6" s="98"/>
      <c r="K6" s="151">
        <v>150287</v>
      </c>
      <c r="L6" s="151">
        <v>520</v>
      </c>
      <c r="M6" s="151">
        <v>56312</v>
      </c>
      <c r="N6" s="151">
        <v>1671</v>
      </c>
      <c r="O6" s="151">
        <v>195309</v>
      </c>
      <c r="P6" s="151">
        <v>2777</v>
      </c>
      <c r="Q6" s="151">
        <v>541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15">
      <c r="A7" s="18">
        <v>6</v>
      </c>
      <c r="B7" s="221"/>
      <c r="C7" s="151">
        <v>2035</v>
      </c>
      <c r="D7" s="151">
        <v>3062343</v>
      </c>
      <c r="E7" s="151">
        <v>2503920</v>
      </c>
      <c r="F7" s="151">
        <v>2564044</v>
      </c>
      <c r="G7" s="151">
        <v>90924</v>
      </c>
      <c r="H7" s="151">
        <v>2325400</v>
      </c>
      <c r="I7" s="151">
        <v>998</v>
      </c>
      <c r="J7" s="98"/>
      <c r="K7" s="151">
        <v>99519</v>
      </c>
      <c r="L7" s="151">
        <v>518</v>
      </c>
      <c r="M7" s="151">
        <v>83909</v>
      </c>
      <c r="N7" s="151">
        <v>8027</v>
      </c>
      <c r="O7" s="151">
        <v>215410</v>
      </c>
      <c r="P7" s="151">
        <v>1341</v>
      </c>
      <c r="Q7" s="151">
        <v>547</v>
      </c>
      <c r="R7" s="16"/>
      <c r="S7" s="17"/>
      <c r="T7" s="17"/>
      <c r="U7" s="16"/>
      <c r="V7" s="16"/>
      <c r="W7" s="16"/>
      <c r="X7" s="16"/>
      <c r="Y7" s="16"/>
      <c r="Z7" s="16"/>
      <c r="AA7" s="16"/>
      <c r="AB7" s="17"/>
    </row>
    <row r="8" spans="1:28" ht="15">
      <c r="A8" s="18">
        <v>7</v>
      </c>
      <c r="B8" s="221"/>
      <c r="C8" s="151">
        <v>2168</v>
      </c>
      <c r="D8" s="151">
        <v>3497025</v>
      </c>
      <c r="E8" s="151">
        <v>2770696</v>
      </c>
      <c r="F8" s="151">
        <v>2692763</v>
      </c>
      <c r="G8" s="151">
        <v>547673</v>
      </c>
      <c r="H8" s="151">
        <v>1439262</v>
      </c>
      <c r="I8" s="151">
        <v>1599</v>
      </c>
      <c r="J8" s="98"/>
      <c r="K8" s="151">
        <v>160896</v>
      </c>
      <c r="L8" s="151">
        <v>564</v>
      </c>
      <c r="M8" s="151">
        <v>81354</v>
      </c>
      <c r="N8" s="151">
        <v>1671</v>
      </c>
      <c r="O8" s="151">
        <v>124095</v>
      </c>
      <c r="P8" s="151">
        <v>1542</v>
      </c>
      <c r="Q8" s="151">
        <v>538</v>
      </c>
      <c r="R8" s="16"/>
      <c r="S8" s="17"/>
      <c r="T8" s="17"/>
      <c r="U8" s="16"/>
      <c r="V8" s="16"/>
      <c r="W8" s="16"/>
      <c r="X8" s="16"/>
      <c r="Y8" s="16"/>
      <c r="Z8" s="16"/>
      <c r="AA8" s="16"/>
      <c r="AB8" s="17"/>
    </row>
    <row r="9" spans="1:28" ht="15">
      <c r="A9" s="18">
        <v>8</v>
      </c>
      <c r="B9" s="221"/>
      <c r="C9" s="151">
        <v>1977</v>
      </c>
      <c r="D9" s="151">
        <v>3110966</v>
      </c>
      <c r="E9" s="151">
        <v>2550622</v>
      </c>
      <c r="F9" s="151">
        <v>1773032</v>
      </c>
      <c r="G9" s="151">
        <v>1178976</v>
      </c>
      <c r="H9" s="151">
        <v>188090</v>
      </c>
      <c r="I9" s="151">
        <v>517</v>
      </c>
      <c r="J9" s="98"/>
      <c r="K9" s="151">
        <v>117773</v>
      </c>
      <c r="L9" s="151">
        <v>488</v>
      </c>
      <c r="M9" s="151">
        <v>31139</v>
      </c>
      <c r="N9" s="151">
        <v>5005</v>
      </c>
      <c r="O9" s="151">
        <v>7605</v>
      </c>
      <c r="P9" s="151">
        <v>842</v>
      </c>
      <c r="Q9" s="151">
        <v>574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15">
      <c r="A10" s="18">
        <v>9</v>
      </c>
      <c r="B10" s="221"/>
      <c r="C10" s="151">
        <v>2318</v>
      </c>
      <c r="D10" s="151">
        <v>2937553</v>
      </c>
      <c r="E10" s="151">
        <v>2438634</v>
      </c>
      <c r="F10" s="151">
        <v>2665310</v>
      </c>
      <c r="G10" s="151">
        <v>142692</v>
      </c>
      <c r="H10" s="151">
        <v>803</v>
      </c>
      <c r="I10" s="151">
        <v>204</v>
      </c>
      <c r="J10" s="98"/>
      <c r="K10" s="151">
        <v>257312</v>
      </c>
      <c r="L10" s="151">
        <v>607</v>
      </c>
      <c r="M10" s="151">
        <v>81756</v>
      </c>
      <c r="N10" s="151">
        <v>1960</v>
      </c>
      <c r="O10" s="151">
        <v>151399</v>
      </c>
      <c r="P10" s="151">
        <v>2731</v>
      </c>
      <c r="Q10" s="151">
        <v>589</v>
      </c>
      <c r="R10" s="16"/>
      <c r="S10" s="17"/>
      <c r="T10" s="17"/>
      <c r="U10" s="16"/>
      <c r="V10" s="16"/>
      <c r="W10" s="16"/>
      <c r="X10" s="16"/>
      <c r="Y10" s="16"/>
      <c r="Z10" s="16"/>
      <c r="AA10" s="16"/>
      <c r="AB10" s="17"/>
    </row>
    <row r="11" spans="1:28" ht="15">
      <c r="A11" s="18">
        <v>10</v>
      </c>
      <c r="B11" s="221"/>
      <c r="C11" s="151">
        <v>2029</v>
      </c>
      <c r="D11" s="151">
        <v>3362323</v>
      </c>
      <c r="E11" s="151">
        <v>2421904</v>
      </c>
      <c r="F11" s="151">
        <v>3174710</v>
      </c>
      <c r="G11" s="151">
        <v>321822</v>
      </c>
      <c r="H11" s="151">
        <v>209542</v>
      </c>
      <c r="I11" s="151">
        <v>187</v>
      </c>
      <c r="J11" s="98"/>
      <c r="K11" s="151">
        <v>102834</v>
      </c>
      <c r="L11" s="151">
        <v>551</v>
      </c>
      <c r="M11" s="151">
        <v>34400</v>
      </c>
      <c r="N11" s="151">
        <v>6069</v>
      </c>
      <c r="O11" s="151">
        <v>200584</v>
      </c>
      <c r="P11" s="151">
        <v>7787</v>
      </c>
      <c r="Q11" s="151">
        <v>592</v>
      </c>
      <c r="R11" s="16"/>
      <c r="S11" s="17"/>
      <c r="T11" s="17"/>
      <c r="U11" s="16"/>
      <c r="V11" s="16"/>
      <c r="W11" s="16"/>
      <c r="X11" s="16"/>
      <c r="Y11" s="16"/>
      <c r="Z11" s="16"/>
      <c r="AA11" s="16"/>
      <c r="AB11" s="17"/>
    </row>
    <row r="12" spans="1:28" ht="15">
      <c r="A12" s="18">
        <v>12</v>
      </c>
      <c r="B12" s="221"/>
      <c r="C12" s="151">
        <v>2318</v>
      </c>
      <c r="D12" s="151">
        <v>3004912</v>
      </c>
      <c r="E12" s="151">
        <v>2388121</v>
      </c>
      <c r="F12" s="151">
        <v>1409555</v>
      </c>
      <c r="G12" s="151">
        <v>125763</v>
      </c>
      <c r="H12" s="151">
        <v>403422</v>
      </c>
      <c r="I12" s="151">
        <v>215</v>
      </c>
      <c r="J12" s="98"/>
      <c r="K12" s="151">
        <v>104953</v>
      </c>
      <c r="L12" s="151">
        <v>495</v>
      </c>
      <c r="M12" s="151">
        <v>40184</v>
      </c>
      <c r="N12" s="151">
        <v>2567</v>
      </c>
      <c r="O12" s="151">
        <v>46860</v>
      </c>
      <c r="P12" s="151">
        <v>696</v>
      </c>
      <c r="Q12" s="151">
        <v>572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15">
      <c r="A13" s="18">
        <v>13</v>
      </c>
      <c r="B13" s="221"/>
      <c r="C13" s="151">
        <v>2422</v>
      </c>
      <c r="D13" s="151">
        <v>3531237</v>
      </c>
      <c r="E13" s="151">
        <v>2221203</v>
      </c>
      <c r="F13" s="151">
        <v>2957153</v>
      </c>
      <c r="G13" s="151">
        <v>385415</v>
      </c>
      <c r="H13" s="151">
        <v>244936</v>
      </c>
      <c r="I13" s="151">
        <v>231</v>
      </c>
      <c r="J13" s="98"/>
      <c r="K13" s="151">
        <v>160099</v>
      </c>
      <c r="L13" s="151">
        <v>542</v>
      </c>
      <c r="M13" s="151">
        <v>103485</v>
      </c>
      <c r="N13" s="151">
        <v>3610</v>
      </c>
      <c r="O13" s="151">
        <v>206912</v>
      </c>
      <c r="P13" s="151">
        <v>3394</v>
      </c>
      <c r="Q13" s="151">
        <v>518</v>
      </c>
      <c r="R13" s="16"/>
      <c r="S13" s="17"/>
      <c r="T13" s="17"/>
      <c r="U13" s="16"/>
      <c r="V13" s="16"/>
      <c r="W13" s="16"/>
      <c r="X13" s="16"/>
      <c r="Y13" s="16"/>
      <c r="Z13" s="16"/>
      <c r="AA13" s="16"/>
      <c r="AB13" s="17"/>
    </row>
    <row r="14" spans="1:28" ht="15">
      <c r="A14" s="18">
        <v>14</v>
      </c>
      <c r="B14" s="221"/>
      <c r="C14" s="151">
        <v>2106</v>
      </c>
      <c r="D14" s="151">
        <v>2647878</v>
      </c>
      <c r="E14" s="151">
        <v>2627237</v>
      </c>
      <c r="F14" s="151">
        <v>471542</v>
      </c>
      <c r="G14" s="151">
        <v>150791</v>
      </c>
      <c r="H14" s="151">
        <v>69882</v>
      </c>
      <c r="I14" s="151">
        <v>152</v>
      </c>
      <c r="J14" s="98"/>
      <c r="K14" s="151">
        <v>153477</v>
      </c>
      <c r="L14" s="151">
        <v>537</v>
      </c>
      <c r="M14" s="151">
        <v>113271</v>
      </c>
      <c r="N14" s="151">
        <v>813</v>
      </c>
      <c r="O14" s="151">
        <v>77449</v>
      </c>
      <c r="P14" s="151">
        <v>3212</v>
      </c>
      <c r="Q14" s="151">
        <v>564</v>
      </c>
      <c r="R14" s="16"/>
      <c r="S14" s="17"/>
      <c r="T14" s="17"/>
      <c r="U14" s="16"/>
      <c r="V14" s="16"/>
      <c r="W14" s="16"/>
      <c r="X14" s="16"/>
      <c r="Y14" s="16"/>
      <c r="Z14" s="16"/>
      <c r="AA14" s="16"/>
      <c r="AB14" s="17"/>
    </row>
    <row r="15" spans="1:28" ht="15">
      <c r="A15" s="30">
        <v>15</v>
      </c>
      <c r="B15" s="221"/>
      <c r="C15" s="152">
        <v>2130</v>
      </c>
      <c r="D15" s="152">
        <v>2897435</v>
      </c>
      <c r="E15" s="152">
        <v>2665902</v>
      </c>
      <c r="F15" s="152">
        <v>2949272</v>
      </c>
      <c r="G15" s="152">
        <v>102108</v>
      </c>
      <c r="H15" s="152">
        <v>343123</v>
      </c>
      <c r="I15" s="152">
        <v>154</v>
      </c>
      <c r="J15" s="98"/>
      <c r="K15" s="152">
        <v>59428</v>
      </c>
      <c r="L15" s="152">
        <v>495</v>
      </c>
      <c r="M15" s="152">
        <v>42953</v>
      </c>
      <c r="N15" s="152">
        <v>924</v>
      </c>
      <c r="O15" s="152">
        <v>240965</v>
      </c>
      <c r="P15" s="152">
        <v>1017</v>
      </c>
      <c r="Q15" s="152">
        <v>559</v>
      </c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5">
      <c r="A16" s="18">
        <v>16</v>
      </c>
      <c r="B16" s="221"/>
      <c r="C16" s="151">
        <v>1869</v>
      </c>
      <c r="D16" s="151">
        <v>3443824</v>
      </c>
      <c r="E16" s="151">
        <v>3127659</v>
      </c>
      <c r="F16" s="151">
        <v>2298987</v>
      </c>
      <c r="G16" s="151">
        <v>96523</v>
      </c>
      <c r="H16" s="151">
        <v>17756</v>
      </c>
      <c r="I16" s="151">
        <v>87</v>
      </c>
      <c r="J16" s="98"/>
      <c r="K16" s="151">
        <v>76686</v>
      </c>
      <c r="L16" s="151">
        <v>563</v>
      </c>
      <c r="M16" s="151">
        <v>36349</v>
      </c>
      <c r="N16" s="151">
        <v>1853</v>
      </c>
      <c r="O16" s="151">
        <v>146708</v>
      </c>
      <c r="P16" s="151">
        <v>134490</v>
      </c>
      <c r="Q16" s="151">
        <v>655</v>
      </c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5">
      <c r="A17" s="30">
        <v>17</v>
      </c>
      <c r="B17" s="221"/>
      <c r="C17" s="152">
        <v>1654</v>
      </c>
      <c r="D17" s="152">
        <v>2954013</v>
      </c>
      <c r="E17" s="152">
        <v>2838356</v>
      </c>
      <c r="F17" s="152">
        <v>1833657</v>
      </c>
      <c r="G17" s="152">
        <v>160834</v>
      </c>
      <c r="H17" s="152">
        <v>252462</v>
      </c>
      <c r="I17" s="152">
        <v>148</v>
      </c>
      <c r="J17" s="98"/>
      <c r="K17" s="152">
        <v>25318</v>
      </c>
      <c r="L17" s="152">
        <v>488</v>
      </c>
      <c r="M17" s="152">
        <v>54015</v>
      </c>
      <c r="N17" s="152">
        <v>1276</v>
      </c>
      <c r="O17" s="152">
        <v>205245</v>
      </c>
      <c r="P17" s="152">
        <v>3035</v>
      </c>
      <c r="Q17" s="152">
        <v>570</v>
      </c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15">
      <c r="A18" s="18">
        <v>18</v>
      </c>
      <c r="B18" s="221"/>
      <c r="C18" s="151">
        <v>2762</v>
      </c>
      <c r="D18" s="151">
        <v>2913917</v>
      </c>
      <c r="E18" s="151">
        <v>2508901</v>
      </c>
      <c r="F18" s="151">
        <v>3035535</v>
      </c>
      <c r="G18" s="151">
        <v>114267</v>
      </c>
      <c r="H18" s="151">
        <v>876726</v>
      </c>
      <c r="I18" s="151">
        <v>338</v>
      </c>
      <c r="J18" s="98"/>
      <c r="K18" s="151">
        <v>98420</v>
      </c>
      <c r="L18" s="151">
        <v>471</v>
      </c>
      <c r="M18" s="151">
        <v>47759</v>
      </c>
      <c r="N18" s="151">
        <v>4920</v>
      </c>
      <c r="O18" s="151">
        <v>114621</v>
      </c>
      <c r="P18" s="151">
        <v>811</v>
      </c>
      <c r="Q18" s="151">
        <v>541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15">
      <c r="A19" s="18">
        <v>19</v>
      </c>
      <c r="B19" s="221"/>
      <c r="C19" s="151">
        <v>2115</v>
      </c>
      <c r="D19" s="151">
        <v>2524409</v>
      </c>
      <c r="E19" s="151">
        <v>2958696</v>
      </c>
      <c r="F19" s="151">
        <v>3113758</v>
      </c>
      <c r="G19" s="151">
        <v>96256</v>
      </c>
      <c r="H19" s="151">
        <v>629542</v>
      </c>
      <c r="I19" s="151">
        <v>314</v>
      </c>
      <c r="J19" s="98"/>
      <c r="K19" s="151">
        <v>232891</v>
      </c>
      <c r="L19" s="151">
        <v>584</v>
      </c>
      <c r="M19" s="151">
        <v>87294</v>
      </c>
      <c r="N19" s="151">
        <v>3025</v>
      </c>
      <c r="O19" s="151">
        <v>195521</v>
      </c>
      <c r="P19" s="151">
        <v>8715</v>
      </c>
      <c r="Q19" s="151">
        <v>561</v>
      </c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15">
      <c r="A20" s="18">
        <v>20</v>
      </c>
      <c r="B20" s="221"/>
      <c r="C20" s="151">
        <v>1900</v>
      </c>
      <c r="D20" s="151">
        <v>2527675</v>
      </c>
      <c r="E20" s="151">
        <v>3008028</v>
      </c>
      <c r="F20" s="151">
        <v>3072001</v>
      </c>
      <c r="G20" s="151">
        <v>107989</v>
      </c>
      <c r="H20" s="151">
        <v>207704</v>
      </c>
      <c r="I20" s="151">
        <v>536</v>
      </c>
      <c r="J20" s="98"/>
      <c r="K20" s="151">
        <v>146871</v>
      </c>
      <c r="L20" s="151">
        <v>495</v>
      </c>
      <c r="M20" s="151">
        <v>47028</v>
      </c>
      <c r="N20" s="151">
        <v>5799</v>
      </c>
      <c r="O20" s="151">
        <v>169354</v>
      </c>
      <c r="P20" s="151">
        <v>3986</v>
      </c>
      <c r="Q20" s="151">
        <v>596</v>
      </c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15">
      <c r="A21" s="18">
        <v>1</v>
      </c>
      <c r="B21" s="221" t="s">
        <v>10</v>
      </c>
      <c r="C21" s="151">
        <v>2370</v>
      </c>
      <c r="D21" s="151">
        <v>2959335</v>
      </c>
      <c r="E21" s="151">
        <v>2777609</v>
      </c>
      <c r="F21" s="151">
        <v>3040634</v>
      </c>
      <c r="G21" s="151">
        <v>153276</v>
      </c>
      <c r="H21" s="151">
        <v>444997</v>
      </c>
      <c r="I21" s="151">
        <v>180</v>
      </c>
      <c r="J21" s="98"/>
      <c r="K21" s="151">
        <v>39807</v>
      </c>
      <c r="L21" s="151">
        <v>575</v>
      </c>
      <c r="M21" s="151">
        <v>28064</v>
      </c>
      <c r="N21" s="151">
        <v>3057</v>
      </c>
      <c r="O21" s="151">
        <v>46837</v>
      </c>
      <c r="P21" s="151">
        <v>494</v>
      </c>
      <c r="Q21" s="151">
        <v>574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ht="15">
      <c r="A22" s="18">
        <v>2</v>
      </c>
      <c r="B22" s="221"/>
      <c r="C22" s="151">
        <v>1943</v>
      </c>
      <c r="D22" s="151">
        <v>3167881</v>
      </c>
      <c r="E22" s="151">
        <v>2543146</v>
      </c>
      <c r="F22" s="151">
        <v>1462273</v>
      </c>
      <c r="G22" s="151">
        <v>38649</v>
      </c>
      <c r="H22" s="151">
        <v>494628</v>
      </c>
      <c r="I22" s="151">
        <v>298</v>
      </c>
      <c r="J22" s="98"/>
      <c r="K22" s="151">
        <v>117807</v>
      </c>
      <c r="L22" s="151">
        <v>570</v>
      </c>
      <c r="M22" s="151">
        <v>67025</v>
      </c>
      <c r="N22" s="151">
        <v>1684</v>
      </c>
      <c r="O22" s="151">
        <v>67284</v>
      </c>
      <c r="P22" s="151">
        <v>2124</v>
      </c>
      <c r="Q22" s="151">
        <v>504</v>
      </c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15">
      <c r="A23" s="18">
        <v>4</v>
      </c>
      <c r="B23" s="221"/>
      <c r="C23" s="151">
        <v>2032</v>
      </c>
      <c r="D23" s="151">
        <v>3150055</v>
      </c>
      <c r="E23" s="151">
        <v>770034</v>
      </c>
      <c r="F23" s="151">
        <v>3057982</v>
      </c>
      <c r="G23" s="151">
        <v>190580</v>
      </c>
      <c r="H23" s="151">
        <v>296906</v>
      </c>
      <c r="I23" s="151">
        <v>245</v>
      </c>
      <c r="J23" s="98"/>
      <c r="K23" s="151">
        <v>150887</v>
      </c>
      <c r="L23" s="151">
        <v>533</v>
      </c>
      <c r="M23" s="151">
        <v>56572</v>
      </c>
      <c r="N23" s="151">
        <v>1723</v>
      </c>
      <c r="O23" s="151">
        <v>198107</v>
      </c>
      <c r="P23" s="151">
        <v>2717</v>
      </c>
      <c r="Q23" s="151">
        <v>532</v>
      </c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5">
      <c r="A24" s="18">
        <v>6</v>
      </c>
      <c r="B24" s="221"/>
      <c r="C24" s="151">
        <v>2005</v>
      </c>
      <c r="D24" s="151">
        <v>3066440</v>
      </c>
      <c r="E24" s="151">
        <v>2525224</v>
      </c>
      <c r="F24" s="151">
        <v>2569871</v>
      </c>
      <c r="G24" s="151">
        <v>92461</v>
      </c>
      <c r="H24" s="151">
        <v>2335191</v>
      </c>
      <c r="I24" s="151">
        <v>1011</v>
      </c>
      <c r="J24" s="98"/>
      <c r="K24" s="151">
        <v>99109</v>
      </c>
      <c r="L24" s="151">
        <v>555</v>
      </c>
      <c r="M24" s="151">
        <v>84204</v>
      </c>
      <c r="N24" s="151">
        <v>8057</v>
      </c>
      <c r="O24" s="151">
        <v>220090</v>
      </c>
      <c r="P24" s="151">
        <v>1413</v>
      </c>
      <c r="Q24" s="151">
        <v>559</v>
      </c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5">
      <c r="A25" s="18">
        <v>7</v>
      </c>
      <c r="B25" s="221"/>
      <c r="C25" s="151">
        <v>2089</v>
      </c>
      <c r="D25" s="151">
        <v>3543728</v>
      </c>
      <c r="E25" s="151">
        <v>2784013</v>
      </c>
      <c r="F25" s="151">
        <v>2722434</v>
      </c>
      <c r="G25" s="151">
        <v>557603</v>
      </c>
      <c r="H25" s="151">
        <v>1474302</v>
      </c>
      <c r="I25" s="151">
        <v>1613</v>
      </c>
      <c r="J25" s="98"/>
      <c r="K25" s="151">
        <v>163058</v>
      </c>
      <c r="L25" s="151">
        <v>568</v>
      </c>
      <c r="M25" s="151">
        <v>81778</v>
      </c>
      <c r="N25" s="151">
        <v>1673</v>
      </c>
      <c r="O25" s="151">
        <v>125769</v>
      </c>
      <c r="P25" s="151">
        <v>1578</v>
      </c>
      <c r="Q25" s="151">
        <v>598</v>
      </c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ht="15">
      <c r="A26" s="18">
        <v>8</v>
      </c>
      <c r="B26" s="221"/>
      <c r="C26" s="151">
        <v>2000</v>
      </c>
      <c r="D26" s="151">
        <v>3135829</v>
      </c>
      <c r="E26" s="151">
        <v>2607542</v>
      </c>
      <c r="F26" s="151">
        <v>1788191</v>
      </c>
      <c r="G26" s="151">
        <v>1185913</v>
      </c>
      <c r="H26" s="151">
        <v>187977</v>
      </c>
      <c r="I26" s="151">
        <v>506</v>
      </c>
      <c r="J26" s="98"/>
      <c r="K26" s="151">
        <v>120025</v>
      </c>
      <c r="L26" s="151">
        <v>491</v>
      </c>
      <c r="M26" s="151">
        <v>31949</v>
      </c>
      <c r="N26" s="151">
        <v>5001</v>
      </c>
      <c r="O26" s="151">
        <v>7707</v>
      </c>
      <c r="P26" s="151">
        <v>858</v>
      </c>
      <c r="Q26" s="151">
        <v>581</v>
      </c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ht="15">
      <c r="A27" s="18">
        <v>9</v>
      </c>
      <c r="B27" s="221"/>
      <c r="C27" s="151">
        <v>2325</v>
      </c>
      <c r="D27" s="151">
        <v>2980604</v>
      </c>
      <c r="E27" s="151">
        <v>2478657</v>
      </c>
      <c r="F27" s="151">
        <v>2689970</v>
      </c>
      <c r="G27" s="151">
        <v>145449</v>
      </c>
      <c r="H27" s="151">
        <v>827</v>
      </c>
      <c r="I27" s="151">
        <v>207</v>
      </c>
      <c r="J27" s="98"/>
      <c r="K27" s="151">
        <v>260497</v>
      </c>
      <c r="L27" s="151">
        <v>634</v>
      </c>
      <c r="M27" s="151">
        <v>82774</v>
      </c>
      <c r="N27" s="151">
        <v>1966</v>
      </c>
      <c r="O27" s="151">
        <v>153219</v>
      </c>
      <c r="P27" s="151">
        <v>2788</v>
      </c>
      <c r="Q27" s="151">
        <v>626</v>
      </c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ht="15">
      <c r="A28" s="18">
        <v>10</v>
      </c>
      <c r="B28" s="221"/>
      <c r="C28" s="151">
        <v>1986</v>
      </c>
      <c r="D28" s="151">
        <v>3391655</v>
      </c>
      <c r="E28" s="151">
        <v>2470708</v>
      </c>
      <c r="F28" s="151">
        <v>3212132</v>
      </c>
      <c r="G28" s="151">
        <v>324907</v>
      </c>
      <c r="H28" s="151">
        <v>212955</v>
      </c>
      <c r="I28" s="151">
        <v>185</v>
      </c>
      <c r="J28" s="98"/>
      <c r="K28" s="151">
        <v>104241</v>
      </c>
      <c r="L28" s="151">
        <v>573</v>
      </c>
      <c r="M28" s="151">
        <v>34833</v>
      </c>
      <c r="N28" s="151">
        <v>6182</v>
      </c>
      <c r="O28" s="151">
        <v>202298</v>
      </c>
      <c r="P28" s="151">
        <v>7948</v>
      </c>
      <c r="Q28" s="151">
        <v>601</v>
      </c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ht="15">
      <c r="A29" s="18">
        <v>12</v>
      </c>
      <c r="B29" s="221"/>
      <c r="C29" s="151">
        <v>2285</v>
      </c>
      <c r="D29" s="151">
        <v>3072409</v>
      </c>
      <c r="E29" s="151">
        <v>2415892</v>
      </c>
      <c r="F29" s="151">
        <v>1427023</v>
      </c>
      <c r="G29" s="151">
        <v>126526</v>
      </c>
      <c r="H29" s="151">
        <v>408060</v>
      </c>
      <c r="I29" s="151">
        <v>207</v>
      </c>
      <c r="J29" s="98"/>
      <c r="K29" s="151">
        <v>106856</v>
      </c>
      <c r="L29" s="151">
        <v>503</v>
      </c>
      <c r="M29" s="151">
        <v>40280</v>
      </c>
      <c r="N29" s="151">
        <v>2624</v>
      </c>
      <c r="O29" s="151">
        <v>47189</v>
      </c>
      <c r="P29" s="151">
        <v>716</v>
      </c>
      <c r="Q29" s="151">
        <v>548</v>
      </c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ht="15">
      <c r="A30" s="18">
        <v>13</v>
      </c>
      <c r="B30" s="221"/>
      <c r="C30" s="151">
        <v>2388</v>
      </c>
      <c r="D30" s="151">
        <v>3599398</v>
      </c>
      <c r="E30" s="151">
        <v>2273086</v>
      </c>
      <c r="F30" s="151">
        <v>3000368</v>
      </c>
      <c r="G30" s="151">
        <v>391980</v>
      </c>
      <c r="H30" s="151">
        <v>249813</v>
      </c>
      <c r="I30" s="151">
        <v>212</v>
      </c>
      <c r="J30" s="98"/>
      <c r="K30" s="151">
        <v>163254</v>
      </c>
      <c r="L30" s="151">
        <v>577</v>
      </c>
      <c r="M30" s="151">
        <v>105696</v>
      </c>
      <c r="N30" s="151">
        <v>3673</v>
      </c>
      <c r="O30" s="151">
        <v>208346</v>
      </c>
      <c r="P30" s="151">
        <v>3381</v>
      </c>
      <c r="Q30" s="151">
        <v>530</v>
      </c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">
      <c r="A31" s="18">
        <v>14</v>
      </c>
      <c r="B31" s="221"/>
      <c r="C31" s="151">
        <v>2122</v>
      </c>
      <c r="D31" s="151">
        <v>2712210</v>
      </c>
      <c r="E31" s="151">
        <v>2682547</v>
      </c>
      <c r="F31" s="151">
        <v>472967</v>
      </c>
      <c r="G31" s="151">
        <v>152565</v>
      </c>
      <c r="H31" s="151">
        <v>70385</v>
      </c>
      <c r="I31" s="151">
        <v>152</v>
      </c>
      <c r="J31" s="98"/>
      <c r="K31" s="151">
        <v>155328</v>
      </c>
      <c r="L31" s="151">
        <v>519</v>
      </c>
      <c r="M31" s="151">
        <v>114945</v>
      </c>
      <c r="N31" s="151">
        <v>851</v>
      </c>
      <c r="O31" s="151">
        <v>78337</v>
      </c>
      <c r="P31" s="151">
        <v>3230</v>
      </c>
      <c r="Q31" s="151">
        <v>582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">
      <c r="A32" s="30">
        <v>15</v>
      </c>
      <c r="B32" s="221"/>
      <c r="C32" s="152">
        <v>2115</v>
      </c>
      <c r="D32" s="152">
        <v>2973005</v>
      </c>
      <c r="E32" s="152">
        <v>2729801</v>
      </c>
      <c r="F32" s="152">
        <v>3001825</v>
      </c>
      <c r="G32" s="152">
        <v>104784</v>
      </c>
      <c r="H32" s="152">
        <v>351046</v>
      </c>
      <c r="I32" s="152">
        <v>152</v>
      </c>
      <c r="J32" s="98"/>
      <c r="K32" s="152">
        <v>59652</v>
      </c>
      <c r="L32" s="152">
        <v>512</v>
      </c>
      <c r="M32" s="152">
        <v>43790</v>
      </c>
      <c r="N32" s="152">
        <v>950</v>
      </c>
      <c r="O32" s="152">
        <v>246943</v>
      </c>
      <c r="P32" s="152">
        <v>1058</v>
      </c>
      <c r="Q32" s="152">
        <v>595</v>
      </c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15">
      <c r="A33" s="18">
        <v>16</v>
      </c>
      <c r="B33" s="221"/>
      <c r="C33" s="151">
        <v>1849</v>
      </c>
      <c r="D33" s="151">
        <v>3507564</v>
      </c>
      <c r="E33" s="151">
        <v>3220285</v>
      </c>
      <c r="F33" s="151">
        <v>2332141</v>
      </c>
      <c r="G33" s="151">
        <v>98385</v>
      </c>
      <c r="H33" s="151">
        <v>18005</v>
      </c>
      <c r="I33" s="151">
        <v>82</v>
      </c>
      <c r="J33" s="98"/>
      <c r="K33" s="151">
        <v>78149</v>
      </c>
      <c r="L33" s="151">
        <v>610</v>
      </c>
      <c r="M33" s="151">
        <v>37453</v>
      </c>
      <c r="N33" s="151">
        <v>1936</v>
      </c>
      <c r="O33" s="151">
        <v>149042</v>
      </c>
      <c r="P33" s="151">
        <v>136384</v>
      </c>
      <c r="Q33" s="151">
        <v>680</v>
      </c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15">
      <c r="A34" s="30">
        <v>17</v>
      </c>
      <c r="B34" s="221"/>
      <c r="C34" s="152">
        <v>1639</v>
      </c>
      <c r="D34" s="152">
        <v>2929525</v>
      </c>
      <c r="E34" s="152">
        <v>2866436</v>
      </c>
      <c r="F34" s="152">
        <v>1856740</v>
      </c>
      <c r="G34" s="152">
        <v>162764</v>
      </c>
      <c r="H34" s="152">
        <v>252643</v>
      </c>
      <c r="I34" s="152">
        <v>151</v>
      </c>
      <c r="J34" s="98"/>
      <c r="K34" s="152">
        <v>25321</v>
      </c>
      <c r="L34" s="152">
        <v>521</v>
      </c>
      <c r="M34" s="152">
        <v>54214</v>
      </c>
      <c r="N34" s="152">
        <v>1333</v>
      </c>
      <c r="O34" s="152">
        <v>207067</v>
      </c>
      <c r="P34" s="152">
        <v>3084</v>
      </c>
      <c r="Q34" s="152">
        <v>624</v>
      </c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15">
      <c r="A35" s="18">
        <v>18</v>
      </c>
      <c r="B35" s="221"/>
      <c r="C35" s="151">
        <v>2727</v>
      </c>
      <c r="D35" s="151">
        <v>2935394</v>
      </c>
      <c r="E35" s="151">
        <v>2518294</v>
      </c>
      <c r="F35" s="151">
        <v>3096784</v>
      </c>
      <c r="G35" s="151">
        <v>113919</v>
      </c>
      <c r="H35" s="151">
        <v>884937</v>
      </c>
      <c r="I35" s="151">
        <v>318</v>
      </c>
      <c r="J35" s="98"/>
      <c r="K35" s="151">
        <v>98469</v>
      </c>
      <c r="L35" s="151">
        <v>492</v>
      </c>
      <c r="M35" s="151">
        <v>48182</v>
      </c>
      <c r="N35" s="151">
        <v>5048</v>
      </c>
      <c r="O35" s="151">
        <v>113801</v>
      </c>
      <c r="P35" s="151">
        <v>799</v>
      </c>
      <c r="Q35" s="151">
        <v>595</v>
      </c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ht="15">
      <c r="A36" s="18">
        <v>19</v>
      </c>
      <c r="B36" s="221"/>
      <c r="C36" s="151">
        <v>2088</v>
      </c>
      <c r="D36" s="151">
        <v>2545744</v>
      </c>
      <c r="E36" s="151">
        <v>2968226</v>
      </c>
      <c r="F36" s="151">
        <v>3132385</v>
      </c>
      <c r="G36" s="151">
        <v>96482</v>
      </c>
      <c r="H36" s="151">
        <v>632583</v>
      </c>
      <c r="I36" s="151">
        <v>324</v>
      </c>
      <c r="J36" s="98"/>
      <c r="K36" s="151">
        <v>234540</v>
      </c>
      <c r="L36" s="151">
        <v>581</v>
      </c>
      <c r="M36" s="151">
        <v>87115</v>
      </c>
      <c r="N36" s="151">
        <v>3047</v>
      </c>
      <c r="O36" s="151">
        <v>196330</v>
      </c>
      <c r="P36" s="151">
        <v>8806</v>
      </c>
      <c r="Q36" s="151">
        <v>588</v>
      </c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15">
      <c r="A37" s="18">
        <v>20</v>
      </c>
      <c r="B37" s="221"/>
      <c r="C37" s="151">
        <v>1950</v>
      </c>
      <c r="D37" s="151">
        <v>2541070</v>
      </c>
      <c r="E37" s="151">
        <v>3027067</v>
      </c>
      <c r="F37" s="151">
        <v>3132969</v>
      </c>
      <c r="G37" s="151">
        <v>109523</v>
      </c>
      <c r="H37" s="151">
        <v>210863</v>
      </c>
      <c r="I37" s="151">
        <v>627</v>
      </c>
      <c r="J37" s="98"/>
      <c r="K37" s="151">
        <v>149202</v>
      </c>
      <c r="L37" s="151">
        <v>505</v>
      </c>
      <c r="M37" s="151">
        <v>47446</v>
      </c>
      <c r="N37" s="151">
        <v>5992</v>
      </c>
      <c r="O37" s="151">
        <v>184406</v>
      </c>
      <c r="P37" s="151">
        <v>4094</v>
      </c>
      <c r="Q37" s="151">
        <v>651</v>
      </c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15.75" customHeight="1"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5.75" customHeight="1">
      <c r="A39" s="211" t="s">
        <v>94</v>
      </c>
      <c r="B39" s="211"/>
      <c r="C39" s="167" t="s">
        <v>157</v>
      </c>
      <c r="D39" s="213"/>
      <c r="E39" s="213"/>
      <c r="F39" s="213"/>
      <c r="G39" s="213"/>
      <c r="H39" s="213"/>
      <c r="I39" s="213"/>
      <c r="J39" s="1"/>
      <c r="K39" s="171" t="s">
        <v>158</v>
      </c>
      <c r="L39" s="213"/>
      <c r="M39" s="213"/>
      <c r="N39" s="213"/>
      <c r="O39" s="213"/>
      <c r="P39" s="213"/>
      <c r="Q39" s="213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211"/>
      <c r="B40" s="211"/>
      <c r="C40" s="3" t="s">
        <v>32</v>
      </c>
      <c r="D40" s="3" t="s">
        <v>33</v>
      </c>
      <c r="E40" s="3" t="s">
        <v>34</v>
      </c>
      <c r="F40" s="3" t="s">
        <v>36</v>
      </c>
      <c r="G40" s="3" t="s">
        <v>37</v>
      </c>
      <c r="H40" s="3" t="s">
        <v>38</v>
      </c>
      <c r="I40" s="3" t="s">
        <v>39</v>
      </c>
      <c r="J40" s="1"/>
      <c r="K40" s="4" t="s">
        <v>32</v>
      </c>
      <c r="L40" s="4" t="s">
        <v>33</v>
      </c>
      <c r="M40" s="4" t="s">
        <v>34</v>
      </c>
      <c r="N40" s="4" t="s">
        <v>36</v>
      </c>
      <c r="O40" s="4" t="s">
        <v>37</v>
      </c>
      <c r="P40" s="4" t="s">
        <v>38</v>
      </c>
      <c r="Q40" s="4" t="s">
        <v>39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221">
        <v>1</v>
      </c>
      <c r="B41" s="221"/>
      <c r="C41" s="100">
        <f t="shared" ref="C41:I41" si="0">C4/$D4</f>
        <v>8.0113997166344532E-4</v>
      </c>
      <c r="D41" s="100">
        <f t="shared" si="0"/>
        <v>1</v>
      </c>
      <c r="E41" s="100">
        <f t="shared" si="0"/>
        <v>0.94639515830736043</v>
      </c>
      <c r="F41" s="100">
        <f t="shared" si="0"/>
        <v>1.035790241687961</v>
      </c>
      <c r="G41" s="100">
        <f t="shared" si="0"/>
        <v>5.1827958666195183E-2</v>
      </c>
      <c r="H41" s="100">
        <f t="shared" si="0"/>
        <v>0.15226405953185354</v>
      </c>
      <c r="I41" s="100">
        <f t="shared" si="0"/>
        <v>6.5094741667110238E-5</v>
      </c>
      <c r="J41" s="98"/>
      <c r="K41" s="100">
        <f t="shared" ref="K41:Q41" si="1">K4/$K4</f>
        <v>1</v>
      </c>
      <c r="L41" s="100">
        <f t="shared" si="1"/>
        <v>1.4715223374973534E-2</v>
      </c>
      <c r="M41" s="100">
        <f t="shared" si="1"/>
        <v>0.74984120262544995</v>
      </c>
      <c r="N41" s="100">
        <f t="shared" si="1"/>
        <v>8.0404403980520858E-2</v>
      </c>
      <c r="O41" s="100">
        <f t="shared" si="1"/>
        <v>1.2417425365233961</v>
      </c>
      <c r="P41" s="100">
        <f t="shared" si="1"/>
        <v>1.2571458818547534E-2</v>
      </c>
      <c r="Q41" s="100">
        <f t="shared" si="1"/>
        <v>1.4900486978615287E-2</v>
      </c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15.75" customHeight="1">
      <c r="A42" s="221">
        <v>2</v>
      </c>
      <c r="B42" s="221"/>
      <c r="C42" s="100">
        <f t="shared" ref="C42:I42" si="2">C5/$D5</f>
        <v>6.1420476612777735E-4</v>
      </c>
      <c r="D42" s="100">
        <f t="shared" si="2"/>
        <v>1</v>
      </c>
      <c r="E42" s="100">
        <f t="shared" si="2"/>
        <v>0.80392445850670435</v>
      </c>
      <c r="F42" s="100">
        <f t="shared" si="2"/>
        <v>0.4624436873539603</v>
      </c>
      <c r="G42" s="100">
        <f t="shared" si="2"/>
        <v>1.2160432056048873E-2</v>
      </c>
      <c r="H42" s="100">
        <f t="shared" si="2"/>
        <v>0.15509271265970273</v>
      </c>
      <c r="I42" s="100">
        <f t="shared" si="2"/>
        <v>8.7607991873014593E-5</v>
      </c>
      <c r="J42" s="98"/>
      <c r="K42" s="100">
        <f t="shared" ref="K42:Q42" si="3">K5/$K5</f>
        <v>1</v>
      </c>
      <c r="L42" s="100">
        <f t="shared" si="3"/>
        <v>4.7567990741686234E-3</v>
      </c>
      <c r="M42" s="100">
        <f t="shared" si="3"/>
        <v>0.57291773035161164</v>
      </c>
      <c r="N42" s="100">
        <f t="shared" si="3"/>
        <v>1.3751318969331836E-2</v>
      </c>
      <c r="O42" s="100">
        <f t="shared" si="3"/>
        <v>0.56700364205725173</v>
      </c>
      <c r="P42" s="100">
        <f t="shared" si="3"/>
        <v>1.7878416556043431E-2</v>
      </c>
      <c r="Q42" s="100">
        <f t="shared" si="3"/>
        <v>4.2292113414343583E-3</v>
      </c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15.75" customHeight="1">
      <c r="A43" s="221">
        <v>4</v>
      </c>
      <c r="B43" s="221"/>
      <c r="C43" s="100">
        <f t="shared" ref="C43:I43" si="4">C6/$D6</f>
        <v>6.5216736741559138E-4</v>
      </c>
      <c r="D43" s="100">
        <f t="shared" si="4"/>
        <v>1</v>
      </c>
      <c r="E43" s="100">
        <f t="shared" si="4"/>
        <v>0.24722844884746395</v>
      </c>
      <c r="F43" s="100">
        <f t="shared" si="4"/>
        <v>0.98188217552271084</v>
      </c>
      <c r="G43" s="100">
        <f t="shared" si="4"/>
        <v>6.0919350984561312E-2</v>
      </c>
      <c r="H43" s="100">
        <f t="shared" si="4"/>
        <v>9.5630606765499712E-2</v>
      </c>
      <c r="I43" s="100">
        <f t="shared" si="4"/>
        <v>8.0720126025898348E-5</v>
      </c>
      <c r="J43" s="98"/>
      <c r="K43" s="100">
        <f t="shared" ref="K43:Q43" si="5">K6/$K6</f>
        <v>1</v>
      </c>
      <c r="L43" s="100">
        <f t="shared" si="5"/>
        <v>3.4600464444695814E-3</v>
      </c>
      <c r="M43" s="100">
        <f t="shared" si="5"/>
        <v>0.37469641419417515</v>
      </c>
      <c r="N43" s="100">
        <f t="shared" si="5"/>
        <v>1.1118726170593597E-2</v>
      </c>
      <c r="O43" s="100">
        <f t="shared" si="5"/>
        <v>1.2995734827363645</v>
      </c>
      <c r="P43" s="100">
        <f t="shared" si="5"/>
        <v>1.8477978800561592E-2</v>
      </c>
      <c r="Q43" s="100">
        <f t="shared" si="5"/>
        <v>3.5997790893423916E-3</v>
      </c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15.75" customHeight="1">
      <c r="A44" s="221">
        <v>6</v>
      </c>
      <c r="B44" s="221"/>
      <c r="C44" s="100">
        <f t="shared" ref="C44:I44" si="6">C7/$D7</f>
        <v>6.645238629376265E-4</v>
      </c>
      <c r="D44" s="100">
        <f t="shared" si="6"/>
        <v>1</v>
      </c>
      <c r="E44" s="100">
        <f t="shared" si="6"/>
        <v>0.81764844761021216</v>
      </c>
      <c r="F44" s="100">
        <f t="shared" si="6"/>
        <v>0.83728178064965286</v>
      </c>
      <c r="G44" s="100">
        <f t="shared" si="6"/>
        <v>2.9690991505523713E-2</v>
      </c>
      <c r="H44" s="100">
        <f t="shared" si="6"/>
        <v>0.75935321418926616</v>
      </c>
      <c r="I44" s="100">
        <f t="shared" si="6"/>
        <v>3.2589425808931264E-4</v>
      </c>
      <c r="J44" s="98"/>
      <c r="K44" s="100">
        <f t="shared" ref="K44:Q44" si="7">K7/$K7</f>
        <v>1</v>
      </c>
      <c r="L44" s="100">
        <f t="shared" si="7"/>
        <v>5.2050362242385875E-3</v>
      </c>
      <c r="M44" s="100">
        <f t="shared" si="7"/>
        <v>0.84314552999929659</v>
      </c>
      <c r="N44" s="100">
        <f t="shared" si="7"/>
        <v>8.0657964810739655E-2</v>
      </c>
      <c r="O44" s="100">
        <f t="shared" si="7"/>
        <v>2.164511299349873</v>
      </c>
      <c r="P44" s="100">
        <f t="shared" si="7"/>
        <v>1.3474813854640822E-2</v>
      </c>
      <c r="Q44" s="100">
        <f t="shared" si="7"/>
        <v>5.4964378661361149E-3</v>
      </c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15.75" customHeight="1">
      <c r="A45" s="221">
        <v>7</v>
      </c>
      <c r="B45" s="221"/>
      <c r="C45" s="100">
        <f t="shared" ref="C45:I45" si="8">C8/$D8</f>
        <v>6.199555336321588E-4</v>
      </c>
      <c r="D45" s="100">
        <f t="shared" si="8"/>
        <v>1</v>
      </c>
      <c r="E45" s="100">
        <f t="shared" si="8"/>
        <v>0.79230088432310319</v>
      </c>
      <c r="F45" s="100">
        <f t="shared" si="8"/>
        <v>0.77001537020753352</v>
      </c>
      <c r="G45" s="100">
        <f t="shared" si="8"/>
        <v>0.1566111194515338</v>
      </c>
      <c r="H45" s="100">
        <f t="shared" si="8"/>
        <v>0.41156754670040963</v>
      </c>
      <c r="I45" s="100">
        <f t="shared" si="8"/>
        <v>4.5724580178866324E-4</v>
      </c>
      <c r="J45" s="98"/>
      <c r="K45" s="100">
        <f t="shared" ref="K45:Q45" si="9">K8/$K8</f>
        <v>1</v>
      </c>
      <c r="L45" s="100">
        <f t="shared" si="9"/>
        <v>3.5053699284009546E-3</v>
      </c>
      <c r="M45" s="100">
        <f t="shared" si="9"/>
        <v>0.50563096658711215</v>
      </c>
      <c r="N45" s="100">
        <f t="shared" si="9"/>
        <v>1.0385590692124105E-2</v>
      </c>
      <c r="O45" s="100">
        <f t="shared" si="9"/>
        <v>0.77127461217183768</v>
      </c>
      <c r="P45" s="100">
        <f t="shared" si="9"/>
        <v>9.5838305489260138E-3</v>
      </c>
      <c r="Q45" s="100">
        <f t="shared" si="9"/>
        <v>3.3437748607796341E-3</v>
      </c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ht="15.75" customHeight="1">
      <c r="A46" s="221">
        <v>8</v>
      </c>
      <c r="B46" s="221"/>
      <c r="C46" s="100">
        <f t="shared" ref="C46:I46" si="10">C9/$D9</f>
        <v>6.3549392696673633E-4</v>
      </c>
      <c r="D46" s="100">
        <f t="shared" si="10"/>
        <v>1</v>
      </c>
      <c r="E46" s="100">
        <f t="shared" si="10"/>
        <v>0.81988102730791657</v>
      </c>
      <c r="F46" s="100">
        <f t="shared" si="10"/>
        <v>0.56992972600793457</v>
      </c>
      <c r="G46" s="100">
        <f t="shared" si="10"/>
        <v>0.37897424787027567</v>
      </c>
      <c r="H46" s="100">
        <f t="shared" si="10"/>
        <v>6.0460320042070533E-2</v>
      </c>
      <c r="I46" s="100">
        <f t="shared" si="10"/>
        <v>1.6618632283348645E-4</v>
      </c>
      <c r="J46" s="98"/>
      <c r="K46" s="100">
        <f t="shared" ref="K46:Q46" si="11">K9/$K9</f>
        <v>1</v>
      </c>
      <c r="L46" s="100">
        <f t="shared" si="11"/>
        <v>4.1435643144014335E-3</v>
      </c>
      <c r="M46" s="100">
        <f t="shared" si="11"/>
        <v>0.26439846144702095</v>
      </c>
      <c r="N46" s="100">
        <f t="shared" si="11"/>
        <v>4.2497006954055686E-2</v>
      </c>
      <c r="O46" s="100">
        <f t="shared" si="11"/>
        <v>6.4573374202915784E-2</v>
      </c>
      <c r="P46" s="100">
        <f t="shared" si="11"/>
        <v>7.1493466244385382E-3</v>
      </c>
      <c r="Q46" s="100">
        <f t="shared" si="11"/>
        <v>4.8737826157098825E-3</v>
      </c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ht="15.75" customHeight="1">
      <c r="A47" s="221">
        <v>9</v>
      </c>
      <c r="B47" s="221"/>
      <c r="C47" s="100">
        <f t="shared" ref="C47:I47" si="12">C10/$D10</f>
        <v>7.8909214574171083E-4</v>
      </c>
      <c r="D47" s="100">
        <f t="shared" si="12"/>
        <v>1</v>
      </c>
      <c r="E47" s="100">
        <f t="shared" si="12"/>
        <v>0.83015829842048805</v>
      </c>
      <c r="F47" s="100">
        <f t="shared" si="12"/>
        <v>0.90732320404091438</v>
      </c>
      <c r="G47" s="100">
        <f t="shared" si="12"/>
        <v>4.8575123580749009E-2</v>
      </c>
      <c r="H47" s="100">
        <f t="shared" si="12"/>
        <v>2.7335677007359527E-4</v>
      </c>
      <c r="I47" s="100">
        <f t="shared" si="12"/>
        <v>6.9445555535508637E-5</v>
      </c>
      <c r="J47" s="98"/>
      <c r="K47" s="100">
        <f t="shared" ref="K47:Q47" si="13">K10/$K10</f>
        <v>1</v>
      </c>
      <c r="L47" s="100">
        <f t="shared" si="13"/>
        <v>2.3590038552418853E-3</v>
      </c>
      <c r="M47" s="100">
        <f t="shared" si="13"/>
        <v>0.31773100360651663</v>
      </c>
      <c r="N47" s="100">
        <f t="shared" si="13"/>
        <v>7.6172117895784109E-3</v>
      </c>
      <c r="O47" s="100">
        <f t="shared" si="13"/>
        <v>0.5883868610869295</v>
      </c>
      <c r="P47" s="100">
        <f t="shared" si="13"/>
        <v>1.0613574182315632E-2</v>
      </c>
      <c r="Q47" s="100">
        <f t="shared" si="13"/>
        <v>2.2890498694192263E-3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5.75" customHeight="1">
      <c r="A48" s="221">
        <v>10</v>
      </c>
      <c r="B48" s="221"/>
      <c r="C48" s="100">
        <f t="shared" ref="C48:I48" si="14">C11/$D11</f>
        <v>6.0345183969535347E-4</v>
      </c>
      <c r="D48" s="100">
        <f t="shared" si="14"/>
        <v>1</v>
      </c>
      <c r="E48" s="100">
        <f t="shared" si="14"/>
        <v>0.72030676410327021</v>
      </c>
      <c r="F48" s="100">
        <f t="shared" si="14"/>
        <v>0.94420137506123003</v>
      </c>
      <c r="G48" s="100">
        <f t="shared" si="14"/>
        <v>9.5714183319092191E-2</v>
      </c>
      <c r="H48" s="100">
        <f t="shared" si="14"/>
        <v>6.2320603939597714E-2</v>
      </c>
      <c r="I48" s="100">
        <f t="shared" si="14"/>
        <v>5.5616310509133119E-5</v>
      </c>
      <c r="J48" s="98"/>
      <c r="K48" s="100">
        <f t="shared" ref="K48:Q48" si="15">K11/$K11</f>
        <v>1</v>
      </c>
      <c r="L48" s="100">
        <f t="shared" si="15"/>
        <v>5.3581500282007897E-3</v>
      </c>
      <c r="M48" s="100">
        <f t="shared" si="15"/>
        <v>0.33451971137950481</v>
      </c>
      <c r="N48" s="100">
        <f t="shared" si="15"/>
        <v>5.9017445591924851E-2</v>
      </c>
      <c r="O48" s="100">
        <f t="shared" si="15"/>
        <v>1.9505610984693778</v>
      </c>
      <c r="P48" s="100">
        <f t="shared" si="15"/>
        <v>7.5723982340471049E-2</v>
      </c>
      <c r="Q48" s="100">
        <f t="shared" si="15"/>
        <v>5.7568508469961295E-3</v>
      </c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15.75" customHeight="1">
      <c r="A49" s="221">
        <v>12</v>
      </c>
      <c r="B49" s="221"/>
      <c r="C49" s="100">
        <f t="shared" ref="C49:I49" si="16">C12/$D12</f>
        <v>7.7140362180323416E-4</v>
      </c>
      <c r="D49" s="100">
        <f t="shared" si="16"/>
        <v>1</v>
      </c>
      <c r="E49" s="100">
        <f t="shared" si="16"/>
        <v>0.79473908054545361</v>
      </c>
      <c r="F49" s="100">
        <f t="shared" si="16"/>
        <v>0.46908362041883422</v>
      </c>
      <c r="G49" s="100">
        <f t="shared" si="16"/>
        <v>4.1852473549974178E-2</v>
      </c>
      <c r="H49" s="100">
        <f t="shared" si="16"/>
        <v>0.1342541811540571</v>
      </c>
      <c r="I49" s="100">
        <f t="shared" si="16"/>
        <v>7.1549516258712404E-5</v>
      </c>
      <c r="J49" s="98"/>
      <c r="K49" s="100">
        <f t="shared" ref="K49:Q49" si="17">K12/$K12</f>
        <v>1</v>
      </c>
      <c r="L49" s="100">
        <f t="shared" si="17"/>
        <v>4.7163968633578838E-3</v>
      </c>
      <c r="M49" s="100">
        <f t="shared" si="17"/>
        <v>0.3828761445599459</v>
      </c>
      <c r="N49" s="100">
        <f t="shared" si="17"/>
        <v>2.4458567168160986E-2</v>
      </c>
      <c r="O49" s="100">
        <f t="shared" si="17"/>
        <v>0.44648556973121301</v>
      </c>
      <c r="P49" s="100">
        <f t="shared" si="17"/>
        <v>6.6315398321153277E-3</v>
      </c>
      <c r="Q49" s="100">
        <f t="shared" si="17"/>
        <v>5.4500585976579993E-3</v>
      </c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15.75" customHeight="1">
      <c r="A50" s="221">
        <v>13</v>
      </c>
      <c r="B50" s="221"/>
      <c r="C50" s="100">
        <f t="shared" ref="C50:I50" si="18">C13/$D13</f>
        <v>6.8587863119920869E-4</v>
      </c>
      <c r="D50" s="100">
        <f t="shared" si="18"/>
        <v>1</v>
      </c>
      <c r="E50" s="100">
        <f t="shared" si="18"/>
        <v>0.6290155546059355</v>
      </c>
      <c r="F50" s="100">
        <f t="shared" si="18"/>
        <v>0.837426941323961</v>
      </c>
      <c r="G50" s="100">
        <f t="shared" si="18"/>
        <v>0.10914447260266021</v>
      </c>
      <c r="H50" s="100">
        <f t="shared" si="18"/>
        <v>6.9362662432456382E-2</v>
      </c>
      <c r="I50" s="100">
        <f t="shared" si="18"/>
        <v>6.5416170027670191E-5</v>
      </c>
      <c r="J50" s="98"/>
      <c r="K50" s="100">
        <f t="shared" ref="K50:Q50" si="19">K13/$K13</f>
        <v>1</v>
      </c>
      <c r="L50" s="100">
        <f t="shared" si="19"/>
        <v>3.3854052804827015E-3</v>
      </c>
      <c r="M50" s="100">
        <f t="shared" si="19"/>
        <v>0.64638130156965379</v>
      </c>
      <c r="N50" s="100">
        <f t="shared" si="19"/>
        <v>2.2548548085871867E-2</v>
      </c>
      <c r="O50" s="100">
        <f t="shared" si="19"/>
        <v>1.2924003272974847</v>
      </c>
      <c r="P50" s="100">
        <f t="shared" si="19"/>
        <v>2.1199382881841859E-2</v>
      </c>
      <c r="Q50" s="100">
        <f t="shared" si="19"/>
        <v>3.2354980355904783E-3</v>
      </c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15.75" customHeight="1">
      <c r="A51" s="221">
        <v>14</v>
      </c>
      <c r="B51" s="221"/>
      <c r="C51" s="100">
        <f t="shared" ref="C51:I51" si="20">C14/$D14</f>
        <v>7.9535386449073556E-4</v>
      </c>
      <c r="D51" s="100">
        <f t="shared" si="20"/>
        <v>1</v>
      </c>
      <c r="E51" s="100">
        <f t="shared" si="20"/>
        <v>0.99220470127400129</v>
      </c>
      <c r="F51" s="100">
        <f t="shared" si="20"/>
        <v>0.17808297814325283</v>
      </c>
      <c r="G51" s="100">
        <f t="shared" si="20"/>
        <v>5.694786542280271E-2</v>
      </c>
      <c r="H51" s="100">
        <f t="shared" si="20"/>
        <v>2.6391699315451846E-2</v>
      </c>
      <c r="I51" s="100">
        <f t="shared" si="20"/>
        <v>5.7404457456121467E-5</v>
      </c>
      <c r="J51" s="98"/>
      <c r="K51" s="100">
        <f t="shared" ref="K51:Q51" si="21">K14/$K14</f>
        <v>1</v>
      </c>
      <c r="L51" s="100">
        <f t="shared" si="21"/>
        <v>3.4988955999921811E-3</v>
      </c>
      <c r="M51" s="100">
        <f t="shared" si="21"/>
        <v>0.73803240876483123</v>
      </c>
      <c r="N51" s="100">
        <f t="shared" si="21"/>
        <v>5.2972106569714027E-3</v>
      </c>
      <c r="O51" s="100">
        <f t="shared" si="21"/>
        <v>0.50462935814486864</v>
      </c>
      <c r="P51" s="100">
        <f t="shared" si="21"/>
        <v>2.0928217257308913E-2</v>
      </c>
      <c r="Q51" s="100">
        <f t="shared" si="21"/>
        <v>3.6748177251314531E-3</v>
      </c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15.75" customHeight="1">
      <c r="A52" s="238">
        <v>15</v>
      </c>
      <c r="B52" s="238"/>
      <c r="C52" s="153">
        <f t="shared" ref="C52:I52" si="22">C15/$D15</f>
        <v>7.3513297105888488E-4</v>
      </c>
      <c r="D52" s="153">
        <f t="shared" si="22"/>
        <v>1</v>
      </c>
      <c r="E52" s="153">
        <f t="shared" si="22"/>
        <v>0.92009035578019871</v>
      </c>
      <c r="F52" s="153">
        <f t="shared" si="22"/>
        <v>1.0178906515590513</v>
      </c>
      <c r="G52" s="153">
        <f t="shared" si="22"/>
        <v>3.5240825074591836E-2</v>
      </c>
      <c r="H52" s="153">
        <f t="shared" si="22"/>
        <v>0.11842301898058109</v>
      </c>
      <c r="I52" s="153">
        <f t="shared" si="22"/>
        <v>5.3150458940407634E-5</v>
      </c>
      <c r="J52" s="98"/>
      <c r="K52" s="153">
        <f t="shared" ref="K52:Q52" si="23">K15/$K15</f>
        <v>1</v>
      </c>
      <c r="L52" s="153">
        <f t="shared" si="23"/>
        <v>8.329407013528977E-3</v>
      </c>
      <c r="M52" s="153">
        <f t="shared" si="23"/>
        <v>0.72277377667092957</v>
      </c>
      <c r="N52" s="153">
        <f t="shared" si="23"/>
        <v>1.5548226425254089E-2</v>
      </c>
      <c r="O52" s="153">
        <f t="shared" si="23"/>
        <v>4.05473850710103</v>
      </c>
      <c r="P52" s="153">
        <f t="shared" si="23"/>
        <v>1.7113145318704989E-2</v>
      </c>
      <c r="Q52" s="153">
        <f t="shared" si="23"/>
        <v>9.4063404455812082E-3</v>
      </c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15.75" customHeight="1">
      <c r="A53" s="221">
        <v>16</v>
      </c>
      <c r="B53" s="221"/>
      <c r="C53" s="100">
        <f t="shared" ref="C53:I53" si="24">C16/$D16</f>
        <v>5.4271066117199949E-4</v>
      </c>
      <c r="D53" s="100">
        <f t="shared" si="24"/>
        <v>1</v>
      </c>
      <c r="E53" s="100">
        <f t="shared" si="24"/>
        <v>0.90819362429671202</v>
      </c>
      <c r="F53" s="100">
        <f t="shared" si="24"/>
        <v>0.66756808710317372</v>
      </c>
      <c r="G53" s="100">
        <f t="shared" si="24"/>
        <v>2.8027855082025099E-2</v>
      </c>
      <c r="H53" s="100">
        <f t="shared" si="24"/>
        <v>5.1558964685767912E-3</v>
      </c>
      <c r="I53" s="100">
        <f t="shared" si="24"/>
        <v>2.5262615046529673E-5</v>
      </c>
      <c r="J53" s="98"/>
      <c r="K53" s="100">
        <f t="shared" ref="K53:Q53" si="25">K16/$K16</f>
        <v>1</v>
      </c>
      <c r="L53" s="100">
        <f t="shared" si="25"/>
        <v>7.3416268940875778E-3</v>
      </c>
      <c r="M53" s="100">
        <f t="shared" si="25"/>
        <v>0.47399786140886213</v>
      </c>
      <c r="N53" s="100">
        <f t="shared" si="25"/>
        <v>2.41634718201497E-2</v>
      </c>
      <c r="O53" s="100">
        <f t="shared" si="25"/>
        <v>1.9131001747385441</v>
      </c>
      <c r="P53" s="100">
        <f t="shared" si="25"/>
        <v>1.7537751349659652</v>
      </c>
      <c r="Q53" s="100">
        <f t="shared" si="25"/>
        <v>8.5413243616827058E-3</v>
      </c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15.75" customHeight="1">
      <c r="A54" s="238">
        <v>17</v>
      </c>
      <c r="B54" s="238"/>
      <c r="C54" s="153">
        <f t="shared" ref="C54:I54" si="26">C17/$D17</f>
        <v>5.5991629014496549E-4</v>
      </c>
      <c r="D54" s="153">
        <f t="shared" si="26"/>
        <v>1</v>
      </c>
      <c r="E54" s="153">
        <f t="shared" si="26"/>
        <v>0.96084749796294056</v>
      </c>
      <c r="F54" s="153">
        <f t="shared" si="26"/>
        <v>0.62073423508968983</v>
      </c>
      <c r="G54" s="153">
        <f t="shared" si="26"/>
        <v>5.444593507205283E-2</v>
      </c>
      <c r="H54" s="153">
        <f t="shared" si="26"/>
        <v>8.546407886492037E-2</v>
      </c>
      <c r="I54" s="153">
        <f t="shared" si="26"/>
        <v>5.0101336723975146E-5</v>
      </c>
      <c r="J54" s="98"/>
      <c r="K54" s="153">
        <f t="shared" ref="K54:Q54" si="27">K17/$K17</f>
        <v>1</v>
      </c>
      <c r="L54" s="153">
        <f t="shared" si="27"/>
        <v>1.9274824235721622E-2</v>
      </c>
      <c r="M54" s="153">
        <f t="shared" si="27"/>
        <v>2.1334623587961135</v>
      </c>
      <c r="N54" s="153">
        <f t="shared" si="27"/>
        <v>5.0398925665534403E-2</v>
      </c>
      <c r="O54" s="153">
        <f t="shared" si="27"/>
        <v>8.1066829923374666</v>
      </c>
      <c r="P54" s="153">
        <f t="shared" si="27"/>
        <v>0.11987518761355558</v>
      </c>
      <c r="Q54" s="153">
        <f t="shared" si="27"/>
        <v>2.2513626668773205E-2</v>
      </c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15.75" customHeight="1">
      <c r="A55" s="221">
        <v>18</v>
      </c>
      <c r="B55" s="221"/>
      <c r="C55" s="100">
        <f t="shared" ref="C55:I55" si="28">C18/$D18</f>
        <v>9.4786502155003042E-4</v>
      </c>
      <c r="D55" s="100">
        <f t="shared" si="28"/>
        <v>1</v>
      </c>
      <c r="E55" s="100">
        <f t="shared" si="28"/>
        <v>0.86100633614478383</v>
      </c>
      <c r="F55" s="100">
        <f t="shared" si="28"/>
        <v>1.04173694720886</v>
      </c>
      <c r="G55" s="100">
        <f t="shared" si="28"/>
        <v>3.9214226074387154E-2</v>
      </c>
      <c r="H55" s="100">
        <f t="shared" si="28"/>
        <v>0.30087541958127151</v>
      </c>
      <c r="I55" s="100">
        <f t="shared" si="28"/>
        <v>1.1599506780735347E-4</v>
      </c>
      <c r="J55" s="98"/>
      <c r="K55" s="100">
        <f t="shared" ref="K55:Q55" si="29">K18/$K18</f>
        <v>1</v>
      </c>
      <c r="L55" s="100">
        <f t="shared" si="29"/>
        <v>4.7856126803495222E-3</v>
      </c>
      <c r="M55" s="100">
        <f t="shared" si="29"/>
        <v>0.48525706157285103</v>
      </c>
      <c r="N55" s="100">
        <f t="shared" si="29"/>
        <v>4.9989839463523672E-2</v>
      </c>
      <c r="O55" s="100">
        <f t="shared" si="29"/>
        <v>1.1646108514529567</v>
      </c>
      <c r="P55" s="100">
        <f t="shared" si="29"/>
        <v>8.2401950823003459E-3</v>
      </c>
      <c r="Q55" s="100">
        <f t="shared" si="29"/>
        <v>5.4968502336923391E-3</v>
      </c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15.75" customHeight="1">
      <c r="A56" s="221">
        <v>19</v>
      </c>
      <c r="B56" s="221"/>
      <c r="C56" s="100">
        <f t="shared" ref="C56:I56" si="30">C19/$D19</f>
        <v>8.378198619954215E-4</v>
      </c>
      <c r="D56" s="100">
        <f t="shared" si="30"/>
        <v>1</v>
      </c>
      <c r="E56" s="100">
        <f t="shared" si="30"/>
        <v>1.1720351179226505</v>
      </c>
      <c r="F56" s="100">
        <f t="shared" si="30"/>
        <v>1.2334601881073946</v>
      </c>
      <c r="G56" s="100">
        <f t="shared" si="30"/>
        <v>3.8130112830369406E-2</v>
      </c>
      <c r="H56" s="100">
        <f t="shared" si="30"/>
        <v>0.2493819345438873</v>
      </c>
      <c r="I56" s="100">
        <f t="shared" si="30"/>
        <v>1.2438554925132972E-4</v>
      </c>
      <c r="J56" s="98"/>
      <c r="K56" s="100">
        <f t="shared" ref="K56:Q56" si="31">K19/$K19</f>
        <v>1</v>
      </c>
      <c r="L56" s="100">
        <f t="shared" si="31"/>
        <v>2.5076108565809758E-3</v>
      </c>
      <c r="M56" s="100">
        <f t="shared" si="31"/>
        <v>0.37482770909996521</v>
      </c>
      <c r="N56" s="100">
        <f t="shared" si="31"/>
        <v>1.2988908974584677E-2</v>
      </c>
      <c r="O56" s="100">
        <f t="shared" si="31"/>
        <v>0.83953866830405643</v>
      </c>
      <c r="P56" s="100">
        <f t="shared" si="31"/>
        <v>3.7420939409423294E-2</v>
      </c>
      <c r="Q56" s="100">
        <f t="shared" si="31"/>
        <v>2.4088522098320675E-3</v>
      </c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15.75" customHeight="1">
      <c r="A57" s="221">
        <v>20</v>
      </c>
      <c r="B57" s="221"/>
      <c r="C57" s="100">
        <f t="shared" ref="C57:I57" si="32">C20/$D20</f>
        <v>7.5167891441739942E-4</v>
      </c>
      <c r="D57" s="100">
        <f t="shared" si="32"/>
        <v>1</v>
      </c>
      <c r="E57" s="100">
        <f t="shared" si="32"/>
        <v>1.1900374850406006</v>
      </c>
      <c r="F57" s="100">
        <f t="shared" si="32"/>
        <v>1.2153465140890345</v>
      </c>
      <c r="G57" s="100">
        <f t="shared" si="32"/>
        <v>4.2722660152116072E-2</v>
      </c>
      <c r="H57" s="100">
        <f t="shared" si="32"/>
        <v>8.2171956442185015E-2</v>
      </c>
      <c r="I57" s="100">
        <f t="shared" si="32"/>
        <v>2.120525779619611E-4</v>
      </c>
      <c r="J57" s="98"/>
      <c r="K57" s="100">
        <f t="shared" ref="K57:Q57" si="33">K20/$K20</f>
        <v>1</v>
      </c>
      <c r="L57" s="100">
        <f t="shared" si="33"/>
        <v>3.3703045529750596E-3</v>
      </c>
      <c r="M57" s="100">
        <f t="shared" si="33"/>
        <v>0.32019935862083054</v>
      </c>
      <c r="N57" s="100">
        <f t="shared" si="33"/>
        <v>3.9483628490307822E-2</v>
      </c>
      <c r="O57" s="100">
        <f t="shared" si="33"/>
        <v>1.1530799136657339</v>
      </c>
      <c r="P57" s="100">
        <f t="shared" si="33"/>
        <v>2.7139462521532501E-2</v>
      </c>
      <c r="Q57" s="100">
        <f t="shared" si="33"/>
        <v>4.0579828557033041E-3</v>
      </c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15.75" customHeight="1">
      <c r="A58" s="18"/>
      <c r="K58" s="17"/>
      <c r="L58" s="16"/>
      <c r="M58" s="16"/>
      <c r="N58" s="16"/>
      <c r="O58" s="16"/>
      <c r="P58" s="16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12.75" customHeight="1">
      <c r="A59" s="211" t="s">
        <v>94</v>
      </c>
      <c r="B59" s="211"/>
      <c r="C59" s="167" t="s">
        <v>159</v>
      </c>
      <c r="D59" s="213"/>
      <c r="E59" s="213"/>
      <c r="F59" s="213"/>
      <c r="G59" s="213"/>
      <c r="H59" s="213"/>
      <c r="I59" s="213"/>
      <c r="J59" s="1"/>
      <c r="K59" s="171" t="s">
        <v>160</v>
      </c>
      <c r="L59" s="213"/>
      <c r="M59" s="213"/>
      <c r="N59" s="213"/>
      <c r="O59" s="213"/>
      <c r="P59" s="213"/>
      <c r="Q59" s="213"/>
    </row>
    <row r="60" spans="1:28" ht="13">
      <c r="A60" s="211"/>
      <c r="B60" s="211"/>
      <c r="C60" s="3" t="s">
        <v>32</v>
      </c>
      <c r="D60" s="3" t="s">
        <v>33</v>
      </c>
      <c r="E60" s="3" t="s">
        <v>34</v>
      </c>
      <c r="F60" s="3" t="s">
        <v>36</v>
      </c>
      <c r="G60" s="3" t="s">
        <v>37</v>
      </c>
      <c r="H60" s="3" t="s">
        <v>38</v>
      </c>
      <c r="I60" s="3" t="s">
        <v>39</v>
      </c>
      <c r="J60" s="1"/>
      <c r="K60" s="4" t="s">
        <v>32</v>
      </c>
      <c r="L60" s="4" t="s">
        <v>33</v>
      </c>
      <c r="M60" s="4" t="s">
        <v>34</v>
      </c>
      <c r="N60" s="4" t="s">
        <v>36</v>
      </c>
      <c r="O60" s="4" t="s">
        <v>37</v>
      </c>
      <c r="P60" s="4" t="s">
        <v>38</v>
      </c>
      <c r="Q60" s="4" t="s">
        <v>39</v>
      </c>
    </row>
    <row r="61" spans="1:28" ht="14">
      <c r="A61" s="221">
        <v>1</v>
      </c>
      <c r="B61" s="221"/>
      <c r="C61" s="100">
        <v>8.0113997166344532E-4</v>
      </c>
      <c r="D61" s="100">
        <v>1</v>
      </c>
      <c r="E61" s="100">
        <v>0.94639515830736043</v>
      </c>
      <c r="F61" s="100">
        <v>1.035790241687961</v>
      </c>
      <c r="G61" s="100">
        <v>5.1827958666195183E-2</v>
      </c>
      <c r="H61" s="100">
        <v>0.15226405953185354</v>
      </c>
      <c r="I61" s="100">
        <v>6.5094741667110238E-5</v>
      </c>
      <c r="J61" s="98"/>
      <c r="K61" s="100">
        <v>1</v>
      </c>
      <c r="L61" s="100">
        <v>1.4715223374973534E-2</v>
      </c>
      <c r="M61" s="100">
        <v>0.74984120262544995</v>
      </c>
      <c r="N61" s="100">
        <v>8.0404403980520858E-2</v>
      </c>
      <c r="O61" s="100">
        <v>1.2417425365233961</v>
      </c>
      <c r="P61" s="100">
        <v>1.2571458818547534E-2</v>
      </c>
      <c r="Q61" s="100">
        <v>1.4900486978615287E-2</v>
      </c>
      <c r="R61" s="17"/>
      <c r="S61" s="17"/>
    </row>
    <row r="62" spans="1:28" ht="14">
      <c r="A62" s="221">
        <v>2</v>
      </c>
      <c r="B62" s="221"/>
      <c r="C62" s="100">
        <v>6.1420476612777735E-4</v>
      </c>
      <c r="D62" s="100">
        <v>1</v>
      </c>
      <c r="E62" s="100">
        <v>0.80392445850670435</v>
      </c>
      <c r="F62" s="100">
        <v>0.4624436873539603</v>
      </c>
      <c r="G62" s="100">
        <v>1.2160432056048873E-2</v>
      </c>
      <c r="H62" s="100">
        <v>0.15509271265970273</v>
      </c>
      <c r="I62" s="100">
        <v>8.7607991873014593E-5</v>
      </c>
      <c r="J62" s="98"/>
      <c r="K62" s="100">
        <v>1</v>
      </c>
      <c r="L62" s="100">
        <v>4.7567990741686234E-3</v>
      </c>
      <c r="M62" s="100">
        <v>0.57291773035161164</v>
      </c>
      <c r="N62" s="100">
        <v>1.3751318969331836E-2</v>
      </c>
      <c r="O62" s="100">
        <v>0.56700364205725173</v>
      </c>
      <c r="P62" s="100">
        <v>1.7878416556043431E-2</v>
      </c>
      <c r="Q62" s="100">
        <v>4.2292113414343583E-3</v>
      </c>
      <c r="R62" s="16"/>
      <c r="S62" s="16"/>
    </row>
    <row r="63" spans="1:28" ht="14">
      <c r="A63" s="221">
        <v>4</v>
      </c>
      <c r="B63" s="221"/>
      <c r="C63" s="100">
        <v>6.5216736741559138E-4</v>
      </c>
      <c r="D63" s="100">
        <v>1</v>
      </c>
      <c r="E63" s="100">
        <v>0.24722844884746395</v>
      </c>
      <c r="F63" s="100">
        <v>0.98188217552271084</v>
      </c>
      <c r="G63" s="100">
        <v>6.0919350984561312E-2</v>
      </c>
      <c r="H63" s="100">
        <v>9.5630606765499712E-2</v>
      </c>
      <c r="I63" s="100">
        <v>8.0720126025898348E-5</v>
      </c>
      <c r="J63" s="98"/>
      <c r="K63" s="100">
        <v>1</v>
      </c>
      <c r="L63" s="100">
        <v>3.4600464444695814E-3</v>
      </c>
      <c r="M63" s="100">
        <v>0.37469641419417515</v>
      </c>
      <c r="N63" s="100">
        <v>1.1118726170593597E-2</v>
      </c>
      <c r="O63" s="100">
        <v>1.2995734827363645</v>
      </c>
      <c r="P63" s="100">
        <v>1.8477978800561592E-2</v>
      </c>
      <c r="Q63" s="100">
        <v>3.5997790893423916E-3</v>
      </c>
      <c r="R63" s="16"/>
      <c r="S63" s="16"/>
    </row>
    <row r="64" spans="1:28" ht="14">
      <c r="A64" s="221">
        <v>6</v>
      </c>
      <c r="B64" s="221"/>
      <c r="C64" s="100">
        <v>6.645238629376265E-4</v>
      </c>
      <c r="D64" s="100">
        <v>1</v>
      </c>
      <c r="E64" s="100">
        <v>0.81764844761021216</v>
      </c>
      <c r="F64" s="100">
        <v>0.83728178064965286</v>
      </c>
      <c r="G64" s="100">
        <v>2.9690991505523713E-2</v>
      </c>
      <c r="H64" s="100">
        <v>0.75935321418926616</v>
      </c>
      <c r="I64" s="100">
        <v>3.2589425808931264E-4</v>
      </c>
      <c r="J64" s="98"/>
      <c r="K64" s="100">
        <v>1</v>
      </c>
      <c r="L64" s="100">
        <v>5.2050362242385875E-3</v>
      </c>
      <c r="M64" s="100">
        <v>0.84314552999929659</v>
      </c>
      <c r="N64" s="100">
        <v>8.0657964810739655E-2</v>
      </c>
      <c r="O64" s="100">
        <v>2.164511299349873</v>
      </c>
      <c r="P64" s="100">
        <v>1.3474813854640822E-2</v>
      </c>
      <c r="Q64" s="100">
        <v>5.4964378661361149E-3</v>
      </c>
      <c r="R64" s="16"/>
      <c r="S64" s="16"/>
    </row>
    <row r="65" spans="1:19" ht="14">
      <c r="A65" s="221">
        <v>7</v>
      </c>
      <c r="B65" s="221"/>
      <c r="C65" s="100">
        <v>6.199555336321588E-4</v>
      </c>
      <c r="D65" s="100">
        <v>1</v>
      </c>
      <c r="E65" s="100">
        <v>0.79230088432310319</v>
      </c>
      <c r="F65" s="100">
        <v>0.77001537020753352</v>
      </c>
      <c r="G65" s="100">
        <v>0.1566111194515338</v>
      </c>
      <c r="H65" s="100">
        <v>0.41156754670040963</v>
      </c>
      <c r="I65" s="100">
        <v>4.5724580178866324E-4</v>
      </c>
      <c r="J65" s="98"/>
      <c r="K65" s="100">
        <v>1</v>
      </c>
      <c r="L65" s="100">
        <v>3.5053699284009546E-3</v>
      </c>
      <c r="M65" s="100">
        <v>0.50563096658711215</v>
      </c>
      <c r="N65" s="100">
        <v>1.0385590692124105E-2</v>
      </c>
      <c r="O65" s="100">
        <v>0.77127461217183768</v>
      </c>
      <c r="P65" s="100">
        <v>9.5838305489260138E-3</v>
      </c>
      <c r="Q65" s="100">
        <v>3.3437748607796341E-3</v>
      </c>
      <c r="R65" s="16"/>
      <c r="S65" s="16"/>
    </row>
    <row r="66" spans="1:19" ht="14">
      <c r="A66" s="221">
        <v>8</v>
      </c>
      <c r="B66" s="221"/>
      <c r="C66" s="100">
        <v>6.3549392696673633E-4</v>
      </c>
      <c r="D66" s="100">
        <v>1</v>
      </c>
      <c r="E66" s="100">
        <v>0.81988102730791657</v>
      </c>
      <c r="F66" s="100">
        <v>0.56992972600793457</v>
      </c>
      <c r="G66" s="100">
        <v>0.37897424787027567</v>
      </c>
      <c r="H66" s="100">
        <v>6.0460320042070533E-2</v>
      </c>
      <c r="I66" s="100">
        <v>1.6618632283348645E-4</v>
      </c>
      <c r="J66" s="98"/>
      <c r="K66" s="100">
        <v>1</v>
      </c>
      <c r="L66" s="100">
        <v>4.1435643144014335E-3</v>
      </c>
      <c r="M66" s="100">
        <v>0.26439846144702095</v>
      </c>
      <c r="N66" s="100">
        <v>4.2497006954055686E-2</v>
      </c>
      <c r="O66" s="100">
        <v>6.4573374202915784E-2</v>
      </c>
      <c r="P66" s="100">
        <v>7.1493466244385382E-3</v>
      </c>
      <c r="Q66" s="100">
        <v>4.8737826157098825E-3</v>
      </c>
      <c r="R66" s="16"/>
      <c r="S66" s="16"/>
    </row>
    <row r="67" spans="1:19" ht="14">
      <c r="A67" s="221">
        <v>9</v>
      </c>
      <c r="B67" s="221"/>
      <c r="C67" s="100">
        <v>7.8909214574171083E-4</v>
      </c>
      <c r="D67" s="100">
        <v>1</v>
      </c>
      <c r="E67" s="100">
        <v>0.83015829842048805</v>
      </c>
      <c r="F67" s="100">
        <v>0.90732320404091438</v>
      </c>
      <c r="G67" s="100">
        <v>4.8575123580749009E-2</v>
      </c>
      <c r="H67" s="100">
        <v>2.7335677007359527E-4</v>
      </c>
      <c r="I67" s="100">
        <v>6.9445555535508637E-5</v>
      </c>
      <c r="J67" s="98"/>
      <c r="K67" s="100">
        <v>1</v>
      </c>
      <c r="L67" s="100">
        <v>2.3590038552418853E-3</v>
      </c>
      <c r="M67" s="100">
        <v>0.31773100360651663</v>
      </c>
      <c r="N67" s="100">
        <v>7.6172117895784109E-3</v>
      </c>
      <c r="O67" s="100">
        <v>0.5883868610869295</v>
      </c>
      <c r="P67" s="100">
        <v>1.0613574182315632E-2</v>
      </c>
      <c r="Q67" s="100">
        <v>2.2890498694192263E-3</v>
      </c>
      <c r="R67" s="16"/>
      <c r="S67" s="16"/>
    </row>
    <row r="68" spans="1:19" ht="14">
      <c r="A68" s="221">
        <v>10</v>
      </c>
      <c r="B68" s="221"/>
      <c r="C68" s="100">
        <v>6.0345183969535347E-4</v>
      </c>
      <c r="D68" s="100">
        <v>1</v>
      </c>
      <c r="E68" s="100">
        <v>0.72030676410327021</v>
      </c>
      <c r="F68" s="100">
        <v>0.94420137506123003</v>
      </c>
      <c r="G68" s="100">
        <v>9.5714183319092191E-2</v>
      </c>
      <c r="H68" s="100">
        <v>6.2320603939597714E-2</v>
      </c>
      <c r="I68" s="100">
        <v>5.5616310509133119E-5</v>
      </c>
      <c r="J68" s="98"/>
      <c r="K68" s="100">
        <v>1</v>
      </c>
      <c r="L68" s="100">
        <v>5.3581500282007897E-3</v>
      </c>
      <c r="M68" s="100">
        <v>0.33451971137950481</v>
      </c>
      <c r="N68" s="100">
        <v>5.9017445591924851E-2</v>
      </c>
      <c r="O68" s="100">
        <v>1.9505610984693778</v>
      </c>
      <c r="P68" s="100">
        <v>7.5723982340471049E-2</v>
      </c>
      <c r="Q68" s="100">
        <v>5.7568508469961295E-3</v>
      </c>
      <c r="R68" s="16"/>
      <c r="S68" s="16"/>
    </row>
    <row r="69" spans="1:19" ht="14">
      <c r="A69" s="221">
        <v>12</v>
      </c>
      <c r="B69" s="221"/>
      <c r="C69" s="100">
        <v>7.7140362180323416E-4</v>
      </c>
      <c r="D69" s="100">
        <v>1</v>
      </c>
      <c r="E69" s="100">
        <v>0.79473908054545361</v>
      </c>
      <c r="F69" s="100">
        <v>0.46908362041883422</v>
      </c>
      <c r="G69" s="100">
        <v>4.1852473549974178E-2</v>
      </c>
      <c r="H69" s="100">
        <v>0.1342541811540571</v>
      </c>
      <c r="I69" s="100">
        <v>7.1549516258712404E-5</v>
      </c>
      <c r="J69" s="98"/>
      <c r="K69" s="100">
        <v>1</v>
      </c>
      <c r="L69" s="100">
        <v>4.7163968633578838E-3</v>
      </c>
      <c r="M69" s="100">
        <v>0.3828761445599459</v>
      </c>
      <c r="N69" s="100">
        <v>2.4458567168160986E-2</v>
      </c>
      <c r="O69" s="100">
        <v>0.44648556973121301</v>
      </c>
      <c r="P69" s="100">
        <v>6.6315398321153277E-3</v>
      </c>
      <c r="Q69" s="100">
        <v>5.4500585976579993E-3</v>
      </c>
      <c r="R69" s="17"/>
      <c r="S69" s="17"/>
    </row>
    <row r="70" spans="1:19" ht="14">
      <c r="A70" s="221">
        <v>13</v>
      </c>
      <c r="B70" s="221"/>
      <c r="C70" s="100">
        <v>6.8587863119920869E-4</v>
      </c>
      <c r="D70" s="100">
        <v>1</v>
      </c>
      <c r="E70" s="100">
        <v>0.6290155546059355</v>
      </c>
      <c r="F70" s="100">
        <v>0.837426941323961</v>
      </c>
      <c r="G70" s="100">
        <v>0.10914447260266021</v>
      </c>
      <c r="H70" s="100">
        <v>6.9362662432456382E-2</v>
      </c>
      <c r="I70" s="100">
        <v>6.5416170027670191E-5</v>
      </c>
      <c r="J70" s="98"/>
      <c r="K70" s="100">
        <v>1</v>
      </c>
      <c r="L70" s="100">
        <v>3.3854052804827015E-3</v>
      </c>
      <c r="M70" s="100">
        <v>0.64638130156965379</v>
      </c>
      <c r="N70" s="100">
        <v>2.2548548085871867E-2</v>
      </c>
      <c r="O70" s="100">
        <v>1.2924003272974847</v>
      </c>
      <c r="P70" s="100">
        <v>2.1199382881841859E-2</v>
      </c>
      <c r="Q70" s="100">
        <v>3.2354980355904783E-3</v>
      </c>
      <c r="R70" s="17"/>
      <c r="S70" s="17"/>
    </row>
    <row r="71" spans="1:19" ht="14">
      <c r="A71" s="221">
        <v>14</v>
      </c>
      <c r="B71" s="221"/>
      <c r="C71" s="100">
        <v>7.9535386449073556E-4</v>
      </c>
      <c r="D71" s="100">
        <v>1</v>
      </c>
      <c r="E71" s="100">
        <v>0.99220470127400129</v>
      </c>
      <c r="F71" s="100">
        <v>0.17808297814325283</v>
      </c>
      <c r="G71" s="100">
        <v>5.694786542280271E-2</v>
      </c>
      <c r="H71" s="100">
        <v>2.6391699315451846E-2</v>
      </c>
      <c r="I71" s="100">
        <v>5.7404457456121467E-5</v>
      </c>
      <c r="J71" s="98"/>
      <c r="K71" s="100">
        <v>1</v>
      </c>
      <c r="L71" s="100">
        <v>3.4988955999921811E-3</v>
      </c>
      <c r="M71" s="100">
        <v>0.73803240876483123</v>
      </c>
      <c r="N71" s="100">
        <v>5.2972106569714027E-3</v>
      </c>
      <c r="O71" s="100">
        <v>0.50462935814486864</v>
      </c>
      <c r="P71" s="100">
        <v>2.0928217257308913E-2</v>
      </c>
      <c r="Q71" s="100">
        <v>3.6748177251314531E-3</v>
      </c>
      <c r="R71" s="17"/>
      <c r="S71" s="17"/>
    </row>
    <row r="72" spans="1:19" ht="14">
      <c r="A72" s="221">
        <v>16</v>
      </c>
      <c r="B72" s="221"/>
      <c r="C72" s="100">
        <v>5.4271066117199949E-4</v>
      </c>
      <c r="D72" s="100">
        <v>1</v>
      </c>
      <c r="E72" s="100">
        <v>0.90819362429671202</v>
      </c>
      <c r="F72" s="100">
        <v>0.66756808710317372</v>
      </c>
      <c r="G72" s="100">
        <v>2.8027855082025099E-2</v>
      </c>
      <c r="H72" s="100">
        <v>5.1558964685767912E-3</v>
      </c>
      <c r="I72" s="100">
        <v>2.5262615046529673E-5</v>
      </c>
      <c r="J72" s="98"/>
      <c r="K72" s="100">
        <v>1</v>
      </c>
      <c r="L72" s="100">
        <v>7.3416268940875778E-3</v>
      </c>
      <c r="M72" s="100">
        <v>0.47399786140886213</v>
      </c>
      <c r="N72" s="100">
        <v>2.41634718201497E-2</v>
      </c>
      <c r="O72" s="100">
        <v>1.9131001747385441</v>
      </c>
      <c r="P72" s="100">
        <v>1.7537751349659652</v>
      </c>
      <c r="Q72" s="100">
        <v>8.5413243616827058E-3</v>
      </c>
      <c r="R72" s="17"/>
      <c r="S72" s="17"/>
    </row>
    <row r="73" spans="1:19" ht="14">
      <c r="A73" s="221">
        <v>18</v>
      </c>
      <c r="B73" s="221"/>
      <c r="C73" s="100">
        <v>9.4786502155003042E-4</v>
      </c>
      <c r="D73" s="100">
        <v>1</v>
      </c>
      <c r="E73" s="100">
        <v>0.86100633614478383</v>
      </c>
      <c r="F73" s="100">
        <v>1.04173694720886</v>
      </c>
      <c r="G73" s="100">
        <v>3.9214226074387154E-2</v>
      </c>
      <c r="H73" s="100">
        <v>0.30087541958127151</v>
      </c>
      <c r="I73" s="100">
        <v>1.1599506780735347E-4</v>
      </c>
      <c r="J73" s="98"/>
      <c r="K73" s="100">
        <v>1</v>
      </c>
      <c r="L73" s="100">
        <v>4.7856126803495222E-3</v>
      </c>
      <c r="M73" s="100">
        <v>0.48525706157285103</v>
      </c>
      <c r="N73" s="100">
        <v>4.9989839463523672E-2</v>
      </c>
      <c r="O73" s="100">
        <v>1.1646108514529567</v>
      </c>
      <c r="P73" s="100">
        <v>8.2401950823003459E-3</v>
      </c>
      <c r="Q73" s="100">
        <v>5.4968502336923391E-3</v>
      </c>
      <c r="R73" s="17"/>
      <c r="S73" s="17"/>
    </row>
    <row r="74" spans="1:19" ht="14">
      <c r="A74" s="221">
        <v>19</v>
      </c>
      <c r="B74" s="221"/>
      <c r="C74" s="100">
        <v>8.378198619954215E-4</v>
      </c>
      <c r="D74" s="100">
        <v>1</v>
      </c>
      <c r="E74" s="100">
        <v>1.1720351179226505</v>
      </c>
      <c r="F74" s="100">
        <v>1.2334601881073946</v>
      </c>
      <c r="G74" s="100">
        <v>3.8130112830369406E-2</v>
      </c>
      <c r="H74" s="100">
        <v>0.2493819345438873</v>
      </c>
      <c r="I74" s="100">
        <v>1.2438554925132972E-4</v>
      </c>
      <c r="J74" s="98"/>
      <c r="K74" s="100">
        <v>1</v>
      </c>
      <c r="L74" s="100">
        <v>2.5076108565809758E-3</v>
      </c>
      <c r="M74" s="100">
        <v>0.37482770909996521</v>
      </c>
      <c r="N74" s="100">
        <v>1.2988908974584677E-2</v>
      </c>
      <c r="O74" s="100">
        <v>0.83953866830405643</v>
      </c>
      <c r="P74" s="100">
        <v>3.7420939409423294E-2</v>
      </c>
      <c r="Q74" s="100">
        <v>2.4088522098320675E-3</v>
      </c>
      <c r="R74" s="17"/>
      <c r="S74" s="17"/>
    </row>
    <row r="75" spans="1:19" ht="14">
      <c r="A75" s="221">
        <v>20</v>
      </c>
      <c r="B75" s="221"/>
      <c r="C75" s="100">
        <v>7.5167891441739942E-4</v>
      </c>
      <c r="D75" s="100">
        <v>1</v>
      </c>
      <c r="E75" s="100">
        <v>1.1900374850406006</v>
      </c>
      <c r="F75" s="100">
        <v>1.2153465140890345</v>
      </c>
      <c r="G75" s="100">
        <v>4.2722660152116072E-2</v>
      </c>
      <c r="H75" s="100">
        <v>8.2171956442185015E-2</v>
      </c>
      <c r="I75" s="100">
        <v>2.120525779619611E-4</v>
      </c>
      <c r="J75" s="98"/>
      <c r="K75" s="100">
        <v>1</v>
      </c>
      <c r="L75" s="100">
        <v>3.3703045529750596E-3</v>
      </c>
      <c r="M75" s="100">
        <v>0.32019935862083054</v>
      </c>
      <c r="N75" s="100">
        <v>3.9483628490307822E-2</v>
      </c>
      <c r="O75" s="100">
        <v>1.1530799136657339</v>
      </c>
      <c r="P75" s="100">
        <v>2.7139462521532501E-2</v>
      </c>
      <c r="Q75" s="100">
        <v>4.0579828557033041E-3</v>
      </c>
      <c r="R75" s="17"/>
      <c r="S75" s="17"/>
    </row>
    <row r="76" spans="1:19" ht="14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spans="1:19" ht="14">
      <c r="A77" s="214" t="s">
        <v>16</v>
      </c>
      <c r="B77" s="214"/>
      <c r="C77" s="214"/>
      <c r="D77" s="214"/>
      <c r="E77" s="214"/>
      <c r="F77" s="214"/>
      <c r="G77" s="16"/>
      <c r="H77" s="16"/>
      <c r="I77" s="16"/>
      <c r="J77" s="17"/>
      <c r="K77" s="17"/>
      <c r="L77" s="17"/>
      <c r="M77" s="17"/>
      <c r="N77" s="17"/>
      <c r="O77" s="17"/>
      <c r="P77" s="17"/>
      <c r="Q77" s="17"/>
    </row>
    <row r="78" spans="1:19" ht="42">
      <c r="A78" s="37" t="s">
        <v>18</v>
      </c>
      <c r="B78" s="37" t="s">
        <v>19</v>
      </c>
      <c r="C78" s="37" t="s">
        <v>49</v>
      </c>
      <c r="D78" s="37" t="s">
        <v>50</v>
      </c>
      <c r="E78" s="37" t="s">
        <v>51</v>
      </c>
      <c r="F78" s="37" t="s">
        <v>52</v>
      </c>
      <c r="G78" s="16"/>
      <c r="H78" s="16"/>
      <c r="I78" s="16"/>
      <c r="J78" s="17"/>
      <c r="K78" s="17"/>
      <c r="L78" s="17"/>
      <c r="M78" s="17"/>
      <c r="N78" s="17"/>
      <c r="O78" s="17"/>
      <c r="P78" s="17"/>
      <c r="Q78" s="17"/>
    </row>
    <row r="79" spans="1:19" ht="14">
      <c r="A79" s="38" t="s">
        <v>22</v>
      </c>
      <c r="B79" s="89">
        <f>AVERAGE(E61:E75)</f>
        <v>0.83500502581711056</v>
      </c>
      <c r="C79" s="89">
        <f>AVERAGE(G61:G75)</f>
        <v>7.9367538209887636E-2</v>
      </c>
      <c r="D79" s="89">
        <f>AVERAGE(H61:H75)</f>
        <v>0.17097041136909069</v>
      </c>
      <c r="E79" s="89">
        <f>B79/C79</f>
        <v>10.520737377653543</v>
      </c>
      <c r="F79" s="89">
        <f>B79/D79</f>
        <v>4.8839154046047355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9" ht="14">
      <c r="A80" s="39" t="s">
        <v>23</v>
      </c>
      <c r="B80" s="86">
        <f>AVERAGE(M61:M75)</f>
        <v>0.4922968577191752</v>
      </c>
      <c r="C80" s="86">
        <f>AVERAGE(N61:N75)</f>
        <v>3.2291989574562613E-2</v>
      </c>
      <c r="D80" s="86">
        <f>AVERAGE(P61:P75)</f>
        <v>0.13605388491176212</v>
      </c>
      <c r="E80" s="86">
        <f>B80/C80</f>
        <v>15.245169597941791</v>
      </c>
      <c r="F80" s="86">
        <f>B80/D80</f>
        <v>3.61839618206018</v>
      </c>
      <c r="G80" s="16"/>
      <c r="H80" s="16"/>
      <c r="I80" s="16"/>
      <c r="J80" s="17"/>
      <c r="K80" s="17"/>
      <c r="L80" s="17"/>
      <c r="M80" s="17"/>
      <c r="N80" s="17"/>
      <c r="O80" s="17"/>
      <c r="P80" s="17"/>
      <c r="Q80" s="17"/>
    </row>
    <row r="81" spans="2:17" ht="14">
      <c r="B81" s="17"/>
      <c r="C81" s="16"/>
      <c r="D81" s="16"/>
      <c r="E81" s="16"/>
      <c r="F81" s="16"/>
      <c r="G81" s="16"/>
      <c r="H81" s="16"/>
      <c r="I81" s="16"/>
      <c r="J81" s="17"/>
      <c r="K81" s="17"/>
      <c r="L81" s="17"/>
      <c r="M81" s="17"/>
      <c r="N81" s="17"/>
      <c r="O81" s="17"/>
      <c r="P81" s="17"/>
      <c r="Q81" s="17"/>
    </row>
    <row r="82" spans="2:17" ht="14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spans="2:17" ht="14">
      <c r="B83" s="17"/>
      <c r="C83" s="16"/>
      <c r="D83" s="16"/>
      <c r="E83" s="16"/>
      <c r="F83" s="16"/>
      <c r="G83" s="16"/>
      <c r="H83" s="16"/>
      <c r="I83" s="16"/>
      <c r="J83" s="17"/>
      <c r="K83" s="17"/>
      <c r="L83" s="17"/>
      <c r="M83" s="17"/>
      <c r="N83" s="17"/>
      <c r="O83" s="17"/>
      <c r="P83" s="17"/>
      <c r="Q83" s="17"/>
    </row>
    <row r="84" spans="2:17" ht="14">
      <c r="B84" s="17"/>
      <c r="C84" s="16"/>
      <c r="D84" s="16"/>
      <c r="E84" s="16"/>
      <c r="F84" s="16"/>
      <c r="G84" s="16"/>
      <c r="H84" s="16"/>
      <c r="I84" s="16"/>
      <c r="J84" s="17"/>
      <c r="K84" s="17"/>
      <c r="L84" s="17"/>
      <c r="M84" s="17"/>
      <c r="N84" s="17"/>
      <c r="O84" s="17"/>
      <c r="P84" s="17"/>
      <c r="Q84" s="17"/>
    </row>
    <row r="85" spans="2:17" ht="14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spans="2:17" ht="14">
      <c r="B86" s="17"/>
      <c r="C86" s="16"/>
      <c r="D86" s="16"/>
      <c r="E86" s="16"/>
      <c r="F86" s="16"/>
      <c r="G86" s="16"/>
      <c r="H86" s="16"/>
      <c r="I86" s="16"/>
      <c r="J86" s="17"/>
      <c r="K86" s="17"/>
      <c r="L86" s="17"/>
      <c r="M86" s="17"/>
      <c r="N86" s="17"/>
      <c r="O86" s="17"/>
      <c r="P86" s="17"/>
      <c r="Q86" s="17"/>
    </row>
    <row r="87" spans="2:17" ht="14">
      <c r="B87" s="17"/>
      <c r="C87" s="16"/>
      <c r="D87" s="16"/>
      <c r="E87" s="16"/>
      <c r="F87" s="16"/>
      <c r="G87" s="16"/>
      <c r="H87" s="16"/>
      <c r="I87" s="16"/>
      <c r="J87" s="17"/>
      <c r="K87" s="17"/>
      <c r="L87" s="17"/>
      <c r="M87" s="17"/>
      <c r="N87" s="17"/>
      <c r="O87" s="17"/>
      <c r="P87" s="17"/>
      <c r="Q87" s="17"/>
    </row>
    <row r="88" spans="2:17" ht="14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spans="2:17" ht="14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2:17" ht="14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</sheetData>
  <mergeCells count="45">
    <mergeCell ref="A64:B64"/>
    <mergeCell ref="A65:B65"/>
    <mergeCell ref="A66:B66"/>
    <mergeCell ref="A67:B67"/>
    <mergeCell ref="A68:B68"/>
    <mergeCell ref="A73:B73"/>
    <mergeCell ref="A74:B74"/>
    <mergeCell ref="A75:B75"/>
    <mergeCell ref="A77:F77"/>
    <mergeCell ref="A69:B69"/>
    <mergeCell ref="A70:B70"/>
    <mergeCell ref="A71:B71"/>
    <mergeCell ref="A72:B72"/>
    <mergeCell ref="K59:Q59"/>
    <mergeCell ref="A61:B61"/>
    <mergeCell ref="A62:B62"/>
    <mergeCell ref="A63:B63"/>
    <mergeCell ref="A56:B56"/>
    <mergeCell ref="A57:B57"/>
    <mergeCell ref="A59:B60"/>
    <mergeCell ref="C59:I59"/>
    <mergeCell ref="A41:B41"/>
    <mergeCell ref="A42:B42"/>
    <mergeCell ref="A43:B43"/>
    <mergeCell ref="A44:B44"/>
    <mergeCell ref="A45:B45"/>
    <mergeCell ref="A55:B5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C2:I2"/>
    <mergeCell ref="K2:Q2"/>
    <mergeCell ref="C39:I39"/>
    <mergeCell ref="K39:Q39"/>
    <mergeCell ref="A2:A3"/>
    <mergeCell ref="B2:B3"/>
    <mergeCell ref="B4:B20"/>
    <mergeCell ref="B21:B37"/>
    <mergeCell ref="A39:B4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O29"/>
  <sheetViews>
    <sheetView workbookViewId="0">
      <selection activeCell="G26" sqref="G26"/>
    </sheetView>
  </sheetViews>
  <sheetFormatPr baseColWidth="10" defaultColWidth="12.6640625" defaultRowHeight="15.75" customHeight="1"/>
  <cols>
    <col min="1" max="16384" width="12.6640625" style="51"/>
  </cols>
  <sheetData>
    <row r="1" spans="1:15" ht="15.75" customHeight="1">
      <c r="A1" s="159" t="s">
        <v>0</v>
      </c>
      <c r="B1" s="159"/>
      <c r="C1" s="229" t="s">
        <v>130</v>
      </c>
      <c r="D1" s="168"/>
      <c r="E1" s="168"/>
      <c r="F1" s="168"/>
      <c r="G1" s="168"/>
      <c r="H1" s="168"/>
      <c r="I1" s="168"/>
      <c r="J1" s="168"/>
      <c r="K1" s="168"/>
      <c r="L1" s="168"/>
    </row>
    <row r="2" spans="1:15" ht="15.75" customHeight="1">
      <c r="A2" s="159"/>
      <c r="B2" s="159"/>
      <c r="C2" s="108" t="s">
        <v>39</v>
      </c>
      <c r="D2" s="108" t="s">
        <v>55</v>
      </c>
      <c r="E2" s="108" t="s">
        <v>56</v>
      </c>
      <c r="F2" s="108">
        <v>1</v>
      </c>
      <c r="G2" s="108">
        <v>2</v>
      </c>
      <c r="H2" s="108">
        <v>3</v>
      </c>
      <c r="I2" s="108" t="s">
        <v>161</v>
      </c>
      <c r="J2" s="108" t="s">
        <v>162</v>
      </c>
      <c r="K2" s="108" t="s">
        <v>163</v>
      </c>
      <c r="L2" s="108" t="s">
        <v>164</v>
      </c>
    </row>
    <row r="3" spans="1:15" ht="15.75" customHeight="1">
      <c r="A3" s="162">
        <v>1</v>
      </c>
      <c r="B3" s="162"/>
      <c r="C3" s="96">
        <v>0.63200000000000001</v>
      </c>
      <c r="D3" s="96">
        <v>1.375</v>
      </c>
      <c r="E3" s="96">
        <v>1.2729999999999999</v>
      </c>
      <c r="F3" s="96">
        <v>0.75700000000000001</v>
      </c>
      <c r="G3" s="96">
        <v>1.3109999999999999</v>
      </c>
      <c r="H3" s="96">
        <v>1.117</v>
      </c>
      <c r="I3" s="96">
        <v>0.89600000000000002</v>
      </c>
      <c r="J3" s="96">
        <v>0.95199999999999996</v>
      </c>
      <c r="K3" s="96">
        <v>0.67900000000000005</v>
      </c>
      <c r="L3" s="96">
        <v>0.746</v>
      </c>
    </row>
    <row r="4" spans="1:15" ht="15.75" customHeight="1">
      <c r="A4" s="162">
        <v>2</v>
      </c>
      <c r="B4" s="162"/>
      <c r="C4" s="96">
        <v>0.71499999999999997</v>
      </c>
      <c r="D4" s="96">
        <v>1.4390000000000001</v>
      </c>
      <c r="E4" s="96">
        <v>1.2310000000000001</v>
      </c>
      <c r="F4" s="96">
        <v>0.96</v>
      </c>
      <c r="G4" s="96">
        <v>1.367</v>
      </c>
      <c r="H4" s="96">
        <v>1.2030000000000001</v>
      </c>
      <c r="I4" s="96">
        <v>0.90200000000000002</v>
      </c>
      <c r="J4" s="96">
        <v>1.214</v>
      </c>
      <c r="K4" s="96">
        <v>0.85199999999999998</v>
      </c>
      <c r="L4" s="96">
        <v>0.83099999999999996</v>
      </c>
      <c r="N4" s="1"/>
      <c r="O4" s="1"/>
    </row>
    <row r="5" spans="1:15" ht="15.75" customHeight="1">
      <c r="A5" s="162">
        <v>3</v>
      </c>
      <c r="B5" s="162"/>
      <c r="C5" s="96">
        <v>0.60699999999999998</v>
      </c>
      <c r="D5" s="96">
        <v>1.395</v>
      </c>
      <c r="E5" s="96">
        <v>1.331</v>
      </c>
      <c r="F5" s="96">
        <v>0.88200000000000001</v>
      </c>
      <c r="G5" s="96">
        <v>1.143</v>
      </c>
      <c r="H5" s="96">
        <v>1.1719999999999999</v>
      </c>
      <c r="I5" s="96">
        <v>0.76</v>
      </c>
      <c r="J5" s="96">
        <v>1.07</v>
      </c>
      <c r="K5" s="96">
        <v>0.76200000000000001</v>
      </c>
      <c r="L5" s="96">
        <v>0.84499999999999997</v>
      </c>
    </row>
    <row r="7" spans="1:15" ht="15.75" customHeight="1">
      <c r="A7" s="159" t="s">
        <v>0</v>
      </c>
      <c r="B7" s="159"/>
      <c r="C7" s="229" t="s">
        <v>131</v>
      </c>
      <c r="D7" s="168"/>
      <c r="E7" s="168"/>
      <c r="F7" s="168"/>
      <c r="G7" s="168"/>
      <c r="H7" s="168"/>
      <c r="I7" s="168"/>
      <c r="J7" s="168"/>
      <c r="K7" s="168"/>
      <c r="L7" s="168"/>
    </row>
    <row r="8" spans="1:15" ht="15.75" customHeight="1">
      <c r="A8" s="159"/>
      <c r="B8" s="159"/>
      <c r="C8" s="108" t="s">
        <v>39</v>
      </c>
      <c r="D8" s="108" t="s">
        <v>55</v>
      </c>
      <c r="E8" s="108" t="s">
        <v>56</v>
      </c>
      <c r="F8" s="108">
        <v>1</v>
      </c>
      <c r="G8" s="108">
        <v>2</v>
      </c>
      <c r="H8" s="108">
        <v>3</v>
      </c>
      <c r="I8" s="108" t="s">
        <v>161</v>
      </c>
      <c r="J8" s="108" t="s">
        <v>162</v>
      </c>
      <c r="K8" s="108" t="s">
        <v>163</v>
      </c>
      <c r="L8" s="108" t="s">
        <v>164</v>
      </c>
    </row>
    <row r="9" spans="1:15" ht="15.75" customHeight="1">
      <c r="A9" s="162">
        <v>1</v>
      </c>
      <c r="B9" s="162"/>
      <c r="C9" s="96">
        <f>C3-AVERAGE($C$3:$C$5)</f>
        <v>-1.9333333333333313E-2</v>
      </c>
      <c r="D9" s="96">
        <f t="shared" ref="D9:L9" si="0">D3-AVERAGE($C$3:$C$5)</f>
        <v>0.72366666666666668</v>
      </c>
      <c r="E9" s="96">
        <f t="shared" si="0"/>
        <v>0.62166666666666659</v>
      </c>
      <c r="F9" s="96">
        <f t="shared" si="0"/>
        <v>0.10566666666666669</v>
      </c>
      <c r="G9" s="96">
        <f t="shared" si="0"/>
        <v>0.65966666666666662</v>
      </c>
      <c r="H9" s="96">
        <f t="shared" si="0"/>
        <v>0.46566666666666667</v>
      </c>
      <c r="I9" s="96">
        <f t="shared" si="0"/>
        <v>0.2446666666666667</v>
      </c>
      <c r="J9" s="96">
        <f t="shared" si="0"/>
        <v>0.30066666666666664</v>
      </c>
      <c r="K9" s="96">
        <f t="shared" si="0"/>
        <v>2.7666666666666728E-2</v>
      </c>
      <c r="L9" s="96">
        <f t="shared" si="0"/>
        <v>9.4666666666666677E-2</v>
      </c>
    </row>
    <row r="10" spans="1:15" ht="15.75" customHeight="1">
      <c r="A10" s="162">
        <v>2</v>
      </c>
      <c r="B10" s="162"/>
      <c r="C10" s="96">
        <f t="shared" ref="C10:L11" si="1">C4-AVERAGE($C$3:$C$5)</f>
        <v>6.3666666666666649E-2</v>
      </c>
      <c r="D10" s="96">
        <f t="shared" si="1"/>
        <v>0.78766666666666674</v>
      </c>
      <c r="E10" s="96">
        <f t="shared" si="1"/>
        <v>0.57966666666666677</v>
      </c>
      <c r="F10" s="96">
        <f t="shared" si="1"/>
        <v>0.30866666666666664</v>
      </c>
      <c r="G10" s="96">
        <f t="shared" si="1"/>
        <v>0.71566666666666667</v>
      </c>
      <c r="H10" s="96">
        <f t="shared" si="1"/>
        <v>0.55166666666666675</v>
      </c>
      <c r="I10" s="96">
        <f t="shared" si="1"/>
        <v>0.2506666666666667</v>
      </c>
      <c r="J10" s="96">
        <f t="shared" si="1"/>
        <v>0.56266666666666665</v>
      </c>
      <c r="K10" s="96">
        <f t="shared" si="1"/>
        <v>0.20066666666666666</v>
      </c>
      <c r="L10" s="96">
        <f t="shared" si="1"/>
        <v>0.17966666666666664</v>
      </c>
    </row>
    <row r="11" spans="1:15" ht="15.75" customHeight="1">
      <c r="A11" s="162">
        <v>3</v>
      </c>
      <c r="B11" s="162"/>
      <c r="C11" s="96">
        <f t="shared" si="1"/>
        <v>-4.4333333333333336E-2</v>
      </c>
      <c r="D11" s="96">
        <f t="shared" si="1"/>
        <v>0.7436666666666667</v>
      </c>
      <c r="E11" s="96">
        <f t="shared" si="1"/>
        <v>0.67966666666666664</v>
      </c>
      <c r="F11" s="96">
        <f t="shared" si="1"/>
        <v>0.23066666666666669</v>
      </c>
      <c r="G11" s="96">
        <f t="shared" si="1"/>
        <v>0.4916666666666667</v>
      </c>
      <c r="H11" s="96">
        <f t="shared" si="1"/>
        <v>0.52066666666666661</v>
      </c>
      <c r="I11" s="96">
        <f t="shared" si="1"/>
        <v>0.10866666666666669</v>
      </c>
      <c r="J11" s="96">
        <f t="shared" si="1"/>
        <v>0.41866666666666674</v>
      </c>
      <c r="K11" s="96">
        <f t="shared" si="1"/>
        <v>0.11066666666666669</v>
      </c>
      <c r="L11" s="96">
        <f t="shared" si="1"/>
        <v>0.19366666666666665</v>
      </c>
    </row>
    <row r="13" spans="1:15" ht="15.75" customHeight="1">
      <c r="A13" s="159" t="s">
        <v>0</v>
      </c>
      <c r="B13" s="159"/>
      <c r="C13" s="229" t="s">
        <v>132</v>
      </c>
      <c r="D13" s="229"/>
      <c r="E13" s="229"/>
      <c r="F13" s="229"/>
      <c r="G13" s="229"/>
      <c r="H13" s="229"/>
      <c r="I13" s="229"/>
      <c r="J13" s="229"/>
      <c r="K13" s="229"/>
      <c r="L13" s="229"/>
    </row>
    <row r="14" spans="1:15" ht="15.75" customHeight="1">
      <c r="A14" s="159"/>
      <c r="B14" s="159"/>
      <c r="C14" s="108" t="s">
        <v>39</v>
      </c>
      <c r="D14" s="108" t="s">
        <v>55</v>
      </c>
      <c r="E14" s="108" t="s">
        <v>56</v>
      </c>
      <c r="F14" s="108">
        <v>1</v>
      </c>
      <c r="G14" s="108">
        <v>2</v>
      </c>
      <c r="H14" s="108">
        <v>3</v>
      </c>
      <c r="I14" s="108" t="s">
        <v>161</v>
      </c>
      <c r="J14" s="108" t="s">
        <v>162</v>
      </c>
      <c r="K14" s="108" t="s">
        <v>163</v>
      </c>
      <c r="L14" s="108" t="s">
        <v>164</v>
      </c>
    </row>
    <row r="15" spans="1:15" ht="15.75" customHeight="1">
      <c r="A15" s="162">
        <v>1</v>
      </c>
      <c r="B15" s="162"/>
      <c r="C15" s="96">
        <v>0</v>
      </c>
      <c r="D15" s="96">
        <v>0.72366666666666668</v>
      </c>
      <c r="E15" s="96">
        <v>0.62166666666666659</v>
      </c>
      <c r="F15" s="96">
        <v>0.10566666666666669</v>
      </c>
      <c r="G15" s="96">
        <v>0.65966666666666662</v>
      </c>
      <c r="H15" s="96">
        <v>0.46566666666666667</v>
      </c>
      <c r="I15" s="96">
        <v>0.2446666666666667</v>
      </c>
      <c r="J15" s="96">
        <v>0.30066666666666664</v>
      </c>
      <c r="K15" s="96">
        <v>2.7666666666666728E-2</v>
      </c>
      <c r="L15" s="96">
        <v>9.4666666666666677E-2</v>
      </c>
      <c r="M15" s="128"/>
    </row>
    <row r="16" spans="1:15" ht="15.75" customHeight="1">
      <c r="A16" s="162">
        <v>2</v>
      </c>
      <c r="B16" s="162"/>
      <c r="C16" s="96">
        <v>6.3666666666666649E-2</v>
      </c>
      <c r="D16" s="96">
        <v>0.78766666666666674</v>
      </c>
      <c r="E16" s="96">
        <v>0.57966666666666677</v>
      </c>
      <c r="F16" s="96">
        <v>0.30866666666666664</v>
      </c>
      <c r="G16" s="96">
        <v>0.71566666666666667</v>
      </c>
      <c r="H16" s="96">
        <v>0.55166666666666675</v>
      </c>
      <c r="I16" s="96">
        <v>0.2506666666666667</v>
      </c>
      <c r="J16" s="96">
        <v>0.56266666666666665</v>
      </c>
      <c r="K16" s="96">
        <v>0.20066666666666666</v>
      </c>
      <c r="L16" s="96">
        <v>0.17966666666666664</v>
      </c>
      <c r="M16" s="128"/>
    </row>
    <row r="17" spans="1:13" ht="15.75" customHeight="1">
      <c r="A17" s="162">
        <v>3</v>
      </c>
      <c r="B17" s="162"/>
      <c r="C17" s="96">
        <v>0</v>
      </c>
      <c r="D17" s="96">
        <v>0.7436666666666667</v>
      </c>
      <c r="E17" s="96">
        <v>0.67966666666666664</v>
      </c>
      <c r="F17" s="96">
        <v>0.23066666666666669</v>
      </c>
      <c r="G17" s="96">
        <v>0.4916666666666667</v>
      </c>
      <c r="H17" s="96">
        <v>0.52066666666666661</v>
      </c>
      <c r="I17" s="96">
        <v>0.10866666666666669</v>
      </c>
      <c r="J17" s="96">
        <v>0.41866666666666674</v>
      </c>
      <c r="K17" s="96">
        <v>0.11066666666666669</v>
      </c>
      <c r="L17" s="96">
        <v>0.19366666666666665</v>
      </c>
      <c r="M17" s="128"/>
    </row>
    <row r="19" spans="1:13" ht="15.75" customHeight="1">
      <c r="A19" s="164" t="s">
        <v>68</v>
      </c>
      <c r="B19" s="164"/>
      <c r="C19" s="164"/>
      <c r="D19" s="53"/>
    </row>
    <row r="20" spans="1:13" ht="27" customHeight="1">
      <c r="A20" s="109" t="s">
        <v>133</v>
      </c>
      <c r="B20" s="110" t="s">
        <v>134</v>
      </c>
      <c r="C20" s="109" t="s">
        <v>135</v>
      </c>
    </row>
    <row r="21" spans="1:13" ht="15.75" customHeight="1">
      <c r="A21" s="48" t="s">
        <v>7</v>
      </c>
      <c r="B21" s="119">
        <f>AVERAGE(E15:E17)</f>
        <v>0.627</v>
      </c>
      <c r="C21" s="120">
        <f xml:space="preserve"> $B$21/B21</f>
        <v>1</v>
      </c>
    </row>
    <row r="22" spans="1:13" ht="15.75" customHeight="1">
      <c r="A22" s="48">
        <v>1</v>
      </c>
      <c r="B22" s="119">
        <f>AVERAGE(F15:F17)</f>
        <v>0.215</v>
      </c>
      <c r="C22" s="120">
        <f t="shared" ref="C22:C28" si="2" xml:space="preserve"> $B$21/B22</f>
        <v>2.9162790697674419</v>
      </c>
    </row>
    <row r="23" spans="1:13" ht="15.75" customHeight="1">
      <c r="A23" s="48">
        <v>2</v>
      </c>
      <c r="B23" s="119">
        <f>AVERAGE(G15:G17)</f>
        <v>0.62233333333333329</v>
      </c>
      <c r="C23" s="120">
        <f t="shared" si="2"/>
        <v>1.0074986609534013</v>
      </c>
    </row>
    <row r="24" spans="1:13" ht="15.75" customHeight="1">
      <c r="A24" s="48">
        <v>3</v>
      </c>
      <c r="B24" s="119">
        <f>AVERAGE(H15:H17)</f>
        <v>0.51266666666666671</v>
      </c>
      <c r="C24" s="120">
        <f t="shared" si="2"/>
        <v>1.2230169050715214</v>
      </c>
      <c r="D24" s="53"/>
      <c r="F24" s="141"/>
    </row>
    <row r="25" spans="1:13" ht="15.75" customHeight="1">
      <c r="A25" s="48" t="s">
        <v>161</v>
      </c>
      <c r="B25" s="119">
        <f>AVERAGE(I15:I17)</f>
        <v>0.20133333333333336</v>
      </c>
      <c r="C25" s="120">
        <f t="shared" si="2"/>
        <v>3.1142384105960259</v>
      </c>
      <c r="D25" s="53"/>
    </row>
    <row r="26" spans="1:13" ht="15.75" customHeight="1">
      <c r="A26" s="48" t="s">
        <v>162</v>
      </c>
      <c r="B26" s="119">
        <f>AVERAGE(J15:J17)</f>
        <v>0.42733333333333334</v>
      </c>
      <c r="C26" s="120">
        <f t="shared" si="2"/>
        <v>1.467238689547582</v>
      </c>
    </row>
    <row r="27" spans="1:13" ht="15.75" customHeight="1">
      <c r="A27" s="48" t="s">
        <v>163</v>
      </c>
      <c r="B27" s="119">
        <f>AVERAGE(K15:K17)</f>
        <v>0.11300000000000003</v>
      </c>
      <c r="C27" s="120">
        <f t="shared" si="2"/>
        <v>5.54867256637168</v>
      </c>
    </row>
    <row r="28" spans="1:13" ht="15.75" customHeight="1">
      <c r="A28" s="48" t="s">
        <v>164</v>
      </c>
      <c r="B28" s="119">
        <f>AVERAGE(L15:L17)</f>
        <v>0.156</v>
      </c>
      <c r="C28" s="120">
        <f t="shared" si="2"/>
        <v>4.0192307692307692</v>
      </c>
    </row>
    <row r="29" spans="1:13" ht="15.75" customHeight="1">
      <c r="A29" s="1"/>
    </row>
  </sheetData>
  <mergeCells count="16">
    <mergeCell ref="A16:B16"/>
    <mergeCell ref="A17:B17"/>
    <mergeCell ref="A19:C19"/>
    <mergeCell ref="C1:L1"/>
    <mergeCell ref="C7:L7"/>
    <mergeCell ref="C13:L13"/>
    <mergeCell ref="A9:B9"/>
    <mergeCell ref="A10:B10"/>
    <mergeCell ref="A11:B11"/>
    <mergeCell ref="A13:B14"/>
    <mergeCell ref="A15:B15"/>
    <mergeCell ref="A1:B2"/>
    <mergeCell ref="A3:B3"/>
    <mergeCell ref="A4:B4"/>
    <mergeCell ref="A5:B5"/>
    <mergeCell ref="A7:B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DFDB-CF33-4DDD-AFB3-53402FD024AA}">
  <dimension ref="A1:L16"/>
  <sheetViews>
    <sheetView workbookViewId="0">
      <selection activeCell="E14" sqref="E14"/>
    </sheetView>
  </sheetViews>
  <sheetFormatPr baseColWidth="10" defaultColWidth="8.83203125" defaultRowHeight="13"/>
  <sheetData>
    <row r="1" spans="1:12">
      <c r="A1" s="159" t="s">
        <v>0</v>
      </c>
      <c r="B1" s="159"/>
      <c r="C1" s="229" t="s">
        <v>165</v>
      </c>
      <c r="D1" s="168"/>
      <c r="E1" s="168"/>
      <c r="F1" s="168"/>
      <c r="G1" s="168"/>
      <c r="H1" s="168"/>
      <c r="I1" s="168"/>
      <c r="J1" s="168"/>
      <c r="K1" s="168"/>
      <c r="L1" s="168"/>
    </row>
    <row r="2" spans="1:12">
      <c r="A2" s="159"/>
      <c r="B2" s="159"/>
      <c r="C2" s="108" t="s">
        <v>39</v>
      </c>
      <c r="D2" s="108" t="s">
        <v>55</v>
      </c>
      <c r="E2" s="108" t="s">
        <v>56</v>
      </c>
      <c r="F2" s="108">
        <v>1</v>
      </c>
      <c r="G2" s="108">
        <v>2</v>
      </c>
      <c r="H2" s="108">
        <v>3</v>
      </c>
      <c r="I2" s="108" t="s">
        <v>161</v>
      </c>
      <c r="J2" s="108" t="s">
        <v>162</v>
      </c>
      <c r="K2" s="108" t="s">
        <v>163</v>
      </c>
      <c r="L2" s="108" t="s">
        <v>164</v>
      </c>
    </row>
    <row r="3" spans="1:12">
      <c r="A3" s="162">
        <v>1</v>
      </c>
      <c r="B3" s="162"/>
      <c r="C3" s="127">
        <v>0</v>
      </c>
      <c r="D3" s="127">
        <v>150.25</v>
      </c>
      <c r="E3" s="127">
        <v>148.65</v>
      </c>
      <c r="F3" s="127">
        <v>2.74</v>
      </c>
      <c r="G3" s="127">
        <v>139.27000000000001</v>
      </c>
      <c r="H3" s="127">
        <v>106.58</v>
      </c>
      <c r="I3" s="127">
        <v>23.67</v>
      </c>
      <c r="J3" s="127">
        <v>115.67</v>
      </c>
      <c r="K3" s="127">
        <v>1.35</v>
      </c>
      <c r="L3" s="127">
        <v>11.65</v>
      </c>
    </row>
    <row r="4" spans="1:12">
      <c r="A4" s="162">
        <v>2</v>
      </c>
      <c r="B4" s="162"/>
      <c r="C4" s="127">
        <v>0</v>
      </c>
      <c r="D4" s="127">
        <v>152.49</v>
      </c>
      <c r="E4" s="127">
        <v>149.25</v>
      </c>
      <c r="F4" s="127">
        <v>3.16</v>
      </c>
      <c r="G4" s="127">
        <v>142.65</v>
      </c>
      <c r="H4" s="127">
        <v>107.25</v>
      </c>
      <c r="I4" s="127">
        <v>25.18</v>
      </c>
      <c r="J4" s="127">
        <v>116.35</v>
      </c>
      <c r="K4" s="127">
        <v>1.91</v>
      </c>
      <c r="L4" s="127">
        <v>13.15</v>
      </c>
    </row>
    <row r="5" spans="1:12">
      <c r="A5" s="162">
        <v>3</v>
      </c>
      <c r="B5" s="162"/>
      <c r="C5" s="127">
        <v>0</v>
      </c>
      <c r="D5" s="127">
        <v>132.32</v>
      </c>
      <c r="E5" s="127">
        <v>126.84</v>
      </c>
      <c r="F5" s="127">
        <v>0</v>
      </c>
      <c r="G5" s="127">
        <v>114.27</v>
      </c>
      <c r="H5" s="127">
        <v>109.45</v>
      </c>
      <c r="I5" s="127">
        <v>0</v>
      </c>
      <c r="J5" s="127">
        <v>110.86</v>
      </c>
      <c r="K5" s="127">
        <v>0</v>
      </c>
      <c r="L5" s="127">
        <v>3.91</v>
      </c>
    </row>
    <row r="7" spans="1:12">
      <c r="A7" s="164" t="s">
        <v>68</v>
      </c>
      <c r="B7" s="164"/>
      <c r="C7" s="164"/>
    </row>
    <row r="8" spans="1:12" ht="56">
      <c r="A8" s="109" t="s">
        <v>133</v>
      </c>
      <c r="B8" s="110" t="s">
        <v>134</v>
      </c>
      <c r="C8" s="109" t="s">
        <v>135</v>
      </c>
    </row>
    <row r="9" spans="1:12">
      <c r="A9" s="48" t="s">
        <v>7</v>
      </c>
      <c r="B9" s="119">
        <f>AVERAGE(E3:E5)</f>
        <v>141.58000000000001</v>
      </c>
      <c r="C9" s="120">
        <f xml:space="preserve"> $B$9/B9</f>
        <v>1</v>
      </c>
    </row>
    <row r="10" spans="1:12">
      <c r="A10" s="48">
        <v>1</v>
      </c>
      <c r="B10" s="119">
        <f>AVERAGE(F3:F5)</f>
        <v>1.9666666666666668</v>
      </c>
      <c r="C10" s="120">
        <f t="shared" ref="C10:C16" si="0" xml:space="preserve"> $B$9/B10</f>
        <v>71.989830508474583</v>
      </c>
    </row>
    <row r="11" spans="1:12">
      <c r="A11" s="48">
        <v>2</v>
      </c>
      <c r="B11" s="119">
        <f>AVERAGE(G3:G5)</f>
        <v>132.06333333333333</v>
      </c>
      <c r="C11" s="120">
        <f t="shared" si="0"/>
        <v>1.0720613846891645</v>
      </c>
    </row>
    <row r="12" spans="1:12">
      <c r="A12" s="48">
        <v>3</v>
      </c>
      <c r="B12" s="119">
        <f>AVERAGE(H3:H5)</f>
        <v>107.75999999999999</v>
      </c>
      <c r="C12" s="120">
        <f t="shared" si="0"/>
        <v>1.3138455827765407</v>
      </c>
    </row>
    <row r="13" spans="1:12">
      <c r="A13" s="48" t="s">
        <v>161</v>
      </c>
      <c r="B13" s="119">
        <f>AVERAGE(I3:I5)</f>
        <v>16.283333333333335</v>
      </c>
      <c r="C13" s="120">
        <f t="shared" si="0"/>
        <v>8.6947799385875122</v>
      </c>
    </row>
    <row r="14" spans="1:12">
      <c r="A14" s="48" t="s">
        <v>162</v>
      </c>
      <c r="B14" s="119">
        <f>AVERAGE(J3:J5)</f>
        <v>114.29333333333334</v>
      </c>
      <c r="C14" s="120">
        <f t="shared" si="0"/>
        <v>1.2387424171721886</v>
      </c>
    </row>
    <row r="15" spans="1:12">
      <c r="A15" s="48" t="s">
        <v>163</v>
      </c>
      <c r="B15" s="119">
        <f>AVERAGE(K3:K5)</f>
        <v>1.0866666666666667</v>
      </c>
      <c r="C15" s="120">
        <f t="shared" si="0"/>
        <v>130.28834355828221</v>
      </c>
    </row>
    <row r="16" spans="1:12">
      <c r="A16" s="48" t="s">
        <v>164</v>
      </c>
      <c r="B16" s="119">
        <f>AVERAGE(L3:L5)</f>
        <v>9.57</v>
      </c>
      <c r="C16" s="120">
        <f t="shared" si="0"/>
        <v>14.794148380355278</v>
      </c>
    </row>
  </sheetData>
  <mergeCells count="6">
    <mergeCell ref="A7:C7"/>
    <mergeCell ref="A4:B4"/>
    <mergeCell ref="A5:B5"/>
    <mergeCell ref="A1:B2"/>
    <mergeCell ref="C1:L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Figure 2c</vt:lpstr>
      <vt:lpstr>Figure 2d,e</vt:lpstr>
      <vt:lpstr>Figure 3b</vt:lpstr>
      <vt:lpstr>Figure 3d</vt:lpstr>
      <vt:lpstr>Figure 4b</vt:lpstr>
      <vt:lpstr>Figure 4c</vt:lpstr>
      <vt:lpstr>Figure 4d</vt:lpstr>
      <vt:lpstr>Figure 4f</vt:lpstr>
      <vt:lpstr>Figure 5a</vt:lpstr>
      <vt:lpstr>Figure 5b</vt:lpstr>
      <vt:lpstr>Figure 5c</vt:lpstr>
      <vt:lpstr>Figure 6c</vt:lpstr>
      <vt:lpstr>Figure 6d</vt:lpstr>
      <vt:lpstr>Figure 6e</vt:lpstr>
      <vt:lpstr>Figure 7d</vt:lpstr>
      <vt:lpstr>Figure 7e</vt:lpstr>
      <vt:lpstr>Figure 8d</vt:lpstr>
      <vt:lpstr>Figure 8e</vt:lpstr>
      <vt:lpstr>Supp. 3a</vt:lpstr>
      <vt:lpstr>Supp. 3b</vt:lpstr>
      <vt:lpstr>Supp. 4a</vt:lpstr>
      <vt:lpstr>Supp. 4b</vt:lpstr>
      <vt:lpstr>Supp. 6b</vt:lpstr>
      <vt:lpstr>Supp. 7b</vt:lpstr>
      <vt:lpstr>Supp. 13b</vt:lpstr>
      <vt:lpstr>Supp. 13c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Stanley Qi</cp:lastModifiedBy>
  <cp:revision/>
  <dcterms:created xsi:type="dcterms:W3CDTF">2024-05-03T18:47:31Z</dcterms:created>
  <dcterms:modified xsi:type="dcterms:W3CDTF">2024-07-04T00:18:18Z</dcterms:modified>
  <cp:category/>
  <cp:contentStatus/>
</cp:coreProperties>
</file>