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ikkek\Dinosaur_herbivory_project\Ornithopod_tooth_wear_cikk\cikk\tisztázott\mellékletek\"/>
    </mc:Choice>
  </mc:AlternateContent>
  <xr:revisionPtr revIDLastSave="0" documentId="13_ncr:1_{E3790741-8E46-47A2-8889-3DD98AE7675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unka1" sheetId="1" r:id="rId1"/>
    <sheet name="Munka2" sheetId="2" r:id="rId2"/>
    <sheet name="Munka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09" i="1" l="1"/>
  <c r="K96" i="1"/>
  <c r="K90" i="1"/>
  <c r="K86" i="1"/>
  <c r="K80" i="1"/>
  <c r="K74" i="1"/>
  <c r="K67" i="1"/>
  <c r="K61" i="1"/>
  <c r="K52" i="1"/>
  <c r="K42" i="1"/>
  <c r="K38" i="1"/>
  <c r="K27" i="1"/>
  <c r="K23" i="1"/>
  <c r="K9" i="1"/>
  <c r="H119" i="1" l="1"/>
  <c r="I119" i="1" s="1"/>
  <c r="H109" i="1"/>
  <c r="I109" i="1" s="1"/>
  <c r="I100" i="1"/>
  <c r="H100" i="1"/>
  <c r="H96" i="1"/>
  <c r="I96" i="1" s="1"/>
  <c r="I90" i="1"/>
  <c r="H90" i="1"/>
  <c r="H86" i="1"/>
  <c r="I86" i="1" s="1"/>
  <c r="I80" i="1"/>
  <c r="H80" i="1"/>
  <c r="H74" i="1"/>
  <c r="I74" i="1" s="1"/>
  <c r="I67" i="1"/>
  <c r="H67" i="1"/>
  <c r="H61" i="1"/>
  <c r="I61" i="1" s="1"/>
  <c r="I52" i="1"/>
  <c r="H52" i="1"/>
  <c r="H42" i="1"/>
  <c r="I42" i="1" s="1"/>
  <c r="I38" i="1"/>
  <c r="H38" i="1"/>
  <c r="H27" i="1"/>
  <c r="I27" i="1" s="1"/>
  <c r="H23" i="1"/>
  <c r="I23" i="1" s="1"/>
  <c r="H9" i="1"/>
  <c r="I9" i="1" s="1"/>
  <c r="D122" i="1"/>
  <c r="E122" i="1"/>
  <c r="D112" i="1"/>
  <c r="E112" i="1"/>
  <c r="D110" i="1"/>
  <c r="E110" i="1"/>
  <c r="D101" i="1"/>
  <c r="E101" i="1"/>
  <c r="D98" i="1"/>
  <c r="E98" i="1"/>
  <c r="D91" i="1"/>
  <c r="E91" i="1"/>
  <c r="D87" i="1"/>
  <c r="E87" i="1"/>
  <c r="D84" i="1"/>
  <c r="E84" i="1"/>
  <c r="D77" i="1"/>
  <c r="E77" i="1"/>
  <c r="D71" i="1"/>
  <c r="E71" i="1"/>
  <c r="D64" i="1"/>
  <c r="E64" i="1"/>
  <c r="D59" i="1"/>
  <c r="E59" i="1"/>
  <c r="D55" i="1"/>
  <c r="E55" i="1"/>
  <c r="D47" i="1"/>
  <c r="E47" i="1"/>
  <c r="D40" i="1"/>
  <c r="E40" i="1"/>
  <c r="D28" i="1"/>
  <c r="E28" i="1"/>
  <c r="D25" i="1"/>
  <c r="E25" i="1"/>
  <c r="E14" i="1"/>
  <c r="D14" i="1"/>
</calcChain>
</file>

<file path=xl/sharedStrings.xml><?xml version="1.0" encoding="utf-8"?>
<sst xmlns="http://schemas.openxmlformats.org/spreadsheetml/2006/main" count="344" uniqueCount="128">
  <si>
    <t>Taxon</t>
  </si>
  <si>
    <t>wear facet angle relative to apicobasal axis</t>
  </si>
  <si>
    <t>Catalogue number</t>
  </si>
  <si>
    <t>complete, unworn crown</t>
  </si>
  <si>
    <r>
      <t>wear facet area (mm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>) before rescaling</t>
    </r>
  </si>
  <si>
    <t>Zalmoxes</t>
  </si>
  <si>
    <t>MTM</t>
  </si>
  <si>
    <t>MAFI</t>
  </si>
  <si>
    <t>V.13531a</t>
  </si>
  <si>
    <t>Iguanodon</t>
  </si>
  <si>
    <t>London</t>
  </si>
  <si>
    <t>NHM_R364</t>
  </si>
  <si>
    <t>NHM_R36500</t>
  </si>
  <si>
    <t>NHM_R6756</t>
  </si>
  <si>
    <t>NHM_R3428</t>
  </si>
  <si>
    <t>NHM_R2394</t>
  </si>
  <si>
    <t>NHM_R4700</t>
  </si>
  <si>
    <t>NHM_R1895</t>
  </si>
  <si>
    <t>NHM_R1635</t>
  </si>
  <si>
    <t>NHM_R604</t>
  </si>
  <si>
    <t>NHM_R2387</t>
  </si>
  <si>
    <t>Hypsilophodontid (USA-YPM)</t>
  </si>
  <si>
    <t>Matheronodon</t>
  </si>
  <si>
    <t>Velaux</t>
  </si>
  <si>
    <t>Owenodon</t>
  </si>
  <si>
    <t>Rhabdodon</t>
  </si>
  <si>
    <t>Tenontosaurus</t>
  </si>
  <si>
    <t>AMNH3014</t>
  </si>
  <si>
    <t>USA/AMNH</t>
  </si>
  <si>
    <t>AMNH3034</t>
  </si>
  <si>
    <t>AMNH33699</t>
  </si>
  <si>
    <t>USA/YPM</t>
  </si>
  <si>
    <t>YPM5456_associated_tooth_4</t>
  </si>
  <si>
    <t>YPM5456_associated_tooth_5</t>
  </si>
  <si>
    <t>YPM5456_associated_tooth_6</t>
  </si>
  <si>
    <t>YPM5456_associated_tooth_8</t>
  </si>
  <si>
    <t>YPM5456_associated_tooth_9</t>
  </si>
  <si>
    <t>YPM5456_associated_tooth_3</t>
  </si>
  <si>
    <t>SMU76267</t>
  </si>
  <si>
    <t>SMU76268</t>
  </si>
  <si>
    <t>USA/SMU</t>
  </si>
  <si>
    <t>Thescelosaurus</t>
  </si>
  <si>
    <t>USA/CMNH</t>
  </si>
  <si>
    <t>CM90336</t>
  </si>
  <si>
    <t>PAL427737</t>
  </si>
  <si>
    <t>USA/USMN</t>
  </si>
  <si>
    <t>YPM8537</t>
  </si>
  <si>
    <t>YPM55488</t>
  </si>
  <si>
    <t>YPM55489</t>
  </si>
  <si>
    <t>MX</t>
  </si>
  <si>
    <t>Hypsilophodon</t>
  </si>
  <si>
    <t>NHM_R8367</t>
  </si>
  <si>
    <t>Dryosaurus</t>
  </si>
  <si>
    <t>Convolosaurus</t>
  </si>
  <si>
    <t>*ESTIMATION!</t>
  </si>
  <si>
    <t>SMU72316</t>
  </si>
  <si>
    <t>SMU_I_AZI</t>
  </si>
  <si>
    <t>YPM55478</t>
  </si>
  <si>
    <t>YPM55480</t>
  </si>
  <si>
    <t>YPM55484</t>
  </si>
  <si>
    <t>-</t>
  </si>
  <si>
    <t>Othnielosaurus</t>
  </si>
  <si>
    <t>Camptosaurus</t>
  </si>
  <si>
    <t>Nanosaurus</t>
  </si>
  <si>
    <t>Bugenasaura</t>
  </si>
  <si>
    <t>Mechin</t>
  </si>
  <si>
    <t>Cruzy</t>
  </si>
  <si>
    <t>Oxford</t>
  </si>
  <si>
    <t>USNM_PAL412491</t>
  </si>
  <si>
    <t>DT</t>
  </si>
  <si>
    <t>USA/USNM</t>
  </si>
  <si>
    <t>V.13514b</t>
  </si>
  <si>
    <t>V.13514a</t>
  </si>
  <si>
    <t>V.13514c</t>
  </si>
  <si>
    <t>V.13514d</t>
  </si>
  <si>
    <t>Ob_3073_A</t>
  </si>
  <si>
    <t>NHM_R8418</t>
  </si>
  <si>
    <t>NHM_R192</t>
  </si>
  <si>
    <t>NHM_R2477</t>
  </si>
  <si>
    <t>NHM_R6372</t>
  </si>
  <si>
    <t>NHM_R2998</t>
  </si>
  <si>
    <t>YPM55487</t>
  </si>
  <si>
    <t>M269</t>
  </si>
  <si>
    <t>M26</t>
  </si>
  <si>
    <t>MN116</t>
  </si>
  <si>
    <t>J3303</t>
  </si>
  <si>
    <t>YPM1876</t>
  </si>
  <si>
    <t>CM3392</t>
  </si>
  <si>
    <t>YPM9524</t>
  </si>
  <si>
    <t>YPM9523</t>
  </si>
  <si>
    <t>USNM4697</t>
  </si>
  <si>
    <t>USNM_V5818</t>
  </si>
  <si>
    <t>USNM_V7081</t>
  </si>
  <si>
    <t>USNM_V5819</t>
  </si>
  <si>
    <t>YPM8098</t>
  </si>
  <si>
    <t>Laosaurus</t>
  </si>
  <si>
    <t>YPM1882</t>
  </si>
  <si>
    <t>USNM_V5829</t>
  </si>
  <si>
    <t>YPM5748</t>
  </si>
  <si>
    <t>YPM7451</t>
  </si>
  <si>
    <t>tooth crown volume (mm3) before rescaling</t>
  </si>
  <si>
    <r>
      <t>tooth crown volume (mm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  <r>
      <rPr>
        <b/>
        <sz val="11"/>
        <color theme="1"/>
        <rFont val="Calibri"/>
        <family val="2"/>
        <charset val="238"/>
        <scheme val="minor"/>
      </rPr>
      <t xml:space="preserve">) after rescaling </t>
    </r>
  </si>
  <si>
    <t>YPM1880</t>
  </si>
  <si>
    <t>Cumnoria</t>
  </si>
  <si>
    <t>MN227</t>
  </si>
  <si>
    <t>% of worn crown volume/complete crown volume (max with green)</t>
  </si>
  <si>
    <r>
      <t>Total volume of worn crown per jaw quadrant (mm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  <r>
      <rPr>
        <b/>
        <sz val="11"/>
        <color theme="1"/>
        <rFont val="Calibri"/>
        <family val="2"/>
        <charset val="238"/>
        <scheme val="minor"/>
      </rPr>
      <t>)</t>
    </r>
  </si>
  <si>
    <t xml:space="preserve"> </t>
  </si>
  <si>
    <t>Number of alveoli in one lower jaw quadrant</t>
  </si>
  <si>
    <t>Institute/location</t>
  </si>
  <si>
    <r>
      <t>calculated volume (mm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  <r>
      <rPr>
        <b/>
        <sz val="11"/>
        <color theme="1"/>
        <rFont val="Calibri"/>
        <family val="2"/>
        <charset val="238"/>
        <scheme val="minor"/>
      </rPr>
      <t>) of most worn crown</t>
    </r>
  </si>
  <si>
    <t>exhibition_1_lower</t>
  </si>
  <si>
    <t>exhibition_3_lower</t>
  </si>
  <si>
    <t>exhibition_2_upper</t>
  </si>
  <si>
    <t>R.2747_upper</t>
  </si>
  <si>
    <t>V.13514e_upper</t>
  </si>
  <si>
    <t>mx_tooth_complete</t>
  </si>
  <si>
    <t>mx_tooth_worn</t>
  </si>
  <si>
    <t>NHM_R5863 (broken tooth)</t>
  </si>
  <si>
    <t>NHM_R5863 (tooth in dentary)</t>
  </si>
  <si>
    <t>SMU72316_isolated_worn_dentary_tooth_a</t>
  </si>
  <si>
    <t>SMU72316_isolated_worn_dentary_tooth_b</t>
  </si>
  <si>
    <t>SMU72316_izisolated_worn_dentary_tooth_c</t>
  </si>
  <si>
    <t>SMU72316_isolated_worn_dentary_tooth_d</t>
  </si>
  <si>
    <t>J3303 (left dentary tooth)</t>
  </si>
  <si>
    <t xml:space="preserve">J3303 </t>
  </si>
  <si>
    <t>worn maxillary tooth</t>
  </si>
  <si>
    <t>worn dentary tooth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</si>
</sst>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i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15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2" borderId="0" xfId="0" applyFont="1" applyFill="1" applyAlignment="1">
      <alignment horizontal="center" vertical="top"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horizontal="center" vertical="top" wrapText="1"/>
    </xf>
    <xf numFmtId="2" fontId="0" fillId="0" borderId="0" xfId="0" applyNumberFormat="1"/>
    <xf numFmtId="0" fontId="6" fillId="0" borderId="0" xfId="0" applyFont="1" applyAlignment="1">
      <alignment vertical="center" textRotation="90"/>
    </xf>
    <xf numFmtId="2" fontId="0" fillId="0" borderId="2" xfId="0" applyNumberFormat="1" applyBorder="1" applyAlignment="1">
      <alignment horizontal="center"/>
    </xf>
    <xf numFmtId="0" fontId="0" fillId="3" borderId="2" xfId="0" applyFill="1" applyBorder="1" applyAlignment="1">
      <alignment horizontal="center" wrapText="1"/>
    </xf>
    <xf numFmtId="2" fontId="0" fillId="3" borderId="2" xfId="0" applyNumberFormat="1" applyFill="1" applyBorder="1" applyAlignment="1">
      <alignment horizontal="center"/>
    </xf>
    <xf numFmtId="0" fontId="0" fillId="5" borderId="2" xfId="0" applyFill="1" applyBorder="1" applyAlignment="1">
      <alignment horizontal="center" wrapText="1"/>
    </xf>
    <xf numFmtId="2" fontId="0" fillId="5" borderId="2" xfId="0" applyNumberFormat="1" applyFill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3" borderId="2" xfId="0" applyFill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0" fontId="0" fillId="4" borderId="8" xfId="0" applyFill="1" applyBorder="1" applyAlignment="1">
      <alignment horizontal="center"/>
    </xf>
    <xf numFmtId="2" fontId="0" fillId="4" borderId="8" xfId="0" applyNumberForma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textRotation="90" wrapText="1"/>
    </xf>
    <xf numFmtId="0" fontId="0" fillId="5" borderId="0" xfId="0" applyFill="1" applyAlignment="1">
      <alignment horizontal="center" wrapText="1"/>
    </xf>
    <xf numFmtId="2" fontId="4" fillId="3" borderId="2" xfId="0" applyNumberFormat="1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2" xfId="0" applyBorder="1" applyAlignment="1">
      <alignment horizontal="center"/>
    </xf>
    <xf numFmtId="2" fontId="0" fillId="6" borderId="8" xfId="0" applyNumberFormat="1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8" fillId="3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left" vertical="top" wrapText="1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5" borderId="0" xfId="0" applyFill="1" applyAlignment="1">
      <alignment horizontal="left"/>
    </xf>
    <xf numFmtId="0" fontId="0" fillId="5" borderId="8" xfId="0" applyFill="1" applyBorder="1" applyAlignment="1">
      <alignment horizontal="center"/>
    </xf>
    <xf numFmtId="0" fontId="0" fillId="5" borderId="8" xfId="0" applyFill="1" applyBorder="1" applyAlignment="1">
      <alignment horizontal="center" wrapText="1"/>
    </xf>
    <xf numFmtId="0" fontId="0" fillId="3" borderId="8" xfId="0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5" borderId="9" xfId="0" applyFill="1" applyBorder="1" applyAlignment="1">
      <alignment horizontal="center"/>
    </xf>
    <xf numFmtId="2" fontId="0" fillId="6" borderId="11" xfId="0" applyNumberForma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5" borderId="2" xfId="0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 wrapText="1"/>
    </xf>
    <xf numFmtId="0" fontId="1" fillId="0" borderId="13" xfId="0" applyFon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2" fontId="1" fillId="0" borderId="2" xfId="0" applyNumberFormat="1" applyFont="1" applyBorder="1" applyAlignment="1">
      <alignment horizontal="center"/>
    </xf>
    <xf numFmtId="2" fontId="1" fillId="2" borderId="0" xfId="0" applyNumberFormat="1" applyFont="1" applyFill="1" applyAlignment="1">
      <alignment horizontal="center" vertical="top" wrapText="1"/>
    </xf>
    <xf numFmtId="0" fontId="1" fillId="3" borderId="7" xfId="0" applyFont="1" applyFill="1" applyBorder="1" applyAlignment="1">
      <alignment horizontal="left"/>
    </xf>
    <xf numFmtId="0" fontId="0" fillId="0" borderId="7" xfId="0" applyBorder="1" applyAlignment="1">
      <alignment horizontal="left" wrapText="1"/>
    </xf>
    <xf numFmtId="0" fontId="0" fillId="5" borderId="7" xfId="0" applyFill="1" applyBorder="1" applyAlignment="1">
      <alignment horizontal="left" wrapText="1"/>
    </xf>
    <xf numFmtId="0" fontId="1" fillId="3" borderId="7" xfId="0" applyFont="1" applyFill="1" applyBorder="1" applyAlignment="1">
      <alignment horizontal="left" wrapText="1"/>
    </xf>
    <xf numFmtId="0" fontId="0" fillId="5" borderId="7" xfId="0" applyFill="1" applyBorder="1" applyAlignment="1">
      <alignment horizontal="left"/>
    </xf>
    <xf numFmtId="0" fontId="0" fillId="0" borderId="7" xfId="0" applyBorder="1" applyAlignment="1">
      <alignment horizontal="left"/>
    </xf>
    <xf numFmtId="0" fontId="10" fillId="3" borderId="7" xfId="0" applyFont="1" applyFill="1" applyBorder="1" applyAlignment="1">
      <alignment horizontal="left"/>
    </xf>
    <xf numFmtId="0" fontId="0" fillId="0" borderId="10" xfId="0" applyBorder="1" applyAlignment="1">
      <alignment horizontal="left"/>
    </xf>
    <xf numFmtId="0" fontId="1" fillId="3" borderId="10" xfId="0" applyFont="1" applyFill="1" applyBorder="1" applyAlignment="1">
      <alignment horizontal="left"/>
    </xf>
    <xf numFmtId="0" fontId="0" fillId="5" borderId="10" xfId="0" applyFill="1" applyBorder="1" applyAlignment="1">
      <alignment horizontal="left"/>
    </xf>
    <xf numFmtId="2" fontId="1" fillId="3" borderId="2" xfId="0" applyNumberFormat="1" applyFont="1" applyFill="1" applyBorder="1" applyAlignment="1">
      <alignment horizontal="center"/>
    </xf>
    <xf numFmtId="2" fontId="1" fillId="5" borderId="2" xfId="0" applyNumberFormat="1" applyFont="1" applyFill="1" applyBorder="1" applyAlignment="1">
      <alignment horizontal="center"/>
    </xf>
    <xf numFmtId="2" fontId="10" fillId="3" borderId="2" xfId="0" applyNumberFormat="1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 vertical="center" textRotation="90" wrapText="1"/>
    </xf>
    <xf numFmtId="0" fontId="6" fillId="5" borderId="4" xfId="0" applyFont="1" applyFill="1" applyBorder="1" applyAlignment="1">
      <alignment horizontal="center" vertical="center" textRotation="90" wrapText="1"/>
    </xf>
    <xf numFmtId="0" fontId="6" fillId="5" borderId="5" xfId="0" applyFont="1" applyFill="1" applyBorder="1" applyAlignment="1">
      <alignment horizontal="center" vertical="center" textRotation="90" wrapText="1"/>
    </xf>
    <xf numFmtId="0" fontId="6" fillId="5" borderId="2" xfId="0" applyFont="1" applyFill="1" applyBorder="1" applyAlignment="1">
      <alignment horizontal="center" vertical="center" textRotation="90"/>
    </xf>
    <xf numFmtId="0" fontId="6" fillId="5" borderId="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textRotation="90"/>
    </xf>
    <xf numFmtId="0" fontId="6" fillId="5" borderId="4" xfId="0" applyFont="1" applyFill="1" applyBorder="1" applyAlignment="1">
      <alignment horizontal="center" vertical="center" textRotation="90"/>
    </xf>
    <xf numFmtId="0" fontId="6" fillId="5" borderId="5" xfId="0" applyFont="1" applyFill="1" applyBorder="1" applyAlignment="1">
      <alignment horizontal="center" vertical="center" textRotation="90"/>
    </xf>
    <xf numFmtId="0" fontId="9" fillId="5" borderId="3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2" fontId="1" fillId="5" borderId="12" xfId="0" applyNumberFormat="1" applyFont="1" applyFill="1" applyBorder="1" applyAlignment="1">
      <alignment horizontal="center" vertical="center"/>
    </xf>
    <xf numFmtId="2" fontId="1" fillId="5" borderId="13" xfId="0" applyNumberFormat="1" applyFont="1" applyFill="1" applyBorder="1" applyAlignment="1">
      <alignment horizontal="center" vertical="center"/>
    </xf>
    <xf numFmtId="2" fontId="1" fillId="5" borderId="14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2" fontId="1" fillId="0" borderId="12" xfId="0" applyNumberFormat="1" applyFont="1" applyBorder="1" applyAlignment="1">
      <alignment horizontal="center" vertical="center"/>
    </xf>
    <xf numFmtId="2" fontId="1" fillId="0" borderId="14" xfId="0" applyNumberFormat="1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86"/>
  <sheetViews>
    <sheetView tabSelected="1" topLeftCell="D1" zoomScale="85" zoomScaleNormal="85" workbookViewId="0">
      <pane ySplit="1" topLeftCell="A2" activePane="bottomLeft" state="frozen"/>
      <selection pane="bottomLeft" activeCell="N8" sqref="N8"/>
    </sheetView>
  </sheetViews>
  <sheetFormatPr defaultRowHeight="14.4" x14ac:dyDescent="0.3"/>
  <cols>
    <col min="1" max="1" width="21" customWidth="1"/>
    <col min="2" max="2" width="10.6640625" customWidth="1"/>
    <col min="3" max="3" width="38.6640625" style="45" bestFit="1" customWidth="1"/>
    <col min="4" max="4" width="13.33203125" style="8" bestFit="1" customWidth="1"/>
    <col min="5" max="5" width="12.6640625" style="8" customWidth="1"/>
    <col min="6" max="6" width="13.44140625" style="8" customWidth="1"/>
    <col min="7" max="8" width="13.88671875" style="8" customWidth="1"/>
    <col min="9" max="9" width="17.6640625" style="8" customWidth="1"/>
    <col min="10" max="10" width="13.6640625" style="8" customWidth="1"/>
    <col min="11" max="11" width="16.6640625" style="8" customWidth="1"/>
    <col min="12" max="12" width="4.109375" bestFit="1" customWidth="1"/>
    <col min="13" max="13" width="14.44140625" bestFit="1" customWidth="1"/>
    <col min="14" max="14" width="97.5546875" customWidth="1"/>
    <col min="15" max="15" width="105.5546875" bestFit="1" customWidth="1"/>
    <col min="16" max="16" width="90.109375" bestFit="1" customWidth="1"/>
    <col min="17" max="17" width="51.44140625" bestFit="1" customWidth="1"/>
    <col min="18" max="18" width="56.6640625" customWidth="1"/>
    <col min="19" max="19" width="90.109375" bestFit="1" customWidth="1"/>
  </cols>
  <sheetData>
    <row r="1" spans="1:15" s="2" customFormat="1" ht="61.2" customHeight="1" thickBot="1" x14ac:dyDescent="0.35">
      <c r="A1" s="2" t="s">
        <v>0</v>
      </c>
      <c r="B1" s="2" t="s">
        <v>109</v>
      </c>
      <c r="C1" s="42" t="s">
        <v>2</v>
      </c>
      <c r="D1" s="5" t="s">
        <v>1</v>
      </c>
      <c r="E1" s="5" t="s">
        <v>4</v>
      </c>
      <c r="F1" s="5" t="s">
        <v>100</v>
      </c>
      <c r="G1" s="5" t="s">
        <v>101</v>
      </c>
      <c r="H1" s="61" t="s">
        <v>110</v>
      </c>
      <c r="I1" s="61" t="s">
        <v>105</v>
      </c>
      <c r="J1" s="61" t="s">
        <v>108</v>
      </c>
      <c r="K1" s="61" t="s">
        <v>106</v>
      </c>
      <c r="L1" s="13"/>
    </row>
    <row r="2" spans="1:15" s="3" customFormat="1" ht="15" thickTop="1" x14ac:dyDescent="0.3">
      <c r="B2" s="4"/>
      <c r="C2" s="43"/>
      <c r="D2" s="6"/>
      <c r="E2" s="7"/>
      <c r="F2" s="7"/>
      <c r="G2" s="6"/>
      <c r="H2" s="6"/>
      <c r="I2" s="6"/>
      <c r="J2" s="6"/>
      <c r="K2" s="6"/>
    </row>
    <row r="3" spans="1:15" x14ac:dyDescent="0.3">
      <c r="A3" s="78" t="s">
        <v>5</v>
      </c>
      <c r="B3" s="22" t="s">
        <v>7</v>
      </c>
      <c r="C3" s="62" t="s">
        <v>71</v>
      </c>
      <c r="D3" s="18"/>
      <c r="E3" s="18"/>
      <c r="F3" s="72">
        <v>136.38561799999999</v>
      </c>
      <c r="G3" s="72">
        <v>388.45237400000002</v>
      </c>
      <c r="H3" s="72"/>
      <c r="I3" s="72"/>
      <c r="J3" s="72"/>
      <c r="K3" s="72"/>
      <c r="L3" s="36" t="s">
        <v>69</v>
      </c>
      <c r="N3" s="38" t="s">
        <v>3</v>
      </c>
    </row>
    <row r="4" spans="1:15" x14ac:dyDescent="0.3">
      <c r="A4" s="78"/>
      <c r="B4" s="21" t="s">
        <v>6</v>
      </c>
      <c r="C4" s="63" t="s">
        <v>111</v>
      </c>
      <c r="D4" s="23">
        <v>27</v>
      </c>
      <c r="E4" s="16">
        <v>32.526299999999999</v>
      </c>
      <c r="F4" s="16">
        <v>1439.1907699999999</v>
      </c>
      <c r="G4" s="16"/>
      <c r="H4" s="16"/>
      <c r="I4" s="16"/>
      <c r="J4" s="16"/>
      <c r="K4" s="16"/>
      <c r="L4" s="36" t="s">
        <v>69</v>
      </c>
      <c r="N4" s="39" t="s">
        <v>126</v>
      </c>
    </row>
    <row r="5" spans="1:15" x14ac:dyDescent="0.3">
      <c r="A5" s="78"/>
      <c r="B5" s="21" t="s">
        <v>6</v>
      </c>
      <c r="C5" s="63" t="s">
        <v>113</v>
      </c>
      <c r="D5" s="16">
        <v>43.9</v>
      </c>
      <c r="E5" s="16">
        <v>132.82339999999999</v>
      </c>
      <c r="F5" s="16">
        <v>1670.097812</v>
      </c>
      <c r="G5" s="16"/>
      <c r="H5" s="16"/>
      <c r="I5" s="16"/>
      <c r="J5" s="16"/>
      <c r="K5" s="16"/>
      <c r="L5" s="36" t="s">
        <v>69</v>
      </c>
      <c r="N5" s="40" t="s">
        <v>127</v>
      </c>
    </row>
    <row r="6" spans="1:15" x14ac:dyDescent="0.3">
      <c r="A6" s="78"/>
      <c r="B6" s="21" t="s">
        <v>6</v>
      </c>
      <c r="C6" s="63" t="s">
        <v>112</v>
      </c>
      <c r="D6" s="16">
        <v>43.7</v>
      </c>
      <c r="E6" s="16">
        <v>100.39109999999999</v>
      </c>
      <c r="F6" s="16">
        <v>2121.4578919999999</v>
      </c>
      <c r="G6" s="16"/>
      <c r="H6" s="16"/>
      <c r="I6" s="16"/>
      <c r="J6" s="16"/>
      <c r="K6" s="16"/>
      <c r="L6" s="36" t="s">
        <v>69</v>
      </c>
      <c r="N6" s="41" t="s">
        <v>54</v>
      </c>
      <c r="O6" s="26"/>
    </row>
    <row r="7" spans="1:15" x14ac:dyDescent="0.3">
      <c r="A7" s="78"/>
      <c r="B7" s="21" t="s">
        <v>6</v>
      </c>
      <c r="C7" s="64" t="s">
        <v>114</v>
      </c>
      <c r="D7" s="16">
        <v>46</v>
      </c>
      <c r="E7" s="16">
        <v>55.7104</v>
      </c>
      <c r="F7" s="16">
        <v>246.56465</v>
      </c>
      <c r="G7" s="16"/>
      <c r="H7" s="16"/>
      <c r="I7" s="16"/>
      <c r="J7" s="16"/>
      <c r="K7" s="16"/>
      <c r="L7" s="36" t="s">
        <v>69</v>
      </c>
    </row>
    <row r="8" spans="1:15" x14ac:dyDescent="0.3">
      <c r="A8" s="78"/>
      <c r="B8" s="21" t="s">
        <v>7</v>
      </c>
      <c r="C8" s="64" t="s">
        <v>72</v>
      </c>
      <c r="D8" s="16">
        <v>38</v>
      </c>
      <c r="E8" s="16">
        <v>37.651899999999998</v>
      </c>
      <c r="F8" s="16">
        <v>194.10764699999999</v>
      </c>
      <c r="G8" s="16"/>
      <c r="H8" s="16"/>
      <c r="I8" s="16"/>
      <c r="J8" s="16"/>
      <c r="K8" s="16"/>
      <c r="L8" s="36" t="s">
        <v>69</v>
      </c>
    </row>
    <row r="9" spans="1:15" x14ac:dyDescent="0.3">
      <c r="A9" s="78"/>
      <c r="B9" s="21" t="s">
        <v>7</v>
      </c>
      <c r="C9" s="64" t="s">
        <v>73</v>
      </c>
      <c r="D9" s="16">
        <v>39.299999999999997</v>
      </c>
      <c r="E9" s="16">
        <v>73.395300000000006</v>
      </c>
      <c r="F9" s="16">
        <v>260.76371999999998</v>
      </c>
      <c r="G9" s="16">
        <v>260.76371999999998</v>
      </c>
      <c r="H9" s="73">
        <f t="shared" ref="H9" si="0">(G$3-G9)</f>
        <v>127.68865400000004</v>
      </c>
      <c r="I9" s="73">
        <f t="shared" ref="I9" si="1">H9/G$3*100</f>
        <v>32.871122059354448</v>
      </c>
      <c r="J9" s="73">
        <v>11</v>
      </c>
      <c r="K9" s="60">
        <f>H9*J9</f>
        <v>1404.5751940000005</v>
      </c>
      <c r="L9" s="36" t="s">
        <v>69</v>
      </c>
    </row>
    <row r="10" spans="1:15" x14ac:dyDescent="0.3">
      <c r="A10" s="78"/>
      <c r="B10" s="21" t="s">
        <v>7</v>
      </c>
      <c r="C10" s="64" t="s">
        <v>8</v>
      </c>
      <c r="D10" s="16">
        <v>46</v>
      </c>
      <c r="E10" s="16">
        <v>109.1404</v>
      </c>
      <c r="F10" s="16">
        <v>1851.0163889999999</v>
      </c>
      <c r="G10" s="16"/>
      <c r="H10" s="16" t="s">
        <v>107</v>
      </c>
      <c r="I10" s="16"/>
      <c r="J10" s="16"/>
      <c r="K10" s="60"/>
      <c r="L10" s="36" t="s">
        <v>69</v>
      </c>
    </row>
    <row r="11" spans="1:15" x14ac:dyDescent="0.3">
      <c r="A11" s="78"/>
      <c r="B11" s="21" t="s">
        <v>7</v>
      </c>
      <c r="C11" s="64" t="s">
        <v>74</v>
      </c>
      <c r="D11" s="16">
        <v>30</v>
      </c>
      <c r="E11" s="16">
        <v>33.3733</v>
      </c>
      <c r="F11" s="16">
        <v>182.94523699999999</v>
      </c>
      <c r="G11" s="16"/>
      <c r="H11" s="16"/>
      <c r="I11" s="16"/>
      <c r="J11" s="16"/>
      <c r="K11" s="60"/>
      <c r="L11" s="36" t="s">
        <v>69</v>
      </c>
    </row>
    <row r="12" spans="1:15" ht="15" thickBot="1" x14ac:dyDescent="0.35">
      <c r="A12" s="78"/>
      <c r="B12" s="21" t="s">
        <v>7</v>
      </c>
      <c r="C12" s="63" t="s">
        <v>115</v>
      </c>
      <c r="D12" s="16">
        <v>41</v>
      </c>
      <c r="E12" s="16">
        <v>66.521699999999996</v>
      </c>
      <c r="F12" s="16">
        <v>278.98699499999998</v>
      </c>
      <c r="G12" s="16"/>
      <c r="H12" s="16"/>
      <c r="I12" s="16"/>
      <c r="J12" s="16"/>
      <c r="K12" s="60"/>
      <c r="L12" s="36" t="s">
        <v>69</v>
      </c>
    </row>
    <row r="13" spans="1:15" ht="15" thickBot="1" x14ac:dyDescent="0.35">
      <c r="A13" s="78"/>
      <c r="B13" s="19" t="s">
        <v>7</v>
      </c>
      <c r="C13" s="64" t="s">
        <v>75</v>
      </c>
      <c r="D13" s="20">
        <v>40</v>
      </c>
      <c r="E13" s="20">
        <v>61.451700000000002</v>
      </c>
      <c r="F13" s="20">
        <v>738.092669</v>
      </c>
      <c r="G13" s="20"/>
      <c r="H13" s="20"/>
      <c r="I13" s="20"/>
      <c r="J13" s="20"/>
      <c r="K13" s="73"/>
      <c r="L13" s="25" t="s">
        <v>49</v>
      </c>
      <c r="N13" s="50"/>
    </row>
    <row r="14" spans="1:15" ht="15" customHeight="1" x14ac:dyDescent="0.3">
      <c r="B14" s="1"/>
      <c r="C14" s="44"/>
      <c r="D14" s="60">
        <f>AVERAGE(D4:D13)</f>
        <v>39.49</v>
      </c>
      <c r="E14" s="60">
        <f>AVERAGE(E4:E13)</f>
        <v>70.298549999999992</v>
      </c>
      <c r="F14" s="16"/>
      <c r="G14" s="16"/>
      <c r="H14" s="16"/>
      <c r="I14" s="16"/>
      <c r="J14" s="16"/>
      <c r="K14" s="60"/>
      <c r="L14" s="14"/>
    </row>
    <row r="15" spans="1:15" ht="15" customHeight="1" x14ac:dyDescent="0.3">
      <c r="A15" s="78" t="s">
        <v>9</v>
      </c>
      <c r="B15" s="17" t="s">
        <v>10</v>
      </c>
      <c r="C15" s="65" t="s">
        <v>11</v>
      </c>
      <c r="D15" s="18"/>
      <c r="E15" s="18"/>
      <c r="F15" s="72">
        <v>12472.016396000001</v>
      </c>
      <c r="G15" s="72">
        <v>12472.016396000001</v>
      </c>
      <c r="H15" s="72"/>
      <c r="I15" s="72"/>
      <c r="J15" s="72"/>
      <c r="K15" s="72"/>
      <c r="L15" s="36" t="s">
        <v>69</v>
      </c>
    </row>
    <row r="16" spans="1:15" x14ac:dyDescent="0.3">
      <c r="A16" s="78"/>
      <c r="B16" s="21" t="s">
        <v>10</v>
      </c>
      <c r="C16" s="63" t="s">
        <v>12</v>
      </c>
      <c r="D16" s="16">
        <v>57.4</v>
      </c>
      <c r="E16" s="16">
        <v>370.07580000000002</v>
      </c>
      <c r="F16" s="16">
        <v>5313.4502000000002</v>
      </c>
      <c r="G16" s="16"/>
      <c r="H16" s="16"/>
      <c r="I16" s="16"/>
      <c r="J16" s="16"/>
      <c r="K16" s="60"/>
      <c r="L16" s="36" t="s">
        <v>69</v>
      </c>
    </row>
    <row r="17" spans="1:19" x14ac:dyDescent="0.3">
      <c r="A17" s="78"/>
      <c r="B17" s="21" t="s">
        <v>10</v>
      </c>
      <c r="C17" s="64" t="s">
        <v>13</v>
      </c>
      <c r="D17" s="16">
        <v>39</v>
      </c>
      <c r="E17" s="16">
        <v>231.2073</v>
      </c>
      <c r="F17" s="16">
        <v>2912.9979669999998</v>
      </c>
      <c r="G17" s="16"/>
      <c r="H17" s="16"/>
      <c r="I17" s="16"/>
      <c r="J17" s="16"/>
      <c r="K17" s="60"/>
      <c r="L17" s="36" t="s">
        <v>69</v>
      </c>
    </row>
    <row r="18" spans="1:19" x14ac:dyDescent="0.3">
      <c r="A18" s="78"/>
      <c r="B18" s="21" t="s">
        <v>10</v>
      </c>
      <c r="C18" s="64" t="s">
        <v>14</v>
      </c>
      <c r="D18" s="16">
        <v>47.5</v>
      </c>
      <c r="E18" s="16">
        <v>107.7967</v>
      </c>
      <c r="F18" s="16">
        <v>870.02694599999995</v>
      </c>
      <c r="G18" s="16"/>
      <c r="H18" s="16"/>
      <c r="I18" s="16"/>
      <c r="J18" s="16"/>
      <c r="K18" s="60"/>
      <c r="L18" s="36" t="s">
        <v>69</v>
      </c>
    </row>
    <row r="19" spans="1:19" x14ac:dyDescent="0.3">
      <c r="A19" s="78"/>
      <c r="B19" s="21" t="s">
        <v>10</v>
      </c>
      <c r="C19" s="63" t="s">
        <v>15</v>
      </c>
      <c r="D19" s="16">
        <v>30</v>
      </c>
      <c r="E19" s="16">
        <v>217.11539999999999</v>
      </c>
      <c r="F19" s="16">
        <v>2086.0855459999998</v>
      </c>
      <c r="G19" s="16"/>
      <c r="H19" s="16"/>
      <c r="I19" s="16"/>
      <c r="J19" s="16"/>
      <c r="K19" s="60"/>
      <c r="L19" s="36" t="s">
        <v>69</v>
      </c>
      <c r="S19" s="8"/>
    </row>
    <row r="20" spans="1:19" x14ac:dyDescent="0.3">
      <c r="A20" s="78"/>
      <c r="B20" s="21" t="s">
        <v>10</v>
      </c>
      <c r="C20" s="64" t="s">
        <v>16</v>
      </c>
      <c r="D20" s="16">
        <v>26</v>
      </c>
      <c r="E20" s="16">
        <v>154.07499999999999</v>
      </c>
      <c r="F20" s="16">
        <v>2016</v>
      </c>
      <c r="G20" s="16"/>
      <c r="H20" s="16"/>
      <c r="I20" s="16"/>
      <c r="J20" s="16"/>
      <c r="K20" s="60"/>
      <c r="L20" s="36" t="s">
        <v>69</v>
      </c>
      <c r="S20" s="8"/>
    </row>
    <row r="21" spans="1:19" x14ac:dyDescent="0.3">
      <c r="A21" s="78"/>
      <c r="B21" s="21" t="s">
        <v>10</v>
      </c>
      <c r="C21" s="63" t="s">
        <v>17</v>
      </c>
      <c r="D21" s="16">
        <v>30</v>
      </c>
      <c r="E21" s="16">
        <v>155.24209999999999</v>
      </c>
      <c r="F21" s="16">
        <v>2016.7923639999999</v>
      </c>
      <c r="G21" s="16"/>
      <c r="H21" s="16"/>
      <c r="I21" s="16"/>
      <c r="J21" s="16"/>
      <c r="K21" s="60"/>
      <c r="L21" s="36" t="s">
        <v>69</v>
      </c>
      <c r="N21" s="12"/>
      <c r="S21" s="8"/>
    </row>
    <row r="22" spans="1:19" x14ac:dyDescent="0.3">
      <c r="A22" s="78"/>
      <c r="B22" s="21" t="s">
        <v>10</v>
      </c>
      <c r="C22" s="63" t="s">
        <v>18</v>
      </c>
      <c r="D22" s="16">
        <v>45</v>
      </c>
      <c r="E22" s="16">
        <v>206.26390000000001</v>
      </c>
      <c r="F22" s="16">
        <v>2330.6676400000001</v>
      </c>
      <c r="G22" s="16"/>
      <c r="H22" s="16"/>
      <c r="I22" s="16"/>
      <c r="J22" s="16"/>
      <c r="K22" s="60"/>
      <c r="L22" s="36" t="s">
        <v>69</v>
      </c>
      <c r="M22" s="8"/>
      <c r="N22" s="8"/>
      <c r="O22" s="8"/>
      <c r="S22" s="8"/>
    </row>
    <row r="23" spans="1:19" ht="13.5" customHeight="1" x14ac:dyDescent="0.3">
      <c r="A23" s="78"/>
      <c r="B23" s="21" t="s">
        <v>10</v>
      </c>
      <c r="C23" s="64" t="s">
        <v>19</v>
      </c>
      <c r="D23" s="16">
        <v>27</v>
      </c>
      <c r="E23" s="16">
        <v>114.1584</v>
      </c>
      <c r="F23" s="16">
        <v>798.36851300000001</v>
      </c>
      <c r="G23" s="16">
        <v>3898.2078550000001</v>
      </c>
      <c r="H23" s="73">
        <f>(G$15-G23)</f>
        <v>8573.8085410000003</v>
      </c>
      <c r="I23" s="73">
        <f>H23/G$15*100</f>
        <v>68.74436553619168</v>
      </c>
      <c r="J23" s="73">
        <v>22</v>
      </c>
      <c r="K23" s="60">
        <f>H23*J23</f>
        <v>188623.78790200001</v>
      </c>
      <c r="L23" s="36" t="s">
        <v>69</v>
      </c>
      <c r="M23" s="8"/>
      <c r="N23" s="8"/>
      <c r="O23" s="8"/>
      <c r="S23" s="8"/>
    </row>
    <row r="24" spans="1:19" x14ac:dyDescent="0.3">
      <c r="A24" s="78"/>
      <c r="B24" s="21" t="s">
        <v>10</v>
      </c>
      <c r="C24" s="63" t="s">
        <v>20</v>
      </c>
      <c r="D24" s="16">
        <v>35</v>
      </c>
      <c r="E24" s="16">
        <v>104.21469999999999</v>
      </c>
      <c r="F24" s="16">
        <v>7140.4924430000001</v>
      </c>
      <c r="G24" s="16"/>
      <c r="H24" s="16"/>
      <c r="I24" s="16"/>
      <c r="J24" s="16"/>
      <c r="K24" s="60"/>
      <c r="L24" s="36" t="s">
        <v>69</v>
      </c>
      <c r="M24" s="8"/>
      <c r="N24" s="8"/>
      <c r="O24" s="10"/>
      <c r="S24" s="8"/>
    </row>
    <row r="25" spans="1:19" ht="15" thickBot="1" x14ac:dyDescent="0.35">
      <c r="B25" s="1"/>
      <c r="C25" s="44"/>
      <c r="D25" s="60">
        <f>AVERAGE(D16:D24)</f>
        <v>37.43333333333333</v>
      </c>
      <c r="E25" s="60">
        <f>AVERAGE(E16:E24)</f>
        <v>184.46103333333332</v>
      </c>
      <c r="F25" s="16"/>
      <c r="G25" s="16"/>
      <c r="H25" s="16"/>
      <c r="I25" s="16"/>
      <c r="J25" s="16"/>
      <c r="K25" s="60"/>
      <c r="L25" s="14"/>
      <c r="M25" s="8"/>
      <c r="N25" s="8"/>
      <c r="O25" s="8"/>
      <c r="S25" s="8"/>
    </row>
    <row r="26" spans="1:19" x14ac:dyDescent="0.3">
      <c r="A26" s="79" t="s">
        <v>22</v>
      </c>
      <c r="B26" s="17" t="s">
        <v>23</v>
      </c>
      <c r="C26" s="65" t="s">
        <v>116</v>
      </c>
      <c r="D26" s="18"/>
      <c r="E26" s="18"/>
      <c r="F26" s="72">
        <v>6911.3943490000001</v>
      </c>
      <c r="G26" s="72">
        <v>9199.0658789999998</v>
      </c>
      <c r="H26" s="72"/>
      <c r="I26" s="72"/>
      <c r="J26" s="72"/>
      <c r="K26" s="72"/>
      <c r="L26" s="37" t="s">
        <v>49</v>
      </c>
      <c r="M26" s="102" t="s">
        <v>54</v>
      </c>
      <c r="N26" s="99"/>
      <c r="O26" s="8"/>
      <c r="S26" s="8"/>
    </row>
    <row r="27" spans="1:19" ht="15" thickBot="1" x14ac:dyDescent="0.35">
      <c r="A27" s="79"/>
      <c r="B27" s="19" t="s">
        <v>23</v>
      </c>
      <c r="C27" s="66" t="s">
        <v>117</v>
      </c>
      <c r="D27" s="20">
        <v>30</v>
      </c>
      <c r="E27" s="20">
        <v>314.19099999999997</v>
      </c>
      <c r="F27" s="20">
        <v>4516.8393349999997</v>
      </c>
      <c r="G27" s="20">
        <v>4516.8393349999997</v>
      </c>
      <c r="H27" s="73">
        <f>(G$26-G27)</f>
        <v>4682.2265440000001</v>
      </c>
      <c r="I27" s="73">
        <f>H27/G$26*100</f>
        <v>50.898934800421166</v>
      </c>
      <c r="J27" s="73">
        <v>8</v>
      </c>
      <c r="K27" s="60">
        <f>H27*J27</f>
        <v>37457.812352000001</v>
      </c>
      <c r="L27" s="37" t="s">
        <v>49</v>
      </c>
      <c r="M27" s="103"/>
      <c r="N27" s="101"/>
      <c r="S27" s="8"/>
    </row>
    <row r="28" spans="1:19" x14ac:dyDescent="0.3">
      <c r="B28" s="1"/>
      <c r="C28" s="44"/>
      <c r="D28" s="60">
        <f>AVERAGE(D27)</f>
        <v>30</v>
      </c>
      <c r="E28" s="60">
        <f>AVERAGE(E27)</f>
        <v>314.19099999999997</v>
      </c>
      <c r="F28" s="16"/>
      <c r="G28" s="16"/>
      <c r="H28" s="16"/>
      <c r="I28" s="16"/>
      <c r="J28" s="16"/>
      <c r="K28" s="60"/>
      <c r="L28" s="14"/>
      <c r="N28" s="8"/>
      <c r="S28" s="8"/>
    </row>
    <row r="29" spans="1:19" x14ac:dyDescent="0.3">
      <c r="A29" s="78" t="s">
        <v>26</v>
      </c>
      <c r="B29" s="17" t="s">
        <v>28</v>
      </c>
      <c r="C29" s="65" t="s">
        <v>27</v>
      </c>
      <c r="D29" s="18"/>
      <c r="E29" s="18"/>
      <c r="F29" s="72">
        <v>793.16215599999998</v>
      </c>
      <c r="G29" s="72">
        <v>1605.585957</v>
      </c>
      <c r="H29" s="72"/>
      <c r="I29" s="72"/>
      <c r="J29" s="72"/>
      <c r="K29" s="72"/>
      <c r="L29" s="36" t="s">
        <v>69</v>
      </c>
      <c r="N29" s="8"/>
      <c r="S29" s="8"/>
    </row>
    <row r="30" spans="1:19" x14ac:dyDescent="0.3">
      <c r="A30" s="78"/>
      <c r="B30" s="21" t="s">
        <v>28</v>
      </c>
      <c r="C30" s="64" t="s">
        <v>29</v>
      </c>
      <c r="D30" s="16">
        <v>33.6</v>
      </c>
      <c r="E30" s="16">
        <v>156.53749999999999</v>
      </c>
      <c r="F30" s="16">
        <v>1633.6607160000001</v>
      </c>
      <c r="G30" s="16"/>
      <c r="H30" s="16"/>
      <c r="I30" s="16"/>
      <c r="J30" s="16"/>
      <c r="K30" s="60"/>
      <c r="L30" s="36" t="s">
        <v>69</v>
      </c>
      <c r="N30" s="8"/>
      <c r="S30" s="8"/>
    </row>
    <row r="31" spans="1:19" x14ac:dyDescent="0.3">
      <c r="A31" s="78"/>
      <c r="B31" s="21" t="s">
        <v>28</v>
      </c>
      <c r="C31" s="64" t="s">
        <v>30</v>
      </c>
      <c r="D31" s="16">
        <v>48.8</v>
      </c>
      <c r="E31" s="16">
        <v>107.2946</v>
      </c>
      <c r="F31" s="16">
        <v>1883.3396620000001</v>
      </c>
      <c r="G31" s="16"/>
      <c r="H31" s="16"/>
      <c r="I31" s="16"/>
      <c r="J31" s="16"/>
      <c r="K31" s="60"/>
      <c r="L31" s="36" t="s">
        <v>69</v>
      </c>
      <c r="N31" s="8"/>
      <c r="S31" s="8"/>
    </row>
    <row r="32" spans="1:19" x14ac:dyDescent="0.3">
      <c r="A32" s="78"/>
      <c r="B32" s="21" t="s">
        <v>31</v>
      </c>
      <c r="C32" s="66" t="s">
        <v>37</v>
      </c>
      <c r="D32" s="16">
        <v>32.1</v>
      </c>
      <c r="E32" s="16">
        <v>121.583</v>
      </c>
      <c r="F32" s="16">
        <v>2865.446786</v>
      </c>
      <c r="G32" s="16"/>
      <c r="H32" s="16"/>
      <c r="I32" s="16"/>
      <c r="J32" s="16"/>
      <c r="K32" s="60"/>
      <c r="L32" s="36" t="s">
        <v>69</v>
      </c>
      <c r="N32" s="8"/>
      <c r="S32" s="8"/>
    </row>
    <row r="33" spans="1:19" x14ac:dyDescent="0.3">
      <c r="A33" s="78"/>
      <c r="B33" s="21" t="s">
        <v>31</v>
      </c>
      <c r="C33" s="66" t="s">
        <v>32</v>
      </c>
      <c r="D33" s="16">
        <v>56</v>
      </c>
      <c r="E33" s="16">
        <v>54.74</v>
      </c>
      <c r="F33" s="16">
        <v>400.252861</v>
      </c>
      <c r="G33" s="16"/>
      <c r="H33" s="16"/>
      <c r="I33" s="16"/>
      <c r="J33" s="16"/>
      <c r="K33" s="60"/>
      <c r="L33" s="36" t="s">
        <v>69</v>
      </c>
      <c r="N33" s="8"/>
      <c r="S33" s="8"/>
    </row>
    <row r="34" spans="1:19" x14ac:dyDescent="0.3">
      <c r="A34" s="78"/>
      <c r="B34" s="21" t="s">
        <v>31</v>
      </c>
      <c r="C34" s="66" t="s">
        <v>33</v>
      </c>
      <c r="D34" s="16">
        <v>41</v>
      </c>
      <c r="E34" s="16">
        <v>182.93289999999999</v>
      </c>
      <c r="F34" s="16">
        <v>1881.5422160000001</v>
      </c>
      <c r="G34" s="16"/>
      <c r="H34" s="16"/>
      <c r="I34" s="16"/>
      <c r="J34" s="16"/>
      <c r="K34" s="60"/>
      <c r="L34" s="36" t="s">
        <v>69</v>
      </c>
      <c r="N34" s="8"/>
      <c r="S34" s="8"/>
    </row>
    <row r="35" spans="1:19" x14ac:dyDescent="0.3">
      <c r="A35" s="78"/>
      <c r="B35" s="21" t="s">
        <v>31</v>
      </c>
      <c r="C35" s="66" t="s">
        <v>34</v>
      </c>
      <c r="D35" s="16">
        <v>60</v>
      </c>
      <c r="E35" s="16">
        <v>176.7242</v>
      </c>
      <c r="F35" s="16">
        <v>1228.2830859999999</v>
      </c>
      <c r="G35" s="16"/>
      <c r="H35" s="16"/>
      <c r="I35" s="16"/>
      <c r="J35" s="16"/>
      <c r="K35" s="60"/>
      <c r="L35" s="36" t="s">
        <v>69</v>
      </c>
      <c r="N35" s="8"/>
      <c r="S35" s="8"/>
    </row>
    <row r="36" spans="1:19" x14ac:dyDescent="0.3">
      <c r="A36" s="78"/>
      <c r="B36" s="21" t="s">
        <v>31</v>
      </c>
      <c r="C36" s="66" t="s">
        <v>35</v>
      </c>
      <c r="D36" s="16">
        <v>41.6</v>
      </c>
      <c r="E36" s="16">
        <v>103.9461</v>
      </c>
      <c r="F36" s="16">
        <v>1291.1123359999999</v>
      </c>
      <c r="G36" s="16"/>
      <c r="H36" s="16"/>
      <c r="I36" s="16"/>
      <c r="J36" s="16"/>
      <c r="K36" s="60"/>
      <c r="L36" s="36" t="s">
        <v>69</v>
      </c>
      <c r="N36" s="8"/>
      <c r="S36" s="8"/>
    </row>
    <row r="37" spans="1:19" x14ac:dyDescent="0.3">
      <c r="A37" s="78"/>
      <c r="B37" s="21" t="s">
        <v>31</v>
      </c>
      <c r="C37" s="67" t="s">
        <v>36</v>
      </c>
      <c r="D37" s="16">
        <v>36</v>
      </c>
      <c r="E37" s="16">
        <v>89.770899999999997</v>
      </c>
      <c r="F37" s="16">
        <v>1954.055159</v>
      </c>
      <c r="G37" s="16"/>
      <c r="H37" s="16"/>
      <c r="I37" s="16"/>
      <c r="J37" s="16"/>
      <c r="K37" s="60"/>
      <c r="L37" s="36" t="s">
        <v>69</v>
      </c>
      <c r="N37" s="8"/>
      <c r="R37" s="9"/>
    </row>
    <row r="38" spans="1:19" x14ac:dyDescent="0.3">
      <c r="A38" s="78"/>
      <c r="B38" s="21" t="s">
        <v>40</v>
      </c>
      <c r="C38" s="64" t="s">
        <v>39</v>
      </c>
      <c r="D38" s="16">
        <v>35</v>
      </c>
      <c r="E38" s="16">
        <v>154.0514</v>
      </c>
      <c r="F38" s="16">
        <v>632.03320099999996</v>
      </c>
      <c r="G38" s="16">
        <v>632.03320099999996</v>
      </c>
      <c r="H38" s="73">
        <f>(G$29-G38)</f>
        <v>973.55275600000004</v>
      </c>
      <c r="I38" s="73">
        <f>H38/G$29*100</f>
        <v>60.635355694008474</v>
      </c>
      <c r="J38" s="73">
        <v>12</v>
      </c>
      <c r="K38" s="60">
        <f>H38*J38</f>
        <v>11682.633072000001</v>
      </c>
      <c r="L38" s="36" t="s">
        <v>69</v>
      </c>
      <c r="N38" s="8"/>
      <c r="R38" s="9"/>
    </row>
    <row r="39" spans="1:19" x14ac:dyDescent="0.3">
      <c r="A39" s="78"/>
      <c r="B39" s="21" t="s">
        <v>40</v>
      </c>
      <c r="C39" s="64" t="s">
        <v>38</v>
      </c>
      <c r="D39" s="16">
        <v>30</v>
      </c>
      <c r="E39" s="16">
        <v>132.91569999999999</v>
      </c>
      <c r="F39" s="16">
        <v>468.17461500000002</v>
      </c>
      <c r="G39" s="16"/>
      <c r="H39" s="16"/>
      <c r="I39" s="16"/>
      <c r="J39" s="16"/>
      <c r="K39" s="60"/>
      <c r="L39" s="36" t="s">
        <v>69</v>
      </c>
      <c r="N39" s="8"/>
      <c r="R39" s="9"/>
    </row>
    <row r="40" spans="1:19" x14ac:dyDescent="0.3">
      <c r="B40" s="1"/>
      <c r="C40" s="44"/>
      <c r="D40" s="60">
        <f>AVERAGE(D30:D39)</f>
        <v>41.410000000000004</v>
      </c>
      <c r="E40" s="60">
        <f>AVERAGE(E30:E39)</f>
        <v>128.04963000000001</v>
      </c>
      <c r="F40" s="16"/>
      <c r="G40" s="16"/>
      <c r="H40" s="16"/>
      <c r="I40" s="16"/>
      <c r="J40" s="16"/>
      <c r="K40" s="60"/>
      <c r="L40" s="14"/>
      <c r="N40" s="8"/>
      <c r="R40" s="9"/>
    </row>
    <row r="41" spans="1:19" ht="15" customHeight="1" x14ac:dyDescent="0.3">
      <c r="A41" s="80" t="s">
        <v>41</v>
      </c>
      <c r="B41" s="17" t="s">
        <v>31</v>
      </c>
      <c r="C41" s="65" t="s">
        <v>81</v>
      </c>
      <c r="D41" s="18"/>
      <c r="E41" s="18"/>
      <c r="F41" s="72">
        <v>35.462581999999998</v>
      </c>
      <c r="G41" s="72">
        <v>35.462581999999998</v>
      </c>
      <c r="H41" s="72"/>
      <c r="I41" s="72"/>
      <c r="J41" s="72"/>
      <c r="K41" s="72"/>
      <c r="L41" s="36" t="s">
        <v>69</v>
      </c>
      <c r="N41" s="8"/>
      <c r="R41" s="9"/>
    </row>
    <row r="42" spans="1:19" x14ac:dyDescent="0.3">
      <c r="A42" s="81"/>
      <c r="B42" s="21" t="s">
        <v>42</v>
      </c>
      <c r="C42" s="63" t="s">
        <v>43</v>
      </c>
      <c r="D42" s="16">
        <v>48</v>
      </c>
      <c r="E42" s="16">
        <v>4.5122</v>
      </c>
      <c r="F42" s="16">
        <v>4.7803089999999999</v>
      </c>
      <c r="G42" s="16">
        <v>21.313096999999999</v>
      </c>
      <c r="H42" s="73">
        <f>(G$41-G42)</f>
        <v>14.149484999999999</v>
      </c>
      <c r="I42" s="73">
        <f>H42/G$41*100</f>
        <v>39.899759696008594</v>
      </c>
      <c r="J42" s="73">
        <v>20</v>
      </c>
      <c r="K42" s="60">
        <f>H42*J42</f>
        <v>282.98969999999997</v>
      </c>
      <c r="L42" s="36" t="s">
        <v>69</v>
      </c>
      <c r="N42" s="8"/>
      <c r="R42" s="9"/>
    </row>
    <row r="43" spans="1:19" x14ac:dyDescent="0.3">
      <c r="A43" s="81"/>
      <c r="B43" s="21" t="s">
        <v>45</v>
      </c>
      <c r="C43" s="63" t="s">
        <v>44</v>
      </c>
      <c r="D43" s="16">
        <v>56</v>
      </c>
      <c r="E43" s="16">
        <v>4.4222999999999999</v>
      </c>
      <c r="F43" s="16">
        <v>14.870044999999999</v>
      </c>
      <c r="G43" s="16"/>
      <c r="H43" s="16"/>
      <c r="I43" s="16"/>
      <c r="J43" s="16"/>
      <c r="K43" s="60"/>
      <c r="L43" s="36" t="s">
        <v>69</v>
      </c>
      <c r="N43" s="8"/>
      <c r="Q43" s="9"/>
      <c r="R43" s="9"/>
    </row>
    <row r="44" spans="1:19" x14ac:dyDescent="0.3">
      <c r="A44" s="81"/>
      <c r="B44" s="21" t="s">
        <v>31</v>
      </c>
      <c r="C44" s="63" t="s">
        <v>46</v>
      </c>
      <c r="D44" s="16">
        <v>42</v>
      </c>
      <c r="E44" s="16">
        <v>12.053000000000001</v>
      </c>
      <c r="F44" s="16">
        <v>27.980979000000001</v>
      </c>
      <c r="G44" s="16"/>
      <c r="H44" s="16"/>
      <c r="I44" s="16"/>
      <c r="J44" s="16"/>
      <c r="K44" s="60"/>
      <c r="L44" s="36" t="s">
        <v>69</v>
      </c>
      <c r="N44" s="8"/>
      <c r="Q44" s="9"/>
      <c r="R44" s="9"/>
    </row>
    <row r="45" spans="1:19" x14ac:dyDescent="0.3">
      <c r="A45" s="81"/>
      <c r="B45" s="21" t="s">
        <v>31</v>
      </c>
      <c r="C45" s="63" t="s">
        <v>47</v>
      </c>
      <c r="D45" s="16">
        <v>26</v>
      </c>
      <c r="E45" s="16">
        <v>11.428699999999999</v>
      </c>
      <c r="F45" s="16">
        <v>23.426348999999998</v>
      </c>
      <c r="G45" s="16"/>
      <c r="H45" s="16"/>
      <c r="I45" s="16"/>
      <c r="J45" s="16"/>
      <c r="K45" s="60"/>
      <c r="L45" s="36" t="s">
        <v>69</v>
      </c>
      <c r="N45" s="8"/>
      <c r="Q45" s="9"/>
      <c r="R45" s="9"/>
    </row>
    <row r="46" spans="1:19" x14ac:dyDescent="0.3">
      <c r="A46" s="82"/>
      <c r="B46" s="21" t="s">
        <v>31</v>
      </c>
      <c r="C46" s="63" t="s">
        <v>48</v>
      </c>
      <c r="D46" s="16">
        <v>62</v>
      </c>
      <c r="E46" s="16">
        <v>9.7253000000000007</v>
      </c>
      <c r="F46" s="16">
        <v>23.616978</v>
      </c>
      <c r="G46" s="16"/>
      <c r="H46" s="16"/>
      <c r="I46" s="16"/>
      <c r="J46" s="16"/>
      <c r="K46" s="60"/>
      <c r="L46" s="36" t="s">
        <v>69</v>
      </c>
      <c r="N46" s="8"/>
      <c r="Q46" s="9"/>
      <c r="R46" s="9"/>
    </row>
    <row r="47" spans="1:19" ht="15" thickBot="1" x14ac:dyDescent="0.35">
      <c r="A47" s="15"/>
      <c r="D47" s="60">
        <f>AVERAGE(D42:D46)</f>
        <v>46.8</v>
      </c>
      <c r="E47" s="60">
        <f>AVERAGE(E42:E46)</f>
        <v>8.4283000000000019</v>
      </c>
      <c r="F47" s="16"/>
      <c r="G47" s="16"/>
      <c r="H47" s="16"/>
      <c r="I47" s="16"/>
      <c r="J47" s="16"/>
      <c r="K47" s="60"/>
      <c r="L47" s="14"/>
      <c r="N47" s="8"/>
      <c r="Q47" s="9"/>
      <c r="S47" s="8"/>
    </row>
    <row r="48" spans="1:19" ht="15.75" customHeight="1" x14ac:dyDescent="0.3">
      <c r="A48" s="75" t="s">
        <v>50</v>
      </c>
      <c r="B48" s="17" t="s">
        <v>10</v>
      </c>
      <c r="C48" s="62" t="s">
        <v>51</v>
      </c>
      <c r="D48" s="18">
        <v>39</v>
      </c>
      <c r="E48" s="18">
        <v>4.2530999999999999</v>
      </c>
      <c r="F48" s="72">
        <v>53.419182999999997</v>
      </c>
      <c r="G48" s="72">
        <v>61.839382000000001</v>
      </c>
      <c r="H48" s="72"/>
      <c r="I48" s="72"/>
      <c r="J48" s="72"/>
      <c r="K48" s="72"/>
      <c r="L48" s="52" t="s">
        <v>69</v>
      </c>
      <c r="M48" s="99" t="s">
        <v>54</v>
      </c>
      <c r="N48" s="99"/>
      <c r="O48" s="9"/>
      <c r="Q48" s="9"/>
      <c r="S48" s="8"/>
    </row>
    <row r="49" spans="1:19" x14ac:dyDescent="0.3">
      <c r="A49" s="76"/>
      <c r="B49" s="19" t="s">
        <v>10</v>
      </c>
      <c r="C49" s="66" t="s">
        <v>119</v>
      </c>
      <c r="D49" s="20">
        <v>32</v>
      </c>
      <c r="E49" s="20">
        <v>5.0077999999999996</v>
      </c>
      <c r="F49" s="20">
        <v>10.275878000000001</v>
      </c>
      <c r="G49" s="20"/>
      <c r="H49" s="20"/>
      <c r="I49" s="20"/>
      <c r="J49" s="20"/>
      <c r="K49" s="73"/>
      <c r="L49" s="52" t="s">
        <v>69</v>
      </c>
      <c r="M49" s="100"/>
      <c r="N49" s="100"/>
      <c r="Q49" s="9"/>
      <c r="S49" s="8"/>
    </row>
    <row r="50" spans="1:19" x14ac:dyDescent="0.3">
      <c r="A50" s="76"/>
      <c r="B50" s="19" t="s">
        <v>10</v>
      </c>
      <c r="C50" s="66" t="s">
        <v>76</v>
      </c>
      <c r="D50" s="20">
        <v>35</v>
      </c>
      <c r="E50" s="20">
        <v>5.2023000000000001</v>
      </c>
      <c r="F50" s="20">
        <v>47.753428</v>
      </c>
      <c r="G50" s="20"/>
      <c r="H50" s="20"/>
      <c r="I50" s="20"/>
      <c r="J50" s="20"/>
      <c r="K50" s="73"/>
      <c r="L50" s="52" t="s">
        <v>69</v>
      </c>
      <c r="M50" s="100"/>
      <c r="N50" s="100"/>
      <c r="Q50" s="9"/>
      <c r="S50" s="8"/>
    </row>
    <row r="51" spans="1:19" x14ac:dyDescent="0.3">
      <c r="A51" s="76"/>
      <c r="B51" s="19" t="s">
        <v>10</v>
      </c>
      <c r="C51" s="66" t="s">
        <v>118</v>
      </c>
      <c r="D51" s="20">
        <v>30</v>
      </c>
      <c r="E51" s="20">
        <v>5.6208</v>
      </c>
      <c r="F51" s="20">
        <v>6.7339580000000003</v>
      </c>
      <c r="G51" s="20"/>
      <c r="H51" s="20"/>
      <c r="I51" s="20"/>
      <c r="J51" s="20"/>
      <c r="K51" s="73"/>
      <c r="L51" s="52" t="s">
        <v>69</v>
      </c>
      <c r="M51" s="100"/>
      <c r="N51" s="100"/>
      <c r="Q51" s="9"/>
      <c r="S51" s="8"/>
    </row>
    <row r="52" spans="1:19" x14ac:dyDescent="0.3">
      <c r="A52" s="76"/>
      <c r="B52" s="19" t="s">
        <v>10</v>
      </c>
      <c r="C52" s="66" t="s">
        <v>77</v>
      </c>
      <c r="D52" s="20">
        <v>43</v>
      </c>
      <c r="E52" s="20">
        <v>15.1309</v>
      </c>
      <c r="F52" s="20">
        <v>20.502431999999999</v>
      </c>
      <c r="G52" s="20">
        <v>20.502431999999999</v>
      </c>
      <c r="H52" s="73">
        <f>(G$48-G52)</f>
        <v>41.336950000000002</v>
      </c>
      <c r="I52" s="73">
        <f>H52/G$48*100</f>
        <v>66.84567125848703</v>
      </c>
      <c r="J52" s="73">
        <v>15</v>
      </c>
      <c r="K52" s="60">
        <f>H52*J52</f>
        <v>620.05425000000002</v>
      </c>
      <c r="L52" s="52" t="s">
        <v>69</v>
      </c>
      <c r="M52" s="100"/>
      <c r="N52" s="100"/>
    </row>
    <row r="53" spans="1:19" x14ac:dyDescent="0.3">
      <c r="A53" s="76"/>
      <c r="B53" s="19" t="s">
        <v>10</v>
      </c>
      <c r="C53" s="66" t="s">
        <v>78</v>
      </c>
      <c r="D53" s="20">
        <v>36</v>
      </c>
      <c r="E53" s="20">
        <v>19.904800000000002</v>
      </c>
      <c r="F53" s="20">
        <v>28.825402</v>
      </c>
      <c r="G53" s="20"/>
      <c r="H53" s="20"/>
      <c r="I53" s="20"/>
      <c r="J53" s="20"/>
      <c r="K53" s="73"/>
      <c r="L53" s="52" t="s">
        <v>69</v>
      </c>
      <c r="M53" s="100"/>
      <c r="N53" s="100"/>
      <c r="Q53" s="14"/>
    </row>
    <row r="54" spans="1:19" ht="15" thickBot="1" x14ac:dyDescent="0.35">
      <c r="A54" s="77"/>
      <c r="B54" s="19" t="s">
        <v>10</v>
      </c>
      <c r="C54" s="66" t="s">
        <v>79</v>
      </c>
      <c r="D54" s="20">
        <v>48</v>
      </c>
      <c r="E54" s="20">
        <v>3.2913999999999999</v>
      </c>
      <c r="F54" s="20">
        <v>10.248925</v>
      </c>
      <c r="G54" s="20"/>
      <c r="H54" s="20"/>
      <c r="I54" s="20"/>
      <c r="J54" s="20"/>
      <c r="K54" s="73"/>
      <c r="L54" s="52" t="s">
        <v>69</v>
      </c>
      <c r="M54" s="101"/>
      <c r="N54" s="101"/>
    </row>
    <row r="55" spans="1:19" ht="15" thickBot="1" x14ac:dyDescent="0.35">
      <c r="A55" s="29"/>
      <c r="B55" s="30"/>
      <c r="C55" s="46"/>
      <c r="D55" s="73">
        <f>AVERAGE(D49:D54)</f>
        <v>37.333333333333336</v>
      </c>
      <c r="E55" s="73">
        <f>AVERAGE(E49:E54)</f>
        <v>9.0263333333333353</v>
      </c>
      <c r="F55" s="20"/>
      <c r="G55" s="20"/>
      <c r="H55" s="20"/>
      <c r="I55" s="20"/>
      <c r="J55" s="20"/>
      <c r="K55" s="73"/>
      <c r="M55" s="8"/>
      <c r="N55" s="8"/>
    </row>
    <row r="56" spans="1:19" x14ac:dyDescent="0.3">
      <c r="A56" s="87" t="s">
        <v>21</v>
      </c>
      <c r="B56" s="21" t="s">
        <v>31</v>
      </c>
      <c r="C56" s="67" t="s">
        <v>57</v>
      </c>
      <c r="D56" s="16">
        <v>60</v>
      </c>
      <c r="E56" s="16">
        <v>11.527200000000001</v>
      </c>
      <c r="F56" s="20">
        <v>30.488600000000002</v>
      </c>
      <c r="G56" s="16"/>
      <c r="H56" s="16"/>
      <c r="I56" s="16"/>
      <c r="J56" s="16"/>
      <c r="K56" s="60"/>
      <c r="L56" s="36" t="s">
        <v>69</v>
      </c>
      <c r="M56" s="8"/>
      <c r="N56" s="99"/>
    </row>
    <row r="57" spans="1:19" x14ac:dyDescent="0.3">
      <c r="A57" s="88"/>
      <c r="B57" s="21" t="s">
        <v>31</v>
      </c>
      <c r="C57" s="67" t="s">
        <v>58</v>
      </c>
      <c r="D57" s="16">
        <v>58</v>
      </c>
      <c r="E57" s="16">
        <v>4.7892000000000001</v>
      </c>
      <c r="F57" s="20">
        <v>16.028700000000001</v>
      </c>
      <c r="G57" s="16"/>
      <c r="H57" s="16"/>
      <c r="I57" s="16"/>
      <c r="J57" s="16"/>
      <c r="K57" s="60"/>
      <c r="L57" s="36" t="s">
        <v>69</v>
      </c>
      <c r="M57" s="8"/>
      <c r="N57" s="100"/>
    </row>
    <row r="58" spans="1:19" ht="15" thickBot="1" x14ac:dyDescent="0.35">
      <c r="A58" s="89"/>
      <c r="B58" s="21" t="s">
        <v>31</v>
      </c>
      <c r="C58" s="67" t="s">
        <v>59</v>
      </c>
      <c r="D58" s="16">
        <v>55</v>
      </c>
      <c r="E58" s="16">
        <v>5.9531000000000001</v>
      </c>
      <c r="F58" s="20">
        <v>9.6943429999999999</v>
      </c>
      <c r="G58" s="16"/>
      <c r="H58" s="16"/>
      <c r="I58" s="16"/>
      <c r="J58" s="16"/>
      <c r="K58" s="60"/>
      <c r="L58" s="36" t="s">
        <v>69</v>
      </c>
      <c r="M58" s="8"/>
      <c r="N58" s="101"/>
    </row>
    <row r="59" spans="1:19" ht="15" thickBot="1" x14ac:dyDescent="0.35">
      <c r="D59" s="60">
        <f>AVERAGE(D56:D58)</f>
        <v>57.666666666666664</v>
      </c>
      <c r="E59" s="60">
        <f>AVERAGE(E56:E58)</f>
        <v>7.4231666666666669</v>
      </c>
      <c r="F59" s="35"/>
      <c r="G59" s="35"/>
      <c r="H59" s="35"/>
      <c r="I59" s="35"/>
      <c r="J59" s="35"/>
      <c r="K59" s="41"/>
    </row>
    <row r="60" spans="1:19" x14ac:dyDescent="0.3">
      <c r="A60" s="90" t="s">
        <v>24</v>
      </c>
      <c r="B60" s="17" t="s">
        <v>10</v>
      </c>
      <c r="C60" s="62" t="s">
        <v>80</v>
      </c>
      <c r="D60" s="18"/>
      <c r="E60" s="18"/>
      <c r="F60" s="72">
        <v>534.97773700000005</v>
      </c>
      <c r="G60" s="72">
        <v>812.57346500000006</v>
      </c>
      <c r="H60" s="72"/>
      <c r="I60" s="72"/>
      <c r="J60" s="72"/>
      <c r="K60" s="72"/>
      <c r="L60" s="52" t="s">
        <v>69</v>
      </c>
      <c r="M60" s="96" t="s">
        <v>54</v>
      </c>
      <c r="N60" s="93"/>
    </row>
    <row r="61" spans="1:19" x14ac:dyDescent="0.3">
      <c r="A61" s="91"/>
      <c r="B61" s="19" t="s">
        <v>10</v>
      </c>
      <c r="C61" s="67" t="s">
        <v>80</v>
      </c>
      <c r="D61" s="16">
        <v>37</v>
      </c>
      <c r="E61" s="16">
        <v>51.191099999999999</v>
      </c>
      <c r="F61" s="16">
        <v>239.88637499999999</v>
      </c>
      <c r="G61" s="16">
        <v>239.88637499999999</v>
      </c>
      <c r="H61" s="73">
        <f>(G$60-G61)</f>
        <v>572.68709000000013</v>
      </c>
      <c r="I61" s="73">
        <f>H61/G$60*100</f>
        <v>70.478192393348721</v>
      </c>
      <c r="J61" s="73">
        <v>13</v>
      </c>
      <c r="K61" s="60">
        <f>H61*J61</f>
        <v>7444.9321700000019</v>
      </c>
      <c r="L61" s="52" t="s">
        <v>69</v>
      </c>
      <c r="M61" s="97"/>
      <c r="N61" s="94"/>
    </row>
    <row r="62" spans="1:19" x14ac:dyDescent="0.3">
      <c r="A62" s="91"/>
      <c r="B62" s="19" t="s">
        <v>10</v>
      </c>
      <c r="C62" s="67" t="s">
        <v>80</v>
      </c>
      <c r="D62" s="16">
        <v>44</v>
      </c>
      <c r="E62" s="16">
        <v>58.905099999999997</v>
      </c>
      <c r="F62" s="16">
        <v>348.83266700000001</v>
      </c>
      <c r="G62" s="16"/>
      <c r="H62" s="16"/>
      <c r="I62" s="16"/>
      <c r="J62" s="16"/>
      <c r="K62" s="60"/>
      <c r="L62" s="52"/>
      <c r="M62" s="97"/>
      <c r="N62" s="94"/>
    </row>
    <row r="63" spans="1:19" ht="15" thickBot="1" x14ac:dyDescent="0.35">
      <c r="A63" s="92"/>
      <c r="B63" s="19" t="s">
        <v>10</v>
      </c>
      <c r="C63" s="67" t="s">
        <v>80</v>
      </c>
      <c r="D63" s="16">
        <v>32</v>
      </c>
      <c r="E63" s="16">
        <v>38.677399999999999</v>
      </c>
      <c r="F63" s="16">
        <v>162.876498</v>
      </c>
      <c r="G63" s="16"/>
      <c r="H63" s="16"/>
      <c r="I63" s="16"/>
      <c r="J63" s="16"/>
      <c r="K63" s="60"/>
      <c r="L63" s="52" t="s">
        <v>69</v>
      </c>
      <c r="M63" s="98"/>
      <c r="N63" s="95"/>
    </row>
    <row r="64" spans="1:19" x14ac:dyDescent="0.3">
      <c r="D64" s="60">
        <f>AVERAGE(D61:D63)</f>
        <v>37.666666666666664</v>
      </c>
      <c r="E64" s="60">
        <f>AVERAGE(E61:E63)</f>
        <v>49.591199999999994</v>
      </c>
      <c r="F64" s="16"/>
      <c r="G64" s="16"/>
      <c r="H64" s="16"/>
      <c r="I64" s="16"/>
      <c r="J64" s="16"/>
      <c r="K64" s="60"/>
      <c r="L64" s="14"/>
    </row>
    <row r="65" spans="1:14" ht="15" customHeight="1" x14ac:dyDescent="0.3">
      <c r="A65" s="80" t="s">
        <v>53</v>
      </c>
      <c r="B65" s="17" t="s">
        <v>40</v>
      </c>
      <c r="C65" s="62" t="s">
        <v>55</v>
      </c>
      <c r="D65" s="18"/>
      <c r="E65" s="18"/>
      <c r="F65" s="72">
        <v>74.349733999999998</v>
      </c>
      <c r="G65" s="72">
        <v>279.74696799999998</v>
      </c>
      <c r="H65" s="72"/>
      <c r="I65" s="72"/>
      <c r="J65" s="72"/>
      <c r="K65" s="72"/>
      <c r="L65" s="36" t="s">
        <v>69</v>
      </c>
    </row>
    <row r="66" spans="1:14" x14ac:dyDescent="0.3">
      <c r="A66" s="81"/>
      <c r="B66" s="21" t="s">
        <v>40</v>
      </c>
      <c r="C66" s="67" t="s">
        <v>120</v>
      </c>
      <c r="D66" s="16">
        <v>45</v>
      </c>
      <c r="E66" s="16">
        <v>21.578099999999999</v>
      </c>
      <c r="F66" s="16">
        <v>123.469283</v>
      </c>
      <c r="G66" s="16"/>
      <c r="H66" s="16"/>
      <c r="I66" s="16"/>
      <c r="J66" s="16"/>
      <c r="K66" s="60"/>
      <c r="L66" s="36" t="s">
        <v>69</v>
      </c>
    </row>
    <row r="67" spans="1:14" x14ac:dyDescent="0.3">
      <c r="A67" s="81"/>
      <c r="B67" s="21" t="s">
        <v>40</v>
      </c>
      <c r="C67" s="67" t="s">
        <v>121</v>
      </c>
      <c r="D67" s="16">
        <v>42.9</v>
      </c>
      <c r="E67" s="16">
        <v>41.747</v>
      </c>
      <c r="F67" s="16">
        <v>180.84674200000001</v>
      </c>
      <c r="G67" s="16">
        <v>180.84674200000001</v>
      </c>
      <c r="H67" s="73">
        <f>(G$65-G67)</f>
        <v>98.900225999999975</v>
      </c>
      <c r="I67" s="73">
        <f>H67/G$65*100</f>
        <v>35.353457700388724</v>
      </c>
      <c r="J67" s="73">
        <v>11</v>
      </c>
      <c r="K67" s="60">
        <f>H67*J67</f>
        <v>1087.9024859999997</v>
      </c>
      <c r="L67" s="36" t="s">
        <v>69</v>
      </c>
    </row>
    <row r="68" spans="1:14" x14ac:dyDescent="0.3">
      <c r="A68" s="81"/>
      <c r="B68" s="21" t="s">
        <v>40</v>
      </c>
      <c r="C68" s="67" t="s">
        <v>122</v>
      </c>
      <c r="D68" s="16">
        <v>34.9</v>
      </c>
      <c r="E68" s="16">
        <v>4.2606000000000002</v>
      </c>
      <c r="F68" s="16">
        <v>76.058775999999995</v>
      </c>
      <c r="G68" s="16"/>
      <c r="H68" s="16"/>
      <c r="I68" s="16"/>
      <c r="J68" s="16"/>
      <c r="K68" s="60"/>
      <c r="L68" s="36" t="s">
        <v>69</v>
      </c>
    </row>
    <row r="69" spans="1:14" x14ac:dyDescent="0.3">
      <c r="A69" s="81"/>
      <c r="B69" s="21" t="s">
        <v>40</v>
      </c>
      <c r="C69" s="67" t="s">
        <v>123</v>
      </c>
      <c r="D69" s="16">
        <v>36</v>
      </c>
      <c r="E69" s="16">
        <v>29.982099999999999</v>
      </c>
      <c r="F69" s="16">
        <v>113.437181</v>
      </c>
      <c r="G69" s="16"/>
      <c r="H69" s="16"/>
      <c r="I69" s="16"/>
      <c r="J69" s="16"/>
      <c r="K69" s="60"/>
      <c r="L69" s="36" t="s">
        <v>69</v>
      </c>
    </row>
    <row r="70" spans="1:14" x14ac:dyDescent="0.3">
      <c r="A70" s="82"/>
      <c r="B70" s="21" t="s">
        <v>40</v>
      </c>
      <c r="C70" s="67" t="s">
        <v>56</v>
      </c>
      <c r="D70" s="16">
        <v>46</v>
      </c>
      <c r="E70" s="16">
        <v>27.755199999999999</v>
      </c>
      <c r="F70" s="16">
        <v>202.216249</v>
      </c>
      <c r="G70" s="16"/>
      <c r="H70" s="16"/>
      <c r="I70" s="16"/>
      <c r="J70" s="16"/>
      <c r="K70" s="60"/>
      <c r="L70" s="36" t="s">
        <v>69</v>
      </c>
    </row>
    <row r="71" spans="1:14" x14ac:dyDescent="0.3">
      <c r="A71" s="27"/>
      <c r="D71" s="60">
        <f>AVERAGE(D66:D70)</f>
        <v>40.96</v>
      </c>
      <c r="E71" s="60">
        <f>AVERAGE(E66:E70)</f>
        <v>25.064600000000002</v>
      </c>
      <c r="F71" s="35"/>
      <c r="G71" s="35"/>
      <c r="H71" s="35"/>
      <c r="I71" s="35"/>
      <c r="J71" s="35"/>
      <c r="K71" s="41"/>
    </row>
    <row r="72" spans="1:14" x14ac:dyDescent="0.3">
      <c r="A72" s="83" t="s">
        <v>25</v>
      </c>
      <c r="B72" s="32" t="s">
        <v>65</v>
      </c>
      <c r="C72" s="68">
        <v>554</v>
      </c>
      <c r="D72" s="31"/>
      <c r="E72" s="31"/>
      <c r="F72" s="74">
        <v>2791.0990000000002</v>
      </c>
      <c r="G72" s="74">
        <v>2791.0990000000002</v>
      </c>
      <c r="H72" s="74"/>
      <c r="I72" s="74"/>
      <c r="J72" s="74"/>
      <c r="K72" s="74"/>
      <c r="L72" s="24" t="s">
        <v>49</v>
      </c>
    </row>
    <row r="73" spans="1:14" x14ac:dyDescent="0.3">
      <c r="A73" s="84"/>
      <c r="B73" s="33" t="s">
        <v>65</v>
      </c>
      <c r="C73" s="67">
        <v>797</v>
      </c>
      <c r="D73" s="16">
        <v>70</v>
      </c>
      <c r="E73" s="16">
        <v>113.2718</v>
      </c>
      <c r="F73" s="16">
        <v>974.43467099999998</v>
      </c>
      <c r="G73" s="16"/>
      <c r="H73" s="16"/>
      <c r="I73" s="16"/>
      <c r="J73" s="16"/>
      <c r="K73" s="60"/>
      <c r="L73" s="24" t="s">
        <v>49</v>
      </c>
    </row>
    <row r="74" spans="1:14" x14ac:dyDescent="0.3">
      <c r="A74" s="84"/>
      <c r="B74" s="33" t="s">
        <v>65</v>
      </c>
      <c r="C74" s="67">
        <v>724</v>
      </c>
      <c r="D74" s="16">
        <v>70</v>
      </c>
      <c r="E74" s="16">
        <v>130.59530000000001</v>
      </c>
      <c r="F74" s="16">
        <v>874.553991</v>
      </c>
      <c r="G74" s="16">
        <v>1245.2145700000001</v>
      </c>
      <c r="H74" s="73">
        <f>(G$72-G74)</f>
        <v>1545.8844300000001</v>
      </c>
      <c r="I74" s="73">
        <f>H74/G$72*100</f>
        <v>55.386227073994867</v>
      </c>
      <c r="J74" s="73">
        <v>11</v>
      </c>
      <c r="K74" s="60">
        <f>H74*J74</f>
        <v>17004.728730000003</v>
      </c>
      <c r="L74" s="24" t="s">
        <v>49</v>
      </c>
    </row>
    <row r="75" spans="1:14" x14ac:dyDescent="0.3">
      <c r="A75" s="84"/>
      <c r="B75" s="33" t="s">
        <v>66</v>
      </c>
      <c r="C75" s="67" t="s">
        <v>82</v>
      </c>
      <c r="D75" s="16">
        <v>67</v>
      </c>
      <c r="E75" s="16">
        <v>38.1096</v>
      </c>
      <c r="F75" s="16">
        <v>97.178496999999993</v>
      </c>
      <c r="G75" s="16"/>
      <c r="H75" s="16"/>
      <c r="I75" s="16"/>
      <c r="J75" s="16"/>
      <c r="K75" s="60"/>
      <c r="L75" s="24" t="s">
        <v>49</v>
      </c>
    </row>
    <row r="76" spans="1:14" x14ac:dyDescent="0.3">
      <c r="A76" s="84"/>
      <c r="B76" s="33" t="s">
        <v>66</v>
      </c>
      <c r="C76" s="67" t="s">
        <v>83</v>
      </c>
      <c r="D76" s="16">
        <v>71.5</v>
      </c>
      <c r="E76" s="16">
        <v>44.887700000000002</v>
      </c>
      <c r="F76" s="16">
        <v>802.60458300000005</v>
      </c>
      <c r="G76" s="16"/>
      <c r="H76" s="16"/>
      <c r="I76" s="16"/>
      <c r="J76" s="16"/>
      <c r="K76" s="60"/>
      <c r="L76" s="24" t="s">
        <v>49</v>
      </c>
    </row>
    <row r="77" spans="1:14" ht="15" thickBot="1" x14ac:dyDescent="0.35">
      <c r="A77" s="84"/>
      <c r="B77" s="33"/>
      <c r="C77" s="67"/>
      <c r="D77" s="60">
        <f>AVERAGE(D73:D76)</f>
        <v>69.625</v>
      </c>
      <c r="E77" s="60">
        <f>AVERAGE(E73:E76)</f>
        <v>81.716099999999997</v>
      </c>
      <c r="F77" s="16"/>
      <c r="G77" s="16"/>
      <c r="H77" s="16"/>
      <c r="I77" s="16"/>
      <c r="J77" s="16"/>
      <c r="K77" s="60"/>
      <c r="L77" s="37"/>
    </row>
    <row r="78" spans="1:14" x14ac:dyDescent="0.3">
      <c r="A78" s="84"/>
      <c r="B78" s="57" t="s">
        <v>66</v>
      </c>
      <c r="C78" s="62" t="s">
        <v>104</v>
      </c>
      <c r="D78" s="18"/>
      <c r="E78" s="18"/>
      <c r="F78" s="72">
        <v>997.82272399999999</v>
      </c>
      <c r="G78" s="72">
        <v>3377.7647649999999</v>
      </c>
      <c r="H78" s="72"/>
      <c r="I78" s="72"/>
      <c r="J78" s="72"/>
      <c r="K78" s="72"/>
      <c r="L78" s="52" t="s">
        <v>69</v>
      </c>
      <c r="M78" s="99" t="s">
        <v>54</v>
      </c>
      <c r="N78" s="99"/>
    </row>
    <row r="79" spans="1:14" x14ac:dyDescent="0.3">
      <c r="A79" s="84"/>
      <c r="B79" s="33" t="s">
        <v>66</v>
      </c>
      <c r="C79" s="67" t="s">
        <v>104</v>
      </c>
      <c r="D79" s="16">
        <v>41</v>
      </c>
      <c r="E79" s="16">
        <v>139.96889999999999</v>
      </c>
      <c r="F79" s="16">
        <v>1365.3238349999999</v>
      </c>
      <c r="G79" s="16"/>
      <c r="H79" s="16"/>
      <c r="I79" s="16"/>
      <c r="J79" s="16"/>
      <c r="K79" s="60"/>
      <c r="L79" s="52" t="s">
        <v>69</v>
      </c>
      <c r="M79" s="100"/>
      <c r="N79" s="100"/>
    </row>
    <row r="80" spans="1:14" x14ac:dyDescent="0.3">
      <c r="A80" s="84"/>
      <c r="B80" s="48" t="s">
        <v>66</v>
      </c>
      <c r="C80" s="66" t="s">
        <v>104</v>
      </c>
      <c r="D80" s="20">
        <v>39</v>
      </c>
      <c r="E80" s="20">
        <v>187.75890000000001</v>
      </c>
      <c r="F80" s="20">
        <v>1978.747331</v>
      </c>
      <c r="G80" s="20">
        <v>1978.747331</v>
      </c>
      <c r="H80" s="73">
        <f>(G$78-G80)</f>
        <v>1399.0174339999999</v>
      </c>
      <c r="I80" s="73">
        <f>H80/G$78*100</f>
        <v>41.418438859225887</v>
      </c>
      <c r="J80" s="73">
        <v>11</v>
      </c>
      <c r="K80" s="60">
        <f>H80*J80</f>
        <v>15389.191773999999</v>
      </c>
      <c r="L80" s="52" t="s">
        <v>69</v>
      </c>
      <c r="M80" s="100"/>
      <c r="N80" s="100"/>
    </row>
    <row r="81" spans="1:14" ht="15" customHeight="1" x14ac:dyDescent="0.3">
      <c r="A81" s="84"/>
      <c r="B81" s="33" t="s">
        <v>65</v>
      </c>
      <c r="C81" s="67">
        <v>506</v>
      </c>
      <c r="D81" s="16">
        <v>44</v>
      </c>
      <c r="E81" s="16">
        <v>45.627400000000002</v>
      </c>
      <c r="F81" s="16">
        <v>375.797775</v>
      </c>
      <c r="G81" s="16"/>
      <c r="H81" s="16"/>
      <c r="I81" s="16"/>
      <c r="J81" s="16"/>
      <c r="K81" s="60"/>
      <c r="L81" s="52" t="s">
        <v>69</v>
      </c>
      <c r="M81" s="100"/>
      <c r="N81" s="100"/>
    </row>
    <row r="82" spans="1:14" x14ac:dyDescent="0.3">
      <c r="A82" s="84"/>
      <c r="B82" s="34" t="s">
        <v>65</v>
      </c>
      <c r="C82" s="69">
        <v>508</v>
      </c>
      <c r="D82" s="16">
        <v>39.04</v>
      </c>
      <c r="E82" s="16">
        <v>188.11949999999999</v>
      </c>
      <c r="F82" s="16">
        <v>2332.4318450000001</v>
      </c>
      <c r="G82" s="16"/>
      <c r="H82" s="16"/>
      <c r="I82" s="16"/>
      <c r="J82" s="16"/>
      <c r="K82" s="60"/>
      <c r="L82" s="52" t="s">
        <v>69</v>
      </c>
      <c r="M82" s="100"/>
      <c r="N82" s="100"/>
    </row>
    <row r="83" spans="1:14" ht="15" thickBot="1" x14ac:dyDescent="0.35">
      <c r="A83" s="85"/>
      <c r="B83" s="33" t="s">
        <v>66</v>
      </c>
      <c r="C83" s="67" t="s">
        <v>84</v>
      </c>
      <c r="D83" s="16">
        <v>40.08</v>
      </c>
      <c r="E83" s="16">
        <v>144.08340000000001</v>
      </c>
      <c r="F83" s="16">
        <v>1845.9736379999999</v>
      </c>
      <c r="G83" s="16"/>
      <c r="H83" s="16"/>
      <c r="I83" s="16"/>
      <c r="J83" s="16"/>
      <c r="K83" s="60"/>
      <c r="L83" s="52" t="s">
        <v>69</v>
      </c>
      <c r="M83" s="101"/>
      <c r="N83" s="101"/>
    </row>
    <row r="84" spans="1:14" ht="15" thickBot="1" x14ac:dyDescent="0.35">
      <c r="A84" s="28"/>
      <c r="D84" s="60">
        <f>AVERAGE(D79:D83)</f>
        <v>40.624000000000002</v>
      </c>
      <c r="E84" s="60">
        <f>AVERAGE(E79:E83)</f>
        <v>141.11161999999999</v>
      </c>
      <c r="F84" s="16"/>
      <c r="G84" s="16"/>
      <c r="H84" s="16"/>
      <c r="I84" s="16"/>
      <c r="J84" s="16"/>
      <c r="K84" s="60"/>
    </row>
    <row r="85" spans="1:14" x14ac:dyDescent="0.3">
      <c r="A85" s="86" t="s">
        <v>103</v>
      </c>
      <c r="B85" s="22" t="s">
        <v>67</v>
      </c>
      <c r="C85" s="62" t="s">
        <v>125</v>
      </c>
      <c r="D85" s="18"/>
      <c r="E85" s="18"/>
      <c r="F85" s="72">
        <v>197.75923700000001</v>
      </c>
      <c r="G85" s="72">
        <v>227.2183</v>
      </c>
      <c r="H85" s="72"/>
      <c r="I85" s="72"/>
      <c r="J85" s="72"/>
      <c r="K85" s="72"/>
      <c r="L85" s="37" t="s">
        <v>49</v>
      </c>
      <c r="M85" s="96" t="s">
        <v>54</v>
      </c>
      <c r="N85" s="99"/>
    </row>
    <row r="86" spans="1:14" ht="15" thickBot="1" x14ac:dyDescent="0.35">
      <c r="A86" s="86"/>
      <c r="B86" s="35" t="s">
        <v>67</v>
      </c>
      <c r="C86" s="67" t="s">
        <v>85</v>
      </c>
      <c r="D86" s="16">
        <v>65</v>
      </c>
      <c r="E86" s="16">
        <v>51.165999999999997</v>
      </c>
      <c r="F86" s="16">
        <v>86.855199999999996</v>
      </c>
      <c r="G86" s="16">
        <v>86.855199999999996</v>
      </c>
      <c r="H86" s="73">
        <f>(G$85-G86)</f>
        <v>140.3631</v>
      </c>
      <c r="I86" s="73">
        <f>H86/G$85*100</f>
        <v>61.774557771095019</v>
      </c>
      <c r="J86" s="73">
        <v>14</v>
      </c>
      <c r="K86" s="60">
        <f>H86*J86</f>
        <v>1965.0834</v>
      </c>
      <c r="L86" s="37" t="s">
        <v>49</v>
      </c>
      <c r="M86" s="97"/>
      <c r="N86" s="101"/>
    </row>
    <row r="87" spans="1:14" ht="15" thickBot="1" x14ac:dyDescent="0.35">
      <c r="A87" s="86"/>
      <c r="B87" s="35"/>
      <c r="C87" s="67"/>
      <c r="D87" s="60">
        <f>AVERAGE(D86)</f>
        <v>65</v>
      </c>
      <c r="E87" s="60">
        <f>AVERAGE(E86)</f>
        <v>51.165999999999997</v>
      </c>
      <c r="F87" s="16"/>
      <c r="G87" s="16"/>
      <c r="H87" s="16"/>
      <c r="I87" s="16"/>
      <c r="J87" s="16"/>
      <c r="K87" s="60"/>
      <c r="L87" s="37"/>
      <c r="M87" s="97"/>
      <c r="N87" s="58"/>
    </row>
    <row r="88" spans="1:14" x14ac:dyDescent="0.3">
      <c r="A88" s="86"/>
      <c r="B88" s="22" t="s">
        <v>67</v>
      </c>
      <c r="C88" s="62" t="s">
        <v>124</v>
      </c>
      <c r="D88" s="18"/>
      <c r="E88" s="18"/>
      <c r="F88" s="72">
        <v>340.19589100000002</v>
      </c>
      <c r="G88" s="72">
        <v>502.02826299999998</v>
      </c>
      <c r="H88" s="72"/>
      <c r="I88" s="72"/>
      <c r="J88" s="72"/>
      <c r="K88" s="72"/>
      <c r="L88" s="52" t="s">
        <v>69</v>
      </c>
      <c r="M88" s="97"/>
      <c r="N88" s="99"/>
    </row>
    <row r="89" spans="1:14" x14ac:dyDescent="0.3">
      <c r="A89" s="86"/>
      <c r="B89" s="35" t="s">
        <v>67</v>
      </c>
      <c r="C89" s="67" t="s">
        <v>85</v>
      </c>
      <c r="D89" s="16">
        <v>60</v>
      </c>
      <c r="E89" s="16">
        <v>66.906999999999996</v>
      </c>
      <c r="F89" s="20">
        <v>601.08606099999997</v>
      </c>
      <c r="G89" s="20"/>
      <c r="H89" s="20"/>
      <c r="I89" s="20"/>
      <c r="J89" s="20"/>
      <c r="K89" s="73"/>
      <c r="L89" s="52" t="s">
        <v>69</v>
      </c>
      <c r="M89" s="97"/>
      <c r="N89" s="100"/>
    </row>
    <row r="90" spans="1:14" ht="15" thickBot="1" x14ac:dyDescent="0.35">
      <c r="A90" s="86"/>
      <c r="B90" s="35" t="s">
        <v>67</v>
      </c>
      <c r="C90" s="67" t="s">
        <v>85</v>
      </c>
      <c r="D90" s="16">
        <v>67</v>
      </c>
      <c r="E90" s="16">
        <v>46.3294</v>
      </c>
      <c r="F90" s="20">
        <v>461.10055399999999</v>
      </c>
      <c r="G90" s="20">
        <v>461.10055399999999</v>
      </c>
      <c r="H90" s="73">
        <f>(G$88-G90)</f>
        <v>40.927708999999993</v>
      </c>
      <c r="I90" s="73">
        <f>H90/G$88*100</f>
        <v>8.152471089062967</v>
      </c>
      <c r="J90" s="73">
        <v>14</v>
      </c>
      <c r="K90" s="60">
        <f>H90*J90</f>
        <v>572.9879259999999</v>
      </c>
      <c r="L90" s="52" t="s">
        <v>69</v>
      </c>
      <c r="M90" s="98"/>
      <c r="N90" s="101"/>
    </row>
    <row r="91" spans="1:14" ht="15" thickBot="1" x14ac:dyDescent="0.35">
      <c r="A91" s="28"/>
      <c r="D91" s="60">
        <f>AVERAGE(D89:D90)</f>
        <v>63.5</v>
      </c>
      <c r="E91" s="60">
        <f>AVERAGE(E89:E90)</f>
        <v>56.618200000000002</v>
      </c>
      <c r="F91" s="16"/>
      <c r="G91" s="16"/>
      <c r="H91" s="16"/>
      <c r="I91" s="16"/>
      <c r="J91" s="16"/>
      <c r="K91" s="60"/>
    </row>
    <row r="92" spans="1:14" x14ac:dyDescent="0.3">
      <c r="A92" s="90" t="s">
        <v>52</v>
      </c>
      <c r="B92" s="17" t="s">
        <v>31</v>
      </c>
      <c r="C92" s="70" t="s">
        <v>86</v>
      </c>
      <c r="D92" s="18"/>
      <c r="E92" s="18"/>
      <c r="F92" s="72">
        <v>152.25848400000001</v>
      </c>
      <c r="G92" s="72">
        <v>288.534828</v>
      </c>
      <c r="H92" s="72"/>
      <c r="I92" s="72"/>
      <c r="J92" s="72"/>
      <c r="K92" s="72"/>
      <c r="L92" s="52" t="s">
        <v>69</v>
      </c>
      <c r="M92" s="96" t="s">
        <v>54</v>
      </c>
      <c r="N92" s="99"/>
    </row>
    <row r="93" spans="1:14" x14ac:dyDescent="0.3">
      <c r="A93" s="91"/>
      <c r="B93" s="19" t="s">
        <v>31</v>
      </c>
      <c r="C93" s="71" t="s">
        <v>86</v>
      </c>
      <c r="D93" s="20">
        <v>50</v>
      </c>
      <c r="E93" s="20">
        <v>11.047000000000001</v>
      </c>
      <c r="F93" s="20">
        <v>116.35518500000001</v>
      </c>
      <c r="G93" s="20"/>
      <c r="H93" s="20"/>
      <c r="I93" s="20"/>
      <c r="J93" s="20"/>
      <c r="K93" s="73"/>
      <c r="L93" s="52" t="s">
        <v>69</v>
      </c>
      <c r="M93" s="97"/>
      <c r="N93" s="100"/>
    </row>
    <row r="94" spans="1:14" x14ac:dyDescent="0.3">
      <c r="A94" s="91"/>
      <c r="B94" s="19" t="s">
        <v>31</v>
      </c>
      <c r="C94" s="66" t="s">
        <v>86</v>
      </c>
      <c r="D94" s="20">
        <v>56</v>
      </c>
      <c r="E94" s="20">
        <v>14.0015</v>
      </c>
      <c r="F94" s="20">
        <v>152.00036800000001</v>
      </c>
      <c r="G94" s="20"/>
      <c r="H94" s="20"/>
      <c r="I94" s="20"/>
      <c r="J94" s="20"/>
      <c r="K94" s="73"/>
      <c r="L94" s="52" t="s">
        <v>69</v>
      </c>
      <c r="M94" s="97"/>
      <c r="N94" s="100"/>
    </row>
    <row r="95" spans="1:14" x14ac:dyDescent="0.3">
      <c r="A95" s="91"/>
      <c r="B95" s="21" t="s">
        <v>42</v>
      </c>
      <c r="C95" s="66" t="s">
        <v>87</v>
      </c>
      <c r="D95" s="20">
        <v>41</v>
      </c>
      <c r="E95" s="20">
        <v>20.491</v>
      </c>
      <c r="F95" s="20">
        <v>71.010446000000002</v>
      </c>
      <c r="G95" s="20"/>
      <c r="H95" s="20"/>
      <c r="I95" s="20"/>
      <c r="J95" s="20"/>
      <c r="K95" s="73"/>
      <c r="L95" s="52" t="s">
        <v>69</v>
      </c>
      <c r="M95" s="97"/>
      <c r="N95" s="100"/>
    </row>
    <row r="96" spans="1:14" x14ac:dyDescent="0.3">
      <c r="A96" s="91"/>
      <c r="B96" s="21" t="s">
        <v>42</v>
      </c>
      <c r="C96" s="66" t="s">
        <v>87</v>
      </c>
      <c r="D96" s="16">
        <v>41</v>
      </c>
      <c r="E96" s="16">
        <v>20.811399999999999</v>
      </c>
      <c r="F96" s="16">
        <v>76.171479000000005</v>
      </c>
      <c r="G96" s="16">
        <v>76.171479000000005</v>
      </c>
      <c r="H96" s="73">
        <f>(G$92-G96)</f>
        <v>212.363349</v>
      </c>
      <c r="I96" s="73">
        <f>H96/G$92*100</f>
        <v>73.600594587492921</v>
      </c>
      <c r="J96" s="73">
        <v>13</v>
      </c>
      <c r="K96" s="60">
        <f>H96*J96</f>
        <v>2760.7235369999999</v>
      </c>
      <c r="L96" s="52" t="s">
        <v>69</v>
      </c>
      <c r="M96" s="97"/>
      <c r="N96" s="100"/>
    </row>
    <row r="97" spans="1:14" ht="15" thickBot="1" x14ac:dyDescent="0.35">
      <c r="A97" s="92"/>
      <c r="B97" s="21" t="s">
        <v>42</v>
      </c>
      <c r="C97" s="66" t="s">
        <v>87</v>
      </c>
      <c r="D97" s="16">
        <v>35</v>
      </c>
      <c r="E97" s="16">
        <v>25.7943</v>
      </c>
      <c r="F97" s="16">
        <v>80.196223000000003</v>
      </c>
      <c r="G97" s="16"/>
      <c r="H97" s="16"/>
      <c r="I97" s="16"/>
      <c r="J97" s="16"/>
      <c r="K97" s="60"/>
      <c r="L97" s="52" t="s">
        <v>69</v>
      </c>
      <c r="M97" s="98"/>
      <c r="N97" s="101"/>
    </row>
    <row r="98" spans="1:14" x14ac:dyDescent="0.3">
      <c r="A98" s="28"/>
      <c r="D98" s="60">
        <f>AVERAGE(D93:D97)</f>
        <v>44.6</v>
      </c>
      <c r="E98" s="60">
        <f>AVERAGE(E93:E97)</f>
        <v>18.429039999999997</v>
      </c>
      <c r="F98" s="16"/>
      <c r="G98" s="16"/>
      <c r="H98" s="16"/>
      <c r="I98" s="16"/>
      <c r="J98" s="16"/>
      <c r="K98" s="60"/>
    </row>
    <row r="99" spans="1:14" x14ac:dyDescent="0.3">
      <c r="A99" s="86" t="s">
        <v>63</v>
      </c>
      <c r="B99" s="17" t="s">
        <v>31</v>
      </c>
      <c r="C99" s="62" t="s">
        <v>88</v>
      </c>
      <c r="D99" s="18"/>
      <c r="E99" s="18"/>
      <c r="F99" s="72">
        <v>6.1334</v>
      </c>
      <c r="G99" s="72">
        <v>18.919699999999999</v>
      </c>
      <c r="H99" s="72"/>
      <c r="I99" s="72"/>
      <c r="J99" s="72"/>
      <c r="K99" s="72"/>
      <c r="L99" s="36" t="s">
        <v>69</v>
      </c>
    </row>
    <row r="100" spans="1:14" x14ac:dyDescent="0.3">
      <c r="A100" s="86"/>
      <c r="B100" s="21" t="s">
        <v>31</v>
      </c>
      <c r="C100" s="67" t="s">
        <v>89</v>
      </c>
      <c r="D100" s="16">
        <v>59</v>
      </c>
      <c r="E100" s="16">
        <v>7.52</v>
      </c>
      <c r="F100" s="16">
        <v>15.5694</v>
      </c>
      <c r="G100" s="16">
        <v>15.5694</v>
      </c>
      <c r="H100" s="73">
        <f>(G$99-G100)</f>
        <v>3.3502999999999989</v>
      </c>
      <c r="I100" s="73">
        <f>H100/G$99*100</f>
        <v>17.707997484103867</v>
      </c>
      <c r="J100" s="73"/>
      <c r="K100" s="60"/>
      <c r="L100" s="36" t="s">
        <v>69</v>
      </c>
    </row>
    <row r="101" spans="1:14" ht="15" thickBot="1" x14ac:dyDescent="0.35">
      <c r="A101" s="28"/>
      <c r="D101" s="60">
        <f>AVERAGE(D100)</f>
        <v>59</v>
      </c>
      <c r="E101" s="60">
        <f>AVERAGE(E100)</f>
        <v>7.52</v>
      </c>
      <c r="F101" s="16"/>
      <c r="G101" s="16"/>
      <c r="H101" s="16"/>
      <c r="I101" s="16"/>
      <c r="J101" s="16"/>
      <c r="K101" s="60"/>
    </row>
    <row r="102" spans="1:14" ht="15" customHeight="1" x14ac:dyDescent="0.3">
      <c r="A102" s="86" t="s">
        <v>62</v>
      </c>
      <c r="B102" s="49" t="s">
        <v>70</v>
      </c>
      <c r="C102" s="62" t="s">
        <v>90</v>
      </c>
      <c r="D102" s="18"/>
      <c r="E102" s="18"/>
      <c r="F102" s="72">
        <v>778.54535599999997</v>
      </c>
      <c r="G102" s="72">
        <v>1027.772845</v>
      </c>
      <c r="H102" s="72"/>
      <c r="I102" s="72"/>
      <c r="J102" s="72"/>
      <c r="K102" s="72"/>
      <c r="L102" s="52" t="s">
        <v>69</v>
      </c>
      <c r="M102" s="96" t="s">
        <v>54</v>
      </c>
      <c r="N102" s="93"/>
    </row>
    <row r="103" spans="1:14" x14ac:dyDescent="0.3">
      <c r="A103" s="86"/>
      <c r="B103" s="47" t="s">
        <v>70</v>
      </c>
      <c r="C103" s="66" t="s">
        <v>91</v>
      </c>
      <c r="D103" s="20">
        <v>68</v>
      </c>
      <c r="E103" s="20">
        <v>30.0548</v>
      </c>
      <c r="F103" s="20">
        <v>952.35469999999998</v>
      </c>
      <c r="G103" s="20"/>
      <c r="H103" s="20"/>
      <c r="I103" s="20"/>
      <c r="J103" s="20"/>
      <c r="K103" s="73"/>
      <c r="L103" s="52" t="s">
        <v>69</v>
      </c>
      <c r="M103" s="97"/>
      <c r="N103" s="94"/>
    </row>
    <row r="104" spans="1:14" x14ac:dyDescent="0.3">
      <c r="A104" s="86"/>
      <c r="B104" s="47" t="s">
        <v>70</v>
      </c>
      <c r="C104" s="66" t="s">
        <v>91</v>
      </c>
      <c r="D104" s="20">
        <v>60</v>
      </c>
      <c r="E104" s="20">
        <v>61.771900000000002</v>
      </c>
      <c r="F104" s="20">
        <v>853.70101099999999</v>
      </c>
      <c r="G104" s="20"/>
      <c r="H104" s="20"/>
      <c r="I104" s="20"/>
      <c r="J104" s="20"/>
      <c r="K104" s="73"/>
      <c r="L104" s="52" t="s">
        <v>69</v>
      </c>
      <c r="M104" s="97"/>
      <c r="N104" s="94"/>
    </row>
    <row r="105" spans="1:14" x14ac:dyDescent="0.3">
      <c r="A105" s="86"/>
      <c r="B105" s="47" t="s">
        <v>70</v>
      </c>
      <c r="C105" s="66" t="s">
        <v>92</v>
      </c>
      <c r="D105" s="20">
        <v>75</v>
      </c>
      <c r="E105" s="20">
        <v>22.5092</v>
      </c>
      <c r="F105" s="20">
        <v>638.27356999999995</v>
      </c>
      <c r="G105" s="20"/>
      <c r="H105" s="20"/>
      <c r="I105" s="20"/>
      <c r="J105" s="20"/>
      <c r="K105" s="73"/>
      <c r="L105" s="52" t="s">
        <v>69</v>
      </c>
      <c r="M105" s="97"/>
      <c r="N105" s="94"/>
    </row>
    <row r="106" spans="1:14" x14ac:dyDescent="0.3">
      <c r="A106" s="86"/>
      <c r="B106" s="47" t="s">
        <v>70</v>
      </c>
      <c r="C106" s="66" t="s">
        <v>93</v>
      </c>
      <c r="D106" s="16">
        <v>71</v>
      </c>
      <c r="E106" s="20">
        <v>33.510100000000001</v>
      </c>
      <c r="F106" s="20">
        <v>852.486265</v>
      </c>
      <c r="G106" s="20"/>
      <c r="H106" s="20"/>
      <c r="I106" s="20"/>
      <c r="J106" s="20"/>
      <c r="K106" s="73"/>
      <c r="L106" s="52" t="s">
        <v>69</v>
      </c>
      <c r="M106" s="97"/>
      <c r="N106" s="94"/>
    </row>
    <row r="107" spans="1:14" x14ac:dyDescent="0.3">
      <c r="A107" s="86"/>
      <c r="B107" s="51" t="s">
        <v>70</v>
      </c>
      <c r="C107" s="71" t="s">
        <v>93</v>
      </c>
      <c r="D107" s="16">
        <v>63</v>
      </c>
      <c r="E107" s="20">
        <v>30.221</v>
      </c>
      <c r="F107" s="20">
        <v>1296.600066</v>
      </c>
      <c r="G107" s="20"/>
      <c r="H107" s="20"/>
      <c r="I107" s="20"/>
      <c r="J107" s="20"/>
      <c r="K107" s="73"/>
      <c r="L107" s="52" t="s">
        <v>69</v>
      </c>
      <c r="M107" s="97"/>
      <c r="N107" s="94"/>
    </row>
    <row r="108" spans="1:14" x14ac:dyDescent="0.3">
      <c r="A108" s="86"/>
      <c r="B108" s="21" t="s">
        <v>31</v>
      </c>
      <c r="C108" s="71" t="s">
        <v>102</v>
      </c>
      <c r="D108" s="16">
        <v>50</v>
      </c>
      <c r="E108" s="16">
        <v>20.8979</v>
      </c>
      <c r="F108" s="16">
        <v>238.01742200000001</v>
      </c>
      <c r="G108" s="20"/>
      <c r="H108" s="20"/>
      <c r="I108" s="20"/>
      <c r="J108" s="20"/>
      <c r="K108" s="73"/>
      <c r="L108" s="52" t="s">
        <v>69</v>
      </c>
      <c r="M108" s="97"/>
      <c r="N108" s="94"/>
    </row>
    <row r="109" spans="1:14" ht="15" thickBot="1" x14ac:dyDescent="0.35">
      <c r="A109" s="86"/>
      <c r="B109" s="21" t="s">
        <v>31</v>
      </c>
      <c r="C109" s="66" t="s">
        <v>102</v>
      </c>
      <c r="D109" s="16">
        <v>49</v>
      </c>
      <c r="E109" s="16">
        <v>49.747900000000001</v>
      </c>
      <c r="F109" s="16">
        <v>432.215079</v>
      </c>
      <c r="G109" s="20">
        <v>432.215079</v>
      </c>
      <c r="H109" s="73">
        <f>(G$102-G109)</f>
        <v>595.5577659999999</v>
      </c>
      <c r="I109" s="73">
        <f>H109/G$102*100</f>
        <v>57.946439127801618</v>
      </c>
      <c r="J109" s="73">
        <v>15</v>
      </c>
      <c r="K109" s="60">
        <f>H109*J109</f>
        <v>8933.3664899999985</v>
      </c>
      <c r="L109" s="52" t="s">
        <v>69</v>
      </c>
      <c r="M109" s="98"/>
      <c r="N109" s="95"/>
    </row>
    <row r="110" spans="1:14" ht="15" thickBot="1" x14ac:dyDescent="0.35">
      <c r="D110" s="60">
        <f>AVERAGE(D103:D109)</f>
        <v>62.285714285714285</v>
      </c>
      <c r="E110" s="60">
        <f>AVERAGE(E103:E109)</f>
        <v>35.5304</v>
      </c>
      <c r="F110" s="16"/>
      <c r="G110" s="16"/>
      <c r="H110" s="16"/>
      <c r="I110" s="16"/>
      <c r="J110" s="16"/>
      <c r="K110" s="16"/>
    </row>
    <row r="111" spans="1:14" ht="15" thickBot="1" x14ac:dyDescent="0.35">
      <c r="A111" s="56" t="s">
        <v>64</v>
      </c>
      <c r="B111" s="19" t="s">
        <v>31</v>
      </c>
      <c r="C111" s="66" t="s">
        <v>94</v>
      </c>
      <c r="D111" s="20">
        <v>33</v>
      </c>
      <c r="E111" s="20">
        <v>9.2431000000000001</v>
      </c>
      <c r="F111" s="20">
        <v>42.920400000000001</v>
      </c>
      <c r="G111" s="16"/>
      <c r="H111" s="16"/>
      <c r="I111" s="16"/>
      <c r="J111" s="16"/>
      <c r="K111" s="16"/>
      <c r="L111" s="36" t="s">
        <v>69</v>
      </c>
      <c r="N111" s="50"/>
    </row>
    <row r="112" spans="1:14" ht="15" thickBot="1" x14ac:dyDescent="0.35">
      <c r="D112" s="60">
        <f>AVERAGE(D111)</f>
        <v>33</v>
      </c>
      <c r="E112" s="60">
        <f>AVERAGE(E111)</f>
        <v>9.2431000000000001</v>
      </c>
      <c r="F112" s="16"/>
      <c r="G112" s="16"/>
      <c r="H112" s="16"/>
      <c r="I112" s="16"/>
      <c r="J112" s="16"/>
      <c r="K112" s="16"/>
    </row>
    <row r="113" spans="1:14" x14ac:dyDescent="0.3">
      <c r="A113" s="86" t="s">
        <v>95</v>
      </c>
      <c r="B113" s="17" t="s">
        <v>31</v>
      </c>
      <c r="C113" s="62" t="s">
        <v>96</v>
      </c>
      <c r="D113" s="18" t="s">
        <v>60</v>
      </c>
      <c r="E113" s="18" t="s">
        <v>60</v>
      </c>
      <c r="F113" s="72">
        <v>33.041536000000001</v>
      </c>
      <c r="G113" s="18"/>
      <c r="H113" s="18"/>
      <c r="I113" s="18"/>
      <c r="J113" s="18"/>
      <c r="K113" s="18"/>
      <c r="L113" s="36" t="s">
        <v>69</v>
      </c>
      <c r="N113" s="93"/>
    </row>
    <row r="114" spans="1:14" x14ac:dyDescent="0.3">
      <c r="A114" s="86"/>
      <c r="B114" s="17" t="s">
        <v>31</v>
      </c>
      <c r="C114" s="62" t="s">
        <v>96</v>
      </c>
      <c r="D114" s="18" t="s">
        <v>60</v>
      </c>
      <c r="E114" s="18" t="s">
        <v>60</v>
      </c>
      <c r="F114" s="72">
        <v>28.777100000000001</v>
      </c>
      <c r="G114" s="18"/>
      <c r="H114" s="18"/>
      <c r="I114" s="18"/>
      <c r="J114" s="18"/>
      <c r="K114" s="18"/>
      <c r="L114" s="36" t="s">
        <v>69</v>
      </c>
      <c r="N114" s="94"/>
    </row>
    <row r="115" spans="1:14" ht="15" thickBot="1" x14ac:dyDescent="0.35">
      <c r="A115" s="86"/>
      <c r="B115" s="17" t="s">
        <v>31</v>
      </c>
      <c r="C115" s="62" t="s">
        <v>96</v>
      </c>
      <c r="D115" s="18" t="s">
        <v>60</v>
      </c>
      <c r="E115" s="18" t="s">
        <v>60</v>
      </c>
      <c r="F115" s="72">
        <v>32.014800000000001</v>
      </c>
      <c r="G115" s="18"/>
      <c r="H115" s="18"/>
      <c r="I115" s="18"/>
      <c r="J115" s="18"/>
      <c r="K115" s="18"/>
      <c r="L115" s="36" t="s">
        <v>69</v>
      </c>
      <c r="N115" s="95"/>
    </row>
    <row r="116" spans="1:14" ht="15" thickBot="1" x14ac:dyDescent="0.35">
      <c r="D116" s="16"/>
      <c r="E116" s="16"/>
      <c r="F116" s="16"/>
      <c r="G116" s="16"/>
      <c r="H116" s="16"/>
      <c r="I116" s="16"/>
      <c r="J116" s="16"/>
      <c r="K116" s="16"/>
    </row>
    <row r="117" spans="1:14" x14ac:dyDescent="0.3">
      <c r="A117" s="86" t="s">
        <v>61</v>
      </c>
      <c r="B117" s="49" t="s">
        <v>70</v>
      </c>
      <c r="C117" s="62" t="s">
        <v>97</v>
      </c>
      <c r="D117" s="18"/>
      <c r="E117" s="18"/>
      <c r="F117" s="72">
        <v>2.5735000000000001</v>
      </c>
      <c r="G117" s="72">
        <v>3.7517830000000001</v>
      </c>
      <c r="H117" s="72"/>
      <c r="I117" s="72"/>
      <c r="J117" s="72"/>
      <c r="K117" s="72"/>
      <c r="L117" s="52" t="s">
        <v>69</v>
      </c>
      <c r="M117" s="96" t="s">
        <v>54</v>
      </c>
      <c r="N117" s="93"/>
    </row>
    <row r="118" spans="1:14" x14ac:dyDescent="0.3">
      <c r="A118" s="86"/>
      <c r="B118" s="47" t="s">
        <v>70</v>
      </c>
      <c r="C118" s="67" t="s">
        <v>97</v>
      </c>
      <c r="D118" s="16">
        <v>20</v>
      </c>
      <c r="E118" s="16">
        <v>4.5781999999999998</v>
      </c>
      <c r="F118" s="16">
        <v>1.8731</v>
      </c>
      <c r="G118" s="16"/>
      <c r="H118" s="16"/>
      <c r="I118" s="16"/>
      <c r="J118" s="16"/>
      <c r="K118" s="16"/>
      <c r="L118" s="52" t="s">
        <v>69</v>
      </c>
      <c r="M118" s="97"/>
      <c r="N118" s="94"/>
    </row>
    <row r="119" spans="1:14" x14ac:dyDescent="0.3">
      <c r="A119" s="86"/>
      <c r="B119" s="47" t="s">
        <v>70</v>
      </c>
      <c r="C119" s="66" t="s">
        <v>68</v>
      </c>
      <c r="D119" s="20">
        <v>13</v>
      </c>
      <c r="E119" s="20">
        <v>4.0387000000000004</v>
      </c>
      <c r="F119" s="20">
        <v>3.0804</v>
      </c>
      <c r="G119" s="20">
        <v>3.0804</v>
      </c>
      <c r="H119" s="73">
        <f>(G$117-G119)</f>
        <v>0.67138300000000006</v>
      </c>
      <c r="I119" s="73">
        <f>H119/G$117*100</f>
        <v>17.895038172516909</v>
      </c>
      <c r="J119" s="73"/>
      <c r="K119" s="20"/>
      <c r="L119" s="52" t="s">
        <v>69</v>
      </c>
      <c r="M119" s="97"/>
      <c r="N119" s="94"/>
    </row>
    <row r="120" spans="1:14" x14ac:dyDescent="0.3">
      <c r="A120" s="86"/>
      <c r="B120" s="48" t="s">
        <v>31</v>
      </c>
      <c r="C120" s="66" t="s">
        <v>98</v>
      </c>
      <c r="D120" s="20">
        <v>23</v>
      </c>
      <c r="E120" s="20">
        <v>4.1759000000000004</v>
      </c>
      <c r="F120" s="16">
        <v>1.3733</v>
      </c>
      <c r="G120" s="20"/>
      <c r="H120" s="20"/>
      <c r="I120" s="20"/>
      <c r="J120" s="20"/>
      <c r="K120" s="20"/>
      <c r="L120" s="52" t="s">
        <v>69</v>
      </c>
      <c r="M120" s="97"/>
      <c r="N120" s="94"/>
    </row>
    <row r="121" spans="1:14" ht="15" thickBot="1" x14ac:dyDescent="0.35">
      <c r="A121" s="86"/>
      <c r="B121" s="48" t="s">
        <v>31</v>
      </c>
      <c r="C121" s="66" t="s">
        <v>99</v>
      </c>
      <c r="D121" s="20">
        <v>22</v>
      </c>
      <c r="E121" s="20">
        <v>1.4495</v>
      </c>
      <c r="F121" s="20">
        <v>0.46851399999999999</v>
      </c>
      <c r="G121" s="20"/>
      <c r="H121" s="20"/>
      <c r="I121" s="20"/>
      <c r="J121" s="20"/>
      <c r="K121" s="20"/>
      <c r="L121" s="52" t="s">
        <v>69</v>
      </c>
      <c r="M121" s="98"/>
      <c r="N121" s="95"/>
    </row>
    <row r="122" spans="1:14" x14ac:dyDescent="0.3">
      <c r="D122" s="59">
        <f>AVERAGE(D118:D121)</f>
        <v>19.5</v>
      </c>
      <c r="E122" s="59">
        <f>AVERAGE(E118:E121)</f>
        <v>3.5605750000000005</v>
      </c>
    </row>
    <row r="124" spans="1:14" x14ac:dyDescent="0.3">
      <c r="D124" s="9"/>
      <c r="E124" s="9"/>
      <c r="F124" s="9"/>
    </row>
    <row r="125" spans="1:14" x14ac:dyDescent="0.3">
      <c r="D125" s="9"/>
      <c r="E125" s="9"/>
      <c r="F125" s="9"/>
    </row>
    <row r="126" spans="1:14" x14ac:dyDescent="0.3">
      <c r="D126" s="9"/>
      <c r="E126" s="9"/>
      <c r="F126" s="9"/>
    </row>
    <row r="127" spans="1:14" x14ac:dyDescent="0.3">
      <c r="D127" s="9"/>
      <c r="E127" s="9"/>
      <c r="F127" s="9"/>
    </row>
    <row r="128" spans="1:14" x14ac:dyDescent="0.3">
      <c r="D128" s="9"/>
      <c r="E128" s="9"/>
      <c r="F128" s="9"/>
      <c r="G128"/>
      <c r="H128"/>
      <c r="I128"/>
      <c r="J128"/>
      <c r="K128"/>
    </row>
    <row r="129" spans="1:11" x14ac:dyDescent="0.3">
      <c r="D129" s="9"/>
      <c r="E129" s="9"/>
      <c r="F129" s="9"/>
      <c r="G129" s="9"/>
      <c r="H129" s="9"/>
      <c r="I129" s="9"/>
      <c r="J129" s="9"/>
      <c r="K129" s="9"/>
    </row>
    <row r="130" spans="1:11" x14ac:dyDescent="0.3">
      <c r="D130" s="9"/>
      <c r="E130" s="9"/>
      <c r="F130" s="9"/>
      <c r="G130" s="9"/>
      <c r="H130" s="9"/>
      <c r="I130" s="9"/>
      <c r="J130" s="9"/>
      <c r="K130" s="9"/>
    </row>
    <row r="131" spans="1:11" x14ac:dyDescent="0.3">
      <c r="D131" s="9"/>
      <c r="E131" s="9"/>
      <c r="F131" s="9"/>
      <c r="G131" s="9"/>
      <c r="H131" s="9"/>
      <c r="I131" s="9"/>
      <c r="J131" s="9"/>
      <c r="K131" s="9"/>
    </row>
    <row r="132" spans="1:11" x14ac:dyDescent="0.3">
      <c r="D132" s="9"/>
      <c r="E132" s="9"/>
      <c r="F132" s="9"/>
      <c r="G132" s="9"/>
      <c r="H132" s="9"/>
      <c r="I132" s="9"/>
      <c r="J132" s="9"/>
      <c r="K132" s="9"/>
    </row>
    <row r="133" spans="1:11" x14ac:dyDescent="0.3">
      <c r="A133" s="53"/>
      <c r="B133" s="54"/>
      <c r="C133" s="8"/>
      <c r="D133" s="9"/>
      <c r="E133" s="9"/>
      <c r="F133" s="9"/>
      <c r="G133" s="9"/>
      <c r="H133" s="9"/>
      <c r="I133" s="9"/>
      <c r="J133" s="9"/>
      <c r="K133" s="9"/>
    </row>
    <row r="134" spans="1:11" x14ac:dyDescent="0.3">
      <c r="A134" s="53"/>
      <c r="B134" s="54"/>
      <c r="D134" s="9"/>
      <c r="E134" s="9"/>
      <c r="F134" s="9"/>
      <c r="G134" s="9"/>
      <c r="H134" s="9"/>
      <c r="I134" s="9"/>
      <c r="J134" s="9"/>
      <c r="K134" s="9"/>
    </row>
    <row r="135" spans="1:11" x14ac:dyDescent="0.3">
      <c r="A135" s="53"/>
      <c r="B135" s="54"/>
      <c r="D135" s="9"/>
      <c r="E135" s="9"/>
      <c r="F135" s="9"/>
      <c r="G135" s="9"/>
      <c r="H135" s="9"/>
      <c r="I135" s="9"/>
      <c r="J135" s="9"/>
      <c r="K135" s="9"/>
    </row>
    <row r="136" spans="1:11" x14ac:dyDescent="0.3">
      <c r="A136" s="53"/>
      <c r="B136" s="54"/>
      <c r="D136" s="9"/>
      <c r="E136" s="9"/>
      <c r="F136" s="9"/>
      <c r="G136" s="9"/>
      <c r="H136" s="9"/>
      <c r="I136" s="9"/>
      <c r="J136" s="9"/>
      <c r="K136" s="9"/>
    </row>
    <row r="137" spans="1:11" x14ac:dyDescent="0.3">
      <c r="A137" s="53"/>
      <c r="B137" s="54"/>
      <c r="D137" s="9"/>
      <c r="E137" s="9"/>
      <c r="F137" s="9"/>
      <c r="G137" s="9"/>
      <c r="H137" s="9"/>
      <c r="I137" s="9"/>
      <c r="J137" s="9"/>
      <c r="K137" s="9"/>
    </row>
    <row r="138" spans="1:11" x14ac:dyDescent="0.3">
      <c r="A138" s="53"/>
      <c r="B138" s="54"/>
      <c r="D138" s="9"/>
      <c r="E138" s="9"/>
      <c r="F138" s="9"/>
      <c r="G138" s="9"/>
      <c r="H138" s="9"/>
      <c r="I138" s="9"/>
      <c r="J138" s="9"/>
      <c r="K138" s="9"/>
    </row>
    <row r="139" spans="1:11" x14ac:dyDescent="0.3">
      <c r="A139" s="53"/>
      <c r="B139" s="54"/>
      <c r="D139" s="9"/>
      <c r="E139" s="9"/>
      <c r="F139" s="9"/>
      <c r="G139" s="9"/>
      <c r="H139" s="9"/>
      <c r="I139" s="9"/>
      <c r="J139" s="9"/>
      <c r="K139" s="9"/>
    </row>
    <row r="140" spans="1:11" x14ac:dyDescent="0.3">
      <c r="A140" s="55"/>
      <c r="B140" s="54"/>
      <c r="D140" s="9"/>
      <c r="E140" s="9"/>
      <c r="F140" s="9"/>
      <c r="G140" s="9"/>
      <c r="H140" s="9"/>
      <c r="I140" s="9"/>
      <c r="J140" s="9"/>
      <c r="K140" s="9"/>
    </row>
    <row r="141" spans="1:11" x14ac:dyDescent="0.3">
      <c r="A141" s="53"/>
      <c r="B141" s="54"/>
      <c r="D141" s="9"/>
      <c r="E141" s="9"/>
      <c r="F141" s="9"/>
      <c r="G141" s="9"/>
      <c r="H141" s="9"/>
      <c r="I141" s="9"/>
      <c r="J141" s="9"/>
      <c r="K141" s="9"/>
    </row>
    <row r="142" spans="1:11" x14ac:dyDescent="0.3">
      <c r="A142" s="53"/>
      <c r="B142" s="54"/>
      <c r="D142" s="9"/>
      <c r="E142" s="9"/>
      <c r="F142" s="9"/>
      <c r="G142" s="9"/>
      <c r="H142" s="9"/>
      <c r="I142" s="9"/>
      <c r="J142" s="9"/>
      <c r="K142" s="9"/>
    </row>
    <row r="143" spans="1:11" x14ac:dyDescent="0.3">
      <c r="A143" s="35"/>
      <c r="B143" s="54"/>
      <c r="D143" s="9"/>
      <c r="E143" s="9"/>
      <c r="F143" s="9"/>
      <c r="G143" s="9"/>
      <c r="H143" s="9"/>
      <c r="I143" s="9"/>
      <c r="J143" s="9"/>
      <c r="K143" s="9"/>
    </row>
    <row r="144" spans="1:11" x14ac:dyDescent="0.3">
      <c r="A144" s="53"/>
      <c r="B144" s="54"/>
      <c r="D144" s="9"/>
      <c r="E144" s="9"/>
      <c r="F144" s="9"/>
      <c r="G144" s="9"/>
      <c r="H144" s="9"/>
      <c r="I144" s="9"/>
      <c r="J144" s="9"/>
      <c r="K144" s="9"/>
    </row>
    <row r="145" spans="1:11" x14ac:dyDescent="0.3">
      <c r="D145" s="9"/>
      <c r="E145" s="9"/>
      <c r="F145" s="9"/>
      <c r="G145" s="9"/>
      <c r="H145" s="9"/>
      <c r="I145" s="9"/>
      <c r="J145" s="9"/>
      <c r="K145" s="9"/>
    </row>
    <row r="146" spans="1:11" x14ac:dyDescent="0.3">
      <c r="A146" s="55"/>
      <c r="B146" s="41"/>
      <c r="D146" s="9"/>
      <c r="E146" s="9"/>
      <c r="F146" s="9"/>
      <c r="G146" s="9"/>
      <c r="H146" s="9"/>
      <c r="I146" s="9"/>
      <c r="J146" s="9"/>
      <c r="K146" s="9"/>
    </row>
    <row r="147" spans="1:11" x14ac:dyDescent="0.3">
      <c r="A147" s="55"/>
      <c r="B147" s="41"/>
      <c r="D147" s="9"/>
      <c r="E147" s="9"/>
      <c r="F147" s="9"/>
      <c r="G147" s="9"/>
      <c r="H147" s="9"/>
      <c r="I147" s="9"/>
      <c r="J147" s="9"/>
      <c r="K147" s="9"/>
    </row>
    <row r="148" spans="1:11" x14ac:dyDescent="0.3">
      <c r="A148" s="35"/>
      <c r="B148" s="41"/>
      <c r="D148" s="9"/>
      <c r="E148" s="9"/>
      <c r="F148" s="9"/>
      <c r="G148" s="9"/>
      <c r="H148" s="9"/>
      <c r="I148" s="9"/>
      <c r="J148" s="9"/>
      <c r="K148" s="9"/>
    </row>
    <row r="149" spans="1:11" x14ac:dyDescent="0.3">
      <c r="D149" s="9"/>
      <c r="E149" s="9"/>
      <c r="F149" s="9"/>
      <c r="G149" s="9"/>
      <c r="H149" s="9"/>
      <c r="I149" s="9"/>
      <c r="J149" s="9"/>
      <c r="K149" s="9"/>
    </row>
    <row r="150" spans="1:11" x14ac:dyDescent="0.3">
      <c r="D150" s="9"/>
      <c r="E150" s="9"/>
      <c r="F150" s="9"/>
      <c r="G150" s="9"/>
      <c r="H150" s="9"/>
      <c r="I150" s="9"/>
      <c r="J150" s="9"/>
      <c r="K150" s="9"/>
    </row>
    <row r="151" spans="1:11" x14ac:dyDescent="0.3">
      <c r="D151" s="9"/>
      <c r="E151" s="9"/>
      <c r="F151" s="9"/>
      <c r="G151" s="9"/>
      <c r="H151" s="9"/>
      <c r="I151" s="9"/>
      <c r="J151" s="9"/>
      <c r="K151" s="9"/>
    </row>
    <row r="152" spans="1:11" x14ac:dyDescent="0.3">
      <c r="D152" s="9"/>
      <c r="E152" s="9"/>
      <c r="F152" s="9"/>
      <c r="G152" s="9"/>
      <c r="H152" s="9"/>
      <c r="I152" s="9"/>
      <c r="J152" s="9"/>
      <c r="K152" s="9"/>
    </row>
    <row r="153" spans="1:11" x14ac:dyDescent="0.3">
      <c r="D153" s="9"/>
      <c r="E153" s="9"/>
      <c r="F153" s="9"/>
      <c r="G153" s="9"/>
      <c r="H153" s="9"/>
      <c r="I153" s="9"/>
      <c r="J153" s="9"/>
      <c r="K153" s="9"/>
    </row>
    <row r="154" spans="1:11" x14ac:dyDescent="0.3">
      <c r="D154" s="9"/>
      <c r="E154" s="9"/>
      <c r="F154" s="9"/>
      <c r="G154" s="9"/>
      <c r="H154" s="9"/>
      <c r="I154" s="9"/>
      <c r="J154" s="9"/>
      <c r="K154" s="9"/>
    </row>
    <row r="155" spans="1:11" x14ac:dyDescent="0.3">
      <c r="D155" s="9"/>
      <c r="E155" s="9"/>
      <c r="F155" s="9"/>
      <c r="G155" s="9"/>
      <c r="H155" s="9"/>
      <c r="I155" s="9"/>
      <c r="J155" s="9"/>
      <c r="K155" s="9"/>
    </row>
    <row r="156" spans="1:11" x14ac:dyDescent="0.3">
      <c r="D156" s="9"/>
      <c r="E156" s="9"/>
      <c r="F156" s="9"/>
      <c r="G156" s="9"/>
      <c r="H156" s="9"/>
      <c r="I156" s="9"/>
      <c r="J156" s="9"/>
      <c r="K156" s="9"/>
    </row>
    <row r="157" spans="1:11" x14ac:dyDescent="0.3">
      <c r="D157" s="9"/>
      <c r="E157" s="9"/>
      <c r="F157" s="9"/>
      <c r="G157" s="9"/>
      <c r="H157" s="9"/>
      <c r="I157" s="9"/>
      <c r="J157" s="9"/>
      <c r="K157" s="9"/>
    </row>
    <row r="158" spans="1:11" x14ac:dyDescent="0.3">
      <c r="D158" s="9"/>
      <c r="E158" s="9"/>
      <c r="F158" s="9"/>
      <c r="G158" s="9"/>
      <c r="H158" s="9"/>
      <c r="I158" s="9"/>
      <c r="J158" s="9"/>
      <c r="K158" s="9"/>
    </row>
    <row r="159" spans="1:11" x14ac:dyDescent="0.3">
      <c r="D159" s="9"/>
      <c r="E159" s="9"/>
      <c r="F159" s="9"/>
      <c r="G159" s="9"/>
      <c r="H159" s="9"/>
      <c r="I159" s="9"/>
      <c r="J159" s="9"/>
      <c r="K159" s="9"/>
    </row>
    <row r="160" spans="1:11" x14ac:dyDescent="0.3">
      <c r="D160" s="9"/>
      <c r="E160" s="9"/>
      <c r="F160" s="9"/>
      <c r="G160" s="9"/>
      <c r="H160" s="9"/>
      <c r="I160" s="9"/>
      <c r="J160" s="9"/>
      <c r="K160" s="9"/>
    </row>
    <row r="161" spans="4:11" x14ac:dyDescent="0.3">
      <c r="D161" s="9"/>
      <c r="E161" s="9"/>
      <c r="F161" s="9"/>
      <c r="G161" s="9"/>
      <c r="H161" s="9"/>
      <c r="I161" s="9"/>
      <c r="J161" s="9"/>
      <c r="K161" s="9"/>
    </row>
    <row r="162" spans="4:11" x14ac:dyDescent="0.3">
      <c r="D162" s="9"/>
      <c r="E162" s="9"/>
      <c r="F162" s="9"/>
      <c r="G162" s="9"/>
      <c r="H162" s="9"/>
      <c r="I162" s="9"/>
      <c r="J162" s="9"/>
      <c r="K162" s="9"/>
    </row>
    <row r="163" spans="4:11" x14ac:dyDescent="0.3">
      <c r="D163" s="9"/>
      <c r="E163" s="9"/>
      <c r="F163" s="9"/>
      <c r="G163" s="9"/>
      <c r="H163" s="9"/>
      <c r="I163" s="9"/>
      <c r="J163" s="9"/>
      <c r="K163" s="9"/>
    </row>
    <row r="164" spans="4:11" x14ac:dyDescent="0.3">
      <c r="D164" s="9"/>
      <c r="E164" s="9"/>
      <c r="F164" s="9"/>
      <c r="G164" s="9"/>
      <c r="H164" s="9"/>
      <c r="I164" s="9"/>
      <c r="J164" s="9"/>
      <c r="K164" s="9"/>
    </row>
    <row r="165" spans="4:11" x14ac:dyDescent="0.3">
      <c r="D165" s="9"/>
      <c r="E165" s="9"/>
      <c r="F165" s="9"/>
      <c r="G165" s="9"/>
      <c r="H165" s="9"/>
      <c r="I165" s="9"/>
      <c r="J165" s="9"/>
      <c r="K165" s="9"/>
    </row>
    <row r="166" spans="4:11" x14ac:dyDescent="0.3">
      <c r="D166" s="9"/>
      <c r="E166" s="9"/>
      <c r="F166" s="9"/>
      <c r="G166" s="9"/>
      <c r="H166" s="9"/>
      <c r="I166" s="9"/>
      <c r="J166" s="9"/>
      <c r="K166" s="9"/>
    </row>
    <row r="167" spans="4:11" x14ac:dyDescent="0.3">
      <c r="D167" s="9"/>
      <c r="E167" s="9"/>
      <c r="F167" s="9"/>
      <c r="G167" s="9"/>
      <c r="H167" s="9"/>
      <c r="I167" s="9"/>
      <c r="J167" s="9"/>
      <c r="K167" s="9"/>
    </row>
    <row r="168" spans="4:11" x14ac:dyDescent="0.3">
      <c r="D168" s="9"/>
      <c r="E168" s="9"/>
      <c r="F168" s="9"/>
      <c r="G168" s="9"/>
      <c r="H168" s="9"/>
      <c r="I168" s="9"/>
      <c r="J168" s="9"/>
      <c r="K168" s="9"/>
    </row>
    <row r="169" spans="4:11" x14ac:dyDescent="0.3">
      <c r="D169" s="9"/>
      <c r="E169" s="9"/>
      <c r="F169" s="9"/>
      <c r="G169" s="9"/>
      <c r="H169" s="9"/>
      <c r="I169" s="9"/>
      <c r="J169" s="9"/>
      <c r="K169" s="9"/>
    </row>
    <row r="170" spans="4:11" x14ac:dyDescent="0.3">
      <c r="D170" s="9"/>
      <c r="E170" s="9"/>
      <c r="F170" s="9"/>
      <c r="G170" s="9"/>
      <c r="H170" s="9"/>
      <c r="I170" s="9"/>
      <c r="J170" s="9"/>
      <c r="K170" s="9"/>
    </row>
    <row r="171" spans="4:11" x14ac:dyDescent="0.3">
      <c r="D171" s="9"/>
      <c r="E171" s="9"/>
      <c r="F171" s="9"/>
      <c r="G171" s="9"/>
      <c r="H171" s="9"/>
      <c r="I171" s="9"/>
      <c r="J171" s="9"/>
      <c r="K171" s="9"/>
    </row>
    <row r="172" spans="4:11" x14ac:dyDescent="0.3">
      <c r="D172" s="9"/>
      <c r="E172" s="9"/>
      <c r="F172" s="9"/>
      <c r="G172" s="9"/>
      <c r="H172" s="9"/>
      <c r="I172" s="9"/>
      <c r="J172" s="9"/>
      <c r="K172" s="9"/>
    </row>
    <row r="173" spans="4:11" x14ac:dyDescent="0.3">
      <c r="D173" s="9"/>
      <c r="E173" s="9"/>
      <c r="F173" s="9"/>
      <c r="G173" s="9"/>
      <c r="H173" s="9"/>
      <c r="I173" s="9"/>
      <c r="J173" s="9"/>
      <c r="K173" s="9"/>
    </row>
    <row r="174" spans="4:11" x14ac:dyDescent="0.3">
      <c r="D174" s="9"/>
      <c r="E174" s="9"/>
      <c r="F174" s="9"/>
      <c r="G174" s="9"/>
      <c r="H174" s="9"/>
      <c r="I174" s="9"/>
      <c r="J174" s="9"/>
      <c r="K174" s="9"/>
    </row>
    <row r="175" spans="4:11" x14ac:dyDescent="0.3">
      <c r="D175" s="9"/>
      <c r="E175" s="9"/>
      <c r="F175" s="9"/>
      <c r="G175" s="9"/>
      <c r="H175" s="9"/>
      <c r="I175" s="9"/>
      <c r="J175" s="9"/>
      <c r="K175" s="9"/>
    </row>
    <row r="176" spans="4:11" x14ac:dyDescent="0.3">
      <c r="D176" s="9"/>
      <c r="E176" s="9"/>
      <c r="F176" s="9"/>
      <c r="G176" s="9"/>
      <c r="H176" s="9"/>
      <c r="I176" s="9"/>
      <c r="J176" s="9"/>
      <c r="K176" s="9"/>
    </row>
    <row r="177" spans="4:11" x14ac:dyDescent="0.3">
      <c r="D177" s="9"/>
      <c r="E177" s="9"/>
      <c r="F177" s="9"/>
      <c r="G177" s="9"/>
      <c r="H177" s="9"/>
      <c r="I177" s="9"/>
      <c r="J177" s="9"/>
      <c r="K177" s="9"/>
    </row>
    <row r="178" spans="4:11" x14ac:dyDescent="0.3">
      <c r="D178" s="9"/>
      <c r="E178" s="9"/>
      <c r="F178" s="9"/>
      <c r="G178" s="9"/>
      <c r="H178" s="9"/>
      <c r="I178" s="9"/>
      <c r="J178" s="9"/>
      <c r="K178" s="9"/>
    </row>
    <row r="179" spans="4:11" x14ac:dyDescent="0.3">
      <c r="E179" s="9"/>
      <c r="F179" s="9"/>
    </row>
    <row r="180" spans="4:11" x14ac:dyDescent="0.3">
      <c r="E180" s="9"/>
      <c r="F180" s="9"/>
    </row>
    <row r="181" spans="4:11" x14ac:dyDescent="0.3">
      <c r="E181" s="9"/>
      <c r="F181" s="9"/>
    </row>
    <row r="182" spans="4:11" x14ac:dyDescent="0.3">
      <c r="E182" s="9"/>
      <c r="F182" s="9"/>
    </row>
    <row r="183" spans="4:11" x14ac:dyDescent="0.3">
      <c r="E183" s="9"/>
      <c r="F183" s="9"/>
    </row>
    <row r="184" spans="4:11" x14ac:dyDescent="0.3">
      <c r="E184" s="9"/>
      <c r="F184" s="9"/>
    </row>
    <row r="185" spans="4:11" x14ac:dyDescent="0.3">
      <c r="E185" s="9"/>
      <c r="F185" s="9"/>
    </row>
    <row r="186" spans="4:11" x14ac:dyDescent="0.3">
      <c r="E186" s="9"/>
      <c r="F186" s="9"/>
    </row>
  </sheetData>
  <sortState xmlns:xlrd2="http://schemas.microsoft.com/office/spreadsheetml/2017/richdata2" ref="N40:N49">
    <sortCondition ref="N39:N49"/>
  </sortState>
  <mergeCells count="35">
    <mergeCell ref="M85:M90"/>
    <mergeCell ref="N88:N90"/>
    <mergeCell ref="M78:M83"/>
    <mergeCell ref="N78:N83"/>
    <mergeCell ref="M26:M27"/>
    <mergeCell ref="N85:N86"/>
    <mergeCell ref="N56:N58"/>
    <mergeCell ref="N60:N63"/>
    <mergeCell ref="M60:M63"/>
    <mergeCell ref="M48:M54"/>
    <mergeCell ref="N48:N54"/>
    <mergeCell ref="N26:N27"/>
    <mergeCell ref="A117:A121"/>
    <mergeCell ref="N117:N121"/>
    <mergeCell ref="A113:A115"/>
    <mergeCell ref="N113:N115"/>
    <mergeCell ref="A92:A97"/>
    <mergeCell ref="A99:A100"/>
    <mergeCell ref="A102:A109"/>
    <mergeCell ref="N102:N109"/>
    <mergeCell ref="M117:M121"/>
    <mergeCell ref="M102:M109"/>
    <mergeCell ref="M92:M97"/>
    <mergeCell ref="N92:N97"/>
    <mergeCell ref="A65:A70"/>
    <mergeCell ref="A72:A83"/>
    <mergeCell ref="A85:A90"/>
    <mergeCell ref="A56:A58"/>
    <mergeCell ref="A60:A63"/>
    <mergeCell ref="A48:A54"/>
    <mergeCell ref="A3:A13"/>
    <mergeCell ref="A15:A24"/>
    <mergeCell ref="A26:A27"/>
    <mergeCell ref="A29:A39"/>
    <mergeCell ref="A41:A46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34"/>
  <sheetViews>
    <sheetView zoomScale="85" zoomScaleNormal="85" workbookViewId="0">
      <selection activeCell="V19" sqref="V19"/>
    </sheetView>
  </sheetViews>
  <sheetFormatPr defaultRowHeight="14.4" x14ac:dyDescent="0.3"/>
  <cols>
    <col min="1" max="1" width="26.44140625" bestFit="1" customWidth="1"/>
  </cols>
  <sheetData>
    <row r="2" spans="1:2" x14ac:dyDescent="0.3">
      <c r="A2" s="11"/>
      <c r="B2" s="8"/>
    </row>
    <row r="3" spans="1:2" x14ac:dyDescent="0.3">
      <c r="A3" s="11"/>
      <c r="B3" s="8"/>
    </row>
    <row r="4" spans="1:2" x14ac:dyDescent="0.3">
      <c r="A4" s="11"/>
      <c r="B4" s="8"/>
    </row>
    <row r="5" spans="1:2" x14ac:dyDescent="0.3">
      <c r="A5" s="11"/>
      <c r="B5" s="8"/>
    </row>
    <row r="6" spans="1:2" x14ac:dyDescent="0.3">
      <c r="A6" s="11"/>
      <c r="B6" s="8"/>
    </row>
    <row r="7" spans="1:2" x14ac:dyDescent="0.3">
      <c r="B7" s="8"/>
    </row>
    <row r="8" spans="1:2" x14ac:dyDescent="0.3">
      <c r="B8" s="8"/>
    </row>
    <row r="9" spans="1:2" x14ac:dyDescent="0.3">
      <c r="B9" s="8"/>
    </row>
    <row r="10" spans="1:2" x14ac:dyDescent="0.3">
      <c r="B10" s="8"/>
    </row>
    <row r="11" spans="1:2" x14ac:dyDescent="0.3">
      <c r="B11" s="8"/>
    </row>
    <row r="12" spans="1:2" x14ac:dyDescent="0.3">
      <c r="B12" s="8"/>
    </row>
    <row r="13" spans="1:2" x14ac:dyDescent="0.3">
      <c r="B13" s="8"/>
    </row>
    <row r="14" spans="1:2" x14ac:dyDescent="0.3">
      <c r="B14" s="8"/>
    </row>
    <row r="15" spans="1:2" x14ac:dyDescent="0.3">
      <c r="B15" s="8"/>
    </row>
    <row r="16" spans="1:2" x14ac:dyDescent="0.3">
      <c r="B16" s="8"/>
    </row>
    <row r="17" spans="2:2" x14ac:dyDescent="0.3">
      <c r="B17" s="8"/>
    </row>
    <row r="18" spans="2:2" x14ac:dyDescent="0.3">
      <c r="B18" s="8"/>
    </row>
    <row r="19" spans="2:2" x14ac:dyDescent="0.3">
      <c r="B19" s="8"/>
    </row>
    <row r="20" spans="2:2" x14ac:dyDescent="0.3">
      <c r="B20" s="8"/>
    </row>
    <row r="21" spans="2:2" x14ac:dyDescent="0.3">
      <c r="B21" s="8"/>
    </row>
    <row r="22" spans="2:2" x14ac:dyDescent="0.3">
      <c r="B22" s="8"/>
    </row>
    <row r="23" spans="2:2" x14ac:dyDescent="0.3">
      <c r="B23" s="8"/>
    </row>
    <row r="24" spans="2:2" x14ac:dyDescent="0.3">
      <c r="B24" s="8"/>
    </row>
    <row r="25" spans="2:2" x14ac:dyDescent="0.3">
      <c r="B25" s="8"/>
    </row>
    <row r="26" spans="2:2" x14ac:dyDescent="0.3">
      <c r="B26" s="8"/>
    </row>
    <row r="27" spans="2:2" x14ac:dyDescent="0.3">
      <c r="B27" s="8"/>
    </row>
    <row r="28" spans="2:2" x14ac:dyDescent="0.3">
      <c r="B28" s="10"/>
    </row>
    <row r="29" spans="2:2" x14ac:dyDescent="0.3">
      <c r="B29" s="8"/>
    </row>
    <row r="30" spans="2:2" x14ac:dyDescent="0.3">
      <c r="B30" s="8"/>
    </row>
    <row r="31" spans="2:2" x14ac:dyDescent="0.3">
      <c r="B31" s="8"/>
    </row>
    <row r="32" spans="2:2" x14ac:dyDescent="0.3">
      <c r="B32" s="8"/>
    </row>
    <row r="33" spans="2:2" x14ac:dyDescent="0.3">
      <c r="B33" s="8"/>
    </row>
    <row r="34" spans="2:2" x14ac:dyDescent="0.3">
      <c r="B34" s="8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3:E147"/>
  <sheetViews>
    <sheetView topLeftCell="A34" workbookViewId="0">
      <selection activeCell="A68" sqref="A68"/>
    </sheetView>
  </sheetViews>
  <sheetFormatPr defaultRowHeight="14.4" x14ac:dyDescent="0.3"/>
  <cols>
    <col min="1" max="1" width="47.109375" bestFit="1" customWidth="1"/>
    <col min="2" max="2" width="14.88671875" style="8" customWidth="1"/>
    <col min="3" max="3" width="10.6640625" style="8" customWidth="1"/>
    <col min="4" max="4" width="16" style="8" customWidth="1"/>
    <col min="5" max="5" width="11.33203125" customWidth="1"/>
  </cols>
  <sheetData>
    <row r="53" spans="2:5" x14ac:dyDescent="0.3">
      <c r="B53" s="9"/>
      <c r="C53" s="9"/>
      <c r="D53" s="9"/>
      <c r="E53" s="14"/>
    </row>
    <row r="54" spans="2:5" x14ac:dyDescent="0.3">
      <c r="B54" s="9"/>
      <c r="C54" s="9"/>
      <c r="D54" s="9"/>
      <c r="E54" s="14"/>
    </row>
    <row r="55" spans="2:5" x14ac:dyDescent="0.3">
      <c r="B55" s="9"/>
      <c r="C55" s="9"/>
      <c r="D55" s="9"/>
      <c r="E55" s="14"/>
    </row>
    <row r="56" spans="2:5" x14ac:dyDescent="0.3">
      <c r="B56" s="9"/>
      <c r="C56" s="9"/>
      <c r="D56" s="9"/>
      <c r="E56" s="14"/>
    </row>
    <row r="57" spans="2:5" x14ac:dyDescent="0.3">
      <c r="B57" s="9"/>
      <c r="C57" s="9"/>
      <c r="D57" s="9"/>
      <c r="E57" s="14"/>
    </row>
    <row r="58" spans="2:5" x14ac:dyDescent="0.3">
      <c r="B58" s="9"/>
      <c r="C58" s="9"/>
      <c r="D58" s="9"/>
      <c r="E58" s="14"/>
    </row>
    <row r="59" spans="2:5" x14ac:dyDescent="0.3">
      <c r="B59" s="9"/>
      <c r="C59" s="9"/>
      <c r="D59" s="9"/>
      <c r="E59" s="14"/>
    </row>
    <row r="60" spans="2:5" x14ac:dyDescent="0.3">
      <c r="B60" s="9"/>
      <c r="C60" s="9"/>
      <c r="D60" s="9"/>
      <c r="E60" s="14"/>
    </row>
    <row r="61" spans="2:5" x14ac:dyDescent="0.3">
      <c r="B61" s="9"/>
      <c r="C61" s="9"/>
      <c r="D61" s="9"/>
      <c r="E61" s="14"/>
    </row>
    <row r="62" spans="2:5" x14ac:dyDescent="0.3">
      <c r="B62" s="9"/>
      <c r="C62" s="9"/>
      <c r="D62" s="9"/>
      <c r="E62" s="14"/>
    </row>
    <row r="63" spans="2:5" x14ac:dyDescent="0.3">
      <c r="C63" s="9"/>
    </row>
    <row r="64" spans="2:5" x14ac:dyDescent="0.3">
      <c r="C64" s="9"/>
    </row>
    <row r="65" spans="3:3" x14ac:dyDescent="0.3">
      <c r="C65" s="9"/>
    </row>
    <row r="66" spans="3:3" x14ac:dyDescent="0.3">
      <c r="C66" s="9"/>
    </row>
    <row r="67" spans="3:3" x14ac:dyDescent="0.3">
      <c r="C67" s="9"/>
    </row>
    <row r="68" spans="3:3" x14ac:dyDescent="0.3">
      <c r="C68" s="9"/>
    </row>
    <row r="69" spans="3:3" x14ac:dyDescent="0.3">
      <c r="C69" s="9"/>
    </row>
    <row r="70" spans="3:3" x14ac:dyDescent="0.3">
      <c r="C70" s="9"/>
    </row>
    <row r="71" spans="3:3" x14ac:dyDescent="0.3">
      <c r="C71" s="9"/>
    </row>
    <row r="72" spans="3:3" x14ac:dyDescent="0.3">
      <c r="C72" s="9"/>
    </row>
    <row r="73" spans="3:3" x14ac:dyDescent="0.3">
      <c r="C73" s="9"/>
    </row>
    <row r="74" spans="3:3" x14ac:dyDescent="0.3">
      <c r="C74" s="9"/>
    </row>
    <row r="75" spans="3:3" x14ac:dyDescent="0.3">
      <c r="C75" s="9"/>
    </row>
    <row r="76" spans="3:3" x14ac:dyDescent="0.3">
      <c r="C76" s="9"/>
    </row>
    <row r="77" spans="3:3" x14ac:dyDescent="0.3">
      <c r="C77" s="9"/>
    </row>
    <row r="78" spans="3:3" x14ac:dyDescent="0.3">
      <c r="C78" s="9"/>
    </row>
    <row r="79" spans="3:3" x14ac:dyDescent="0.3">
      <c r="C79" s="9"/>
    </row>
    <row r="80" spans="3:3" x14ac:dyDescent="0.3">
      <c r="C80" s="9"/>
    </row>
    <row r="81" spans="3:3" x14ac:dyDescent="0.3">
      <c r="C81" s="9"/>
    </row>
    <row r="82" spans="3:3" x14ac:dyDescent="0.3">
      <c r="C82" s="9"/>
    </row>
    <row r="83" spans="3:3" x14ac:dyDescent="0.3">
      <c r="C83" s="9"/>
    </row>
    <row r="84" spans="3:3" x14ac:dyDescent="0.3">
      <c r="C84" s="9"/>
    </row>
    <row r="85" spans="3:3" x14ac:dyDescent="0.3">
      <c r="C85" s="9"/>
    </row>
    <row r="86" spans="3:3" x14ac:dyDescent="0.3">
      <c r="C86" s="9"/>
    </row>
    <row r="87" spans="3:3" x14ac:dyDescent="0.3">
      <c r="C87" s="9"/>
    </row>
    <row r="88" spans="3:3" x14ac:dyDescent="0.3">
      <c r="C88" s="9"/>
    </row>
    <row r="89" spans="3:3" x14ac:dyDescent="0.3">
      <c r="C89" s="9"/>
    </row>
    <row r="90" spans="3:3" x14ac:dyDescent="0.3">
      <c r="C90" s="9"/>
    </row>
    <row r="91" spans="3:3" x14ac:dyDescent="0.3">
      <c r="C91" s="9"/>
    </row>
    <row r="92" spans="3:3" x14ac:dyDescent="0.3">
      <c r="C92" s="9"/>
    </row>
    <row r="93" spans="3:3" x14ac:dyDescent="0.3">
      <c r="C93" s="9"/>
    </row>
    <row r="94" spans="3:3" x14ac:dyDescent="0.3">
      <c r="C94" s="9"/>
    </row>
    <row r="95" spans="3:3" x14ac:dyDescent="0.3">
      <c r="C95" s="9"/>
    </row>
    <row r="96" spans="3:3" x14ac:dyDescent="0.3">
      <c r="C96" s="9"/>
    </row>
    <row r="97" spans="3:3" x14ac:dyDescent="0.3">
      <c r="C97" s="9"/>
    </row>
    <row r="98" spans="3:3" x14ac:dyDescent="0.3">
      <c r="C98" s="9"/>
    </row>
    <row r="99" spans="3:3" x14ac:dyDescent="0.3">
      <c r="C99" s="9"/>
    </row>
    <row r="100" spans="3:3" x14ac:dyDescent="0.3">
      <c r="C100" s="9"/>
    </row>
    <row r="101" spans="3:3" x14ac:dyDescent="0.3">
      <c r="C101" s="9"/>
    </row>
    <row r="102" spans="3:3" x14ac:dyDescent="0.3">
      <c r="C102" s="9"/>
    </row>
    <row r="103" spans="3:3" x14ac:dyDescent="0.3">
      <c r="C103" s="9"/>
    </row>
    <row r="104" spans="3:3" x14ac:dyDescent="0.3">
      <c r="C104" s="9"/>
    </row>
    <row r="105" spans="3:3" x14ac:dyDescent="0.3">
      <c r="C105" s="9"/>
    </row>
    <row r="106" spans="3:3" x14ac:dyDescent="0.3">
      <c r="C106" s="9"/>
    </row>
    <row r="107" spans="3:3" x14ac:dyDescent="0.3">
      <c r="C107" s="9"/>
    </row>
    <row r="108" spans="3:3" x14ac:dyDescent="0.3">
      <c r="C108" s="9"/>
    </row>
    <row r="109" spans="3:3" x14ac:dyDescent="0.3">
      <c r="C109" s="9"/>
    </row>
    <row r="110" spans="3:3" x14ac:dyDescent="0.3">
      <c r="C110" s="9"/>
    </row>
    <row r="111" spans="3:3" x14ac:dyDescent="0.3">
      <c r="C111" s="9"/>
    </row>
    <row r="112" spans="3:3" x14ac:dyDescent="0.3">
      <c r="C112" s="9"/>
    </row>
    <row r="113" spans="3:3" x14ac:dyDescent="0.3">
      <c r="C113" s="9"/>
    </row>
    <row r="114" spans="3:3" x14ac:dyDescent="0.3">
      <c r="C114" s="9"/>
    </row>
    <row r="115" spans="3:3" x14ac:dyDescent="0.3">
      <c r="C115" s="9"/>
    </row>
    <row r="116" spans="3:3" x14ac:dyDescent="0.3">
      <c r="C116" s="9"/>
    </row>
    <row r="117" spans="3:3" x14ac:dyDescent="0.3">
      <c r="C117" s="9"/>
    </row>
    <row r="118" spans="3:3" x14ac:dyDescent="0.3">
      <c r="C118" s="9"/>
    </row>
    <row r="119" spans="3:3" x14ac:dyDescent="0.3">
      <c r="C119" s="9"/>
    </row>
    <row r="120" spans="3:3" x14ac:dyDescent="0.3">
      <c r="C120" s="9"/>
    </row>
    <row r="121" spans="3:3" x14ac:dyDescent="0.3">
      <c r="C121" s="9"/>
    </row>
    <row r="122" spans="3:3" x14ac:dyDescent="0.3">
      <c r="C122" s="9"/>
    </row>
    <row r="123" spans="3:3" x14ac:dyDescent="0.3">
      <c r="C123" s="9"/>
    </row>
    <row r="124" spans="3:3" x14ac:dyDescent="0.3">
      <c r="C124" s="9"/>
    </row>
    <row r="125" spans="3:3" x14ac:dyDescent="0.3">
      <c r="C125" s="9"/>
    </row>
    <row r="126" spans="3:3" x14ac:dyDescent="0.3">
      <c r="C126" s="9"/>
    </row>
    <row r="127" spans="3:3" x14ac:dyDescent="0.3">
      <c r="C127" s="9"/>
    </row>
    <row r="128" spans="3:3" x14ac:dyDescent="0.3">
      <c r="C128" s="9"/>
    </row>
    <row r="129" spans="3:3" x14ac:dyDescent="0.3">
      <c r="C129" s="9"/>
    </row>
    <row r="130" spans="3:3" x14ac:dyDescent="0.3">
      <c r="C130" s="9"/>
    </row>
    <row r="131" spans="3:3" x14ac:dyDescent="0.3">
      <c r="C131" s="9"/>
    </row>
    <row r="132" spans="3:3" x14ac:dyDescent="0.3">
      <c r="C132" s="9"/>
    </row>
    <row r="133" spans="3:3" x14ac:dyDescent="0.3">
      <c r="C133" s="9"/>
    </row>
    <row r="134" spans="3:3" x14ac:dyDescent="0.3">
      <c r="C134" s="9"/>
    </row>
    <row r="135" spans="3:3" x14ac:dyDescent="0.3">
      <c r="C135" s="9"/>
    </row>
    <row r="136" spans="3:3" x14ac:dyDescent="0.3">
      <c r="C136" s="9"/>
    </row>
    <row r="137" spans="3:3" x14ac:dyDescent="0.3">
      <c r="C137" s="9"/>
    </row>
    <row r="138" spans="3:3" x14ac:dyDescent="0.3">
      <c r="C138" s="9"/>
    </row>
    <row r="139" spans="3:3" x14ac:dyDescent="0.3">
      <c r="C139" s="9"/>
    </row>
    <row r="140" spans="3:3" x14ac:dyDescent="0.3">
      <c r="C140" s="9"/>
    </row>
    <row r="141" spans="3:3" x14ac:dyDescent="0.3">
      <c r="C141" s="9"/>
    </row>
    <row r="142" spans="3:3" x14ac:dyDescent="0.3">
      <c r="C142" s="9"/>
    </row>
    <row r="143" spans="3:3" x14ac:dyDescent="0.3">
      <c r="C143" s="9"/>
    </row>
    <row r="144" spans="3:3" x14ac:dyDescent="0.3">
      <c r="C144" s="9"/>
    </row>
    <row r="145" spans="3:3" x14ac:dyDescent="0.3">
      <c r="C145" s="9"/>
    </row>
    <row r="146" spans="3:3" x14ac:dyDescent="0.3">
      <c r="C146" s="9"/>
    </row>
    <row r="147" spans="3:3" x14ac:dyDescent="0.3">
      <c r="C147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CFY</dc:creator>
  <cp:lastModifiedBy>Dr. Ősi Attila</cp:lastModifiedBy>
  <dcterms:created xsi:type="dcterms:W3CDTF">2021-02-17T21:23:15Z</dcterms:created>
  <dcterms:modified xsi:type="dcterms:W3CDTF">2024-07-04T15:53:12Z</dcterms:modified>
</cp:coreProperties>
</file>