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/>
  <mc:AlternateContent xmlns:mc="http://schemas.openxmlformats.org/markup-compatibility/2006">
    <mc:Choice Requires="x15">
      <x15ac:absPath xmlns:x15ac="http://schemas.microsoft.com/office/spreadsheetml/2010/11/ac" url="E:\charaterizing the IREDs ancestral proteins experiment data\paper figures\Nat Commu\final version\main figures\"/>
    </mc:Choice>
  </mc:AlternateContent>
  <xr:revisionPtr revIDLastSave="0" documentId="13_ncr:1_{AB351B2C-40C3-4F1F-B246-2A02A02007A4}" xr6:coauthVersionLast="47" xr6:coauthVersionMax="47" xr10:uidLastSave="{00000000-0000-0000-0000-000000000000}"/>
  <bookViews>
    <workbookView xWindow="-108" yWindow="-108" windowWidth="23256" windowHeight="12456" firstSheet="1" activeTab="4" xr2:uid="{00000000-000D-0000-FFFF-FFFF00000000}"/>
  </bookViews>
  <sheets>
    <sheet name="Fig.5" sheetId="2" r:id="rId1"/>
    <sheet name="Supplementary Table 2" sheetId="3" r:id="rId2"/>
    <sheet name="Supplementary Table 6" sheetId="5" r:id="rId3"/>
    <sheet name="Supplementary Table 7" sheetId="1" r:id="rId4"/>
    <sheet name="Eight extant IRED sequences" sheetId="6" r:id="rId5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65" i="1" l="1"/>
  <c r="M66" i="1"/>
  <c r="M67" i="1"/>
  <c r="M68" i="1"/>
  <c r="M64" i="1"/>
  <c r="I65" i="1"/>
  <c r="I66" i="1"/>
  <c r="I67" i="1"/>
  <c r="I68" i="1"/>
  <c r="I64" i="1"/>
  <c r="E65" i="1"/>
  <c r="E66" i="1"/>
  <c r="E67" i="1"/>
  <c r="E68" i="1"/>
  <c r="E64" i="1"/>
  <c r="M61" i="1"/>
  <c r="M58" i="1"/>
  <c r="M59" i="1"/>
  <c r="M60" i="1"/>
  <c r="M57" i="1"/>
  <c r="I58" i="1"/>
  <c r="I59" i="1"/>
  <c r="I60" i="1"/>
  <c r="I61" i="1"/>
  <c r="I57" i="1"/>
  <c r="E58" i="1"/>
  <c r="E59" i="1"/>
  <c r="E60" i="1"/>
  <c r="E61" i="1"/>
  <c r="E57" i="1"/>
  <c r="M51" i="1"/>
  <c r="M52" i="1"/>
  <c r="M53" i="1"/>
  <c r="M54" i="1"/>
  <c r="M50" i="1"/>
  <c r="I51" i="1"/>
  <c r="I52" i="1"/>
  <c r="I53" i="1"/>
  <c r="I54" i="1"/>
  <c r="I50" i="1"/>
  <c r="E51" i="1"/>
  <c r="E52" i="1"/>
  <c r="E53" i="1"/>
  <c r="E54" i="1"/>
  <c r="E50" i="1"/>
  <c r="M44" i="1"/>
  <c r="M45" i="1"/>
  <c r="M46" i="1"/>
  <c r="M47" i="1"/>
  <c r="M43" i="1"/>
  <c r="I44" i="1"/>
  <c r="I45" i="1"/>
  <c r="I46" i="1"/>
  <c r="I47" i="1"/>
  <c r="I43" i="1"/>
  <c r="E44" i="1"/>
  <c r="E45" i="1"/>
  <c r="E46" i="1"/>
  <c r="E47" i="1"/>
  <c r="E43" i="1"/>
  <c r="M36" i="1"/>
  <c r="M37" i="1"/>
  <c r="M38" i="1"/>
  <c r="M39" i="1"/>
  <c r="M40" i="1"/>
  <c r="M35" i="1"/>
  <c r="I36" i="1"/>
  <c r="I37" i="1"/>
  <c r="I38" i="1"/>
  <c r="I39" i="1"/>
  <c r="I40" i="1"/>
  <c r="I35" i="1"/>
  <c r="E36" i="1"/>
  <c r="E37" i="1"/>
  <c r="E38" i="1"/>
  <c r="E39" i="1"/>
  <c r="E40" i="1"/>
  <c r="E35" i="1"/>
  <c r="M29" i="1"/>
  <c r="M30" i="1"/>
  <c r="M31" i="1"/>
  <c r="M32" i="1"/>
  <c r="M28" i="1"/>
  <c r="I29" i="1"/>
  <c r="I30" i="1"/>
  <c r="I31" i="1"/>
  <c r="I32" i="1"/>
  <c r="I28" i="1"/>
  <c r="E32" i="1"/>
  <c r="E29" i="1"/>
  <c r="E30" i="1"/>
  <c r="E31" i="1"/>
  <c r="E28" i="1"/>
  <c r="M12" i="1"/>
  <c r="M13" i="1"/>
  <c r="M14" i="1"/>
  <c r="M15" i="1"/>
  <c r="M16" i="1"/>
  <c r="M17" i="1"/>
  <c r="M11" i="1"/>
  <c r="I12" i="1"/>
  <c r="I13" i="1"/>
  <c r="I14" i="1"/>
  <c r="I15" i="1"/>
  <c r="I16" i="1"/>
  <c r="I17" i="1"/>
  <c r="I11" i="1"/>
  <c r="E12" i="1"/>
  <c r="E13" i="1"/>
  <c r="E14" i="1"/>
  <c r="E15" i="1"/>
  <c r="E16" i="1"/>
  <c r="E17" i="1"/>
  <c r="E11" i="1"/>
  <c r="M4" i="1"/>
  <c r="M5" i="1"/>
  <c r="M6" i="1"/>
  <c r="M7" i="1"/>
  <c r="M8" i="1"/>
  <c r="M3" i="1"/>
  <c r="I4" i="1"/>
  <c r="I5" i="1"/>
  <c r="I6" i="1"/>
  <c r="I7" i="1"/>
  <c r="I8" i="1"/>
  <c r="I3" i="1"/>
  <c r="E4" i="1"/>
  <c r="E5" i="1"/>
  <c r="E6" i="1"/>
  <c r="E7" i="1"/>
  <c r="E8" i="1"/>
  <c r="E3" i="1"/>
  <c r="M21" i="1"/>
  <c r="M22" i="1"/>
  <c r="M23" i="1"/>
  <c r="M24" i="1"/>
  <c r="M25" i="1"/>
  <c r="M20" i="1"/>
  <c r="I21" i="1"/>
  <c r="I22" i="1"/>
  <c r="I23" i="1"/>
  <c r="I24" i="1"/>
  <c r="I25" i="1"/>
  <c r="I20" i="1"/>
  <c r="E21" i="1"/>
  <c r="E22" i="1"/>
  <c r="E23" i="1"/>
  <c r="E24" i="1"/>
  <c r="E25" i="1"/>
  <c r="E20" i="1"/>
  <c r="O3" i="2"/>
  <c r="P3" i="2"/>
  <c r="O4" i="2"/>
  <c r="P4" i="2"/>
  <c r="O5" i="2"/>
  <c r="P5" i="2"/>
  <c r="O6" i="2"/>
  <c r="P6" i="2"/>
  <c r="O7" i="2"/>
  <c r="P7" i="2"/>
  <c r="O8" i="2"/>
  <c r="P8" i="2"/>
  <c r="O9" i="2"/>
  <c r="P9" i="2"/>
  <c r="O10" i="2"/>
  <c r="P10" i="2"/>
  <c r="O11" i="2"/>
  <c r="P11" i="2"/>
  <c r="O12" i="2"/>
  <c r="P12" i="2"/>
  <c r="O13" i="2"/>
  <c r="P13" i="2"/>
  <c r="O14" i="2"/>
  <c r="P14" i="2"/>
  <c r="O15" i="2"/>
  <c r="P15" i="2"/>
  <c r="O16" i="2"/>
  <c r="P16" i="2"/>
  <c r="O17" i="2"/>
  <c r="P17" i="2"/>
  <c r="O18" i="2"/>
  <c r="P18" i="2"/>
  <c r="O19" i="2"/>
  <c r="P19" i="2"/>
  <c r="O20" i="2"/>
  <c r="P20" i="2"/>
  <c r="O21" i="2"/>
  <c r="P21" i="2"/>
  <c r="O22" i="2"/>
  <c r="P22" i="2"/>
  <c r="O23" i="2"/>
  <c r="P23" i="2"/>
  <c r="O24" i="2"/>
  <c r="P24" i="2"/>
  <c r="O25" i="2"/>
  <c r="P25" i="2"/>
  <c r="O26" i="2"/>
  <c r="P26" i="2"/>
  <c r="O27" i="2"/>
  <c r="P27" i="2"/>
  <c r="O28" i="2"/>
  <c r="P28" i="2"/>
  <c r="O29" i="2"/>
  <c r="P29" i="2"/>
  <c r="O30" i="2"/>
  <c r="P30" i="2"/>
  <c r="O31" i="2"/>
  <c r="P31" i="2"/>
  <c r="O32" i="2"/>
  <c r="P32" i="2"/>
  <c r="O33" i="2"/>
  <c r="P33" i="2"/>
  <c r="O34" i="2"/>
  <c r="P34" i="2"/>
  <c r="O35" i="2"/>
  <c r="P35" i="2"/>
  <c r="O36" i="2"/>
  <c r="P36" i="2"/>
  <c r="O37" i="2"/>
  <c r="P37" i="2"/>
  <c r="O38" i="2"/>
  <c r="P38" i="2"/>
  <c r="O39" i="2"/>
  <c r="P39" i="2"/>
  <c r="O40" i="2"/>
  <c r="P40" i="2"/>
  <c r="O41" i="2"/>
  <c r="P41" i="2"/>
  <c r="O42" i="2"/>
  <c r="P42" i="2"/>
  <c r="O43" i="2"/>
  <c r="P43" i="2"/>
  <c r="O44" i="2"/>
  <c r="P44" i="2"/>
  <c r="O45" i="2"/>
  <c r="P45" i="2"/>
  <c r="O46" i="2"/>
  <c r="P46" i="2"/>
  <c r="O47" i="2"/>
  <c r="P47" i="2"/>
  <c r="O48" i="2"/>
  <c r="P48" i="2"/>
  <c r="O49" i="2"/>
  <c r="P49" i="2"/>
  <c r="O50" i="2"/>
  <c r="P50" i="2"/>
  <c r="O51" i="2"/>
  <c r="P51" i="2"/>
  <c r="O52" i="2"/>
  <c r="P52" i="2"/>
  <c r="O53" i="2"/>
  <c r="P53" i="2"/>
  <c r="O54" i="2"/>
  <c r="P54" i="2"/>
  <c r="O55" i="2"/>
  <c r="P55" i="2"/>
  <c r="O56" i="2"/>
  <c r="P56" i="2"/>
  <c r="O57" i="2"/>
  <c r="P57" i="2"/>
  <c r="O58" i="2"/>
  <c r="P58" i="2"/>
  <c r="O59" i="2"/>
  <c r="P59" i="2"/>
  <c r="O60" i="2"/>
  <c r="P60" i="2"/>
  <c r="O61" i="2"/>
  <c r="P61" i="2"/>
  <c r="O62" i="2"/>
  <c r="P62" i="2"/>
  <c r="O63" i="2"/>
  <c r="P63" i="2"/>
  <c r="P2" i="2"/>
  <c r="O2" i="2"/>
  <c r="J3" i="2"/>
  <c r="K3" i="2"/>
  <c r="J4" i="2"/>
  <c r="K4" i="2"/>
  <c r="J5" i="2"/>
  <c r="K5" i="2"/>
  <c r="J6" i="2"/>
  <c r="K6" i="2"/>
  <c r="J7" i="2"/>
  <c r="K7" i="2"/>
  <c r="J8" i="2"/>
  <c r="K8" i="2"/>
  <c r="J9" i="2"/>
  <c r="K9" i="2"/>
  <c r="J10" i="2"/>
  <c r="K10" i="2"/>
  <c r="J11" i="2"/>
  <c r="K11" i="2"/>
  <c r="J12" i="2"/>
  <c r="K12" i="2"/>
  <c r="J13" i="2"/>
  <c r="K13" i="2"/>
  <c r="J14" i="2"/>
  <c r="K14" i="2"/>
  <c r="J15" i="2"/>
  <c r="K15" i="2"/>
  <c r="J16" i="2"/>
  <c r="K16" i="2"/>
  <c r="J17" i="2"/>
  <c r="K17" i="2"/>
  <c r="J18" i="2"/>
  <c r="K18" i="2"/>
  <c r="J19" i="2"/>
  <c r="K19" i="2"/>
  <c r="J20" i="2"/>
  <c r="K20" i="2"/>
  <c r="J21" i="2"/>
  <c r="K21" i="2"/>
  <c r="J22" i="2"/>
  <c r="K22" i="2"/>
  <c r="J23" i="2"/>
  <c r="K23" i="2"/>
  <c r="J24" i="2"/>
  <c r="K24" i="2"/>
  <c r="J25" i="2"/>
  <c r="K25" i="2"/>
  <c r="J26" i="2"/>
  <c r="K26" i="2"/>
  <c r="J27" i="2"/>
  <c r="K27" i="2"/>
  <c r="J28" i="2"/>
  <c r="K28" i="2"/>
  <c r="J29" i="2"/>
  <c r="K29" i="2"/>
  <c r="J30" i="2"/>
  <c r="K30" i="2"/>
  <c r="J31" i="2"/>
  <c r="K31" i="2"/>
  <c r="J32" i="2"/>
  <c r="K32" i="2"/>
  <c r="J33" i="2"/>
  <c r="K33" i="2"/>
  <c r="J34" i="2"/>
  <c r="K34" i="2"/>
  <c r="J35" i="2"/>
  <c r="K35" i="2"/>
  <c r="J36" i="2"/>
  <c r="K36" i="2"/>
  <c r="J37" i="2"/>
  <c r="K37" i="2"/>
  <c r="J38" i="2"/>
  <c r="K38" i="2"/>
  <c r="J39" i="2"/>
  <c r="K39" i="2"/>
  <c r="J40" i="2"/>
  <c r="K40" i="2"/>
  <c r="J41" i="2"/>
  <c r="K41" i="2"/>
  <c r="J42" i="2"/>
  <c r="K42" i="2"/>
  <c r="J43" i="2"/>
  <c r="K43" i="2"/>
  <c r="J44" i="2"/>
  <c r="K44" i="2"/>
  <c r="J45" i="2"/>
  <c r="K45" i="2"/>
  <c r="J46" i="2"/>
  <c r="K46" i="2"/>
  <c r="J47" i="2"/>
  <c r="K47" i="2"/>
  <c r="J48" i="2"/>
  <c r="K48" i="2"/>
  <c r="J49" i="2"/>
  <c r="K49" i="2"/>
  <c r="J50" i="2"/>
  <c r="K50" i="2"/>
  <c r="J51" i="2"/>
  <c r="K51" i="2"/>
  <c r="J52" i="2"/>
  <c r="K52" i="2"/>
  <c r="J53" i="2"/>
  <c r="K53" i="2"/>
  <c r="J54" i="2"/>
  <c r="K54" i="2"/>
  <c r="J55" i="2"/>
  <c r="K55" i="2"/>
  <c r="J56" i="2"/>
  <c r="K56" i="2"/>
  <c r="J57" i="2"/>
  <c r="K57" i="2"/>
  <c r="J58" i="2"/>
  <c r="K58" i="2"/>
  <c r="J59" i="2"/>
  <c r="K59" i="2"/>
  <c r="J60" i="2"/>
  <c r="K60" i="2"/>
  <c r="J61" i="2"/>
  <c r="K61" i="2"/>
  <c r="J62" i="2"/>
  <c r="K62" i="2"/>
  <c r="J63" i="2"/>
  <c r="K63" i="2"/>
  <c r="K2" i="2"/>
  <c r="J2" i="2"/>
  <c r="E4" i="2"/>
  <c r="F4" i="2"/>
  <c r="E5" i="2"/>
  <c r="F5" i="2"/>
  <c r="E6" i="2"/>
  <c r="F6" i="2"/>
  <c r="E7" i="2"/>
  <c r="F7" i="2"/>
  <c r="E8" i="2"/>
  <c r="F8" i="2"/>
  <c r="E9" i="2"/>
  <c r="F9" i="2"/>
  <c r="E10" i="2"/>
  <c r="F10" i="2"/>
  <c r="E11" i="2"/>
  <c r="F11" i="2"/>
  <c r="E12" i="2"/>
  <c r="F12" i="2"/>
  <c r="E13" i="2"/>
  <c r="F13" i="2"/>
  <c r="E14" i="2"/>
  <c r="F14" i="2"/>
  <c r="E15" i="2"/>
  <c r="F15" i="2"/>
  <c r="E16" i="2"/>
  <c r="F16" i="2"/>
  <c r="E17" i="2"/>
  <c r="F17" i="2"/>
  <c r="E18" i="2"/>
  <c r="F18" i="2"/>
  <c r="E19" i="2"/>
  <c r="F19" i="2"/>
  <c r="E20" i="2"/>
  <c r="F20" i="2"/>
  <c r="E21" i="2"/>
  <c r="F21" i="2"/>
  <c r="E22" i="2"/>
  <c r="F22" i="2"/>
  <c r="E23" i="2"/>
  <c r="F23" i="2"/>
  <c r="E24" i="2"/>
  <c r="F24" i="2"/>
  <c r="E25" i="2"/>
  <c r="F25" i="2"/>
  <c r="E26" i="2"/>
  <c r="F26" i="2"/>
  <c r="E27" i="2"/>
  <c r="F27" i="2"/>
  <c r="E28" i="2"/>
  <c r="F28" i="2"/>
  <c r="E29" i="2"/>
  <c r="F29" i="2"/>
  <c r="E30" i="2"/>
  <c r="F30" i="2"/>
  <c r="E31" i="2"/>
  <c r="F31" i="2"/>
  <c r="E32" i="2"/>
  <c r="F32" i="2"/>
  <c r="E33" i="2"/>
  <c r="F33" i="2"/>
  <c r="E34" i="2"/>
  <c r="F34" i="2"/>
  <c r="E35" i="2"/>
  <c r="F35" i="2"/>
  <c r="E36" i="2"/>
  <c r="F36" i="2"/>
  <c r="E37" i="2"/>
  <c r="F37" i="2"/>
  <c r="E38" i="2"/>
  <c r="F38" i="2"/>
  <c r="E39" i="2"/>
  <c r="F39" i="2"/>
  <c r="E40" i="2"/>
  <c r="F40" i="2"/>
  <c r="E41" i="2"/>
  <c r="F41" i="2"/>
  <c r="E42" i="2"/>
  <c r="F42" i="2"/>
  <c r="E43" i="2"/>
  <c r="F43" i="2"/>
  <c r="E44" i="2"/>
  <c r="F44" i="2"/>
  <c r="E45" i="2"/>
  <c r="F45" i="2"/>
  <c r="E46" i="2"/>
  <c r="F46" i="2"/>
  <c r="E47" i="2"/>
  <c r="F47" i="2"/>
  <c r="E48" i="2"/>
  <c r="F48" i="2"/>
  <c r="E49" i="2"/>
  <c r="F49" i="2"/>
  <c r="E50" i="2"/>
  <c r="F50" i="2"/>
  <c r="E51" i="2"/>
  <c r="F51" i="2"/>
  <c r="E52" i="2"/>
  <c r="F52" i="2"/>
  <c r="E53" i="2"/>
  <c r="F53" i="2"/>
  <c r="E54" i="2"/>
  <c r="F54" i="2"/>
  <c r="E55" i="2"/>
  <c r="F55" i="2"/>
  <c r="E56" i="2"/>
  <c r="F56" i="2"/>
  <c r="E57" i="2"/>
  <c r="F57" i="2"/>
  <c r="E58" i="2"/>
  <c r="F58" i="2"/>
  <c r="E59" i="2"/>
  <c r="F59" i="2"/>
  <c r="E60" i="2"/>
  <c r="F60" i="2"/>
  <c r="E61" i="2"/>
  <c r="F61" i="2"/>
  <c r="E62" i="2"/>
  <c r="F62" i="2"/>
  <c r="E63" i="2"/>
  <c r="F63" i="2"/>
  <c r="E3" i="2"/>
  <c r="F3" i="2"/>
  <c r="F2" i="2"/>
  <c r="E2" i="2"/>
  <c r="E55" i="3" l="1"/>
  <c r="F55" i="3" s="1"/>
  <c r="E54" i="3"/>
  <c r="F54" i="3" s="1"/>
  <c r="E53" i="3"/>
  <c r="F53" i="3" s="1"/>
  <c r="E52" i="3"/>
  <c r="F52" i="3" s="1"/>
  <c r="E51" i="3"/>
  <c r="F51" i="3" s="1"/>
  <c r="E50" i="3"/>
  <c r="F50" i="3" s="1"/>
  <c r="E49" i="3"/>
  <c r="F49" i="3" s="1"/>
  <c r="E48" i="3"/>
  <c r="F48" i="3" s="1"/>
  <c r="E47" i="3"/>
  <c r="F47" i="3" s="1"/>
  <c r="E46" i="3"/>
  <c r="F46" i="3" s="1"/>
  <c r="E45" i="3"/>
  <c r="F45" i="3" s="1"/>
  <c r="E44" i="3"/>
  <c r="F44" i="3" s="1"/>
  <c r="E43" i="3"/>
  <c r="F43" i="3" s="1"/>
  <c r="E42" i="3"/>
  <c r="F42" i="3" s="1"/>
  <c r="E41" i="3"/>
  <c r="F41" i="3" s="1"/>
  <c r="E40" i="3"/>
  <c r="F40" i="3" s="1"/>
  <c r="E39" i="3"/>
  <c r="F39" i="3" s="1"/>
  <c r="E38" i="3"/>
  <c r="F38" i="3" s="1"/>
  <c r="E37" i="3"/>
  <c r="F37" i="3" s="1"/>
  <c r="E36" i="3"/>
  <c r="F36" i="3" s="1"/>
  <c r="E35" i="3"/>
  <c r="F35" i="3" s="1"/>
  <c r="E34" i="3"/>
  <c r="F34" i="3" s="1"/>
  <c r="E33" i="3"/>
  <c r="F33" i="3" s="1"/>
  <c r="E32" i="3"/>
  <c r="F32" i="3" s="1"/>
  <c r="E31" i="3"/>
  <c r="F31" i="3" s="1"/>
  <c r="E30" i="3"/>
  <c r="F30" i="3" s="1"/>
  <c r="E29" i="3"/>
  <c r="F29" i="3" s="1"/>
  <c r="E28" i="3"/>
  <c r="F28" i="3" s="1"/>
  <c r="E27" i="3"/>
  <c r="F27" i="3" s="1"/>
  <c r="E26" i="3"/>
  <c r="F26" i="3" s="1"/>
  <c r="E25" i="3"/>
  <c r="F25" i="3" s="1"/>
  <c r="E24" i="3"/>
  <c r="F24" i="3" s="1"/>
  <c r="E23" i="3"/>
  <c r="F23" i="3" s="1"/>
  <c r="E22" i="3"/>
  <c r="F22" i="3" s="1"/>
  <c r="E21" i="3"/>
  <c r="F21" i="3" s="1"/>
  <c r="E20" i="3"/>
  <c r="F20" i="3" s="1"/>
  <c r="E19" i="3"/>
  <c r="F19" i="3" s="1"/>
  <c r="E18" i="3"/>
  <c r="F18" i="3" s="1"/>
  <c r="E17" i="3"/>
  <c r="F17" i="3" s="1"/>
  <c r="E16" i="3"/>
  <c r="F16" i="3" s="1"/>
  <c r="E15" i="3"/>
  <c r="F15" i="3" s="1"/>
  <c r="E14" i="3"/>
  <c r="F14" i="3" s="1"/>
  <c r="E13" i="3"/>
  <c r="F13" i="3" s="1"/>
  <c r="E12" i="3"/>
  <c r="F12" i="3" s="1"/>
  <c r="E11" i="3"/>
  <c r="F11" i="3" s="1"/>
  <c r="E10" i="3"/>
  <c r="F10" i="3" s="1"/>
  <c r="E9" i="3"/>
  <c r="F9" i="3" s="1"/>
  <c r="E8" i="3"/>
  <c r="F8" i="3" s="1"/>
  <c r="E7" i="3"/>
  <c r="F7" i="3" s="1"/>
  <c r="E6" i="3"/>
  <c r="F6" i="3" s="1"/>
  <c r="E5" i="3"/>
  <c r="F5" i="3" s="1"/>
  <c r="E4" i="3"/>
  <c r="F4" i="3" s="1"/>
  <c r="E3" i="3"/>
  <c r="F3" i="3" s="1"/>
  <c r="E2" i="3"/>
  <c r="F2" i="3" s="1"/>
  <c r="H2" i="3" l="1"/>
  <c r="H8" i="3"/>
  <c r="H14" i="3"/>
  <c r="H20" i="3"/>
  <c r="H26" i="3"/>
  <c r="H32" i="3"/>
  <c r="H38" i="3"/>
  <c r="H44" i="3"/>
  <c r="G50" i="3"/>
  <c r="H50" i="3"/>
  <c r="H5" i="3"/>
  <c r="G11" i="3"/>
  <c r="H17" i="3"/>
  <c r="H23" i="3"/>
  <c r="G29" i="3"/>
  <c r="H35" i="3"/>
  <c r="H41" i="3"/>
  <c r="G47" i="3"/>
  <c r="H53" i="3"/>
  <c r="H47" i="3"/>
  <c r="G23" i="3"/>
  <c r="H29" i="3"/>
  <c r="G5" i="3"/>
  <c r="G14" i="3"/>
  <c r="G26" i="3"/>
  <c r="G32" i="3"/>
  <c r="G35" i="3"/>
  <c r="G38" i="3"/>
  <c r="G41" i="3"/>
  <c r="G44" i="3"/>
  <c r="G53" i="3"/>
  <c r="G2" i="3"/>
  <c r="G20" i="3"/>
  <c r="H11" i="3"/>
  <c r="G8" i="3"/>
  <c r="G17" i="3"/>
  <c r="L65" i="1" l="1"/>
  <c r="L66" i="1"/>
  <c r="L67" i="1"/>
  <c r="L68" i="1"/>
  <c r="L64" i="1"/>
  <c r="H65" i="1"/>
  <c r="N65" i="1" s="1"/>
  <c r="H66" i="1"/>
  <c r="H67" i="1"/>
  <c r="H68" i="1"/>
  <c r="H64" i="1"/>
  <c r="D65" i="1"/>
  <c r="D66" i="1"/>
  <c r="D67" i="1"/>
  <c r="D68" i="1"/>
  <c r="N68" i="1" s="1"/>
  <c r="D64" i="1"/>
  <c r="N64" i="1" s="1"/>
  <c r="L58" i="1"/>
  <c r="L59" i="1"/>
  <c r="L60" i="1"/>
  <c r="L61" i="1"/>
  <c r="L57" i="1"/>
  <c r="H58" i="1"/>
  <c r="H59" i="1"/>
  <c r="H60" i="1"/>
  <c r="H61" i="1"/>
  <c r="H57" i="1"/>
  <c r="D58" i="1"/>
  <c r="N58" i="1" s="1"/>
  <c r="D59" i="1"/>
  <c r="D60" i="1"/>
  <c r="D61" i="1"/>
  <c r="D57" i="1"/>
  <c r="N57" i="1" s="1"/>
  <c r="L51" i="1"/>
  <c r="L52" i="1"/>
  <c r="L53" i="1"/>
  <c r="L54" i="1"/>
  <c r="L50" i="1"/>
  <c r="N50" i="1" s="1"/>
  <c r="H51" i="1"/>
  <c r="H52" i="1"/>
  <c r="H53" i="1"/>
  <c r="H54" i="1"/>
  <c r="H50" i="1"/>
  <c r="D51" i="1"/>
  <c r="D52" i="1"/>
  <c r="N52" i="1" s="1"/>
  <c r="D53" i="1"/>
  <c r="D54" i="1"/>
  <c r="D50" i="1"/>
  <c r="L44" i="1"/>
  <c r="L45" i="1"/>
  <c r="L46" i="1"/>
  <c r="L47" i="1"/>
  <c r="L43" i="1"/>
  <c r="H44" i="1"/>
  <c r="H45" i="1"/>
  <c r="H46" i="1"/>
  <c r="H47" i="1"/>
  <c r="H43" i="1"/>
  <c r="D44" i="1"/>
  <c r="D45" i="1"/>
  <c r="D46" i="1"/>
  <c r="D47" i="1"/>
  <c r="D43" i="1"/>
  <c r="L36" i="1"/>
  <c r="L37" i="1"/>
  <c r="L38" i="1"/>
  <c r="L39" i="1"/>
  <c r="L40" i="1"/>
  <c r="L35" i="1"/>
  <c r="N35" i="1" s="1"/>
  <c r="H36" i="1"/>
  <c r="H37" i="1"/>
  <c r="H38" i="1"/>
  <c r="H39" i="1"/>
  <c r="H40" i="1"/>
  <c r="H35" i="1"/>
  <c r="D36" i="1"/>
  <c r="N36" i="1" s="1"/>
  <c r="D37" i="1"/>
  <c r="N37" i="1" s="1"/>
  <c r="D38" i="1"/>
  <c r="D39" i="1"/>
  <c r="D40" i="1"/>
  <c r="D35" i="1"/>
  <c r="L29" i="1"/>
  <c r="L30" i="1"/>
  <c r="L31" i="1"/>
  <c r="L32" i="1"/>
  <c r="L28" i="1"/>
  <c r="H29" i="1"/>
  <c r="H30" i="1"/>
  <c r="H31" i="1"/>
  <c r="H32" i="1"/>
  <c r="H28" i="1"/>
  <c r="D29" i="1"/>
  <c r="D30" i="1"/>
  <c r="N30" i="1" s="1"/>
  <c r="D31" i="1"/>
  <c r="D32" i="1"/>
  <c r="D28" i="1"/>
  <c r="L21" i="1"/>
  <c r="L22" i="1"/>
  <c r="L23" i="1"/>
  <c r="L24" i="1"/>
  <c r="L25" i="1"/>
  <c r="L20" i="1"/>
  <c r="H21" i="1"/>
  <c r="H22" i="1"/>
  <c r="H23" i="1"/>
  <c r="H24" i="1"/>
  <c r="H25" i="1"/>
  <c r="H20" i="1"/>
  <c r="D21" i="1"/>
  <c r="N21" i="1" s="1"/>
  <c r="D22" i="1"/>
  <c r="D23" i="1"/>
  <c r="D24" i="1"/>
  <c r="D25" i="1"/>
  <c r="D20" i="1"/>
  <c r="L13" i="1"/>
  <c r="L14" i="1"/>
  <c r="L15" i="1"/>
  <c r="L16" i="1"/>
  <c r="L17" i="1"/>
  <c r="H13" i="1"/>
  <c r="H14" i="1"/>
  <c r="N14" i="1" s="1"/>
  <c r="H15" i="1"/>
  <c r="N15" i="1" s="1"/>
  <c r="H16" i="1"/>
  <c r="H17" i="1"/>
  <c r="D13" i="1"/>
  <c r="D14" i="1"/>
  <c r="D15" i="1"/>
  <c r="D16" i="1"/>
  <c r="D17" i="1"/>
  <c r="L12" i="1"/>
  <c r="H12" i="1"/>
  <c r="D12" i="1"/>
  <c r="L11" i="1"/>
  <c r="H11" i="1"/>
  <c r="D11" i="1"/>
  <c r="L4" i="1"/>
  <c r="L5" i="1"/>
  <c r="L6" i="1"/>
  <c r="N6" i="1" s="1"/>
  <c r="L7" i="1"/>
  <c r="L8" i="1"/>
  <c r="L3" i="1"/>
  <c r="H4" i="1"/>
  <c r="H5" i="1"/>
  <c r="H6" i="1"/>
  <c r="H7" i="1"/>
  <c r="H8" i="1"/>
  <c r="H3" i="1"/>
  <c r="D4" i="1"/>
  <c r="D5" i="1"/>
  <c r="D6" i="1"/>
  <c r="D7" i="1"/>
  <c r="D8" i="1"/>
  <c r="D3" i="1"/>
  <c r="N22" i="1" l="1"/>
  <c r="N61" i="1"/>
  <c r="N67" i="1"/>
  <c r="N39" i="1"/>
  <c r="N51" i="1"/>
  <c r="N38" i="1"/>
  <c r="N47" i="1"/>
  <c r="N53" i="1"/>
  <c r="N59" i="1"/>
  <c r="N29" i="1"/>
  <c r="N3" i="1"/>
  <c r="N8" i="1"/>
  <c r="N20" i="1"/>
  <c r="N7" i="1"/>
  <c r="N4" i="1"/>
  <c r="N16" i="1"/>
  <c r="N32" i="1"/>
  <c r="N45" i="1"/>
  <c r="N24" i="1"/>
  <c r="N46" i="1"/>
  <c r="N5" i="1"/>
  <c r="N40" i="1"/>
  <c r="N43" i="1"/>
  <c r="N13" i="1"/>
  <c r="N44" i="1"/>
  <c r="N12" i="1"/>
  <c r="N25" i="1"/>
  <c r="N66" i="1"/>
  <c r="N17" i="1"/>
  <c r="N23" i="1"/>
  <c r="N31" i="1"/>
  <c r="N28" i="1"/>
  <c r="N54" i="1"/>
  <c r="N60" i="1"/>
  <c r="N11" i="1"/>
</calcChain>
</file>

<file path=xl/sharedStrings.xml><?xml version="1.0" encoding="utf-8"?>
<sst xmlns="http://schemas.openxmlformats.org/spreadsheetml/2006/main" count="226" uniqueCount="129">
  <si>
    <t>N1</t>
    <phoneticPr fontId="1" type="noConversion"/>
  </si>
  <si>
    <t>ΔA1</t>
    <phoneticPr fontId="1" type="noConversion"/>
  </si>
  <si>
    <r>
      <t>ΔA2</t>
    </r>
    <r>
      <rPr>
        <sz val="11"/>
        <color theme="1"/>
        <rFont val="等线"/>
        <family val="2"/>
        <scheme val="minor"/>
      </rPr>
      <t/>
    </r>
  </si>
  <si>
    <t>N557</t>
    <phoneticPr fontId="1" type="noConversion"/>
  </si>
  <si>
    <t>ΔA3</t>
    <phoneticPr fontId="1" type="noConversion"/>
  </si>
  <si>
    <t>average_ΔA</t>
    <phoneticPr fontId="1" type="noConversion"/>
  </si>
  <si>
    <t>Substrate concentration (mM)</t>
    <phoneticPr fontId="1" type="noConversion"/>
  </si>
  <si>
    <t>Start_A1</t>
    <phoneticPr fontId="1" type="noConversion"/>
  </si>
  <si>
    <t>End_A1</t>
    <phoneticPr fontId="1" type="noConversion"/>
  </si>
  <si>
    <t>Start_A2</t>
    <phoneticPr fontId="1" type="noConversion"/>
  </si>
  <si>
    <t>End_A2</t>
    <phoneticPr fontId="1" type="noConversion"/>
  </si>
  <si>
    <t>Start_A3</t>
    <phoneticPr fontId="1" type="noConversion"/>
  </si>
  <si>
    <t>End_A3</t>
    <phoneticPr fontId="1" type="noConversion"/>
  </si>
  <si>
    <t>N2</t>
    <phoneticPr fontId="1" type="noConversion"/>
  </si>
  <si>
    <t>N3</t>
    <phoneticPr fontId="1" type="noConversion"/>
  </si>
  <si>
    <t>N4</t>
    <phoneticPr fontId="1" type="noConversion"/>
  </si>
  <si>
    <t>N5</t>
    <phoneticPr fontId="1" type="noConversion"/>
  </si>
  <si>
    <t>N558</t>
    <phoneticPr fontId="1" type="noConversion"/>
  </si>
  <si>
    <t>N559</t>
    <phoneticPr fontId="1" type="noConversion"/>
  </si>
  <si>
    <t>N560</t>
    <phoneticPr fontId="1" type="noConversion"/>
  </si>
  <si>
    <t>Entry</t>
    <phoneticPr fontId="1" type="noConversion"/>
  </si>
  <si>
    <t>Conversion</t>
    <phoneticPr fontId="1" type="noConversion"/>
  </si>
  <si>
    <t>1a</t>
    <phoneticPr fontId="1" type="noConversion"/>
  </si>
  <si>
    <r>
      <t>R</t>
    </r>
    <r>
      <rPr>
        <sz val="11"/>
        <color theme="1"/>
        <rFont val="Arial"/>
        <family val="2"/>
      </rPr>
      <t>-2</t>
    </r>
    <r>
      <rPr>
        <b/>
        <sz val="11"/>
        <color theme="1"/>
        <rFont val="Arial"/>
        <family val="2"/>
      </rPr>
      <t>a</t>
    </r>
    <phoneticPr fontId="1" type="noConversion"/>
  </si>
  <si>
    <r>
      <t>S</t>
    </r>
    <r>
      <rPr>
        <sz val="11"/>
        <color theme="1"/>
        <rFont val="Arial"/>
        <family val="2"/>
      </rPr>
      <t>-</t>
    </r>
    <r>
      <rPr>
        <b/>
        <sz val="11"/>
        <color theme="1"/>
        <rFont val="Arial"/>
        <family val="2"/>
      </rPr>
      <t>2a</t>
    </r>
    <phoneticPr fontId="1" type="noConversion"/>
  </si>
  <si>
    <t>Specific_activityU/mg</t>
    <phoneticPr fontId="1" type="noConversion"/>
  </si>
  <si>
    <t>Average_specific_activity</t>
    <phoneticPr fontId="1" type="noConversion"/>
  </si>
  <si>
    <t>AltN1</t>
    <phoneticPr fontId="1" type="noConversion"/>
  </si>
  <si>
    <t>AltN2</t>
    <phoneticPr fontId="1" type="noConversion"/>
  </si>
  <si>
    <t>AltN3</t>
    <phoneticPr fontId="1" type="noConversion"/>
  </si>
  <si>
    <t>AltN4</t>
    <phoneticPr fontId="1" type="noConversion"/>
  </si>
  <si>
    <t>AltN5</t>
    <phoneticPr fontId="1" type="noConversion"/>
  </si>
  <si>
    <t>AltN557</t>
    <phoneticPr fontId="1" type="noConversion"/>
  </si>
  <si>
    <t>AltN558</t>
    <phoneticPr fontId="1" type="noConversion"/>
  </si>
  <si>
    <t>AltN559</t>
    <phoneticPr fontId="1" type="noConversion"/>
  </si>
  <si>
    <t>AltN560</t>
    <phoneticPr fontId="1" type="noConversion"/>
  </si>
  <si>
    <t>Mutant</t>
    <phoneticPr fontId="1" type="noConversion"/>
  </si>
  <si>
    <t>L19M</t>
    <phoneticPr fontId="1" type="noConversion"/>
  </si>
  <si>
    <r>
      <rPr>
        <b/>
        <sz val="11"/>
        <color theme="1"/>
        <rFont val="Arial"/>
        <family val="2"/>
      </rPr>
      <t>1a</t>
    </r>
    <r>
      <rPr>
        <sz val="11"/>
        <color theme="1"/>
        <rFont val="Arial"/>
        <family val="2"/>
      </rPr>
      <t>_peak_area_1</t>
    </r>
    <phoneticPr fontId="1" type="noConversion"/>
  </si>
  <si>
    <r>
      <rPr>
        <i/>
        <sz val="11"/>
        <color theme="1"/>
        <rFont val="Arial"/>
        <family val="2"/>
      </rPr>
      <t>R</t>
    </r>
    <r>
      <rPr>
        <sz val="11"/>
        <color theme="1"/>
        <rFont val="Arial"/>
        <family val="2"/>
      </rPr>
      <t>-</t>
    </r>
    <r>
      <rPr>
        <b/>
        <sz val="11"/>
        <color theme="1"/>
        <rFont val="Arial"/>
        <family val="2"/>
      </rPr>
      <t>1a</t>
    </r>
    <r>
      <rPr>
        <sz val="11"/>
        <color theme="1"/>
        <rFont val="Arial"/>
        <family val="2"/>
      </rPr>
      <t>_peak_area_1</t>
    </r>
    <phoneticPr fontId="1" type="noConversion"/>
  </si>
  <si>
    <r>
      <rPr>
        <i/>
        <sz val="11"/>
        <color theme="1"/>
        <rFont val="Arial"/>
        <family val="2"/>
      </rPr>
      <t>S</t>
    </r>
    <r>
      <rPr>
        <sz val="11"/>
        <color theme="1"/>
        <rFont val="Arial"/>
        <family val="2"/>
      </rPr>
      <t>-</t>
    </r>
    <r>
      <rPr>
        <b/>
        <sz val="11"/>
        <color theme="1"/>
        <rFont val="Arial"/>
        <family val="2"/>
      </rPr>
      <t>1a</t>
    </r>
    <r>
      <rPr>
        <sz val="11"/>
        <color theme="1"/>
        <rFont val="Arial"/>
        <family val="2"/>
      </rPr>
      <t>_peak_area_</t>
    </r>
    <phoneticPr fontId="1" type="noConversion"/>
  </si>
  <si>
    <r>
      <rPr>
        <b/>
        <sz val="11"/>
        <color theme="1"/>
        <rFont val="Arial"/>
        <family val="2"/>
      </rPr>
      <t>1a</t>
    </r>
    <r>
      <rPr>
        <sz val="11"/>
        <color theme="1"/>
        <rFont val="Arial"/>
        <family val="2"/>
      </rPr>
      <t>_peak_area_2</t>
    </r>
    <phoneticPr fontId="1" type="noConversion"/>
  </si>
  <si>
    <r>
      <rPr>
        <i/>
        <sz val="11"/>
        <color theme="1"/>
        <rFont val="Arial"/>
        <family val="2"/>
      </rPr>
      <t>R</t>
    </r>
    <r>
      <rPr>
        <sz val="11"/>
        <color theme="1"/>
        <rFont val="Arial"/>
        <family val="2"/>
      </rPr>
      <t>-</t>
    </r>
    <r>
      <rPr>
        <b/>
        <sz val="11"/>
        <color theme="1"/>
        <rFont val="Arial"/>
        <family val="2"/>
      </rPr>
      <t>1a</t>
    </r>
    <r>
      <rPr>
        <sz val="11"/>
        <color theme="1"/>
        <rFont val="Arial"/>
        <family val="2"/>
      </rPr>
      <t>_peak_area_2</t>
    </r>
    <phoneticPr fontId="1" type="noConversion"/>
  </si>
  <si>
    <r>
      <rPr>
        <i/>
        <sz val="11"/>
        <color theme="1"/>
        <rFont val="Arial"/>
        <family val="2"/>
      </rPr>
      <t>S</t>
    </r>
    <r>
      <rPr>
        <sz val="11"/>
        <color theme="1"/>
        <rFont val="Arial"/>
        <family val="2"/>
      </rPr>
      <t>-</t>
    </r>
    <r>
      <rPr>
        <b/>
        <sz val="11"/>
        <color theme="1"/>
        <rFont val="Arial"/>
        <family val="2"/>
      </rPr>
      <t>1a</t>
    </r>
    <r>
      <rPr>
        <sz val="11"/>
        <color theme="1"/>
        <rFont val="Arial"/>
        <family val="2"/>
      </rPr>
      <t>_peak_area_2</t>
    </r>
    <phoneticPr fontId="1" type="noConversion"/>
  </si>
  <si>
    <r>
      <rPr>
        <i/>
        <sz val="11"/>
        <color theme="1"/>
        <rFont val="Arial"/>
        <family val="2"/>
      </rPr>
      <t>S</t>
    </r>
    <r>
      <rPr>
        <sz val="11"/>
        <color theme="1"/>
        <rFont val="Arial"/>
        <family val="2"/>
      </rPr>
      <t>-</t>
    </r>
    <r>
      <rPr>
        <b/>
        <sz val="11"/>
        <color theme="1"/>
        <rFont val="Arial"/>
        <family val="2"/>
      </rPr>
      <t>1a</t>
    </r>
    <r>
      <rPr>
        <sz val="11"/>
        <color theme="1"/>
        <rFont val="Arial"/>
        <family val="2"/>
      </rPr>
      <t>_peak_area_3</t>
    </r>
    <phoneticPr fontId="1" type="noConversion"/>
  </si>
  <si>
    <r>
      <rPr>
        <i/>
        <sz val="11"/>
        <color theme="1"/>
        <rFont val="Arial"/>
        <family val="2"/>
      </rPr>
      <t>R</t>
    </r>
    <r>
      <rPr>
        <sz val="11"/>
        <color theme="1"/>
        <rFont val="Arial"/>
        <family val="2"/>
      </rPr>
      <t>-</t>
    </r>
    <r>
      <rPr>
        <b/>
        <sz val="11"/>
        <color theme="1"/>
        <rFont val="Arial"/>
        <family val="2"/>
      </rPr>
      <t>1a</t>
    </r>
    <r>
      <rPr>
        <sz val="11"/>
        <color theme="1"/>
        <rFont val="Arial"/>
        <family val="2"/>
      </rPr>
      <t>_peak_area_3</t>
    </r>
    <phoneticPr fontId="1" type="noConversion"/>
  </si>
  <si>
    <r>
      <rPr>
        <b/>
        <sz val="11"/>
        <color theme="1"/>
        <rFont val="Arial"/>
        <family val="2"/>
      </rPr>
      <t>1a</t>
    </r>
    <r>
      <rPr>
        <sz val="11"/>
        <color theme="1"/>
        <rFont val="Arial"/>
        <family val="2"/>
      </rPr>
      <t>_peak_area_3</t>
    </r>
    <phoneticPr fontId="1" type="noConversion"/>
  </si>
  <si>
    <t>C67S</t>
    <phoneticPr fontId="1" type="noConversion"/>
  </si>
  <si>
    <t>T94S</t>
    <phoneticPr fontId="1" type="noConversion"/>
  </si>
  <si>
    <t>A119G</t>
    <phoneticPr fontId="1" type="noConversion"/>
  </si>
  <si>
    <t>I120V</t>
    <phoneticPr fontId="1" type="noConversion"/>
  </si>
  <si>
    <t>D170Y</t>
    <phoneticPr fontId="1" type="noConversion"/>
  </si>
  <si>
    <t>L19M+C67S</t>
    <phoneticPr fontId="1" type="noConversion"/>
  </si>
  <si>
    <t>L19M+T94S</t>
    <phoneticPr fontId="1" type="noConversion"/>
  </si>
  <si>
    <t>L19M+A119G</t>
    <phoneticPr fontId="1" type="noConversion"/>
  </si>
  <si>
    <t>L19M+I120V</t>
    <phoneticPr fontId="1" type="noConversion"/>
  </si>
  <si>
    <t>L19M+D170Y</t>
    <phoneticPr fontId="1" type="noConversion"/>
  </si>
  <si>
    <t>C67S+T94S</t>
    <phoneticPr fontId="1" type="noConversion"/>
  </si>
  <si>
    <t>C67S+A119G</t>
    <phoneticPr fontId="1" type="noConversion"/>
  </si>
  <si>
    <t>C67S+I120V</t>
    <phoneticPr fontId="1" type="noConversion"/>
  </si>
  <si>
    <t>C67S+D170Y</t>
    <phoneticPr fontId="1" type="noConversion"/>
  </si>
  <si>
    <t>T94S+A119G</t>
    <phoneticPr fontId="1" type="noConversion"/>
  </si>
  <si>
    <t>T94S+I120V</t>
    <phoneticPr fontId="1" type="noConversion"/>
  </si>
  <si>
    <t>T94S+D170Y</t>
    <phoneticPr fontId="1" type="noConversion"/>
  </si>
  <si>
    <t>A119G+I120V</t>
    <phoneticPr fontId="1" type="noConversion"/>
  </si>
  <si>
    <t>A119G+D170Y</t>
    <phoneticPr fontId="1" type="noConversion"/>
  </si>
  <si>
    <t>I120V+D170Y</t>
    <phoneticPr fontId="1" type="noConversion"/>
  </si>
  <si>
    <t>L19M+C67S+T94S</t>
    <phoneticPr fontId="1" type="noConversion"/>
  </si>
  <si>
    <t>L19M+C67S+A119G</t>
    <phoneticPr fontId="1" type="noConversion"/>
  </si>
  <si>
    <t>L19M+C67S+I120V</t>
    <phoneticPr fontId="1" type="noConversion"/>
  </si>
  <si>
    <t>L19M+C67S+D170Y</t>
    <phoneticPr fontId="1" type="noConversion"/>
  </si>
  <si>
    <t>L19M+T94S+A119G</t>
    <phoneticPr fontId="1" type="noConversion"/>
  </si>
  <si>
    <t>L19M+T94S+I120V</t>
    <phoneticPr fontId="1" type="noConversion"/>
  </si>
  <si>
    <t>L19M+T94S+D170Y</t>
    <phoneticPr fontId="1" type="noConversion"/>
  </si>
  <si>
    <t>L19M+A119G+I120V</t>
    <phoneticPr fontId="1" type="noConversion"/>
  </si>
  <si>
    <t>L19M+A119G+D170Y</t>
    <phoneticPr fontId="1" type="noConversion"/>
  </si>
  <si>
    <t>L19M+I120V+D170Y</t>
    <phoneticPr fontId="1" type="noConversion"/>
  </si>
  <si>
    <t>C67S+T94S+A119G</t>
    <phoneticPr fontId="1" type="noConversion"/>
  </si>
  <si>
    <t>C67S+T94S+I120V</t>
    <phoneticPr fontId="1" type="noConversion"/>
  </si>
  <si>
    <t>C67S+T94S+D170Y</t>
    <phoneticPr fontId="1" type="noConversion"/>
  </si>
  <si>
    <t>C67S+A119G+I120V</t>
    <phoneticPr fontId="1" type="noConversion"/>
  </si>
  <si>
    <t>C67S+A119G+D170Y</t>
    <phoneticPr fontId="1" type="noConversion"/>
  </si>
  <si>
    <t>C67S+I120V+D170Y</t>
    <phoneticPr fontId="1" type="noConversion"/>
  </si>
  <si>
    <t>T94S+A119G+I120V</t>
    <phoneticPr fontId="1" type="noConversion"/>
  </si>
  <si>
    <t>T94S+A119G+D170Y</t>
    <phoneticPr fontId="1" type="noConversion"/>
  </si>
  <si>
    <t>T94S+I120V+D170Y</t>
    <phoneticPr fontId="1" type="noConversion"/>
  </si>
  <si>
    <t>A119G+I120V+D170Y</t>
    <phoneticPr fontId="1" type="noConversion"/>
  </si>
  <si>
    <t>L19M+C67S+T94S+A119G</t>
    <phoneticPr fontId="1" type="noConversion"/>
  </si>
  <si>
    <t>L19M+C67S+T94S+I120V</t>
    <phoneticPr fontId="1" type="noConversion"/>
  </si>
  <si>
    <t>L19M+C67S+T94S+D170Y</t>
    <phoneticPr fontId="1" type="noConversion"/>
  </si>
  <si>
    <t>L19M+C67S+A119G+I120V</t>
    <phoneticPr fontId="1" type="noConversion"/>
  </si>
  <si>
    <t>L19M+C67S+A119G+D170Y</t>
    <phoneticPr fontId="1" type="noConversion"/>
  </si>
  <si>
    <t>L19M+C67S+I120V+D170Y</t>
    <phoneticPr fontId="1" type="noConversion"/>
  </si>
  <si>
    <t>L19M+T94S+A119G+I120V</t>
    <phoneticPr fontId="1" type="noConversion"/>
  </si>
  <si>
    <t>L19M+T94S+A119G+D170Y</t>
    <phoneticPr fontId="1" type="noConversion"/>
  </si>
  <si>
    <t>L19M+T94S+I120V+D170Y</t>
    <phoneticPr fontId="1" type="noConversion"/>
  </si>
  <si>
    <t>L19M+A119G+I120V+D170Y</t>
    <phoneticPr fontId="1" type="noConversion"/>
  </si>
  <si>
    <t>C67S+T94S+A119G+I120V</t>
    <phoneticPr fontId="1" type="noConversion"/>
  </si>
  <si>
    <t>C67S+T94S+A119G+D170Y</t>
    <phoneticPr fontId="1" type="noConversion"/>
  </si>
  <si>
    <t>C67S+T94S+I120V+D170Y</t>
    <phoneticPr fontId="1" type="noConversion"/>
  </si>
  <si>
    <t>C67S+A119G+I120V+D170Y</t>
    <phoneticPr fontId="1" type="noConversion"/>
  </si>
  <si>
    <t>T94S+A119G+I120V+D170Y</t>
    <phoneticPr fontId="1" type="noConversion"/>
  </si>
  <si>
    <t>L19M+C67S+T94S+A119G+I120V</t>
    <phoneticPr fontId="1" type="noConversion"/>
  </si>
  <si>
    <t>L19M+C67S+T94S+A119G+D170Y</t>
    <phoneticPr fontId="1" type="noConversion"/>
  </si>
  <si>
    <t>L19M+C67S+T94S+I120V+D170Y</t>
    <phoneticPr fontId="1" type="noConversion"/>
  </si>
  <si>
    <t>L19M+C67S+A119G+I120V+D170Y</t>
    <phoneticPr fontId="1" type="noConversion"/>
  </si>
  <si>
    <t>L19M+T94S+A119G+I120V+D170Y</t>
    <phoneticPr fontId="1" type="noConversion"/>
  </si>
  <si>
    <t>C67S+T94S+A119G+I120V+D170Y</t>
    <phoneticPr fontId="1" type="noConversion"/>
  </si>
  <si>
    <r>
      <t>ee</t>
    </r>
    <r>
      <rPr>
        <vertAlign val="subscript"/>
        <sz val="11"/>
        <color theme="1"/>
        <rFont val="Arial"/>
        <family val="2"/>
      </rPr>
      <t>S</t>
    </r>
    <r>
      <rPr>
        <sz val="11"/>
        <color theme="1"/>
        <rFont val="Arial"/>
        <family val="2"/>
      </rPr>
      <t>-1</t>
    </r>
    <phoneticPr fontId="1" type="noConversion"/>
  </si>
  <si>
    <t>Conversion-1</t>
    <phoneticPr fontId="1" type="noConversion"/>
  </si>
  <si>
    <r>
      <t>ee</t>
    </r>
    <r>
      <rPr>
        <vertAlign val="subscript"/>
        <sz val="11"/>
        <color theme="1"/>
        <rFont val="Arial"/>
        <family val="2"/>
      </rPr>
      <t>S</t>
    </r>
    <r>
      <rPr>
        <sz val="11"/>
        <color theme="1"/>
        <rFont val="Arial"/>
        <family val="2"/>
      </rPr>
      <t>-2</t>
    </r>
    <phoneticPr fontId="1" type="noConversion"/>
  </si>
  <si>
    <t>Conversion-2</t>
    <phoneticPr fontId="1" type="noConversion"/>
  </si>
  <si>
    <r>
      <t>ee</t>
    </r>
    <r>
      <rPr>
        <vertAlign val="subscript"/>
        <sz val="11"/>
        <color theme="1"/>
        <rFont val="Arial"/>
        <family val="2"/>
      </rPr>
      <t>S</t>
    </r>
    <r>
      <rPr>
        <sz val="11"/>
        <color theme="1"/>
        <rFont val="Arial"/>
        <family val="2"/>
      </rPr>
      <t>-3</t>
    </r>
    <phoneticPr fontId="1" type="noConversion"/>
  </si>
  <si>
    <t>Conversion-3</t>
    <phoneticPr fontId="1" type="noConversion"/>
  </si>
  <si>
    <t>Activity1</t>
    <phoneticPr fontId="1" type="noConversion"/>
  </si>
  <si>
    <t>Activity2</t>
    <phoneticPr fontId="1" type="noConversion"/>
  </si>
  <si>
    <t>Activity3</t>
    <phoneticPr fontId="1" type="noConversion"/>
  </si>
  <si>
    <t>Number_of_mutations</t>
    <phoneticPr fontId="7" type="noConversion"/>
  </si>
  <si>
    <t>Proportion_of_R-stereoselectivity</t>
    <phoneticPr fontId="7" type="noConversion"/>
  </si>
  <si>
    <t>Note: Proportion_of_R-stereoselectivity = number of mutants with R-stereoselectivity/total number of mutants with same mutations</t>
    <phoneticPr fontId="1" type="noConversion"/>
  </si>
  <si>
    <r>
      <t>&gt;</t>
    </r>
    <r>
      <rPr>
        <i/>
        <sz val="10"/>
        <color theme="1"/>
        <rFont val="Times New Roman"/>
        <family val="1"/>
      </rPr>
      <t>St</t>
    </r>
    <r>
      <rPr>
        <sz val="10"/>
        <color theme="1"/>
        <rFont val="Times New Roman"/>
        <family val="1"/>
      </rPr>
      <t>IR
MGDNHTSVSVIGLGLMGQALAAAFLKAGHATTVWNRSADKADGVVANGAVLAAAPAD
AVAASDLVVVCVSTYDVVHDVIGSLGDALRGKTVVNLTSGSSEQARQTAEWAEKNGARYL
DGAIMITPPGIGTETAVLFYAGDQAVFDAHEPVLKLLG-AGTTYLGTDHGKPALFDVSLL
GLMWGALNSFLHGVAIVETGGVKAQDFLPWAHMWLDAIKMFTADYAAQIDAGDEKFPAND
ATLETHLGALKHLVEESEALGVDTELPKYSEALMEGIIAQGHAKNSYASVVKAYRRPAR</t>
    </r>
    <phoneticPr fontId="1" type="noConversion"/>
  </si>
  <si>
    <r>
      <t>&gt;</t>
    </r>
    <r>
      <rPr>
        <i/>
        <sz val="10"/>
        <color theme="1"/>
        <rFont val="Times New Roman"/>
        <family val="1"/>
      </rPr>
      <t>Ad</t>
    </r>
    <r>
      <rPr>
        <sz val="10"/>
        <color theme="1"/>
        <rFont val="Times New Roman"/>
        <family val="1"/>
      </rPr>
      <t>IR
MNNETTAPVTVLGLGLMGTALARAFLKAGHPTTVWNRTAAKADSLVAEGARLAPTIGD
AL-AGGVTIVCLTDYSAVRELLGDAGLEGTTLVNLTSGDSAQARETAAWAEKQGARYL
DGAIMAIPSSIGTAEAVILLSGPRPDFDLGALGTVSHLGEDPGLASLYDVAGL
TMMWSVLNAWLQGTAMLKTAGVDAATYAPFAQQIAAGVAGWLPGYAEQIDKGAFPAEV
SALETDARAMAHMVEESEALGVNAELPKLIKAMADRAIAAGHGGEQYPVLIREFERPGE</t>
    </r>
    <phoneticPr fontId="1" type="noConversion"/>
  </si>
  <si>
    <r>
      <t>&gt;</t>
    </r>
    <r>
      <rPr>
        <i/>
        <sz val="10"/>
        <color theme="1"/>
        <rFont val="Times New Roman"/>
        <family val="1"/>
      </rPr>
      <t>Aa</t>
    </r>
    <r>
      <rPr>
        <sz val="10"/>
        <color theme="1"/>
        <rFont val="Times New Roman"/>
        <family val="1"/>
      </rPr>
      <t>IR
MNSETTAPVTVLGLGLMGTALARAFLAAGHPTTVWNRTATKAESLVADGARLAPTVGD
ALEAGGVTIVCLTDYPAVLDLLDDAALEGATLVNLTSGDSAQARETAAWAEKRGARYL
DGAIMAIPSSIGTAEAVILLSGPRPDFDLGALGTVSHLGEDPGLASLYDVAGLTMMWSVLNAWLQGTAMLKTAGVDAATYAPFAQQIAAGVAGWLPGYAEQVDKGAFPAEVSALETDARAMAHMVEESEALGVNAELPKLIKAMADRAIAAGHGGEQYPVLIREFERP</t>
    </r>
    <phoneticPr fontId="1" type="noConversion"/>
  </si>
  <si>
    <r>
      <t>&gt;</t>
    </r>
    <r>
      <rPr>
        <i/>
        <sz val="10"/>
        <color theme="1"/>
        <rFont val="Times New Roman"/>
        <family val="1"/>
      </rPr>
      <t>Se</t>
    </r>
    <r>
      <rPr>
        <sz val="10"/>
        <color theme="1"/>
        <rFont val="Times New Roman"/>
        <family val="1"/>
      </rPr>
      <t>IR
MSTVSASESPVTVVGLGLMGHALAAAFVAKGHPTTVWNRSAGKADDLVAAGATLADSVQA
AVEASPLVVVCVSDYDAVHALLDPVGPALAGRTLVNLTTASSSQARDTAEWAAKLDATYL
DGAILALPQGIGTDEATLLYAGPKAAFEEHQATLAVLGEAATVYLDEDHGLSALYDMAVL
TIMWGVLNSFLHAAALLGTANVKATTFAGMAATAINVTADYVAAYAPQIDAGEYPATD
ATVNVHVGGMQHLLEESKALGVNAELPRFFLELAGRAVAGGHAEDSYAALIKQFRAPSA</t>
    </r>
    <phoneticPr fontId="1" type="noConversion"/>
  </si>
  <si>
    <r>
      <t>&gt;</t>
    </r>
    <r>
      <rPr>
        <i/>
        <sz val="10"/>
        <color theme="1"/>
        <rFont val="Times New Roman"/>
        <family val="1"/>
      </rPr>
      <t>Sv</t>
    </r>
    <r>
      <rPr>
        <sz val="10"/>
        <color theme="1"/>
        <rFont val="Times New Roman"/>
        <family val="1"/>
      </rPr>
      <t>IR
MSNTNAAQAPVSVIGLGLMGQALAAAFLKAGHPTTVWNRTAAKADQLVSEGATRAGSVAD
AIAASPLVVLCVTDYGAVRELLDPLAGSLKGKVVVNLTTGTSTQARETAEWAAGVETTYL
DGAIMAIPPDIATDAAVLLYSGPKAAFEEHEATLRALGAAGTTYLDTDHGLSALYDMSLL
GIMWGVLNGFLQGAALLGTAKVKATTFAPLANTMINVITEYVTAYAPQIDEGKYPAGD
ATMTVHQDAMEHLAEESETLGISAEMPRFFKALADRAVADGHADSGYAAMIEQFRKPSA</t>
    </r>
    <phoneticPr fontId="1" type="noConversion"/>
  </si>
  <si>
    <r>
      <t>&gt;</t>
    </r>
    <r>
      <rPr>
        <i/>
        <sz val="10"/>
        <color theme="1"/>
        <rFont val="Times New Roman"/>
        <family val="1"/>
      </rPr>
      <t>R</t>
    </r>
    <r>
      <rPr>
        <sz val="10"/>
        <color theme="1"/>
        <rFont val="Times New Roman"/>
        <family val="1"/>
      </rPr>
      <t>IR
MGDNRTPVTVIGLGLMGQALAAAFLEAGHTTTVWNRSAGKAEQLVSQGAVQAATPAD
AVAASELVVVCLSTYDNMHDVIGSLGESLRGKVIVNLTSGSSDQGRETAAWAEKQGVEYL
DGAIMITPPGIGTETAVLFYAGTQSVFEKYEPALKLLG-GGTTYLGTDHGMPALYDVSLL
GLMWGTLNSFLHGVAVVETAGVGAQQFLPWAHMWLEAIKMFTADYAAQIDAGDGKFPAND
ATLETHLAALKHLVHESEALGIDAELPKYSEALMERVISQGHAKNSYAAVLKAFRKPSE</t>
    </r>
    <phoneticPr fontId="1" type="noConversion"/>
  </si>
  <si>
    <r>
      <t>&gt;</t>
    </r>
    <r>
      <rPr>
        <i/>
        <sz val="10"/>
        <color theme="1"/>
        <rFont val="Times New Roman"/>
        <family val="1"/>
      </rPr>
      <t>S</t>
    </r>
    <r>
      <rPr>
        <sz val="10"/>
        <color theme="1"/>
        <rFont val="Times New Roman"/>
        <family val="1"/>
      </rPr>
      <t>IR
MSKQSVTVIGLGPMGQAMVNTFLDNGHEVTVWNRTASKAEALVARGAVLAPTVED
ALSANELIVLSLTDYDAVYAILEPVTGSLSGKVIANLSSDTPDKAREAAKWAAKHGAKHL
TGGVQVPPPLIGKPESSTYYSGPKDVFDAHEDTLKVLT--NADYRGEDAGLAAMYYQAQM
TIFWTTMLSYYQTLALGQANGVSAKELLPYATMMTSMMPHFLELYAQHVDSADYPGDV
DRLAMGAASVDHVLHTHQDAGVSTVLPAAVAEIFKAGMEKGFAENSFSSLIEVLKKPAV</t>
    </r>
    <phoneticPr fontId="1" type="noConversion"/>
  </si>
  <si>
    <r>
      <t>&gt;</t>
    </r>
    <r>
      <rPr>
        <i/>
        <sz val="10"/>
        <color theme="1"/>
        <rFont val="Times New Roman"/>
        <family val="1"/>
      </rPr>
      <t>Sc</t>
    </r>
    <r>
      <rPr>
        <sz val="10"/>
        <color theme="1"/>
        <rFont val="Times New Roman"/>
        <family val="1"/>
      </rPr>
      <t>IR 
MSRPAPLTLIGLGPMGQAMGNALLDRGHGLTVWNRTASRADALVERGAVRAPDVAA
AVAANELVVLSLTDYDAMYALLGPAADALAGKVVVNLSSDTPEKTRAGARWIAEHGGTLI
AGGVTVPPSGIGSPESSAFYSGPSAAFERHRETLRTLTRTDYRGEDPGLAALMYQIGM
VMFWNAMLGYWQAVALADANGLKAADILPHASDTVASLPGFLRFYADRIDTGHHGGDV
DRLAMGTASVEHILHTMADSGVDTALPEAVVAFFRRGMAAGYAENSFSSMVELLKKPS</t>
    </r>
    <phoneticPr fontId="1" type="noConversion"/>
  </si>
  <si>
    <t>SEM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</si>
</sst>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00_ "/>
    <numFmt numFmtId="177" formatCode="0.00000000_ "/>
    <numFmt numFmtId="178" formatCode="0.000_);[Red]\(0.000\)"/>
    <numFmt numFmtId="179" formatCode="0.00_ "/>
  </numFmts>
  <fonts count="11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0"/>
      <color theme="1"/>
      <name val="Arial"/>
      <family val="2"/>
    </font>
    <font>
      <sz val="11"/>
      <color theme="1"/>
      <name val="Arial"/>
      <family val="2"/>
    </font>
    <font>
      <i/>
      <sz val="11"/>
      <color theme="1"/>
      <name val="Arial"/>
      <family val="2"/>
    </font>
    <font>
      <b/>
      <sz val="11"/>
      <color theme="1"/>
      <name val="Arial"/>
      <family val="2"/>
    </font>
    <font>
      <vertAlign val="subscript"/>
      <sz val="11"/>
      <color theme="1"/>
      <name val="Arial"/>
      <family val="2"/>
    </font>
    <font>
      <sz val="9"/>
      <name val="等线"/>
      <family val="2"/>
      <charset val="134"/>
      <scheme val="minor"/>
    </font>
    <font>
      <sz val="12"/>
      <color theme="1"/>
      <name val="Times New Roman"/>
      <family val="1"/>
    </font>
    <font>
      <sz val="10"/>
      <color theme="1"/>
      <name val="Times New Roman"/>
      <family val="1"/>
    </font>
    <font>
      <i/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176" fontId="2" fillId="0" borderId="0" xfId="0" applyNumberFormat="1" applyFont="1"/>
    <xf numFmtId="0" fontId="3" fillId="0" borderId="0" xfId="0" applyFont="1"/>
    <xf numFmtId="177" fontId="3" fillId="0" borderId="0" xfId="0" applyNumberFormat="1" applyFont="1"/>
    <xf numFmtId="0" fontId="4" fillId="0" borderId="0" xfId="0" applyFont="1"/>
    <xf numFmtId="0" fontId="5" fillId="0" borderId="0" xfId="0" applyFont="1"/>
    <xf numFmtId="0" fontId="3" fillId="0" borderId="0" xfId="0" applyFont="1" applyAlignment="1">
      <alignment horizontal="left"/>
    </xf>
    <xf numFmtId="178" fontId="3" fillId="0" borderId="0" xfId="0" applyNumberFormat="1" applyFont="1" applyAlignment="1">
      <alignment horizontal="left"/>
    </xf>
    <xf numFmtId="179" fontId="3" fillId="0" borderId="0" xfId="0" applyNumberFormat="1" applyFont="1" applyAlignment="1">
      <alignment horizontal="left"/>
    </xf>
    <xf numFmtId="176" fontId="3" fillId="0" borderId="0" xfId="0" applyNumberFormat="1" applyFont="1" applyAlignment="1">
      <alignment horizontal="left"/>
    </xf>
    <xf numFmtId="0" fontId="8" fillId="0" borderId="0" xfId="0" applyFont="1" applyAlignment="1">
      <alignment vertical="center"/>
    </xf>
    <xf numFmtId="0" fontId="8" fillId="0" borderId="0" xfId="0" applyFont="1"/>
    <xf numFmtId="0" fontId="9" fillId="0" borderId="0" xfId="0" applyFont="1" applyAlignment="1">
      <alignment vertical="top"/>
    </xf>
    <xf numFmtId="0" fontId="9" fillId="0" borderId="1" xfId="0" applyFont="1" applyBorder="1" applyAlignment="1">
      <alignment vertical="top" wrapText="1"/>
    </xf>
    <xf numFmtId="0" fontId="9" fillId="0" borderId="2" xfId="0" applyFont="1" applyBorder="1" applyAlignment="1">
      <alignment vertical="top" wrapText="1"/>
    </xf>
    <xf numFmtId="0" fontId="9" fillId="0" borderId="3" xfId="0" applyFont="1" applyBorder="1" applyAlignment="1">
      <alignment vertical="top" wrapText="1"/>
    </xf>
    <xf numFmtId="0" fontId="2" fillId="0" borderId="0" xfId="0" applyFont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971B35-5D7B-4012-8027-764C867B2925}">
  <dimension ref="A1:P63"/>
  <sheetViews>
    <sheetView topLeftCell="B1" workbookViewId="0">
      <selection activeCell="C1" sqref="C1"/>
    </sheetView>
  </sheetViews>
  <sheetFormatPr defaultRowHeight="13.8" x14ac:dyDescent="0.25"/>
  <cols>
    <col min="1" max="1" width="32.5546875" style="8" customWidth="1"/>
    <col min="2" max="2" width="18.109375" style="8" customWidth="1"/>
    <col min="3" max="3" width="17.33203125" style="8" customWidth="1"/>
    <col min="4" max="4" width="15.33203125" style="8" customWidth="1"/>
    <col min="5" max="5" width="7.77734375" style="8" customWidth="1"/>
    <col min="6" max="6" width="8.88671875" style="9"/>
    <col min="7" max="7" width="17.21875" style="8" customWidth="1"/>
    <col min="8" max="8" width="14.6640625" style="8" customWidth="1"/>
    <col min="9" max="9" width="16.5546875" style="8" customWidth="1"/>
    <col min="10" max="10" width="8.33203125" style="8" customWidth="1"/>
    <col min="11" max="11" width="8.88671875" style="8"/>
    <col min="12" max="12" width="9.33203125" style="8" bestFit="1" customWidth="1"/>
    <col min="13" max="14" width="9" style="8" bestFit="1" customWidth="1"/>
    <col min="15" max="16384" width="8.88671875" style="8"/>
  </cols>
  <sheetData>
    <row r="1" spans="1:16" ht="16.2" x14ac:dyDescent="0.35">
      <c r="A1" s="8" t="s">
        <v>36</v>
      </c>
      <c r="B1" s="8" t="s">
        <v>38</v>
      </c>
      <c r="C1" s="8" t="s">
        <v>39</v>
      </c>
      <c r="D1" s="8" t="s">
        <v>40</v>
      </c>
      <c r="E1" s="8" t="s">
        <v>108</v>
      </c>
      <c r="F1" s="9" t="s">
        <v>109</v>
      </c>
      <c r="G1" s="8" t="s">
        <v>41</v>
      </c>
      <c r="H1" s="8" t="s">
        <v>42</v>
      </c>
      <c r="I1" s="8" t="s">
        <v>43</v>
      </c>
      <c r="J1" s="8" t="s">
        <v>110</v>
      </c>
      <c r="K1" s="8" t="s">
        <v>111</v>
      </c>
      <c r="L1" s="8" t="s">
        <v>46</v>
      </c>
      <c r="M1" s="8" t="s">
        <v>45</v>
      </c>
      <c r="N1" s="8" t="s">
        <v>44</v>
      </c>
      <c r="O1" s="8" t="s">
        <v>112</v>
      </c>
      <c r="P1" s="8" t="s">
        <v>113</v>
      </c>
    </row>
    <row r="2" spans="1:16" x14ac:dyDescent="0.25">
      <c r="A2" s="8" t="s">
        <v>37</v>
      </c>
      <c r="B2" s="8">
        <v>998573</v>
      </c>
      <c r="C2" s="8">
        <v>11565</v>
      </c>
      <c r="D2" s="8">
        <v>127381</v>
      </c>
      <c r="E2" s="10">
        <f>(D2-C2)/(C2+D2)</f>
        <v>0.83353245145596133</v>
      </c>
      <c r="F2" s="9">
        <f>(C2+D2)/(B2+C2+D2)</f>
        <v>0.12214828939121017</v>
      </c>
      <c r="G2" s="8">
        <v>963739</v>
      </c>
      <c r="H2" s="8">
        <v>12654</v>
      </c>
      <c r="I2" s="8">
        <v>143762</v>
      </c>
      <c r="J2" s="10">
        <f>(I2-H2)/(H2+I2)</f>
        <v>0.83820069558101473</v>
      </c>
      <c r="K2" s="11">
        <f>(H2+I2)/(G2+H2+I2)</f>
        <v>0.13963781798054734</v>
      </c>
      <c r="L2" s="8">
        <v>651804</v>
      </c>
      <c r="M2" s="8">
        <v>8510</v>
      </c>
      <c r="N2" s="8">
        <v>104462</v>
      </c>
      <c r="O2" s="10">
        <f>(N2-M2)/(M2+N2)</f>
        <v>0.84934320008497677</v>
      </c>
      <c r="P2" s="11">
        <f>(M2+N2)/(L2+M2+N2)</f>
        <v>0.14771907068213438</v>
      </c>
    </row>
    <row r="3" spans="1:16" x14ac:dyDescent="0.25">
      <c r="A3" s="8" t="s">
        <v>47</v>
      </c>
      <c r="B3" s="8">
        <v>1027455</v>
      </c>
      <c r="C3" s="8">
        <v>1413</v>
      </c>
      <c r="D3" s="8">
        <v>34725</v>
      </c>
      <c r="E3" s="10">
        <f>(D3-C3)/(C3+D3)</f>
        <v>0.92179976755769555</v>
      </c>
      <c r="F3" s="9">
        <f>(C3+D3)/(B3+C3+D3)</f>
        <v>3.3977282663575262E-2</v>
      </c>
      <c r="G3" s="8">
        <v>901515</v>
      </c>
      <c r="H3" s="8">
        <v>1227</v>
      </c>
      <c r="I3" s="8">
        <v>32360</v>
      </c>
      <c r="J3" s="10">
        <f t="shared" ref="J3:J63" si="0">(I3-H3)/(H3+I3)</f>
        <v>0.92693601691130501</v>
      </c>
      <c r="K3" s="11">
        <f t="shared" ref="K3:K63" si="1">(H3+I3)/(G3+H3+I3)</f>
        <v>3.5918006805674675E-2</v>
      </c>
      <c r="L3" s="8">
        <v>739221</v>
      </c>
      <c r="M3" s="8">
        <v>5210</v>
      </c>
      <c r="N3" s="8">
        <v>105343</v>
      </c>
      <c r="O3" s="10">
        <f t="shared" ref="O3:O63" si="2">(N3-M3)/(M3+N3)</f>
        <v>0.90574656499597483</v>
      </c>
      <c r="P3" s="11">
        <f t="shared" ref="P3:P63" si="3">(M3+N3)/(L3+M3+N3)</f>
        <v>0.13009694342260414</v>
      </c>
    </row>
    <row r="4" spans="1:16" x14ac:dyDescent="0.25">
      <c r="A4" s="8" t="s">
        <v>48</v>
      </c>
      <c r="B4" s="8">
        <v>886602</v>
      </c>
      <c r="C4" s="8">
        <v>14507</v>
      </c>
      <c r="D4" s="8">
        <v>205734</v>
      </c>
      <c r="E4" s="10">
        <f t="shared" ref="E4:E63" si="4">(D4-C4)/(C4+D4)</f>
        <v>0.86826249426764313</v>
      </c>
      <c r="F4" s="9">
        <f t="shared" ref="F4:F63" si="5">(C4+D4)/(B4+C4+D4)</f>
        <v>0.19898124666280584</v>
      </c>
      <c r="G4" s="8">
        <v>954600</v>
      </c>
      <c r="H4" s="8">
        <v>13226</v>
      </c>
      <c r="I4" s="8">
        <v>198592</v>
      </c>
      <c r="J4" s="10">
        <f t="shared" si="0"/>
        <v>0.87511920611090654</v>
      </c>
      <c r="K4" s="11">
        <f t="shared" si="1"/>
        <v>0.18159699181596992</v>
      </c>
      <c r="L4" s="8">
        <v>773039</v>
      </c>
      <c r="M4" s="8">
        <v>12024</v>
      </c>
      <c r="N4" s="8">
        <v>142756</v>
      </c>
      <c r="O4" s="10">
        <f t="shared" si="2"/>
        <v>0.84463108928802166</v>
      </c>
      <c r="P4" s="11">
        <f t="shared" si="3"/>
        <v>0.16682133045346129</v>
      </c>
    </row>
    <row r="5" spans="1:16" x14ac:dyDescent="0.25">
      <c r="A5" s="8" t="s">
        <v>49</v>
      </c>
      <c r="B5" s="8">
        <v>1093213</v>
      </c>
      <c r="C5" s="8">
        <v>4045</v>
      </c>
      <c r="D5" s="8">
        <v>62599</v>
      </c>
      <c r="E5" s="10">
        <f t="shared" si="4"/>
        <v>0.87860872696716885</v>
      </c>
      <c r="F5" s="9">
        <f t="shared" si="5"/>
        <v>5.7458807421949427E-2</v>
      </c>
      <c r="G5" s="8">
        <v>1176286</v>
      </c>
      <c r="H5" s="8">
        <v>4020</v>
      </c>
      <c r="I5" s="8">
        <v>59430</v>
      </c>
      <c r="J5" s="10">
        <f t="shared" si="0"/>
        <v>0.8732860520094563</v>
      </c>
      <c r="K5" s="11">
        <f t="shared" si="1"/>
        <v>5.1180251279304624E-2</v>
      </c>
      <c r="L5" s="8">
        <v>912995</v>
      </c>
      <c r="M5" s="8">
        <v>4778</v>
      </c>
      <c r="N5" s="8">
        <v>66851</v>
      </c>
      <c r="O5" s="10">
        <f t="shared" si="2"/>
        <v>0.86659034748495722</v>
      </c>
      <c r="P5" s="11">
        <f t="shared" si="3"/>
        <v>7.2747566583792389E-2</v>
      </c>
    </row>
    <row r="6" spans="1:16" x14ac:dyDescent="0.25">
      <c r="A6" s="8" t="s">
        <v>50</v>
      </c>
      <c r="B6" s="8">
        <v>749220</v>
      </c>
      <c r="C6" s="8">
        <v>9562</v>
      </c>
      <c r="D6" s="8">
        <v>111214</v>
      </c>
      <c r="E6" s="10">
        <f t="shared" si="4"/>
        <v>0.84165728290388819</v>
      </c>
      <c r="F6" s="9">
        <f t="shared" si="5"/>
        <v>0.13882362677529553</v>
      </c>
      <c r="G6" s="8">
        <v>710429</v>
      </c>
      <c r="H6" s="8">
        <v>4352</v>
      </c>
      <c r="I6" s="8">
        <v>66991</v>
      </c>
      <c r="J6" s="10">
        <f t="shared" si="0"/>
        <v>0.87799784141401394</v>
      </c>
      <c r="K6" s="11">
        <f t="shared" si="1"/>
        <v>9.1258065011282058E-2</v>
      </c>
      <c r="L6" s="8">
        <v>774186</v>
      </c>
      <c r="M6" s="8">
        <v>5340</v>
      </c>
      <c r="N6" s="8">
        <v>73274</v>
      </c>
      <c r="O6" s="10">
        <f t="shared" si="2"/>
        <v>0.86414633525835094</v>
      </c>
      <c r="P6" s="11">
        <f t="shared" si="3"/>
        <v>9.2183395872420262E-2</v>
      </c>
    </row>
    <row r="7" spans="1:16" x14ac:dyDescent="0.25">
      <c r="A7" s="8" t="s">
        <v>51</v>
      </c>
      <c r="B7" s="8">
        <v>799314</v>
      </c>
      <c r="C7" s="8">
        <v>14426</v>
      </c>
      <c r="D7" s="8">
        <v>23964</v>
      </c>
      <c r="E7" s="10">
        <f t="shared" si="4"/>
        <v>0.24845011721802554</v>
      </c>
      <c r="F7" s="9">
        <f t="shared" si="5"/>
        <v>4.5827643177064926E-2</v>
      </c>
      <c r="G7" s="8">
        <v>864637</v>
      </c>
      <c r="H7" s="8">
        <v>20540</v>
      </c>
      <c r="I7" s="8">
        <v>32910</v>
      </c>
      <c r="J7" s="10">
        <f t="shared" si="0"/>
        <v>0.2314312441534144</v>
      </c>
      <c r="K7" s="11">
        <f t="shared" si="1"/>
        <v>5.8218883395582337E-2</v>
      </c>
      <c r="L7" s="8">
        <v>810672</v>
      </c>
      <c r="M7" s="8">
        <v>10742</v>
      </c>
      <c r="N7" s="8">
        <v>20103</v>
      </c>
      <c r="O7" s="10">
        <f t="shared" si="2"/>
        <v>0.30348516777435564</v>
      </c>
      <c r="P7" s="11">
        <f t="shared" si="3"/>
        <v>3.6654042639661467E-2</v>
      </c>
    </row>
    <row r="8" spans="1:16" x14ac:dyDescent="0.25">
      <c r="A8" s="8" t="s">
        <v>52</v>
      </c>
      <c r="B8" s="8">
        <v>1104033</v>
      </c>
      <c r="C8" s="8">
        <v>3707</v>
      </c>
      <c r="D8" s="8">
        <v>60821</v>
      </c>
      <c r="E8" s="10">
        <f t="shared" si="4"/>
        <v>0.88510414083808575</v>
      </c>
      <c r="F8" s="9">
        <f t="shared" si="5"/>
        <v>5.5220052697291799E-2</v>
      </c>
      <c r="G8" s="8">
        <v>932142</v>
      </c>
      <c r="H8" s="8">
        <v>1913</v>
      </c>
      <c r="I8" s="8">
        <v>36106</v>
      </c>
      <c r="J8" s="10">
        <f t="shared" si="0"/>
        <v>0.89936610642047399</v>
      </c>
      <c r="K8" s="11">
        <f t="shared" si="1"/>
        <v>3.918834090424167E-2</v>
      </c>
      <c r="L8" s="8">
        <v>905624</v>
      </c>
      <c r="M8" s="8">
        <v>4177</v>
      </c>
      <c r="N8" s="8">
        <v>64404</v>
      </c>
      <c r="O8" s="10">
        <f t="shared" si="2"/>
        <v>0.8781878362811858</v>
      </c>
      <c r="P8" s="11">
        <f t="shared" si="3"/>
        <v>7.0396887718703963E-2</v>
      </c>
    </row>
    <row r="9" spans="1:16" x14ac:dyDescent="0.25">
      <c r="A9" s="8" t="s">
        <v>53</v>
      </c>
      <c r="B9" s="8">
        <v>997943</v>
      </c>
      <c r="C9" s="8">
        <v>12330</v>
      </c>
      <c r="D9" s="8">
        <v>151913</v>
      </c>
      <c r="E9" s="10">
        <f t="shared" si="4"/>
        <v>0.84985661489378539</v>
      </c>
      <c r="F9" s="9">
        <f t="shared" si="5"/>
        <v>0.14132247333903522</v>
      </c>
      <c r="G9" s="8">
        <v>1095512</v>
      </c>
      <c r="H9" s="8">
        <v>7066</v>
      </c>
      <c r="I9" s="8">
        <v>95357</v>
      </c>
      <c r="J9" s="10">
        <f t="shared" si="0"/>
        <v>0.86202317838766684</v>
      </c>
      <c r="K9" s="11">
        <f t="shared" si="1"/>
        <v>8.5499630614348857E-2</v>
      </c>
      <c r="L9" s="8">
        <v>841828</v>
      </c>
      <c r="M9" s="8">
        <v>7705</v>
      </c>
      <c r="N9" s="8">
        <v>93286</v>
      </c>
      <c r="O9" s="10">
        <f t="shared" si="2"/>
        <v>0.84741214563673994</v>
      </c>
      <c r="P9" s="11">
        <f t="shared" si="3"/>
        <v>0.10711599999575741</v>
      </c>
    </row>
    <row r="10" spans="1:16" x14ac:dyDescent="0.25">
      <c r="A10" s="8" t="s">
        <v>54</v>
      </c>
      <c r="B10" s="8">
        <v>384476</v>
      </c>
      <c r="C10" s="8">
        <v>17613</v>
      </c>
      <c r="D10" s="8">
        <v>10222</v>
      </c>
      <c r="E10" s="10">
        <f t="shared" si="4"/>
        <v>-0.26552901023890785</v>
      </c>
      <c r="F10" s="9">
        <f t="shared" si="5"/>
        <v>6.7509719604861379E-2</v>
      </c>
      <c r="G10" s="8">
        <v>598736</v>
      </c>
      <c r="H10" s="8">
        <v>25084</v>
      </c>
      <c r="I10" s="8">
        <v>16459</v>
      </c>
      <c r="J10" s="10">
        <f t="shared" si="0"/>
        <v>-0.20761620489613172</v>
      </c>
      <c r="K10" s="11">
        <f t="shared" si="1"/>
        <v>6.48826527185805E-2</v>
      </c>
      <c r="L10" s="8">
        <v>601452</v>
      </c>
      <c r="M10" s="8">
        <v>36120</v>
      </c>
      <c r="N10" s="8">
        <v>23442</v>
      </c>
      <c r="O10" s="10">
        <f t="shared" si="2"/>
        <v>-0.21285383298075955</v>
      </c>
      <c r="P10" s="11">
        <f t="shared" si="3"/>
        <v>9.0107017400539169E-2</v>
      </c>
    </row>
    <row r="11" spans="1:16" x14ac:dyDescent="0.25">
      <c r="A11" s="8" t="s">
        <v>55</v>
      </c>
      <c r="B11" s="8">
        <v>938683</v>
      </c>
      <c r="C11" s="8">
        <v>9163</v>
      </c>
      <c r="D11" s="8">
        <v>116882</v>
      </c>
      <c r="E11" s="10">
        <f t="shared" si="4"/>
        <v>0.85460748145503584</v>
      </c>
      <c r="F11" s="9">
        <f t="shared" si="5"/>
        <v>0.11838234741642936</v>
      </c>
      <c r="G11" s="8">
        <v>836090</v>
      </c>
      <c r="H11" s="8">
        <v>8358</v>
      </c>
      <c r="I11" s="8">
        <v>114552</v>
      </c>
      <c r="J11" s="10">
        <f t="shared" si="0"/>
        <v>0.86399804735172081</v>
      </c>
      <c r="K11" s="11">
        <f t="shared" si="1"/>
        <v>0.12816475495307611</v>
      </c>
      <c r="L11" s="8">
        <v>823630</v>
      </c>
      <c r="M11" s="8">
        <v>5628</v>
      </c>
      <c r="N11" s="8">
        <v>72005</v>
      </c>
      <c r="O11" s="10">
        <f t="shared" si="2"/>
        <v>0.85501011167931162</v>
      </c>
      <c r="P11" s="11">
        <f t="shared" si="3"/>
        <v>8.6138008550223411E-2</v>
      </c>
    </row>
    <row r="12" spans="1:16" x14ac:dyDescent="0.25">
      <c r="A12" s="8" t="s">
        <v>56</v>
      </c>
      <c r="B12" s="8">
        <v>1114370</v>
      </c>
      <c r="C12" s="8">
        <v>35770</v>
      </c>
      <c r="D12" s="8">
        <v>49285</v>
      </c>
      <c r="E12" s="10">
        <f t="shared" si="4"/>
        <v>0.15889718417494561</v>
      </c>
      <c r="F12" s="9">
        <f t="shared" si="5"/>
        <v>7.0913145882401982E-2</v>
      </c>
      <c r="G12" s="8">
        <v>970258</v>
      </c>
      <c r="H12" s="8">
        <v>32249</v>
      </c>
      <c r="I12" s="8">
        <v>44733</v>
      </c>
      <c r="J12" s="10">
        <f t="shared" si="0"/>
        <v>0.16216777948091762</v>
      </c>
      <c r="K12" s="11">
        <f t="shared" si="1"/>
        <v>7.3509415224781327E-2</v>
      </c>
      <c r="L12" s="8">
        <v>820340</v>
      </c>
      <c r="M12" s="8">
        <v>15177</v>
      </c>
      <c r="N12" s="8">
        <v>24200</v>
      </c>
      <c r="O12" s="10">
        <f t="shared" si="2"/>
        <v>0.22914391649947941</v>
      </c>
      <c r="P12" s="11">
        <f t="shared" si="3"/>
        <v>4.580228144843012E-2</v>
      </c>
    </row>
    <row r="13" spans="1:16" x14ac:dyDescent="0.25">
      <c r="A13" s="8" t="s">
        <v>57</v>
      </c>
      <c r="B13" s="8">
        <v>813573</v>
      </c>
      <c r="C13" s="8">
        <v>7217</v>
      </c>
      <c r="D13" s="8">
        <v>125745</v>
      </c>
      <c r="E13" s="10">
        <f t="shared" si="4"/>
        <v>0.89144266782990633</v>
      </c>
      <c r="F13" s="9">
        <f t="shared" si="5"/>
        <v>0.14047235442957734</v>
      </c>
      <c r="G13" s="8">
        <v>877101</v>
      </c>
      <c r="H13" s="8">
        <v>6415</v>
      </c>
      <c r="I13" s="8">
        <v>106189</v>
      </c>
      <c r="J13" s="10">
        <f t="shared" si="0"/>
        <v>0.88606088593655641</v>
      </c>
      <c r="K13" s="11">
        <f t="shared" si="1"/>
        <v>0.11377531688735533</v>
      </c>
      <c r="L13" s="8">
        <v>738582</v>
      </c>
      <c r="M13" s="8">
        <v>6901</v>
      </c>
      <c r="N13" s="8">
        <v>111384</v>
      </c>
      <c r="O13" s="10">
        <f t="shared" si="2"/>
        <v>0.88331572050555862</v>
      </c>
      <c r="P13" s="11">
        <f t="shared" si="3"/>
        <v>0.13804359369657135</v>
      </c>
    </row>
    <row r="14" spans="1:16" x14ac:dyDescent="0.25">
      <c r="A14" s="8" t="s">
        <v>58</v>
      </c>
      <c r="B14" s="8">
        <v>703187</v>
      </c>
      <c r="C14" s="8">
        <v>10573</v>
      </c>
      <c r="D14" s="8">
        <v>160103</v>
      </c>
      <c r="E14" s="10">
        <f t="shared" si="4"/>
        <v>0.87610443178888653</v>
      </c>
      <c r="F14" s="9">
        <f t="shared" si="5"/>
        <v>0.19531207981113743</v>
      </c>
      <c r="G14" s="8">
        <v>682899</v>
      </c>
      <c r="H14" s="8">
        <v>10405</v>
      </c>
      <c r="I14" s="8">
        <v>154679</v>
      </c>
      <c r="J14" s="10">
        <f t="shared" si="0"/>
        <v>0.87394296237067193</v>
      </c>
      <c r="K14" s="11">
        <f t="shared" si="1"/>
        <v>0.19467843105345273</v>
      </c>
      <c r="L14" s="8">
        <v>655036</v>
      </c>
      <c r="M14" s="8">
        <v>4025</v>
      </c>
      <c r="N14" s="8">
        <v>69147</v>
      </c>
      <c r="O14" s="10">
        <f t="shared" si="2"/>
        <v>0.88998524025583559</v>
      </c>
      <c r="P14" s="11">
        <f t="shared" si="3"/>
        <v>0.10048227978819238</v>
      </c>
    </row>
    <row r="15" spans="1:16" x14ac:dyDescent="0.25">
      <c r="A15" s="8" t="s">
        <v>59</v>
      </c>
      <c r="B15" s="8">
        <v>958665</v>
      </c>
      <c r="C15" s="8">
        <v>4969</v>
      </c>
      <c r="D15" s="8">
        <v>97281</v>
      </c>
      <c r="E15" s="10">
        <f t="shared" si="4"/>
        <v>0.90280684596577021</v>
      </c>
      <c r="F15" s="9">
        <f t="shared" si="5"/>
        <v>9.6379069011183746E-2</v>
      </c>
      <c r="G15" s="8">
        <v>793223</v>
      </c>
      <c r="H15" s="8">
        <v>5395</v>
      </c>
      <c r="I15" s="8">
        <v>94269</v>
      </c>
      <c r="J15" s="10">
        <f t="shared" si="0"/>
        <v>0.89173623374538447</v>
      </c>
      <c r="K15" s="11">
        <f t="shared" si="1"/>
        <v>0.11161994742895798</v>
      </c>
      <c r="L15" s="8">
        <v>676072</v>
      </c>
      <c r="M15" s="8">
        <v>4693</v>
      </c>
      <c r="N15" s="8">
        <v>84750</v>
      </c>
      <c r="O15" s="10">
        <f t="shared" si="2"/>
        <v>0.89506165938083471</v>
      </c>
      <c r="P15" s="11">
        <f t="shared" si="3"/>
        <v>0.11684029705492381</v>
      </c>
    </row>
    <row r="16" spans="1:16" x14ac:dyDescent="0.25">
      <c r="A16" s="8" t="s">
        <v>60</v>
      </c>
      <c r="B16" s="8">
        <v>571392</v>
      </c>
      <c r="C16" s="8">
        <v>12773</v>
      </c>
      <c r="D16" s="8">
        <v>14376</v>
      </c>
      <c r="E16" s="10">
        <f t="shared" si="4"/>
        <v>5.9044532026962318E-2</v>
      </c>
      <c r="F16" s="9">
        <f t="shared" si="5"/>
        <v>4.5358630402929791E-2</v>
      </c>
      <c r="G16" s="8">
        <v>746059</v>
      </c>
      <c r="H16" s="8">
        <v>10153</v>
      </c>
      <c r="I16" s="8">
        <v>11017</v>
      </c>
      <c r="J16" s="10">
        <f t="shared" si="0"/>
        <v>4.0812470477090225E-2</v>
      </c>
      <c r="K16" s="11">
        <f t="shared" si="1"/>
        <v>2.7592804755816061E-2</v>
      </c>
      <c r="L16" s="8">
        <v>612969</v>
      </c>
      <c r="M16" s="8">
        <v>10597</v>
      </c>
      <c r="N16" s="8">
        <v>11697</v>
      </c>
      <c r="O16" s="10">
        <f t="shared" si="2"/>
        <v>4.9340629765856285E-2</v>
      </c>
      <c r="P16" s="11">
        <f t="shared" si="3"/>
        <v>3.5094126369708295E-2</v>
      </c>
    </row>
    <row r="17" spans="1:16" x14ac:dyDescent="0.25">
      <c r="A17" s="8" t="s">
        <v>61</v>
      </c>
      <c r="B17" s="8">
        <v>1174640</v>
      </c>
      <c r="C17" s="8">
        <v>5739</v>
      </c>
      <c r="D17" s="8">
        <v>77364</v>
      </c>
      <c r="E17" s="10">
        <f t="shared" si="4"/>
        <v>0.86188224251832068</v>
      </c>
      <c r="F17" s="9">
        <f t="shared" si="5"/>
        <v>6.6073116686000244E-2</v>
      </c>
      <c r="G17" s="8">
        <v>1120309</v>
      </c>
      <c r="H17" s="8">
        <v>5910</v>
      </c>
      <c r="I17" s="8">
        <v>80721</v>
      </c>
      <c r="J17" s="10">
        <f t="shared" si="0"/>
        <v>0.86355923399245071</v>
      </c>
      <c r="K17" s="11">
        <f t="shared" si="1"/>
        <v>7.1777387442623491E-2</v>
      </c>
      <c r="L17" s="8">
        <v>814351</v>
      </c>
      <c r="M17" s="8">
        <v>6015</v>
      </c>
      <c r="N17" s="8">
        <v>70980</v>
      </c>
      <c r="O17" s="10">
        <f t="shared" si="2"/>
        <v>0.84375608805766611</v>
      </c>
      <c r="P17" s="11">
        <f t="shared" si="3"/>
        <v>8.6380597433544329E-2</v>
      </c>
    </row>
    <row r="18" spans="1:16" x14ac:dyDescent="0.25">
      <c r="A18" s="8" t="s">
        <v>62</v>
      </c>
      <c r="B18" s="8">
        <v>838489</v>
      </c>
      <c r="C18" s="8">
        <v>3031</v>
      </c>
      <c r="D18" s="8">
        <v>55385</v>
      </c>
      <c r="E18" s="10">
        <f t="shared" si="4"/>
        <v>0.8962270610791564</v>
      </c>
      <c r="F18" s="9">
        <f t="shared" si="5"/>
        <v>6.5130643713659758E-2</v>
      </c>
      <c r="G18" s="8">
        <v>802500</v>
      </c>
      <c r="H18" s="8">
        <v>2935</v>
      </c>
      <c r="I18" s="8">
        <v>53333</v>
      </c>
      <c r="J18" s="10">
        <f t="shared" si="0"/>
        <v>0.89567782753963177</v>
      </c>
      <c r="K18" s="11">
        <f t="shared" si="1"/>
        <v>6.5521770722709746E-2</v>
      </c>
      <c r="L18" s="8">
        <v>670991</v>
      </c>
      <c r="M18" s="8">
        <v>2794</v>
      </c>
      <c r="N18" s="8">
        <v>40644</v>
      </c>
      <c r="O18" s="10">
        <f t="shared" si="2"/>
        <v>0.87135687646760895</v>
      </c>
      <c r="P18" s="11">
        <f t="shared" si="3"/>
        <v>6.0801003318734261E-2</v>
      </c>
    </row>
    <row r="19" spans="1:16" x14ac:dyDescent="0.25">
      <c r="A19" s="8" t="s">
        <v>63</v>
      </c>
      <c r="B19" s="8">
        <v>925308</v>
      </c>
      <c r="C19" s="8">
        <v>43846</v>
      </c>
      <c r="D19" s="8">
        <v>58619</v>
      </c>
      <c r="E19" s="10">
        <f t="shared" si="4"/>
        <v>0.14417606011808912</v>
      </c>
      <c r="F19" s="9">
        <f t="shared" si="5"/>
        <v>9.9696139127998115E-2</v>
      </c>
      <c r="G19" s="8">
        <v>933147</v>
      </c>
      <c r="H19" s="8">
        <v>36277</v>
      </c>
      <c r="I19" s="8">
        <v>50036</v>
      </c>
      <c r="J19" s="10">
        <f t="shared" si="0"/>
        <v>0.15940820038696374</v>
      </c>
      <c r="K19" s="11">
        <f t="shared" si="1"/>
        <v>8.466541109999412E-2</v>
      </c>
      <c r="L19" s="8">
        <v>854321</v>
      </c>
      <c r="M19" s="8">
        <v>25187</v>
      </c>
      <c r="N19" s="8">
        <v>34139</v>
      </c>
      <c r="O19" s="10">
        <f t="shared" si="2"/>
        <v>0.1508950544449314</v>
      </c>
      <c r="P19" s="11">
        <f t="shared" si="3"/>
        <v>6.4933174409810349E-2</v>
      </c>
    </row>
    <row r="20" spans="1:16" x14ac:dyDescent="0.25">
      <c r="A20" s="8" t="s">
        <v>64</v>
      </c>
      <c r="B20" s="8">
        <v>1156530</v>
      </c>
      <c r="C20" s="8">
        <v>3770</v>
      </c>
      <c r="D20" s="8">
        <v>73757</v>
      </c>
      <c r="E20" s="10">
        <f t="shared" si="4"/>
        <v>0.90274356030802172</v>
      </c>
      <c r="F20" s="9">
        <f t="shared" si="5"/>
        <v>6.2822867987459244E-2</v>
      </c>
      <c r="G20" s="8">
        <v>1144214</v>
      </c>
      <c r="H20" s="8">
        <v>3843</v>
      </c>
      <c r="I20" s="8">
        <v>70847</v>
      </c>
      <c r="J20" s="10">
        <f t="shared" si="0"/>
        <v>0.89709465791940024</v>
      </c>
      <c r="K20" s="11">
        <f t="shared" si="1"/>
        <v>6.1276359746132589E-2</v>
      </c>
      <c r="L20" s="8">
        <v>964219</v>
      </c>
      <c r="M20" s="8">
        <v>5339</v>
      </c>
      <c r="N20" s="8">
        <v>90854</v>
      </c>
      <c r="O20" s="10">
        <f t="shared" si="2"/>
        <v>0.88899400164253117</v>
      </c>
      <c r="P20" s="11">
        <f t="shared" si="3"/>
        <v>9.0712855003526938E-2</v>
      </c>
    </row>
    <row r="21" spans="1:16" x14ac:dyDescent="0.25">
      <c r="A21" s="8" t="s">
        <v>65</v>
      </c>
      <c r="B21" s="8">
        <v>968697</v>
      </c>
      <c r="C21" s="8">
        <v>24346</v>
      </c>
      <c r="D21" s="8">
        <v>31898</v>
      </c>
      <c r="E21" s="10">
        <f t="shared" si="4"/>
        <v>0.13427210013512553</v>
      </c>
      <c r="F21" s="9">
        <f t="shared" si="5"/>
        <v>5.4875353800852927E-2</v>
      </c>
      <c r="G21" s="8">
        <v>890915</v>
      </c>
      <c r="H21" s="8">
        <v>24942</v>
      </c>
      <c r="I21" s="8">
        <v>30914</v>
      </c>
      <c r="J21" s="10">
        <f t="shared" si="0"/>
        <v>0.10691778859925523</v>
      </c>
      <c r="K21" s="11">
        <f t="shared" si="1"/>
        <v>5.8996314842765567E-2</v>
      </c>
      <c r="L21" s="8">
        <v>758446</v>
      </c>
      <c r="M21" s="8">
        <v>37632</v>
      </c>
      <c r="N21" s="8">
        <v>55874</v>
      </c>
      <c r="O21" s="10">
        <f t="shared" si="2"/>
        <v>0.19508908519239407</v>
      </c>
      <c r="P21" s="11">
        <f t="shared" si="3"/>
        <v>0.10975500967190639</v>
      </c>
    </row>
    <row r="22" spans="1:16" x14ac:dyDescent="0.25">
      <c r="A22" s="8" t="s">
        <v>66</v>
      </c>
      <c r="B22" s="8">
        <v>614964</v>
      </c>
      <c r="C22" s="8">
        <v>30611</v>
      </c>
      <c r="D22" s="8">
        <v>46992</v>
      </c>
      <c r="E22" s="10">
        <f t="shared" si="4"/>
        <v>0.21108720023710423</v>
      </c>
      <c r="F22" s="9">
        <f t="shared" si="5"/>
        <v>0.11205125280297791</v>
      </c>
      <c r="G22" s="8">
        <v>643381</v>
      </c>
      <c r="H22" s="8">
        <v>29076</v>
      </c>
      <c r="I22" s="8">
        <v>43803</v>
      </c>
      <c r="J22" s="10">
        <f t="shared" si="0"/>
        <v>0.20207467171613222</v>
      </c>
      <c r="K22" s="11">
        <f t="shared" si="1"/>
        <v>0.10174936475581493</v>
      </c>
      <c r="L22" s="8">
        <v>568311</v>
      </c>
      <c r="M22" s="8">
        <v>27997</v>
      </c>
      <c r="N22" s="8">
        <v>41853</v>
      </c>
      <c r="O22" s="10">
        <f t="shared" si="2"/>
        <v>0.19836793128131711</v>
      </c>
      <c r="P22" s="11">
        <f t="shared" si="3"/>
        <v>0.10945513749665053</v>
      </c>
    </row>
    <row r="23" spans="1:16" x14ac:dyDescent="0.25">
      <c r="A23" s="8" t="s">
        <v>67</v>
      </c>
      <c r="B23" s="8">
        <v>1120365</v>
      </c>
      <c r="C23" s="8">
        <v>4107</v>
      </c>
      <c r="D23" s="8">
        <v>58262</v>
      </c>
      <c r="E23" s="10">
        <f t="shared" si="4"/>
        <v>0.86829995670926263</v>
      </c>
      <c r="F23" s="9">
        <f t="shared" si="5"/>
        <v>5.2732905285550261E-2</v>
      </c>
      <c r="G23" s="8">
        <v>1143506</v>
      </c>
      <c r="H23" s="8">
        <v>4116</v>
      </c>
      <c r="I23" s="8">
        <v>62730</v>
      </c>
      <c r="J23" s="10">
        <f t="shared" si="0"/>
        <v>0.87685127008347541</v>
      </c>
      <c r="K23" s="11">
        <f t="shared" si="1"/>
        <v>5.5228561608523803E-2</v>
      </c>
      <c r="L23" s="8">
        <v>956936</v>
      </c>
      <c r="M23" s="8">
        <v>2820</v>
      </c>
      <c r="N23" s="8">
        <v>42687</v>
      </c>
      <c r="O23" s="10">
        <f t="shared" si="2"/>
        <v>0.87606302327114505</v>
      </c>
      <c r="P23" s="11">
        <f t="shared" si="3"/>
        <v>4.5396097334212522E-2</v>
      </c>
    </row>
    <row r="24" spans="1:16" x14ac:dyDescent="0.25">
      <c r="A24" s="8" t="s">
        <v>68</v>
      </c>
      <c r="B24" s="8">
        <v>1018252</v>
      </c>
      <c r="C24" s="8">
        <v>10574</v>
      </c>
      <c r="D24" s="8">
        <v>124557</v>
      </c>
      <c r="E24" s="10">
        <f t="shared" si="4"/>
        <v>0.84350001110033967</v>
      </c>
      <c r="F24" s="9">
        <f t="shared" si="5"/>
        <v>0.11716056158275265</v>
      </c>
      <c r="G24" s="8">
        <v>1066651</v>
      </c>
      <c r="H24" s="8">
        <v>8458</v>
      </c>
      <c r="I24" s="8">
        <v>103848</v>
      </c>
      <c r="J24" s="10">
        <f t="shared" si="0"/>
        <v>0.84937581251224337</v>
      </c>
      <c r="K24" s="11">
        <f t="shared" si="1"/>
        <v>9.5258775341255028E-2</v>
      </c>
      <c r="L24" s="8">
        <v>773347</v>
      </c>
      <c r="M24" s="8">
        <v>2982</v>
      </c>
      <c r="N24" s="8">
        <v>44253</v>
      </c>
      <c r="O24" s="10">
        <f t="shared" si="2"/>
        <v>0.87373769450619243</v>
      </c>
      <c r="P24" s="11">
        <f t="shared" si="3"/>
        <v>5.756280298617323E-2</v>
      </c>
    </row>
    <row r="25" spans="1:16" x14ac:dyDescent="0.25">
      <c r="A25" s="8" t="s">
        <v>69</v>
      </c>
      <c r="B25" s="8">
        <v>944305</v>
      </c>
      <c r="C25" s="8">
        <v>5671</v>
      </c>
      <c r="D25" s="8">
        <v>109870</v>
      </c>
      <c r="E25" s="10">
        <f t="shared" si="4"/>
        <v>0.90183571199833823</v>
      </c>
      <c r="F25" s="9">
        <f t="shared" si="5"/>
        <v>0.10901678168337664</v>
      </c>
      <c r="G25" s="8">
        <v>921489</v>
      </c>
      <c r="H25" s="8">
        <v>5521</v>
      </c>
      <c r="I25" s="8">
        <v>110705</v>
      </c>
      <c r="J25" s="10">
        <f t="shared" si="0"/>
        <v>0.90499543991877895</v>
      </c>
      <c r="K25" s="11">
        <f t="shared" si="1"/>
        <v>0.11200185021899077</v>
      </c>
      <c r="L25" s="8">
        <v>693744</v>
      </c>
      <c r="M25" s="8">
        <v>4690</v>
      </c>
      <c r="N25" s="8">
        <v>81715</v>
      </c>
      <c r="O25" s="10">
        <f t="shared" si="2"/>
        <v>0.8914414675076674</v>
      </c>
      <c r="P25" s="11">
        <f t="shared" si="3"/>
        <v>0.11075448407932331</v>
      </c>
    </row>
    <row r="26" spans="1:16" x14ac:dyDescent="0.25">
      <c r="A26" s="8" t="s">
        <v>70</v>
      </c>
      <c r="B26" s="8">
        <v>568853</v>
      </c>
      <c r="C26" s="8">
        <v>14795</v>
      </c>
      <c r="D26" s="8">
        <v>23193</v>
      </c>
      <c r="E26" s="10">
        <f t="shared" si="4"/>
        <v>0.2210698115194272</v>
      </c>
      <c r="F26" s="9">
        <f t="shared" si="5"/>
        <v>6.2599593633258135E-2</v>
      </c>
      <c r="G26" s="8">
        <v>390401</v>
      </c>
      <c r="H26" s="8">
        <v>9834</v>
      </c>
      <c r="I26" s="8">
        <v>16027</v>
      </c>
      <c r="J26" s="10">
        <f t="shared" si="0"/>
        <v>0.23947256486601445</v>
      </c>
      <c r="K26" s="11">
        <f t="shared" si="1"/>
        <v>6.2126737487447813E-2</v>
      </c>
      <c r="L26" s="8">
        <v>947231</v>
      </c>
      <c r="M26" s="8">
        <v>11452</v>
      </c>
      <c r="N26" s="8">
        <v>17123</v>
      </c>
      <c r="O26" s="10">
        <f t="shared" si="2"/>
        <v>0.19846019247594052</v>
      </c>
      <c r="P26" s="11">
        <f t="shared" si="3"/>
        <v>2.9283484627067265E-2</v>
      </c>
    </row>
    <row r="27" spans="1:16" x14ac:dyDescent="0.25">
      <c r="A27" s="8" t="s">
        <v>71</v>
      </c>
      <c r="B27" s="8">
        <v>1202241</v>
      </c>
      <c r="C27" s="8">
        <v>6168</v>
      </c>
      <c r="D27" s="8">
        <v>70882</v>
      </c>
      <c r="E27" s="10">
        <f t="shared" si="4"/>
        <v>0.83989617131732641</v>
      </c>
      <c r="F27" s="9">
        <f t="shared" si="5"/>
        <v>6.0228673538702295E-2</v>
      </c>
      <c r="G27" s="8">
        <v>1161022</v>
      </c>
      <c r="H27" s="8">
        <v>6815</v>
      </c>
      <c r="I27" s="8">
        <v>79237</v>
      </c>
      <c r="J27" s="10">
        <f t="shared" si="0"/>
        <v>0.84160740017663738</v>
      </c>
      <c r="K27" s="11">
        <f t="shared" si="1"/>
        <v>6.9003122509169471E-2</v>
      </c>
      <c r="L27" s="8">
        <v>1113755</v>
      </c>
      <c r="M27" s="8">
        <v>6748</v>
      </c>
      <c r="N27" s="8">
        <v>67732</v>
      </c>
      <c r="O27" s="10">
        <f t="shared" si="2"/>
        <v>0.81879699248120297</v>
      </c>
      <c r="P27" s="11">
        <f t="shared" si="3"/>
        <v>6.2681203633961291E-2</v>
      </c>
    </row>
    <row r="28" spans="1:16" x14ac:dyDescent="0.25">
      <c r="A28" s="8" t="s">
        <v>72</v>
      </c>
      <c r="B28" s="8">
        <v>1142938</v>
      </c>
      <c r="C28" s="8">
        <v>8367</v>
      </c>
      <c r="D28" s="8">
        <v>99935</v>
      </c>
      <c r="E28" s="10">
        <f t="shared" si="4"/>
        <v>0.84548761795719374</v>
      </c>
      <c r="F28" s="9">
        <f t="shared" si="5"/>
        <v>8.6555736709184483E-2</v>
      </c>
      <c r="G28" s="8">
        <v>1227863</v>
      </c>
      <c r="H28" s="8">
        <v>4883</v>
      </c>
      <c r="I28" s="8">
        <v>73421</v>
      </c>
      <c r="J28" s="10">
        <f t="shared" si="0"/>
        <v>0.8752809562729873</v>
      </c>
      <c r="K28" s="11">
        <f t="shared" si="1"/>
        <v>5.9949455161552846E-2</v>
      </c>
      <c r="L28" s="8">
        <v>941962</v>
      </c>
      <c r="M28" s="8">
        <v>4589</v>
      </c>
      <c r="N28" s="8">
        <v>61832</v>
      </c>
      <c r="O28" s="10">
        <f t="shared" si="2"/>
        <v>0.86182080968368435</v>
      </c>
      <c r="P28" s="11">
        <f t="shared" si="3"/>
        <v>6.5868821667957517E-2</v>
      </c>
    </row>
    <row r="29" spans="1:16" x14ac:dyDescent="0.25">
      <c r="A29" s="8" t="s">
        <v>73</v>
      </c>
      <c r="B29" s="8">
        <v>840084</v>
      </c>
      <c r="C29" s="8">
        <v>22675</v>
      </c>
      <c r="D29" s="8">
        <v>32138</v>
      </c>
      <c r="E29" s="10">
        <f t="shared" si="4"/>
        <v>0.17264152664513893</v>
      </c>
      <c r="F29" s="9">
        <f t="shared" si="5"/>
        <v>6.1250624373531258E-2</v>
      </c>
      <c r="G29" s="8">
        <v>988644</v>
      </c>
      <c r="H29" s="8">
        <v>23181</v>
      </c>
      <c r="I29" s="8">
        <v>32157</v>
      </c>
      <c r="J29" s="10">
        <f t="shared" si="0"/>
        <v>0.16220318768296649</v>
      </c>
      <c r="K29" s="11">
        <f t="shared" si="1"/>
        <v>5.3006661034385651E-2</v>
      </c>
      <c r="L29" s="8">
        <v>839395</v>
      </c>
      <c r="M29" s="8">
        <v>23135</v>
      </c>
      <c r="N29" s="8">
        <v>33749</v>
      </c>
      <c r="O29" s="10">
        <f t="shared" si="2"/>
        <v>0.18659025384994024</v>
      </c>
      <c r="P29" s="11">
        <f t="shared" si="3"/>
        <v>6.3466844587455468E-2</v>
      </c>
    </row>
    <row r="30" spans="1:16" x14ac:dyDescent="0.25">
      <c r="A30" s="8" t="s">
        <v>74</v>
      </c>
      <c r="B30" s="8">
        <v>815848</v>
      </c>
      <c r="C30" s="8">
        <v>9150</v>
      </c>
      <c r="D30" s="8">
        <v>159147</v>
      </c>
      <c r="E30" s="10">
        <f t="shared" si="4"/>
        <v>0.89126365888875025</v>
      </c>
      <c r="F30" s="9">
        <f t="shared" si="5"/>
        <v>0.17100833718608538</v>
      </c>
      <c r="G30" s="8">
        <v>803360</v>
      </c>
      <c r="H30" s="8">
        <v>9861</v>
      </c>
      <c r="I30" s="8">
        <v>168992</v>
      </c>
      <c r="J30" s="10">
        <f t="shared" si="0"/>
        <v>0.88973067267532557</v>
      </c>
      <c r="K30" s="11">
        <f t="shared" si="1"/>
        <v>0.18209186805713221</v>
      </c>
      <c r="L30" s="8">
        <v>873687</v>
      </c>
      <c r="M30" s="8">
        <v>8306</v>
      </c>
      <c r="N30" s="8">
        <v>106746</v>
      </c>
      <c r="O30" s="10">
        <f t="shared" si="2"/>
        <v>0.85561311407015961</v>
      </c>
      <c r="P30" s="11">
        <f t="shared" si="3"/>
        <v>0.11636235649650717</v>
      </c>
    </row>
    <row r="31" spans="1:16" x14ac:dyDescent="0.25">
      <c r="A31" s="8" t="s">
        <v>75</v>
      </c>
      <c r="B31" s="8">
        <v>657369</v>
      </c>
      <c r="C31" s="8">
        <v>28200</v>
      </c>
      <c r="D31" s="8">
        <v>16913</v>
      </c>
      <c r="E31" s="10">
        <f t="shared" si="4"/>
        <v>-0.25019395739587258</v>
      </c>
      <c r="F31" s="9">
        <f t="shared" si="5"/>
        <v>6.42194390745955E-2</v>
      </c>
      <c r="G31" s="8">
        <v>621554</v>
      </c>
      <c r="H31" s="8">
        <v>24959</v>
      </c>
      <c r="I31" s="8">
        <v>15536</v>
      </c>
      <c r="J31" s="10">
        <f t="shared" si="0"/>
        <v>-0.2326953944931473</v>
      </c>
      <c r="K31" s="11">
        <f t="shared" si="1"/>
        <v>6.1166167458904103E-2</v>
      </c>
      <c r="L31" s="8">
        <v>674858</v>
      </c>
      <c r="M31" s="8">
        <v>24956</v>
      </c>
      <c r="N31" s="8">
        <v>15030</v>
      </c>
      <c r="O31" s="10">
        <f t="shared" si="2"/>
        <v>-0.24823688290901816</v>
      </c>
      <c r="P31" s="11">
        <f t="shared" si="3"/>
        <v>5.5936679890997196E-2</v>
      </c>
    </row>
    <row r="32" spans="1:16" x14ac:dyDescent="0.25">
      <c r="A32" s="8" t="s">
        <v>76</v>
      </c>
      <c r="B32" s="8">
        <v>762761</v>
      </c>
      <c r="C32" s="8">
        <v>5110</v>
      </c>
      <c r="D32" s="8">
        <v>23033</v>
      </c>
      <c r="E32" s="10">
        <f t="shared" si="4"/>
        <v>0.63685463525565855</v>
      </c>
      <c r="F32" s="9">
        <f t="shared" si="5"/>
        <v>3.5583332490416029E-2</v>
      </c>
      <c r="G32" s="8">
        <v>832910</v>
      </c>
      <c r="H32" s="8">
        <v>5434</v>
      </c>
      <c r="I32" s="8">
        <v>25540</v>
      </c>
      <c r="J32" s="10">
        <f t="shared" si="0"/>
        <v>0.64912507264157038</v>
      </c>
      <c r="K32" s="11">
        <f t="shared" si="1"/>
        <v>3.5854350815618767E-2</v>
      </c>
      <c r="L32" s="8">
        <v>807884</v>
      </c>
      <c r="M32" s="8">
        <v>3801</v>
      </c>
      <c r="N32" s="8">
        <v>14868</v>
      </c>
      <c r="O32" s="10">
        <f t="shared" si="2"/>
        <v>0.59280089988751405</v>
      </c>
      <c r="P32" s="11">
        <f t="shared" si="3"/>
        <v>2.2586573395777403E-2</v>
      </c>
    </row>
    <row r="33" spans="1:16" x14ac:dyDescent="0.25">
      <c r="A33" s="8" t="s">
        <v>77</v>
      </c>
      <c r="B33" s="8">
        <v>852737</v>
      </c>
      <c r="C33" s="8">
        <v>11344</v>
      </c>
      <c r="D33" s="8">
        <v>145136</v>
      </c>
      <c r="E33" s="10">
        <f t="shared" si="4"/>
        <v>0.85501022494887524</v>
      </c>
      <c r="F33" s="9">
        <f t="shared" si="5"/>
        <v>0.1550508958925583</v>
      </c>
      <c r="G33" s="8">
        <v>993041</v>
      </c>
      <c r="H33" s="8">
        <v>12947</v>
      </c>
      <c r="I33" s="8">
        <v>157842</v>
      </c>
      <c r="J33" s="10">
        <f t="shared" si="0"/>
        <v>0.84838602017694353</v>
      </c>
      <c r="K33" s="11">
        <f t="shared" si="1"/>
        <v>0.14674737719426376</v>
      </c>
      <c r="L33" s="8">
        <v>682919</v>
      </c>
      <c r="M33" s="8">
        <v>2923</v>
      </c>
      <c r="N33" s="8">
        <v>66071</v>
      </c>
      <c r="O33" s="10">
        <f t="shared" si="2"/>
        <v>0.91526799431834649</v>
      </c>
      <c r="P33" s="11">
        <f t="shared" si="3"/>
        <v>9.1757956040126987E-2</v>
      </c>
    </row>
    <row r="34" spans="1:16" x14ac:dyDescent="0.25">
      <c r="A34" s="8" t="s">
        <v>78</v>
      </c>
      <c r="B34" s="8">
        <v>759305</v>
      </c>
      <c r="C34" s="8">
        <v>3039</v>
      </c>
      <c r="D34" s="8">
        <v>80112</v>
      </c>
      <c r="E34" s="10">
        <f t="shared" si="4"/>
        <v>0.92690406609661935</v>
      </c>
      <c r="F34" s="9">
        <f t="shared" si="5"/>
        <v>9.8700703656926889E-2</v>
      </c>
      <c r="G34" s="8">
        <v>1014019</v>
      </c>
      <c r="H34" s="8">
        <v>4642</v>
      </c>
      <c r="I34" s="8">
        <v>115359</v>
      </c>
      <c r="J34" s="10">
        <f t="shared" si="0"/>
        <v>0.92263397805018288</v>
      </c>
      <c r="K34" s="11">
        <f t="shared" si="1"/>
        <v>0.10581912135588438</v>
      </c>
      <c r="L34" s="8">
        <v>588559</v>
      </c>
      <c r="M34" s="8">
        <v>745</v>
      </c>
      <c r="N34" s="8">
        <v>32130</v>
      </c>
      <c r="O34" s="10">
        <f t="shared" si="2"/>
        <v>0.95467680608365024</v>
      </c>
      <c r="P34" s="11">
        <f t="shared" si="3"/>
        <v>5.2901836719587279E-2</v>
      </c>
    </row>
    <row r="35" spans="1:16" x14ac:dyDescent="0.25">
      <c r="A35" s="8" t="s">
        <v>79</v>
      </c>
      <c r="B35" s="8">
        <v>1001458</v>
      </c>
      <c r="C35" s="8">
        <v>13261</v>
      </c>
      <c r="D35" s="8">
        <v>18216</v>
      </c>
      <c r="E35" s="10">
        <f t="shared" si="4"/>
        <v>0.15741652635257489</v>
      </c>
      <c r="F35" s="9">
        <f t="shared" si="5"/>
        <v>3.0473359891958353E-2</v>
      </c>
      <c r="G35" s="8">
        <v>968825</v>
      </c>
      <c r="H35" s="8">
        <v>12252</v>
      </c>
      <c r="I35" s="8">
        <v>16572</v>
      </c>
      <c r="J35" s="10">
        <f t="shared" si="0"/>
        <v>0.1498751040799334</v>
      </c>
      <c r="K35" s="11">
        <f t="shared" si="1"/>
        <v>2.8891924915476284E-2</v>
      </c>
      <c r="L35" s="8">
        <v>874563</v>
      </c>
      <c r="M35" s="8">
        <v>13667</v>
      </c>
      <c r="N35" s="8">
        <v>16488</v>
      </c>
      <c r="O35" s="10">
        <f t="shared" si="2"/>
        <v>9.3549991709500915E-2</v>
      </c>
      <c r="P35" s="11">
        <f t="shared" si="3"/>
        <v>3.3330827948598346E-2</v>
      </c>
    </row>
    <row r="36" spans="1:16" x14ac:dyDescent="0.25">
      <c r="A36" s="8" t="s">
        <v>80</v>
      </c>
      <c r="B36" s="8">
        <v>802854</v>
      </c>
      <c r="C36" s="8">
        <v>6535</v>
      </c>
      <c r="D36" s="8">
        <v>135076</v>
      </c>
      <c r="E36" s="10">
        <f t="shared" si="4"/>
        <v>0.90770490992931341</v>
      </c>
      <c r="F36" s="9">
        <f t="shared" si="5"/>
        <v>0.14993779547151032</v>
      </c>
      <c r="G36" s="8">
        <v>846084</v>
      </c>
      <c r="H36" s="8">
        <v>5833</v>
      </c>
      <c r="I36" s="8">
        <v>119631</v>
      </c>
      <c r="J36" s="10">
        <f t="shared" si="0"/>
        <v>0.90701715233054903</v>
      </c>
      <c r="K36" s="11">
        <f t="shared" si="1"/>
        <v>0.12913824123975345</v>
      </c>
      <c r="L36" s="8">
        <v>689024</v>
      </c>
      <c r="M36" s="8">
        <v>2905</v>
      </c>
      <c r="N36" s="8">
        <v>68780</v>
      </c>
      <c r="O36" s="10">
        <f t="shared" si="2"/>
        <v>0.91895096603194537</v>
      </c>
      <c r="P36" s="11">
        <f t="shared" si="3"/>
        <v>9.4234457591536314E-2</v>
      </c>
    </row>
    <row r="37" spans="1:16" x14ac:dyDescent="0.25">
      <c r="A37" s="8" t="s">
        <v>81</v>
      </c>
      <c r="B37" s="8">
        <v>839756</v>
      </c>
      <c r="C37" s="8">
        <v>9567</v>
      </c>
      <c r="D37" s="8">
        <v>46301</v>
      </c>
      <c r="E37" s="10">
        <f t="shared" si="4"/>
        <v>0.65751414047397438</v>
      </c>
      <c r="F37" s="9">
        <f t="shared" si="5"/>
        <v>6.2378855412539187E-2</v>
      </c>
      <c r="G37" s="8">
        <v>853578</v>
      </c>
      <c r="H37" s="8">
        <v>11402</v>
      </c>
      <c r="I37" s="8">
        <v>50378</v>
      </c>
      <c r="J37" s="10">
        <f t="shared" si="0"/>
        <v>0.63088378115895116</v>
      </c>
      <c r="K37" s="11">
        <f t="shared" si="1"/>
        <v>6.749271869585452E-2</v>
      </c>
      <c r="L37" s="8">
        <v>774886</v>
      </c>
      <c r="M37" s="8">
        <v>6617</v>
      </c>
      <c r="N37" s="8">
        <v>24085</v>
      </c>
      <c r="O37" s="10">
        <f t="shared" si="2"/>
        <v>0.56895316266041296</v>
      </c>
      <c r="P37" s="11">
        <f t="shared" si="3"/>
        <v>3.8111292621042021E-2</v>
      </c>
    </row>
    <row r="38" spans="1:16" x14ac:dyDescent="0.25">
      <c r="A38" s="8" t="s">
        <v>82</v>
      </c>
      <c r="B38" s="8">
        <v>608871</v>
      </c>
      <c r="C38" s="8">
        <v>8051</v>
      </c>
      <c r="D38" s="8">
        <v>12269</v>
      </c>
      <c r="E38" s="10">
        <f t="shared" si="4"/>
        <v>0.20757874015748032</v>
      </c>
      <c r="F38" s="9">
        <f t="shared" si="5"/>
        <v>3.229543969955069E-2</v>
      </c>
      <c r="G38" s="8">
        <v>447488</v>
      </c>
      <c r="H38" s="8">
        <v>5681</v>
      </c>
      <c r="I38" s="8">
        <v>8610</v>
      </c>
      <c r="J38" s="10">
        <f t="shared" si="0"/>
        <v>0.20495416695822546</v>
      </c>
      <c r="K38" s="11">
        <f t="shared" si="1"/>
        <v>3.094770442137906E-2</v>
      </c>
      <c r="L38" s="8">
        <v>636515</v>
      </c>
      <c r="M38" s="8">
        <v>11403</v>
      </c>
      <c r="N38" s="8">
        <v>17219</v>
      </c>
      <c r="O38" s="10">
        <f t="shared" si="2"/>
        <v>0.20320033540633078</v>
      </c>
      <c r="P38" s="11">
        <f t="shared" si="3"/>
        <v>4.303173631898391E-2</v>
      </c>
    </row>
    <row r="39" spans="1:16" x14ac:dyDescent="0.25">
      <c r="A39" s="8" t="s">
        <v>83</v>
      </c>
      <c r="B39" s="8">
        <v>1109733</v>
      </c>
      <c r="C39" s="8">
        <v>10755</v>
      </c>
      <c r="D39" s="8">
        <v>137113</v>
      </c>
      <c r="E39" s="10">
        <f t="shared" si="4"/>
        <v>0.85453242080774749</v>
      </c>
      <c r="F39" s="9">
        <f t="shared" si="5"/>
        <v>0.1175794230443519</v>
      </c>
      <c r="G39" s="8">
        <v>1110893</v>
      </c>
      <c r="H39" s="8">
        <v>9640</v>
      </c>
      <c r="I39" s="8">
        <v>132006</v>
      </c>
      <c r="J39" s="10">
        <f t="shared" si="0"/>
        <v>0.86388602572610595</v>
      </c>
      <c r="K39" s="11">
        <f t="shared" si="1"/>
        <v>0.11308709748758322</v>
      </c>
      <c r="L39" s="8">
        <v>913636</v>
      </c>
      <c r="M39" s="8">
        <v>6836</v>
      </c>
      <c r="N39" s="8">
        <v>90261</v>
      </c>
      <c r="O39" s="10">
        <f t="shared" si="2"/>
        <v>0.85919235403771488</v>
      </c>
      <c r="P39" s="11">
        <f t="shared" si="3"/>
        <v>9.6065924433059974E-2</v>
      </c>
    </row>
    <row r="40" spans="1:16" x14ac:dyDescent="0.25">
      <c r="A40" s="8" t="s">
        <v>84</v>
      </c>
      <c r="B40" s="8">
        <v>942559</v>
      </c>
      <c r="C40" s="8">
        <v>36109</v>
      </c>
      <c r="D40" s="8">
        <v>32569</v>
      </c>
      <c r="E40" s="10">
        <f t="shared" si="4"/>
        <v>-5.1544890649116167E-2</v>
      </c>
      <c r="F40" s="9">
        <f t="shared" si="5"/>
        <v>6.7914840932442141E-2</v>
      </c>
      <c r="G40" s="8">
        <v>908472</v>
      </c>
      <c r="H40" s="8">
        <v>28532</v>
      </c>
      <c r="I40" s="8">
        <v>25047</v>
      </c>
      <c r="J40" s="10">
        <f t="shared" si="0"/>
        <v>-6.5044140428152819E-2</v>
      </c>
      <c r="K40" s="11">
        <f t="shared" si="1"/>
        <v>5.569247368382757E-2</v>
      </c>
      <c r="L40" s="8">
        <v>762211</v>
      </c>
      <c r="M40" s="8">
        <v>30455</v>
      </c>
      <c r="N40" s="8">
        <v>27904</v>
      </c>
      <c r="O40" s="10">
        <f t="shared" si="2"/>
        <v>-4.3712195205538137E-2</v>
      </c>
      <c r="P40" s="11">
        <f t="shared" si="3"/>
        <v>7.1120075069768571E-2</v>
      </c>
    </row>
    <row r="41" spans="1:16" x14ac:dyDescent="0.25">
      <c r="A41" s="8" t="s">
        <v>85</v>
      </c>
      <c r="B41" s="8">
        <v>597193</v>
      </c>
      <c r="C41" s="8">
        <v>17407</v>
      </c>
      <c r="D41" s="8">
        <v>25303</v>
      </c>
      <c r="E41" s="10">
        <f t="shared" si="4"/>
        <v>0.18487473659564505</v>
      </c>
      <c r="F41" s="9">
        <f t="shared" si="5"/>
        <v>6.6744490961911415E-2</v>
      </c>
      <c r="G41" s="8">
        <v>646148</v>
      </c>
      <c r="H41" s="8">
        <v>22178</v>
      </c>
      <c r="I41" s="8">
        <v>31570</v>
      </c>
      <c r="J41" s="10">
        <f t="shared" si="0"/>
        <v>0.1747413857259805</v>
      </c>
      <c r="K41" s="11">
        <f t="shared" si="1"/>
        <v>7.6794266576748552E-2</v>
      </c>
      <c r="L41" s="8">
        <v>600150</v>
      </c>
      <c r="M41" s="8">
        <v>20161</v>
      </c>
      <c r="N41" s="8">
        <v>29076</v>
      </c>
      <c r="O41" s="10">
        <f t="shared" si="2"/>
        <v>0.18106302171131466</v>
      </c>
      <c r="P41" s="11">
        <f t="shared" si="3"/>
        <v>7.5820735555223617E-2</v>
      </c>
    </row>
    <row r="42" spans="1:16" x14ac:dyDescent="0.25">
      <c r="A42" s="8" t="s">
        <v>86</v>
      </c>
      <c r="B42" s="8">
        <v>627170</v>
      </c>
      <c r="C42" s="8">
        <v>17575</v>
      </c>
      <c r="D42" s="8">
        <v>13418</v>
      </c>
      <c r="E42" s="10">
        <f t="shared" si="4"/>
        <v>-0.13412706094924659</v>
      </c>
      <c r="F42" s="9">
        <f t="shared" si="5"/>
        <v>4.7090158516963125E-2</v>
      </c>
      <c r="G42" s="8">
        <v>571418</v>
      </c>
      <c r="H42" s="8">
        <v>19597</v>
      </c>
      <c r="I42" s="8">
        <v>14940</v>
      </c>
      <c r="J42" s="10">
        <f t="shared" si="0"/>
        <v>-0.13484089527173757</v>
      </c>
      <c r="K42" s="11">
        <f t="shared" si="1"/>
        <v>5.6995981549785052E-2</v>
      </c>
      <c r="L42" s="8">
        <v>692966</v>
      </c>
      <c r="M42" s="8">
        <v>31372</v>
      </c>
      <c r="N42" s="8">
        <v>22522</v>
      </c>
      <c r="O42" s="10">
        <f t="shared" si="2"/>
        <v>-0.16421122945040265</v>
      </c>
      <c r="P42" s="11">
        <f t="shared" si="3"/>
        <v>7.2160779798087993E-2</v>
      </c>
    </row>
    <row r="43" spans="1:16" x14ac:dyDescent="0.25">
      <c r="A43" s="8" t="s">
        <v>87</v>
      </c>
      <c r="B43" s="8">
        <v>1267123</v>
      </c>
      <c r="C43" s="8">
        <v>8518</v>
      </c>
      <c r="D43" s="8">
        <v>92015</v>
      </c>
      <c r="E43" s="10">
        <f t="shared" si="4"/>
        <v>0.83054320471884857</v>
      </c>
      <c r="F43" s="9">
        <f t="shared" si="5"/>
        <v>7.3507519434711649E-2</v>
      </c>
      <c r="G43" s="8">
        <v>1106959</v>
      </c>
      <c r="H43" s="8">
        <v>14526</v>
      </c>
      <c r="I43" s="8">
        <v>115129</v>
      </c>
      <c r="J43" s="10">
        <f t="shared" si="0"/>
        <v>0.7759284254367359</v>
      </c>
      <c r="K43" s="11">
        <f t="shared" si="1"/>
        <v>0.10484678323227782</v>
      </c>
      <c r="L43" s="8">
        <v>920048</v>
      </c>
      <c r="M43" s="8">
        <v>4761</v>
      </c>
      <c r="N43" s="8">
        <v>50577</v>
      </c>
      <c r="O43" s="10">
        <f t="shared" si="2"/>
        <v>0.82793017456359097</v>
      </c>
      <c r="P43" s="11">
        <f t="shared" si="3"/>
        <v>5.6734462048870907E-2</v>
      </c>
    </row>
    <row r="44" spans="1:16" x14ac:dyDescent="0.25">
      <c r="A44" s="8" t="s">
        <v>88</v>
      </c>
      <c r="B44" s="8">
        <v>1203227</v>
      </c>
      <c r="C44" s="8">
        <v>3761</v>
      </c>
      <c r="D44" s="8">
        <v>52385</v>
      </c>
      <c r="E44" s="10">
        <f t="shared" si="4"/>
        <v>0.86602785594699538</v>
      </c>
      <c r="F44" s="9">
        <f t="shared" si="5"/>
        <v>4.4582502562783226E-2</v>
      </c>
      <c r="G44" s="8">
        <v>1201873</v>
      </c>
      <c r="H44" s="8">
        <v>3901</v>
      </c>
      <c r="I44" s="8">
        <v>56660</v>
      </c>
      <c r="J44" s="10">
        <f t="shared" si="0"/>
        <v>0.87117121579894652</v>
      </c>
      <c r="K44" s="11">
        <f t="shared" si="1"/>
        <v>4.7971616734023323E-2</v>
      </c>
      <c r="L44" s="8">
        <v>934308</v>
      </c>
      <c r="M44" s="8">
        <v>4769</v>
      </c>
      <c r="N44" s="8">
        <v>78878</v>
      </c>
      <c r="O44" s="10">
        <f t="shared" si="2"/>
        <v>0.88597319688691767</v>
      </c>
      <c r="P44" s="11">
        <f t="shared" si="3"/>
        <v>8.2171608764631046E-2</v>
      </c>
    </row>
    <row r="45" spans="1:16" x14ac:dyDescent="0.25">
      <c r="A45" s="8" t="s">
        <v>89</v>
      </c>
      <c r="B45" s="8">
        <v>653147</v>
      </c>
      <c r="C45" s="8">
        <v>9972</v>
      </c>
      <c r="D45" s="8">
        <v>18961</v>
      </c>
      <c r="E45" s="10">
        <f t="shared" si="4"/>
        <v>0.31068330280302769</v>
      </c>
      <c r="F45" s="9">
        <f t="shared" si="5"/>
        <v>4.2418777855969973E-2</v>
      </c>
      <c r="G45" s="8">
        <v>621742</v>
      </c>
      <c r="H45" s="8">
        <v>8523</v>
      </c>
      <c r="I45" s="8">
        <v>16713</v>
      </c>
      <c r="J45" s="10">
        <f t="shared" si="0"/>
        <v>0.32453637660485024</v>
      </c>
      <c r="K45" s="11">
        <f t="shared" si="1"/>
        <v>3.9005963108482825E-2</v>
      </c>
      <c r="L45" s="8">
        <v>662960</v>
      </c>
      <c r="M45" s="8">
        <v>10486</v>
      </c>
      <c r="N45" s="8">
        <v>21233</v>
      </c>
      <c r="O45" s="10">
        <f t="shared" si="2"/>
        <v>0.33881900438223145</v>
      </c>
      <c r="P45" s="11">
        <f t="shared" si="3"/>
        <v>4.5659937899375107E-2</v>
      </c>
    </row>
    <row r="46" spans="1:16" x14ac:dyDescent="0.25">
      <c r="A46" s="8" t="s">
        <v>90</v>
      </c>
      <c r="B46" s="8">
        <v>1178036</v>
      </c>
      <c r="C46" s="8">
        <v>3890</v>
      </c>
      <c r="D46" s="8">
        <v>72571</v>
      </c>
      <c r="E46" s="10">
        <f t="shared" si="4"/>
        <v>0.89824878042400702</v>
      </c>
      <c r="F46" s="9">
        <f t="shared" si="5"/>
        <v>6.0949527978145825E-2</v>
      </c>
      <c r="G46" s="8">
        <v>1115388</v>
      </c>
      <c r="H46" s="8">
        <v>9294</v>
      </c>
      <c r="I46" s="8">
        <v>97956</v>
      </c>
      <c r="J46" s="10">
        <f t="shared" si="0"/>
        <v>0.8266853146853147</v>
      </c>
      <c r="K46" s="11">
        <f t="shared" si="1"/>
        <v>8.7720159196753245E-2</v>
      </c>
      <c r="L46" s="8">
        <v>1328178</v>
      </c>
      <c r="M46" s="8">
        <v>4903</v>
      </c>
      <c r="N46" s="8">
        <v>61703</v>
      </c>
      <c r="O46" s="10">
        <f t="shared" si="2"/>
        <v>0.85277602618382731</v>
      </c>
      <c r="P46" s="11">
        <f t="shared" si="3"/>
        <v>4.7753630669695089E-2</v>
      </c>
    </row>
    <row r="47" spans="1:16" x14ac:dyDescent="0.25">
      <c r="A47" s="8" t="s">
        <v>91</v>
      </c>
      <c r="B47" s="8">
        <v>616825</v>
      </c>
      <c r="C47" s="8">
        <v>47316</v>
      </c>
      <c r="D47" s="8">
        <v>20757</v>
      </c>
      <c r="E47" s="10">
        <f t="shared" si="4"/>
        <v>-0.39015468688026089</v>
      </c>
      <c r="F47" s="9">
        <f t="shared" si="5"/>
        <v>9.9391442229353866E-2</v>
      </c>
      <c r="G47" s="8">
        <v>577404</v>
      </c>
      <c r="H47" s="8">
        <v>45044</v>
      </c>
      <c r="I47" s="8">
        <v>19306</v>
      </c>
      <c r="J47" s="10">
        <f t="shared" si="0"/>
        <v>-0.39996891996891998</v>
      </c>
      <c r="K47" s="11">
        <f t="shared" si="1"/>
        <v>0.10027206686674334</v>
      </c>
      <c r="L47" s="8">
        <v>778993</v>
      </c>
      <c r="M47" s="8">
        <v>20764</v>
      </c>
      <c r="N47" s="8">
        <v>8487</v>
      </c>
      <c r="O47" s="10">
        <f t="shared" si="2"/>
        <v>-0.41971214659327888</v>
      </c>
      <c r="P47" s="11">
        <f t="shared" si="3"/>
        <v>3.6190803767179217E-2</v>
      </c>
    </row>
    <row r="48" spans="1:16" x14ac:dyDescent="0.25">
      <c r="A48" s="8" t="s">
        <v>92</v>
      </c>
      <c r="B48" s="8">
        <v>609501</v>
      </c>
      <c r="C48" s="8">
        <v>7518</v>
      </c>
      <c r="D48" s="8">
        <v>21062</v>
      </c>
      <c r="E48" s="10">
        <f t="shared" si="4"/>
        <v>0.47389783065080476</v>
      </c>
      <c r="F48" s="9">
        <f t="shared" si="5"/>
        <v>4.4790551669772333E-2</v>
      </c>
      <c r="G48" s="8">
        <v>622966</v>
      </c>
      <c r="H48" s="8">
        <v>8024</v>
      </c>
      <c r="I48" s="8">
        <v>19547</v>
      </c>
      <c r="J48" s="10">
        <f t="shared" si="0"/>
        <v>0.4179391389503464</v>
      </c>
      <c r="K48" s="11">
        <f t="shared" si="1"/>
        <v>4.2381909099713004E-2</v>
      </c>
      <c r="L48" s="8">
        <v>658340</v>
      </c>
      <c r="M48" s="8">
        <v>10695</v>
      </c>
      <c r="N48" s="8">
        <v>29601</v>
      </c>
      <c r="O48" s="10">
        <f t="shared" si="2"/>
        <v>0.46917808219178081</v>
      </c>
      <c r="P48" s="11">
        <f t="shared" si="3"/>
        <v>5.7678104191596198E-2</v>
      </c>
    </row>
    <row r="49" spans="1:16" x14ac:dyDescent="0.25">
      <c r="A49" s="8" t="s">
        <v>93</v>
      </c>
      <c r="B49" s="8">
        <v>1165175</v>
      </c>
      <c r="C49" s="8">
        <v>8948</v>
      </c>
      <c r="D49" s="8">
        <v>99326</v>
      </c>
      <c r="E49" s="10">
        <f t="shared" si="4"/>
        <v>0.83471562886750283</v>
      </c>
      <c r="F49" s="9">
        <f t="shared" si="5"/>
        <v>8.5024213769063384E-2</v>
      </c>
      <c r="G49" s="8">
        <v>1185506</v>
      </c>
      <c r="H49" s="8">
        <v>5560</v>
      </c>
      <c r="I49" s="8">
        <v>93637</v>
      </c>
      <c r="J49" s="10">
        <f t="shared" si="0"/>
        <v>0.88789983568051456</v>
      </c>
      <c r="K49" s="11">
        <f t="shared" si="1"/>
        <v>7.7213955287720196E-2</v>
      </c>
      <c r="L49" s="8">
        <v>1085987</v>
      </c>
      <c r="M49" s="8">
        <v>8934</v>
      </c>
      <c r="N49" s="8">
        <v>93842</v>
      </c>
      <c r="O49" s="10">
        <f t="shared" si="2"/>
        <v>0.82614618198801282</v>
      </c>
      <c r="P49" s="11">
        <f t="shared" si="3"/>
        <v>8.6456257471001371E-2</v>
      </c>
    </row>
    <row r="50" spans="1:16" x14ac:dyDescent="0.25">
      <c r="A50" s="8" t="s">
        <v>94</v>
      </c>
      <c r="B50" s="8">
        <v>885028</v>
      </c>
      <c r="C50" s="8">
        <v>73461</v>
      </c>
      <c r="D50" s="8">
        <v>35106</v>
      </c>
      <c r="E50" s="10">
        <f t="shared" si="4"/>
        <v>-0.35328414711652711</v>
      </c>
      <c r="F50" s="9">
        <f t="shared" si="5"/>
        <v>0.10926685420115842</v>
      </c>
      <c r="G50" s="8">
        <v>851304</v>
      </c>
      <c r="H50" s="8">
        <v>72136</v>
      </c>
      <c r="I50" s="8">
        <v>34473</v>
      </c>
      <c r="J50" s="10">
        <f t="shared" si="0"/>
        <v>-0.3532816178746635</v>
      </c>
      <c r="K50" s="11">
        <f t="shared" si="1"/>
        <v>0.11129298798533896</v>
      </c>
      <c r="L50" s="8">
        <v>725391</v>
      </c>
      <c r="M50" s="8">
        <v>28828</v>
      </c>
      <c r="N50" s="8">
        <v>13947</v>
      </c>
      <c r="O50" s="10">
        <f t="shared" si="2"/>
        <v>-0.34789012273524256</v>
      </c>
      <c r="P50" s="11">
        <f t="shared" si="3"/>
        <v>5.5684578593689388E-2</v>
      </c>
    </row>
    <row r="51" spans="1:16" x14ac:dyDescent="0.25">
      <c r="A51" s="8" t="s">
        <v>95</v>
      </c>
      <c r="B51" s="8">
        <v>621020</v>
      </c>
      <c r="C51" s="8">
        <v>26627</v>
      </c>
      <c r="D51" s="8">
        <v>36819</v>
      </c>
      <c r="E51" s="10">
        <f t="shared" si="4"/>
        <v>0.16064054471519087</v>
      </c>
      <c r="F51" s="9">
        <f t="shared" si="5"/>
        <v>9.2694158657990314E-2</v>
      </c>
      <c r="G51" s="8">
        <v>537550</v>
      </c>
      <c r="H51" s="8">
        <v>21442</v>
      </c>
      <c r="I51" s="8">
        <v>31797</v>
      </c>
      <c r="J51" s="10">
        <f t="shared" si="0"/>
        <v>0.19450027235673098</v>
      </c>
      <c r="K51" s="11">
        <f t="shared" si="1"/>
        <v>9.0115083388485562E-2</v>
      </c>
      <c r="L51" s="8">
        <v>540690</v>
      </c>
      <c r="M51" s="8">
        <v>18393</v>
      </c>
      <c r="N51" s="8">
        <v>26955</v>
      </c>
      <c r="O51" s="10">
        <f t="shared" si="2"/>
        <v>0.18880656258269382</v>
      </c>
      <c r="P51" s="11">
        <f t="shared" si="3"/>
        <v>7.738064767131142E-2</v>
      </c>
    </row>
    <row r="52" spans="1:16" x14ac:dyDescent="0.25">
      <c r="A52" s="8" t="s">
        <v>96</v>
      </c>
      <c r="B52" s="8">
        <v>477569</v>
      </c>
      <c r="C52" s="8">
        <v>115715</v>
      </c>
      <c r="D52" s="8">
        <v>49783</v>
      </c>
      <c r="E52" s="10">
        <f t="shared" si="4"/>
        <v>-0.39838547897859794</v>
      </c>
      <c r="F52" s="9">
        <f t="shared" si="5"/>
        <v>0.25735732046583015</v>
      </c>
      <c r="G52" s="8">
        <v>543437</v>
      </c>
      <c r="H52" s="8">
        <v>32193</v>
      </c>
      <c r="I52" s="8">
        <v>17028</v>
      </c>
      <c r="J52" s="10">
        <f t="shared" si="0"/>
        <v>-0.30810020113366249</v>
      </c>
      <c r="K52" s="11">
        <f t="shared" si="1"/>
        <v>8.3051270715994718E-2</v>
      </c>
      <c r="L52" s="8">
        <v>788949</v>
      </c>
      <c r="M52" s="8">
        <v>22158</v>
      </c>
      <c r="N52" s="8">
        <v>11796</v>
      </c>
      <c r="O52" s="10">
        <f t="shared" si="2"/>
        <v>-0.30517759321434884</v>
      </c>
      <c r="P52" s="11">
        <f t="shared" si="3"/>
        <v>4.1261242212022556E-2</v>
      </c>
    </row>
    <row r="53" spans="1:16" x14ac:dyDescent="0.25">
      <c r="A53" s="8" t="s">
        <v>97</v>
      </c>
      <c r="B53" s="8">
        <v>1299123</v>
      </c>
      <c r="C53" s="8">
        <v>2196</v>
      </c>
      <c r="D53" s="8">
        <v>15461</v>
      </c>
      <c r="E53" s="10">
        <f t="shared" si="4"/>
        <v>0.75126012346378201</v>
      </c>
      <c r="F53" s="9">
        <f t="shared" si="5"/>
        <v>1.3409225535017239E-2</v>
      </c>
      <c r="G53" s="8">
        <v>1202861</v>
      </c>
      <c r="H53" s="8">
        <v>2276</v>
      </c>
      <c r="I53" s="8">
        <v>14112</v>
      </c>
      <c r="J53" s="10">
        <f t="shared" si="0"/>
        <v>0.72223578227971685</v>
      </c>
      <c r="K53" s="11">
        <f t="shared" si="1"/>
        <v>1.3441060849752594E-2</v>
      </c>
      <c r="L53" s="8">
        <v>1202861</v>
      </c>
      <c r="M53" s="8">
        <v>2276</v>
      </c>
      <c r="N53" s="8">
        <v>14112</v>
      </c>
      <c r="O53" s="10">
        <f t="shared" si="2"/>
        <v>0.72223578227971685</v>
      </c>
      <c r="P53" s="11">
        <f t="shared" si="3"/>
        <v>1.3441060849752594E-2</v>
      </c>
    </row>
    <row r="54" spans="1:16" x14ac:dyDescent="0.25">
      <c r="A54" s="8" t="s">
        <v>98</v>
      </c>
      <c r="B54" s="8">
        <v>885028</v>
      </c>
      <c r="C54" s="8">
        <v>73461</v>
      </c>
      <c r="D54" s="8">
        <v>35106</v>
      </c>
      <c r="E54" s="10">
        <f t="shared" si="4"/>
        <v>-0.35328414711652711</v>
      </c>
      <c r="F54" s="9">
        <f t="shared" si="5"/>
        <v>0.10926685420115842</v>
      </c>
      <c r="G54" s="8">
        <v>851304</v>
      </c>
      <c r="H54" s="8">
        <v>72136</v>
      </c>
      <c r="I54" s="8">
        <v>34473</v>
      </c>
      <c r="J54" s="10">
        <f t="shared" si="0"/>
        <v>-0.3532816178746635</v>
      </c>
      <c r="K54" s="11">
        <f t="shared" si="1"/>
        <v>0.11129298798533896</v>
      </c>
      <c r="L54" s="8">
        <v>725391</v>
      </c>
      <c r="M54" s="8">
        <v>28828</v>
      </c>
      <c r="N54" s="8">
        <v>13947</v>
      </c>
      <c r="O54" s="10">
        <f t="shared" si="2"/>
        <v>-0.34789012273524256</v>
      </c>
      <c r="P54" s="11">
        <f t="shared" si="3"/>
        <v>5.5684578593689388E-2</v>
      </c>
    </row>
    <row r="55" spans="1:16" x14ac:dyDescent="0.25">
      <c r="A55" s="8" t="s">
        <v>99</v>
      </c>
      <c r="B55" s="8">
        <v>651755</v>
      </c>
      <c r="C55" s="8">
        <v>7120</v>
      </c>
      <c r="D55" s="8">
        <v>11343</v>
      </c>
      <c r="E55" s="10">
        <f t="shared" si="4"/>
        <v>0.22872772572171371</v>
      </c>
      <c r="F55" s="9">
        <f t="shared" si="5"/>
        <v>2.754775311913437E-2</v>
      </c>
      <c r="G55" s="8">
        <v>1010671</v>
      </c>
      <c r="H55" s="8">
        <v>9017</v>
      </c>
      <c r="I55" s="8">
        <v>15187</v>
      </c>
      <c r="J55" s="10">
        <f t="shared" si="0"/>
        <v>0.25491654272021153</v>
      </c>
      <c r="K55" s="11">
        <f t="shared" si="1"/>
        <v>2.3388331924145429E-2</v>
      </c>
      <c r="L55" s="8">
        <v>718114</v>
      </c>
      <c r="M55" s="8">
        <v>7492</v>
      </c>
      <c r="N55" s="8">
        <v>11554</v>
      </c>
      <c r="O55" s="10">
        <f t="shared" si="2"/>
        <v>0.21327312821589836</v>
      </c>
      <c r="P55" s="11">
        <f t="shared" si="3"/>
        <v>2.5836996038851808E-2</v>
      </c>
    </row>
    <row r="56" spans="1:16" x14ac:dyDescent="0.25">
      <c r="A56" s="8" t="s">
        <v>100</v>
      </c>
      <c r="B56" s="8">
        <v>661443</v>
      </c>
      <c r="C56" s="8">
        <v>11206</v>
      </c>
      <c r="D56" s="8">
        <v>6014</v>
      </c>
      <c r="E56" s="10">
        <f t="shared" si="4"/>
        <v>-0.30150987224157955</v>
      </c>
      <c r="F56" s="9">
        <f t="shared" si="5"/>
        <v>2.537341802927226E-2</v>
      </c>
      <c r="G56" s="8">
        <v>984137</v>
      </c>
      <c r="H56" s="8">
        <v>16877</v>
      </c>
      <c r="I56" s="8">
        <v>9170</v>
      </c>
      <c r="J56" s="10">
        <f t="shared" si="0"/>
        <v>-0.2958882020962107</v>
      </c>
      <c r="K56" s="11">
        <f t="shared" si="1"/>
        <v>2.5784411552746828E-2</v>
      </c>
      <c r="L56" s="8">
        <v>790431</v>
      </c>
      <c r="M56" s="8">
        <v>13887</v>
      </c>
      <c r="N56" s="8">
        <v>7264</v>
      </c>
      <c r="O56" s="10">
        <f t="shared" si="2"/>
        <v>-0.31312940286511276</v>
      </c>
      <c r="P56" s="11">
        <f t="shared" si="3"/>
        <v>2.6061445423875836E-2</v>
      </c>
    </row>
    <row r="57" spans="1:16" x14ac:dyDescent="0.25">
      <c r="A57" s="8" t="s">
        <v>101</v>
      </c>
      <c r="B57" s="8">
        <v>989755</v>
      </c>
      <c r="C57" s="8">
        <v>38510</v>
      </c>
      <c r="D57" s="8">
        <v>32574</v>
      </c>
      <c r="E57" s="10">
        <f t="shared" si="4"/>
        <v>-8.3506836981599233E-2</v>
      </c>
      <c r="F57" s="9">
        <f t="shared" si="5"/>
        <v>6.7007340416406255E-2</v>
      </c>
      <c r="G57" s="8">
        <v>979036</v>
      </c>
      <c r="H57" s="8">
        <v>41695</v>
      </c>
      <c r="I57" s="8">
        <v>34150</v>
      </c>
      <c r="J57" s="10">
        <f t="shared" si="0"/>
        <v>-9.9479201002043646E-2</v>
      </c>
      <c r="K57" s="11">
        <f t="shared" si="1"/>
        <v>7.1899105207127625E-2</v>
      </c>
      <c r="L57" s="8">
        <v>736793</v>
      </c>
      <c r="M57" s="8">
        <v>32348</v>
      </c>
      <c r="N57" s="8">
        <v>23207</v>
      </c>
      <c r="O57" s="10">
        <f t="shared" si="2"/>
        <v>-0.16453964539645397</v>
      </c>
      <c r="P57" s="11">
        <f t="shared" si="3"/>
        <v>7.011439418033491E-2</v>
      </c>
    </row>
    <row r="58" spans="1:16" x14ac:dyDescent="0.25">
      <c r="A58" s="8" t="s">
        <v>102</v>
      </c>
      <c r="B58" s="8">
        <v>745522</v>
      </c>
      <c r="C58" s="8">
        <v>11266</v>
      </c>
      <c r="D58" s="8">
        <v>175591</v>
      </c>
      <c r="E58" s="10">
        <f t="shared" si="4"/>
        <v>0.87941580995092505</v>
      </c>
      <c r="F58" s="9">
        <f t="shared" si="5"/>
        <v>0.20040884661709454</v>
      </c>
      <c r="G58" s="8">
        <v>728114</v>
      </c>
      <c r="H58" s="8">
        <v>12063</v>
      </c>
      <c r="I58" s="8">
        <v>165283</v>
      </c>
      <c r="J58" s="10">
        <f t="shared" si="0"/>
        <v>0.86396084490205582</v>
      </c>
      <c r="K58" s="11">
        <f t="shared" si="1"/>
        <v>0.19586287632805424</v>
      </c>
      <c r="L58" s="8">
        <v>668461</v>
      </c>
      <c r="M58" s="8">
        <v>10646</v>
      </c>
      <c r="N58" s="8">
        <v>140751</v>
      </c>
      <c r="O58" s="10">
        <f t="shared" si="2"/>
        <v>0.85936313136984221</v>
      </c>
      <c r="P58" s="11">
        <f t="shared" si="3"/>
        <v>0.18466246593922361</v>
      </c>
    </row>
    <row r="59" spans="1:16" x14ac:dyDescent="0.25">
      <c r="A59" s="8" t="s">
        <v>104</v>
      </c>
      <c r="B59" s="8">
        <v>882428</v>
      </c>
      <c r="C59" s="8">
        <v>61514</v>
      </c>
      <c r="D59" s="8">
        <v>16603</v>
      </c>
      <c r="E59" s="10">
        <f t="shared" si="4"/>
        <v>-0.57491967177438974</v>
      </c>
      <c r="F59" s="9">
        <f t="shared" si="5"/>
        <v>8.132570571914903E-2</v>
      </c>
      <c r="G59" s="8">
        <v>823444</v>
      </c>
      <c r="H59" s="8">
        <v>61005</v>
      </c>
      <c r="I59" s="8">
        <v>16050</v>
      </c>
      <c r="J59" s="10">
        <f t="shared" si="0"/>
        <v>-0.5834144442281487</v>
      </c>
      <c r="K59" s="11">
        <f t="shared" si="1"/>
        <v>8.5569223286200202E-2</v>
      </c>
      <c r="L59" s="8">
        <v>763858</v>
      </c>
      <c r="M59" s="8">
        <v>33578</v>
      </c>
      <c r="N59" s="8">
        <v>9161</v>
      </c>
      <c r="O59" s="10">
        <f t="shared" si="2"/>
        <v>-0.57130489716652233</v>
      </c>
      <c r="P59" s="11">
        <f t="shared" si="3"/>
        <v>5.298680753833699E-2</v>
      </c>
    </row>
    <row r="60" spans="1:16" x14ac:dyDescent="0.25">
      <c r="A60" s="8" t="s">
        <v>103</v>
      </c>
      <c r="B60" s="8">
        <v>577578</v>
      </c>
      <c r="C60" s="8">
        <v>7411</v>
      </c>
      <c r="D60" s="8">
        <v>9972</v>
      </c>
      <c r="E60" s="10">
        <f t="shared" si="4"/>
        <v>0.14732784904792037</v>
      </c>
      <c r="F60" s="9">
        <f t="shared" si="5"/>
        <v>2.9217041116980778E-2</v>
      </c>
      <c r="G60" s="8">
        <v>427639</v>
      </c>
      <c r="H60" s="8">
        <v>5806</v>
      </c>
      <c r="I60" s="8">
        <v>6752</v>
      </c>
      <c r="J60" s="10">
        <f t="shared" si="0"/>
        <v>7.5330466634814464E-2</v>
      </c>
      <c r="K60" s="11">
        <f t="shared" si="1"/>
        <v>2.8528136266262605E-2</v>
      </c>
      <c r="L60" s="8">
        <v>426704</v>
      </c>
      <c r="M60" s="8">
        <v>5175</v>
      </c>
      <c r="N60" s="8">
        <v>6103</v>
      </c>
      <c r="O60" s="10">
        <f t="shared" si="2"/>
        <v>8.2284092924277352E-2</v>
      </c>
      <c r="P60" s="11">
        <f t="shared" si="3"/>
        <v>2.5749916663241869E-2</v>
      </c>
    </row>
    <row r="61" spans="1:16" x14ac:dyDescent="0.25">
      <c r="A61" s="8" t="s">
        <v>105</v>
      </c>
      <c r="B61" s="8">
        <v>631433</v>
      </c>
      <c r="C61" s="8">
        <v>10436</v>
      </c>
      <c r="D61" s="8">
        <v>6328</v>
      </c>
      <c r="E61" s="10">
        <f t="shared" si="4"/>
        <v>-0.24504891434025292</v>
      </c>
      <c r="F61" s="9">
        <f t="shared" si="5"/>
        <v>2.5862507848694146E-2</v>
      </c>
      <c r="G61" s="8">
        <v>656476</v>
      </c>
      <c r="H61" s="8">
        <v>13187</v>
      </c>
      <c r="I61" s="8">
        <v>7479</v>
      </c>
      <c r="J61" s="10">
        <f t="shared" si="0"/>
        <v>-0.27620245814381111</v>
      </c>
      <c r="K61" s="11">
        <f t="shared" si="1"/>
        <v>3.0519447914912973E-2</v>
      </c>
      <c r="L61" s="8">
        <v>571703</v>
      </c>
      <c r="M61" s="8">
        <v>7585</v>
      </c>
      <c r="N61" s="8">
        <v>4150</v>
      </c>
      <c r="O61" s="10">
        <f t="shared" si="2"/>
        <v>-0.29271410311035362</v>
      </c>
      <c r="P61" s="11">
        <f t="shared" si="3"/>
        <v>2.0113533914486201E-2</v>
      </c>
    </row>
    <row r="62" spans="1:16" x14ac:dyDescent="0.25">
      <c r="A62" s="8" t="s">
        <v>106</v>
      </c>
      <c r="B62" s="8">
        <v>848221</v>
      </c>
      <c r="C62" s="8">
        <v>40369</v>
      </c>
      <c r="D62" s="8">
        <v>22574</v>
      </c>
      <c r="E62" s="10">
        <f t="shared" si="4"/>
        <v>-0.2827161082249019</v>
      </c>
      <c r="F62" s="9">
        <f t="shared" si="5"/>
        <v>6.907977049137147E-2</v>
      </c>
      <c r="G62" s="8">
        <v>822333</v>
      </c>
      <c r="H62" s="8">
        <v>48269</v>
      </c>
      <c r="I62" s="8">
        <v>25641</v>
      </c>
      <c r="J62" s="10">
        <f t="shared" si="0"/>
        <v>-0.30615613584088758</v>
      </c>
      <c r="K62" s="11">
        <f t="shared" si="1"/>
        <v>8.2466473936198104E-2</v>
      </c>
      <c r="L62" s="8">
        <v>899775</v>
      </c>
      <c r="M62" s="8">
        <v>20574</v>
      </c>
      <c r="N62" s="8">
        <v>9928</v>
      </c>
      <c r="O62" s="10">
        <f t="shared" si="2"/>
        <v>-0.3490262933578126</v>
      </c>
      <c r="P62" s="11">
        <f t="shared" si="3"/>
        <v>3.2788083549308435E-2</v>
      </c>
    </row>
    <row r="63" spans="1:16" x14ac:dyDescent="0.25">
      <c r="A63" s="8" t="s">
        <v>107</v>
      </c>
      <c r="B63" s="8">
        <v>420107</v>
      </c>
      <c r="C63" s="8">
        <v>16424</v>
      </c>
      <c r="D63" s="8">
        <v>14033</v>
      </c>
      <c r="E63" s="10">
        <f t="shared" si="4"/>
        <v>-7.8504120563417282E-2</v>
      </c>
      <c r="F63" s="9">
        <f t="shared" si="5"/>
        <v>6.7597500022194404E-2</v>
      </c>
      <c r="G63" s="8">
        <v>624517</v>
      </c>
      <c r="H63" s="8">
        <v>25210</v>
      </c>
      <c r="I63" s="8">
        <v>23269</v>
      </c>
      <c r="J63" s="10">
        <f t="shared" si="0"/>
        <v>-4.0037954578271001E-2</v>
      </c>
      <c r="K63" s="11">
        <f t="shared" si="1"/>
        <v>7.2034603474612033E-2</v>
      </c>
      <c r="L63" s="8">
        <v>588193</v>
      </c>
      <c r="M63" s="8">
        <v>21308</v>
      </c>
      <c r="N63" s="8">
        <v>19085</v>
      </c>
      <c r="O63" s="10">
        <f t="shared" si="2"/>
        <v>-5.5034288119228579E-2</v>
      </c>
      <c r="P63" s="11">
        <f t="shared" si="3"/>
        <v>6.4260101243107548E-2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ABA521-0CFA-4FA2-804E-C217E7CB861B}">
  <dimension ref="A1:H55"/>
  <sheetViews>
    <sheetView workbookViewId="0">
      <selection activeCell="I9" sqref="I9"/>
    </sheetView>
  </sheetViews>
  <sheetFormatPr defaultRowHeight="13.8" x14ac:dyDescent="0.25"/>
  <cols>
    <col min="2" max="2" width="9.33203125" bestFit="1" customWidth="1"/>
    <col min="3" max="7" width="9" bestFit="1" customWidth="1"/>
    <col min="8" max="8" width="12.88671875" bestFit="1" customWidth="1"/>
  </cols>
  <sheetData>
    <row r="1" spans="1:8" ht="14.4" x14ac:dyDescent="0.3">
      <c r="A1" s="4" t="s">
        <v>20</v>
      </c>
      <c r="B1" s="7" t="s">
        <v>22</v>
      </c>
      <c r="C1" s="6" t="s">
        <v>23</v>
      </c>
      <c r="D1" s="6" t="s">
        <v>24</v>
      </c>
      <c r="E1" s="4" t="s">
        <v>21</v>
      </c>
      <c r="F1" s="4" t="s">
        <v>25</v>
      </c>
      <c r="G1" s="4" t="s">
        <v>26</v>
      </c>
      <c r="H1" s="4" t="s">
        <v>128</v>
      </c>
    </row>
    <row r="2" spans="1:8" x14ac:dyDescent="0.25">
      <c r="A2" s="4" t="s">
        <v>0</v>
      </c>
      <c r="B2" s="4">
        <v>1139955</v>
      </c>
      <c r="C2" s="4"/>
      <c r="D2" s="4">
        <v>212210</v>
      </c>
      <c r="E2" s="4">
        <f>(D2+C2)/(B2+C2+D2)</f>
        <v>0.1569409058805693</v>
      </c>
      <c r="F2" s="4">
        <f>5*E2*1000/(500*30)</f>
        <v>5.2313635293523106E-2</v>
      </c>
      <c r="G2" s="4">
        <f>AVERAGE(F2:F4)</f>
        <v>5.5647534948305155E-2</v>
      </c>
      <c r="H2" s="4">
        <f>_xlfn.STDEV.S(F2:F4)/SQRT(3)</f>
        <v>5.4110468034536986E-3</v>
      </c>
    </row>
    <row r="3" spans="1:8" x14ac:dyDescent="0.25">
      <c r="A3" s="4"/>
      <c r="B3" s="4">
        <v>913542</v>
      </c>
      <c r="C3" s="4"/>
      <c r="D3" s="4">
        <v>155171</v>
      </c>
      <c r="E3" s="4">
        <f t="shared" ref="E3:E55" si="0">(D3+C3)/(B3+C3+D3)</f>
        <v>0.14519426637460198</v>
      </c>
      <c r="F3" s="4">
        <f t="shared" ref="F3:F19" si="1">5*E3*1000/(500*30)</f>
        <v>4.839808879153399E-2</v>
      </c>
      <c r="G3" s="4"/>
      <c r="H3" s="4"/>
    </row>
    <row r="4" spans="1:8" x14ac:dyDescent="0.25">
      <c r="A4" s="4"/>
      <c r="B4" s="4">
        <v>909330</v>
      </c>
      <c r="C4" s="4"/>
      <c r="D4" s="4">
        <v>225478</v>
      </c>
      <c r="E4" s="4">
        <f t="shared" si="0"/>
        <v>0.19869264227957506</v>
      </c>
      <c r="F4" s="4">
        <f t="shared" si="1"/>
        <v>6.6230880759858349E-2</v>
      </c>
      <c r="G4" s="4"/>
      <c r="H4" s="4"/>
    </row>
    <row r="5" spans="1:8" x14ac:dyDescent="0.25">
      <c r="A5" s="4" t="s">
        <v>27</v>
      </c>
      <c r="B5" s="4">
        <v>1211268</v>
      </c>
      <c r="C5" s="4"/>
      <c r="D5" s="4">
        <v>158517</v>
      </c>
      <c r="E5" s="4">
        <f t="shared" si="0"/>
        <v>0.11572400048182745</v>
      </c>
      <c r="F5" s="4">
        <f>5*E5*1000/(500*30)</f>
        <v>3.8574666827275811E-2</v>
      </c>
      <c r="G5" s="4">
        <f>AVERAGE(F5:F7)</f>
        <v>3.8423195072827876E-2</v>
      </c>
      <c r="H5" s="4">
        <f>_xlfn.STDEV.S(F5:F7)/SQRT(3)</f>
        <v>1.6617527146974492E-4</v>
      </c>
    </row>
    <row r="6" spans="1:8" x14ac:dyDescent="0.25">
      <c r="A6" s="4"/>
      <c r="B6" s="4">
        <v>883800</v>
      </c>
      <c r="C6" s="4"/>
      <c r="D6" s="4">
        <v>115760</v>
      </c>
      <c r="E6" s="4">
        <f t="shared" si="0"/>
        <v>0.11581095682100125</v>
      </c>
      <c r="F6" s="4">
        <f t="shared" si="1"/>
        <v>3.8603652273667077E-2</v>
      </c>
      <c r="G6" s="4"/>
      <c r="H6" s="4"/>
    </row>
    <row r="7" spans="1:8" x14ac:dyDescent="0.25">
      <c r="A7" s="4"/>
      <c r="B7" s="4">
        <v>900470</v>
      </c>
      <c r="C7" s="4"/>
      <c r="D7" s="4">
        <v>116176</v>
      </c>
      <c r="E7" s="4">
        <f t="shared" si="0"/>
        <v>0.11427379835262225</v>
      </c>
      <c r="F7" s="4">
        <f t="shared" si="1"/>
        <v>3.8091266117540747E-2</v>
      </c>
      <c r="G7" s="4"/>
      <c r="H7" s="4"/>
    </row>
    <row r="8" spans="1:8" x14ac:dyDescent="0.25">
      <c r="A8" s="4" t="s">
        <v>13</v>
      </c>
      <c r="B8" s="4">
        <v>1529643</v>
      </c>
      <c r="C8" s="4"/>
      <c r="D8" s="4">
        <v>213975</v>
      </c>
      <c r="E8" s="4">
        <f t="shared" si="0"/>
        <v>0.12271896711320943</v>
      </c>
      <c r="F8" s="4">
        <f t="shared" si="1"/>
        <v>4.0906322371069809E-2</v>
      </c>
      <c r="G8" s="4">
        <f>AVERAGE(F8:F10)</f>
        <v>4.5516616471649424E-2</v>
      </c>
      <c r="H8" s="4">
        <f>_xlfn.STDEV.S(F8:F10)/SQRT(3)</f>
        <v>2.466731648876468E-3</v>
      </c>
    </row>
    <row r="9" spans="1:8" x14ac:dyDescent="0.25">
      <c r="A9" s="4"/>
      <c r="B9" s="4">
        <v>1340256</v>
      </c>
      <c r="C9" s="4"/>
      <c r="D9" s="4">
        <v>216195</v>
      </c>
      <c r="E9" s="4">
        <f t="shared" si="0"/>
        <v>0.13890254174400607</v>
      </c>
      <c r="F9" s="4">
        <f t="shared" si="1"/>
        <v>4.6300847248002021E-2</v>
      </c>
      <c r="G9" s="4"/>
      <c r="H9" s="4"/>
    </row>
    <row r="10" spans="1:8" x14ac:dyDescent="0.25">
      <c r="A10" s="4"/>
      <c r="B10" s="4">
        <v>1255258</v>
      </c>
      <c r="C10" s="4"/>
      <c r="D10" s="4">
        <v>218098</v>
      </c>
      <c r="E10" s="4">
        <f t="shared" si="0"/>
        <v>0.14802803938762932</v>
      </c>
      <c r="F10" s="4">
        <f t="shared" si="1"/>
        <v>4.9342679795876442E-2</v>
      </c>
      <c r="G10" s="4"/>
      <c r="H10" s="4"/>
    </row>
    <row r="11" spans="1:8" x14ac:dyDescent="0.25">
      <c r="A11" s="4" t="s">
        <v>28</v>
      </c>
      <c r="B11" s="4">
        <v>1128100</v>
      </c>
      <c r="C11" s="4"/>
      <c r="D11" s="4">
        <v>76061</v>
      </c>
      <c r="E11" s="4">
        <f t="shared" si="0"/>
        <v>6.3165141538382333E-2</v>
      </c>
      <c r="F11" s="4">
        <f t="shared" si="1"/>
        <v>2.1055047179460776E-2</v>
      </c>
      <c r="G11" s="4">
        <f>AVERAGE(F11:F13)</f>
        <v>2.114383055391671E-2</v>
      </c>
      <c r="H11" s="4">
        <f>_xlfn.STDEV.S(F11:F13)/SQRT(3)</f>
        <v>1.0183790290554189E-3</v>
      </c>
    </row>
    <row r="12" spans="1:8" x14ac:dyDescent="0.25">
      <c r="A12" s="4"/>
      <c r="B12" s="4">
        <v>1208699</v>
      </c>
      <c r="C12" s="4"/>
      <c r="D12" s="4">
        <v>89374</v>
      </c>
      <c r="E12" s="4">
        <f t="shared" si="0"/>
        <v>6.8851289565378837E-2</v>
      </c>
      <c r="F12" s="4">
        <f t="shared" si="1"/>
        <v>2.295042985512628E-2</v>
      </c>
      <c r="G12" s="4"/>
      <c r="H12" s="4"/>
    </row>
    <row r="13" spans="1:8" x14ac:dyDescent="0.25">
      <c r="A13" s="4"/>
      <c r="B13" s="4">
        <v>943321</v>
      </c>
      <c r="C13" s="4"/>
      <c r="D13" s="4">
        <v>58377</v>
      </c>
      <c r="E13" s="4">
        <f t="shared" si="0"/>
        <v>5.827804388148923E-2</v>
      </c>
      <c r="F13" s="4">
        <f t="shared" si="1"/>
        <v>1.9426014627163073E-2</v>
      </c>
      <c r="G13" s="4"/>
      <c r="H13" s="4"/>
    </row>
    <row r="14" spans="1:8" x14ac:dyDescent="0.25">
      <c r="A14" s="4" t="s">
        <v>14</v>
      </c>
      <c r="B14" s="4">
        <v>1114988</v>
      </c>
      <c r="C14" s="4"/>
      <c r="D14" s="4">
        <v>223751</v>
      </c>
      <c r="E14" s="4">
        <f t="shared" si="0"/>
        <v>0.16713564033019132</v>
      </c>
      <c r="F14" s="4">
        <f t="shared" si="1"/>
        <v>5.5711880110063776E-2</v>
      </c>
      <c r="G14" s="4">
        <f>AVERAGE(F14:F16)</f>
        <v>4.3003804416287893E-2</v>
      </c>
      <c r="H14" s="4">
        <f>_xlfn.STDEV.S(F14:F16)/SQRT(3)</f>
        <v>6.5509908979974139E-3</v>
      </c>
    </row>
    <row r="15" spans="1:8" x14ac:dyDescent="0.25">
      <c r="A15" s="4"/>
      <c r="B15" s="4">
        <v>1213838</v>
      </c>
      <c r="C15" s="4"/>
      <c r="D15" s="4">
        <v>137371</v>
      </c>
      <c r="E15" s="4">
        <f t="shared" si="0"/>
        <v>0.10166524941737362</v>
      </c>
      <c r="F15" s="4">
        <f t="shared" si="1"/>
        <v>3.3888416472457876E-2</v>
      </c>
      <c r="G15" s="4"/>
      <c r="H15" s="4"/>
    </row>
    <row r="16" spans="1:8" x14ac:dyDescent="0.25">
      <c r="A16" s="4"/>
      <c r="B16" s="4">
        <v>1493800</v>
      </c>
      <c r="C16" s="4"/>
      <c r="D16" s="4">
        <v>200299</v>
      </c>
      <c r="E16" s="4">
        <f t="shared" si="0"/>
        <v>0.11823334999902603</v>
      </c>
      <c r="F16" s="4">
        <f t="shared" si="1"/>
        <v>3.9411116666342012E-2</v>
      </c>
      <c r="G16" s="4"/>
      <c r="H16" s="4"/>
    </row>
    <row r="17" spans="1:8" x14ac:dyDescent="0.25">
      <c r="A17" s="4" t="s">
        <v>29</v>
      </c>
      <c r="B17" s="4">
        <v>1196183</v>
      </c>
      <c r="C17" s="4">
        <v>3016</v>
      </c>
      <c r="D17" s="4">
        <v>202343</v>
      </c>
      <c r="E17" s="4">
        <f>(D17+C17)/(B17+C17+D17)</f>
        <v>0.14652361470437561</v>
      </c>
      <c r="F17" s="4">
        <f t="shared" si="1"/>
        <v>4.8841204901458539E-2</v>
      </c>
      <c r="G17" s="4">
        <f>AVERAGE(F17:F19)</f>
        <v>5.338670274758104E-2</v>
      </c>
      <c r="H17" s="4">
        <f>_xlfn.STDEV.S(F17:F19)/SQRT(3)</f>
        <v>3.072293616328989E-3</v>
      </c>
    </row>
    <row r="18" spans="1:8" x14ac:dyDescent="0.25">
      <c r="A18" s="4"/>
      <c r="B18" s="4">
        <v>1112260</v>
      </c>
      <c r="C18" s="4">
        <v>3230</v>
      </c>
      <c r="D18" s="4">
        <v>202723</v>
      </c>
      <c r="E18" s="4">
        <f t="shared" si="0"/>
        <v>0.15623651109494444</v>
      </c>
      <c r="F18" s="4">
        <f t="shared" si="1"/>
        <v>5.2078837031648138E-2</v>
      </c>
      <c r="G18" s="4"/>
      <c r="H18" s="4"/>
    </row>
    <row r="19" spans="1:8" x14ac:dyDescent="0.25">
      <c r="A19" s="4"/>
      <c r="B19" s="4">
        <v>972373</v>
      </c>
      <c r="C19" s="4">
        <v>2718</v>
      </c>
      <c r="D19" s="4">
        <v>207442</v>
      </c>
      <c r="E19" s="4">
        <f t="shared" si="0"/>
        <v>0.17772019892890939</v>
      </c>
      <c r="F19" s="4">
        <f t="shared" si="1"/>
        <v>5.9240066309636463E-2</v>
      </c>
      <c r="G19" s="4"/>
      <c r="H19" s="4"/>
    </row>
    <row r="20" spans="1:8" x14ac:dyDescent="0.25">
      <c r="A20" s="4" t="s">
        <v>15</v>
      </c>
      <c r="B20" s="4">
        <v>1016516</v>
      </c>
      <c r="C20" s="4"/>
      <c r="D20" s="4">
        <v>96406</v>
      </c>
      <c r="E20" s="4">
        <f t="shared" si="0"/>
        <v>8.6624219846494183E-2</v>
      </c>
      <c r="F20" s="4">
        <f>5*E20*1000/(500*20)</f>
        <v>4.3312109923247091E-2</v>
      </c>
      <c r="G20" s="4">
        <f>AVERAGE(F20:F22)</f>
        <v>4.6396897721223872E-2</v>
      </c>
      <c r="H20" s="4">
        <f>_xlfn.STDEV.S(F20:F22)/SQRT(3)</f>
        <v>4.1230731210338371E-3</v>
      </c>
    </row>
    <row r="21" spans="1:8" x14ac:dyDescent="0.25">
      <c r="A21" s="4"/>
      <c r="B21" s="4">
        <v>1109273</v>
      </c>
      <c r="C21" s="4"/>
      <c r="D21" s="4">
        <v>99919</v>
      </c>
      <c r="E21" s="4">
        <f t="shared" si="0"/>
        <v>8.2632865582967799E-2</v>
      </c>
      <c r="F21" s="4">
        <f t="shared" ref="F21:F46" si="2">5*E21*1000/(500*20)</f>
        <v>4.1316432791483899E-2</v>
      </c>
      <c r="G21" s="4"/>
      <c r="H21" s="4"/>
    </row>
    <row r="22" spans="1:8" x14ac:dyDescent="0.25">
      <c r="A22" s="4"/>
      <c r="B22" s="4">
        <v>781951</v>
      </c>
      <c r="C22" s="4"/>
      <c r="D22" s="4">
        <v>95782</v>
      </c>
      <c r="E22" s="4">
        <f t="shared" si="0"/>
        <v>0.10912430089788125</v>
      </c>
      <c r="F22" s="4">
        <f t="shared" si="2"/>
        <v>5.4562150448940624E-2</v>
      </c>
      <c r="G22" s="4"/>
      <c r="H22" s="4"/>
    </row>
    <row r="23" spans="1:8" x14ac:dyDescent="0.25">
      <c r="A23" s="4" t="s">
        <v>30</v>
      </c>
      <c r="B23" s="4">
        <v>1234582</v>
      </c>
      <c r="C23" s="4">
        <v>3298</v>
      </c>
      <c r="D23" s="4">
        <v>89013</v>
      </c>
      <c r="E23" s="4">
        <f t="shared" si="0"/>
        <v>6.9569287048767303E-2</v>
      </c>
      <c r="F23" s="4">
        <f t="shared" si="2"/>
        <v>3.4784643524383652E-2</v>
      </c>
      <c r="G23" s="4">
        <f>AVERAGE(F23:F25)</f>
        <v>3.859238050857005E-2</v>
      </c>
      <c r="H23" s="4">
        <f>_xlfn.STDEV.S(F23:F25)/SQRT(3)</f>
        <v>2.7795408931829886E-3</v>
      </c>
    </row>
    <row r="24" spans="1:8" x14ac:dyDescent="0.25">
      <c r="A24" s="4"/>
      <c r="B24" s="4">
        <v>1158833</v>
      </c>
      <c r="C24" s="4">
        <v>4385</v>
      </c>
      <c r="D24" s="4">
        <v>107443</v>
      </c>
      <c r="E24" s="4">
        <f t="shared" si="0"/>
        <v>8.8007737705021238E-2</v>
      </c>
      <c r="F24" s="4">
        <f t="shared" si="2"/>
        <v>4.4003868852510619E-2</v>
      </c>
      <c r="G24" s="4"/>
      <c r="H24" s="4"/>
    </row>
    <row r="25" spans="1:8" x14ac:dyDescent="0.25">
      <c r="A25" s="4"/>
      <c r="B25" s="4">
        <v>1144941</v>
      </c>
      <c r="C25" s="4">
        <v>3402</v>
      </c>
      <c r="D25" s="4">
        <v>88064</v>
      </c>
      <c r="E25" s="4">
        <f t="shared" si="0"/>
        <v>7.3977258297631771E-2</v>
      </c>
      <c r="F25" s="4">
        <f t="shared" si="2"/>
        <v>3.6988629148815885E-2</v>
      </c>
      <c r="G25" s="4"/>
      <c r="H25" s="4"/>
    </row>
    <row r="26" spans="1:8" x14ac:dyDescent="0.25">
      <c r="A26" s="4" t="s">
        <v>16</v>
      </c>
      <c r="B26" s="4">
        <v>1060912</v>
      </c>
      <c r="C26" s="4"/>
      <c r="D26" s="4">
        <v>141711</v>
      </c>
      <c r="E26" s="4">
        <f t="shared" si="0"/>
        <v>0.11783493247676122</v>
      </c>
      <c r="F26" s="4">
        <f t="shared" si="2"/>
        <v>5.8917466238380609E-2</v>
      </c>
      <c r="G26" s="4">
        <f>AVERAGE(F26:F28)</f>
        <v>6.070353458723194E-2</v>
      </c>
      <c r="H26" s="4">
        <f>_xlfn.STDEV.S(F26:F28)/SQRT(3)</f>
        <v>9.3555125501703718E-4</v>
      </c>
    </row>
    <row r="27" spans="1:8" x14ac:dyDescent="0.25">
      <c r="A27" s="4"/>
      <c r="B27" s="4">
        <v>1101546</v>
      </c>
      <c r="C27" s="4"/>
      <c r="D27" s="4">
        <v>153387</v>
      </c>
      <c r="E27" s="4">
        <f t="shared" si="0"/>
        <v>0.122227242410551</v>
      </c>
      <c r="F27" s="4">
        <f t="shared" si="2"/>
        <v>6.1113621205275498E-2</v>
      </c>
      <c r="G27" s="4"/>
      <c r="H27" s="4"/>
    </row>
    <row r="28" spans="1:8" x14ac:dyDescent="0.25">
      <c r="A28" s="4"/>
      <c r="B28" s="4">
        <v>1097187</v>
      </c>
      <c r="C28" s="4"/>
      <c r="D28" s="4">
        <v>155537</v>
      </c>
      <c r="E28" s="4">
        <f t="shared" si="0"/>
        <v>0.12415903263607946</v>
      </c>
      <c r="F28" s="4">
        <f t="shared" si="2"/>
        <v>6.2079516318039728E-2</v>
      </c>
      <c r="G28" s="4"/>
      <c r="H28" s="4"/>
    </row>
    <row r="29" spans="1:8" x14ac:dyDescent="0.25">
      <c r="A29" s="4" t="s">
        <v>31</v>
      </c>
      <c r="B29" s="4">
        <v>863050</v>
      </c>
      <c r="C29" s="4">
        <v>3075</v>
      </c>
      <c r="D29" s="4">
        <v>148535</v>
      </c>
      <c r="E29" s="4">
        <f t="shared" si="0"/>
        <v>0.14941950998363984</v>
      </c>
      <c r="F29" s="4">
        <f t="shared" si="2"/>
        <v>7.4709754991819921E-2</v>
      </c>
      <c r="G29" s="4">
        <f>AVERAGE(F29:F31)</f>
        <v>8.0123474033365116E-2</v>
      </c>
      <c r="H29" s="4">
        <f>_xlfn.STDEV.S(F29:F31)/SQRT(3)</f>
        <v>5.3976443329947985E-3</v>
      </c>
    </row>
    <row r="30" spans="1:8" x14ac:dyDescent="0.25">
      <c r="A30" s="4"/>
      <c r="B30" s="4">
        <v>959019</v>
      </c>
      <c r="C30" s="4">
        <v>4042</v>
      </c>
      <c r="D30" s="4">
        <v>209101</v>
      </c>
      <c r="E30" s="4">
        <f t="shared" si="0"/>
        <v>0.18183749345227024</v>
      </c>
      <c r="F30" s="4">
        <f t="shared" si="2"/>
        <v>9.0918746726135105E-2</v>
      </c>
      <c r="G30" s="4"/>
      <c r="H30" s="4"/>
    </row>
    <row r="31" spans="1:8" x14ac:dyDescent="0.25">
      <c r="A31" s="4"/>
      <c r="B31" s="4">
        <v>1071880</v>
      </c>
      <c r="C31" s="4">
        <v>3422</v>
      </c>
      <c r="D31" s="4">
        <v>184968</v>
      </c>
      <c r="E31" s="4">
        <f t="shared" si="0"/>
        <v>0.14948384076428067</v>
      </c>
      <c r="F31" s="4">
        <f t="shared" si="2"/>
        <v>7.4741920382140337E-2</v>
      </c>
      <c r="G31" s="4"/>
      <c r="H31" s="4"/>
    </row>
    <row r="32" spans="1:8" x14ac:dyDescent="0.25">
      <c r="A32" s="4" t="s">
        <v>3</v>
      </c>
      <c r="B32" s="4">
        <v>1078537</v>
      </c>
      <c r="C32" s="4"/>
      <c r="D32" s="4">
        <v>157881</v>
      </c>
      <c r="E32" s="4">
        <f t="shared" si="0"/>
        <v>0.1276922529435838</v>
      </c>
      <c r="F32" s="4">
        <f t="shared" si="2"/>
        <v>6.38461264717919E-2</v>
      </c>
      <c r="G32" s="4">
        <f>AVERAGE(F32:F34)</f>
        <v>6.1669307212856343E-2</v>
      </c>
      <c r="H32" s="4">
        <f>_xlfn.STDEV.S(F32:F34)/SQRT(3)</f>
        <v>1.1205466643950418E-3</v>
      </c>
    </row>
    <row r="33" spans="1:8" x14ac:dyDescent="0.25">
      <c r="A33" s="4"/>
      <c r="B33" s="4">
        <v>996835</v>
      </c>
      <c r="C33" s="4"/>
      <c r="D33" s="4">
        <v>138622</v>
      </c>
      <c r="E33" s="4">
        <f t="shared" si="0"/>
        <v>0.12208476410819609</v>
      </c>
      <c r="F33" s="4">
        <f t="shared" si="2"/>
        <v>6.1042382054098038E-2</v>
      </c>
      <c r="G33" s="4"/>
      <c r="H33" s="4"/>
    </row>
    <row r="34" spans="1:8" x14ac:dyDescent="0.25">
      <c r="A34" s="4"/>
      <c r="B34" s="4">
        <v>1213554</v>
      </c>
      <c r="C34" s="4"/>
      <c r="D34" s="4">
        <v>165859</v>
      </c>
      <c r="E34" s="4">
        <f t="shared" si="0"/>
        <v>0.12023882622535818</v>
      </c>
      <c r="F34" s="4">
        <f t="shared" si="2"/>
        <v>6.0119413112679092E-2</v>
      </c>
      <c r="G34" s="4"/>
      <c r="H34" s="4"/>
    </row>
    <row r="35" spans="1:8" x14ac:dyDescent="0.25">
      <c r="A35" s="4" t="s">
        <v>32</v>
      </c>
      <c r="B35" s="4">
        <v>1192522</v>
      </c>
      <c r="C35" s="4"/>
      <c r="D35" s="4">
        <v>44950</v>
      </c>
      <c r="E35" s="4">
        <f t="shared" si="0"/>
        <v>3.6324054200822319E-2</v>
      </c>
      <c r="F35" s="4">
        <f t="shared" si="2"/>
        <v>1.8162027100411159E-2</v>
      </c>
      <c r="G35" s="4">
        <f>AVERAGE(F35:F37)</f>
        <v>1.7843281508551769E-2</v>
      </c>
      <c r="H35" s="4">
        <f>_xlfn.STDEV.S(F35:F37)/SQRT(3)</f>
        <v>1.0560998416058798E-3</v>
      </c>
    </row>
    <row r="36" spans="1:8" x14ac:dyDescent="0.25">
      <c r="A36" s="4"/>
      <c r="B36" s="4">
        <v>1268458</v>
      </c>
      <c r="C36" s="4"/>
      <c r="D36" s="4">
        <v>51456</v>
      </c>
      <c r="E36" s="4">
        <f t="shared" si="0"/>
        <v>3.8984358071813767E-2</v>
      </c>
      <c r="F36" s="4">
        <f t="shared" si="2"/>
        <v>1.9492179035906883E-2</v>
      </c>
      <c r="G36" s="4"/>
      <c r="H36" s="4"/>
    </row>
    <row r="37" spans="1:8" x14ac:dyDescent="0.25">
      <c r="A37" s="4"/>
      <c r="B37" s="4">
        <v>1221896</v>
      </c>
      <c r="C37" s="4"/>
      <c r="D37" s="4">
        <v>40069</v>
      </c>
      <c r="E37" s="4">
        <f t="shared" si="0"/>
        <v>3.175127677867453E-2</v>
      </c>
      <c r="F37" s="4">
        <f t="shared" si="2"/>
        <v>1.5875638389337265E-2</v>
      </c>
      <c r="G37" s="4"/>
      <c r="H37" s="4"/>
    </row>
    <row r="38" spans="1:8" x14ac:dyDescent="0.25">
      <c r="A38" s="4" t="s">
        <v>17</v>
      </c>
      <c r="B38" s="4">
        <v>942736</v>
      </c>
      <c r="C38" s="4"/>
      <c r="D38" s="4">
        <v>66025</v>
      </c>
      <c r="E38" s="4">
        <f t="shared" si="0"/>
        <v>6.5451578718844203E-2</v>
      </c>
      <c r="F38" s="4">
        <f t="shared" si="2"/>
        <v>3.2725789359422101E-2</v>
      </c>
      <c r="G38" s="4">
        <f>AVERAGE(F38:F40)</f>
        <v>3.0300873447296501E-2</v>
      </c>
      <c r="H38" s="4">
        <f>_xlfn.STDEV.S(F38:F40)/SQRT(3)</f>
        <v>1.2126471005600703E-3</v>
      </c>
    </row>
    <row r="39" spans="1:8" x14ac:dyDescent="0.25">
      <c r="A39" s="4"/>
      <c r="B39" s="4">
        <v>1119121</v>
      </c>
      <c r="C39" s="4"/>
      <c r="D39" s="4">
        <v>69035</v>
      </c>
      <c r="E39" s="4">
        <f t="shared" si="0"/>
        <v>5.8102639720710073E-2</v>
      </c>
      <c r="F39" s="4">
        <f t="shared" si="2"/>
        <v>2.9051319860355033E-2</v>
      </c>
      <c r="G39" s="4"/>
      <c r="H39" s="4"/>
    </row>
    <row r="40" spans="1:8" x14ac:dyDescent="0.25">
      <c r="A40" s="4"/>
      <c r="B40" s="4">
        <v>989199</v>
      </c>
      <c r="C40" s="4"/>
      <c r="D40" s="4">
        <v>61186</v>
      </c>
      <c r="E40" s="4">
        <f t="shared" si="0"/>
        <v>5.8251022244224737E-2</v>
      </c>
      <c r="F40" s="4">
        <f t="shared" si="2"/>
        <v>2.9125511122112369E-2</v>
      </c>
      <c r="G40" s="4"/>
      <c r="H40" s="4"/>
    </row>
    <row r="41" spans="1:8" x14ac:dyDescent="0.25">
      <c r="A41" s="4" t="s">
        <v>33</v>
      </c>
      <c r="B41" s="4">
        <v>828059</v>
      </c>
      <c r="C41" s="4"/>
      <c r="D41" s="4">
        <v>99783</v>
      </c>
      <c r="E41" s="4">
        <f t="shared" si="0"/>
        <v>0.10754309462171362</v>
      </c>
      <c r="F41" s="4">
        <f t="shared" si="2"/>
        <v>5.3771547310856808E-2</v>
      </c>
      <c r="G41" s="4">
        <f>AVERAGE(F41:F43)</f>
        <v>5.9076564563032515E-2</v>
      </c>
      <c r="H41" s="4">
        <f>_xlfn.STDEV.S(F41:F43)/SQRT(3)</f>
        <v>2.7934152089910025E-3</v>
      </c>
    </row>
    <row r="42" spans="1:8" x14ac:dyDescent="0.25">
      <c r="A42" s="4"/>
      <c r="B42" s="4">
        <v>971493</v>
      </c>
      <c r="C42" s="4"/>
      <c r="D42" s="4">
        <v>133008</v>
      </c>
      <c r="E42" s="4">
        <f t="shared" si="0"/>
        <v>0.1204236121108084</v>
      </c>
      <c r="F42" s="4">
        <f t="shared" si="2"/>
        <v>6.0211806055404202E-2</v>
      </c>
      <c r="G42" s="4"/>
      <c r="H42" s="4"/>
    </row>
    <row r="43" spans="1:8" x14ac:dyDescent="0.25">
      <c r="A43" s="4"/>
      <c r="B43" s="4">
        <v>836827</v>
      </c>
      <c r="C43" s="4"/>
      <c r="D43" s="4">
        <v>121181</v>
      </c>
      <c r="E43" s="4">
        <f t="shared" si="0"/>
        <v>0.12649268064567309</v>
      </c>
      <c r="F43" s="4">
        <f t="shared" si="2"/>
        <v>6.3246340322836547E-2</v>
      </c>
      <c r="G43" s="4"/>
      <c r="H43" s="4"/>
    </row>
    <row r="44" spans="1:8" x14ac:dyDescent="0.25">
      <c r="A44" s="4" t="s">
        <v>18</v>
      </c>
      <c r="B44" s="4">
        <v>1027007</v>
      </c>
      <c r="C44" s="4"/>
      <c r="D44" s="4">
        <v>3139</v>
      </c>
      <c r="E44" s="4">
        <f t="shared" si="0"/>
        <v>3.0471408907086959E-3</v>
      </c>
      <c r="F44" s="4">
        <f t="shared" si="2"/>
        <v>1.5235704453543479E-3</v>
      </c>
      <c r="G44" s="4">
        <f>AVERAGE(F44:F46)</f>
        <v>1.412954429733817E-3</v>
      </c>
      <c r="H44" s="4">
        <f>_xlfn.STDEV.S(F44:F46)/SQRT(3)</f>
        <v>1.4233969658275435E-4</v>
      </c>
    </row>
    <row r="45" spans="1:8" x14ac:dyDescent="0.25">
      <c r="A45" s="4"/>
      <c r="B45" s="4">
        <v>992903</v>
      </c>
      <c r="C45" s="4"/>
      <c r="D45" s="4">
        <v>2250</v>
      </c>
      <c r="E45" s="4">
        <f t="shared" si="0"/>
        <v>2.2609588676314094E-3</v>
      </c>
      <c r="F45" s="4">
        <f t="shared" si="2"/>
        <v>1.1304794338157047E-3</v>
      </c>
      <c r="G45" s="4"/>
      <c r="H45" s="4"/>
    </row>
    <row r="46" spans="1:8" x14ac:dyDescent="0.25">
      <c r="A46" s="4"/>
      <c r="B46" s="4">
        <v>1068338</v>
      </c>
      <c r="C46" s="4"/>
      <c r="D46" s="4">
        <v>3397</v>
      </c>
      <c r="E46" s="4">
        <f t="shared" si="0"/>
        <v>3.1696268200627955E-3</v>
      </c>
      <c r="F46" s="4">
        <f t="shared" si="2"/>
        <v>1.584813410031398E-3</v>
      </c>
      <c r="G46" s="4"/>
      <c r="H46" s="4"/>
    </row>
    <row r="47" spans="1:8" x14ac:dyDescent="0.25">
      <c r="A47" s="4" t="s">
        <v>34</v>
      </c>
      <c r="B47" s="4">
        <v>1070221</v>
      </c>
      <c r="C47" s="4"/>
      <c r="D47" s="4">
        <v>7456</v>
      </c>
      <c r="E47" s="4">
        <f t="shared" si="0"/>
        <v>6.9185850676965364E-3</v>
      </c>
      <c r="F47" s="4">
        <f>5*E47*1000/(500*30*6)</f>
        <v>3.8436583709425205E-4</v>
      </c>
      <c r="G47" s="4">
        <f>AVERAGE(F47:F49)</f>
        <v>4.1566542424501175E-4</v>
      </c>
      <c r="H47" s="5">
        <f>_xlfn.STDEV.S(F47:F49)/SQRT(3)</f>
        <v>9.0130678830070707E-5</v>
      </c>
    </row>
    <row r="48" spans="1:8" x14ac:dyDescent="0.25">
      <c r="A48" s="4"/>
      <c r="B48" s="4">
        <v>1242669</v>
      </c>
      <c r="C48" s="4"/>
      <c r="D48" s="4">
        <v>6240</v>
      </c>
      <c r="E48" s="4">
        <f t="shared" si="0"/>
        <v>4.9963608237269487E-3</v>
      </c>
      <c r="F48" s="4">
        <f t="shared" ref="F48:F49" si="3">5*E48*1000/(500*30*6)</f>
        <v>2.7757560131816384E-4</v>
      </c>
      <c r="G48" s="4"/>
      <c r="H48" s="4"/>
    </row>
    <row r="49" spans="1:8" x14ac:dyDescent="0.25">
      <c r="A49" s="4"/>
      <c r="B49" s="4">
        <v>1226338</v>
      </c>
      <c r="C49" s="4"/>
      <c r="D49" s="4">
        <v>13052</v>
      </c>
      <c r="E49" s="4">
        <f t="shared" si="0"/>
        <v>1.0530987017807147E-2</v>
      </c>
      <c r="F49" s="4">
        <f t="shared" si="3"/>
        <v>5.8505483432261935E-4</v>
      </c>
      <c r="G49" s="4"/>
      <c r="H49" s="4"/>
    </row>
    <row r="50" spans="1:8" x14ac:dyDescent="0.25">
      <c r="A50" s="4" t="s">
        <v>19</v>
      </c>
      <c r="B50" s="4">
        <v>898823</v>
      </c>
      <c r="C50" s="4">
        <v>15705</v>
      </c>
      <c r="D50" s="4">
        <v>7979</v>
      </c>
      <c r="E50" s="4">
        <f t="shared" si="0"/>
        <v>2.5673517924525234E-2</v>
      </c>
      <c r="F50" s="4">
        <f>5*E50*1000/(500*20)</f>
        <v>1.2836758962262619E-2</v>
      </c>
      <c r="G50" s="4">
        <f>AVERAGE(F50:F52)</f>
        <v>1.376104827138947E-2</v>
      </c>
      <c r="H50" s="4">
        <f>_xlfn.STDEV.S(F50:F52)/SQRT(3)</f>
        <v>5.9091825926650666E-4</v>
      </c>
    </row>
    <row r="51" spans="1:8" x14ac:dyDescent="0.25">
      <c r="A51" s="4"/>
      <c r="B51" s="4">
        <v>894932</v>
      </c>
      <c r="C51" s="4">
        <v>16193</v>
      </c>
      <c r="D51" s="4">
        <v>11221</v>
      </c>
      <c r="E51" s="4">
        <f t="shared" si="0"/>
        <v>2.9722034897966706E-2</v>
      </c>
      <c r="F51" s="4">
        <f t="shared" ref="F51:F52" si="4">5*E51*1000/(500*20)</f>
        <v>1.4861017448983353E-2</v>
      </c>
      <c r="G51" s="4"/>
      <c r="H51" s="4"/>
    </row>
    <row r="52" spans="1:8" x14ac:dyDescent="0.25">
      <c r="A52" s="4"/>
      <c r="B52" s="4">
        <v>660840</v>
      </c>
      <c r="C52" s="4">
        <v>11005</v>
      </c>
      <c r="D52" s="4">
        <v>7452</v>
      </c>
      <c r="E52" s="4">
        <f t="shared" si="0"/>
        <v>2.7170736805844867E-2</v>
      </c>
      <c r="F52" s="4">
        <f t="shared" si="4"/>
        <v>1.3585368402922435E-2</v>
      </c>
      <c r="G52" s="4"/>
      <c r="H52" s="4"/>
    </row>
    <row r="53" spans="1:8" x14ac:dyDescent="0.25">
      <c r="A53" s="4" t="s">
        <v>35</v>
      </c>
      <c r="B53" s="4">
        <v>312825</v>
      </c>
      <c r="C53" s="4">
        <v>3392</v>
      </c>
      <c r="D53" s="4">
        <v>2314</v>
      </c>
      <c r="E53" s="4">
        <f t="shared" si="0"/>
        <v>1.7913484087890976E-2</v>
      </c>
      <c r="F53" s="4">
        <f>5*E53*1000/(1000*30*24)</f>
        <v>1.2439919505479843E-4</v>
      </c>
      <c r="G53" s="4">
        <f>AVERAGE(F53:F55)</f>
        <v>3.439565028250737E-4</v>
      </c>
      <c r="H53" s="4">
        <f>_xlfn.STDEV.S(F53:F55)/SQRT(3)</f>
        <v>1.2840952960409944E-4</v>
      </c>
    </row>
    <row r="54" spans="1:8" x14ac:dyDescent="0.25">
      <c r="A54" s="4"/>
      <c r="B54" s="4">
        <v>313167</v>
      </c>
      <c r="C54" s="4">
        <v>15866</v>
      </c>
      <c r="D54" s="4">
        <v>12090</v>
      </c>
      <c r="E54" s="4">
        <f t="shared" si="0"/>
        <v>8.1952843988825144E-2</v>
      </c>
      <c r="F54" s="4">
        <f t="shared" ref="F54:F55" si="5">5*E54*1000/(1000*30*24)</f>
        <v>5.6911697214461908E-4</v>
      </c>
      <c r="G54" s="4"/>
      <c r="H54" s="4"/>
    </row>
    <row r="55" spans="1:8" x14ac:dyDescent="0.25">
      <c r="A55" s="4"/>
      <c r="B55" s="4">
        <v>334294</v>
      </c>
      <c r="C55" s="4">
        <v>10464</v>
      </c>
      <c r="D55" s="4">
        <v>6658</v>
      </c>
      <c r="E55" s="4">
        <f t="shared" si="0"/>
        <v>4.8722881143715709E-2</v>
      </c>
      <c r="F55" s="4">
        <f t="shared" si="5"/>
        <v>3.3835334127580352E-4</v>
      </c>
      <c r="G55" s="4"/>
      <c r="H55" s="4"/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F32324-AFAD-41C9-85E3-955A32B43860}">
  <dimension ref="A1:C8"/>
  <sheetViews>
    <sheetView workbookViewId="0">
      <selection activeCell="B1" sqref="B1"/>
    </sheetView>
  </sheetViews>
  <sheetFormatPr defaultRowHeight="15.6" x14ac:dyDescent="0.3"/>
  <cols>
    <col min="1" max="1" width="23.77734375" style="13" customWidth="1"/>
    <col min="2" max="2" width="31" style="13" customWidth="1"/>
    <col min="3" max="16384" width="8.88671875" style="13"/>
  </cols>
  <sheetData>
    <row r="1" spans="1:3" x14ac:dyDescent="0.3">
      <c r="A1" s="12" t="s">
        <v>117</v>
      </c>
      <c r="B1" s="12" t="s">
        <v>118</v>
      </c>
      <c r="C1" s="13" t="s">
        <v>119</v>
      </c>
    </row>
    <row r="2" spans="1:3" x14ac:dyDescent="0.3">
      <c r="A2" s="12">
        <v>0</v>
      </c>
      <c r="B2" s="12">
        <v>0</v>
      </c>
    </row>
    <row r="3" spans="1:3" x14ac:dyDescent="0.3">
      <c r="A3" s="12">
        <v>1</v>
      </c>
      <c r="B3" s="12">
        <v>0</v>
      </c>
    </row>
    <row r="4" spans="1:3" x14ac:dyDescent="0.3">
      <c r="A4" s="12">
        <v>2</v>
      </c>
      <c r="B4" s="12">
        <v>7.0000000000000007E-2</v>
      </c>
    </row>
    <row r="5" spans="1:3" x14ac:dyDescent="0.3">
      <c r="A5" s="12">
        <v>3</v>
      </c>
      <c r="B5" s="12">
        <v>0.15</v>
      </c>
    </row>
    <row r="6" spans="1:3" x14ac:dyDescent="0.3">
      <c r="A6" s="12">
        <v>4</v>
      </c>
      <c r="B6" s="12">
        <v>0.4</v>
      </c>
    </row>
    <row r="7" spans="1:3" x14ac:dyDescent="0.3">
      <c r="A7" s="12">
        <v>5</v>
      </c>
      <c r="B7" s="12">
        <v>0.67</v>
      </c>
    </row>
    <row r="8" spans="1:3" x14ac:dyDescent="0.3">
      <c r="A8" s="12">
        <v>6</v>
      </c>
      <c r="B8" s="12">
        <v>1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68"/>
  <sheetViews>
    <sheetView workbookViewId="0">
      <selection activeCell="A34" sqref="A34"/>
    </sheetView>
  </sheetViews>
  <sheetFormatPr defaultRowHeight="13.2" x14ac:dyDescent="0.25"/>
  <cols>
    <col min="1" max="1" width="25.33203125" style="2" customWidth="1"/>
    <col min="2" max="13" width="8.88671875" style="1"/>
    <col min="14" max="14" width="11.21875" style="1" customWidth="1"/>
    <col min="15" max="16384" width="8.88671875" style="1"/>
  </cols>
  <sheetData>
    <row r="1" spans="1:14" ht="13.8" customHeight="1" x14ac:dyDescent="0.25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</row>
    <row r="2" spans="1:14" ht="13.8" x14ac:dyDescent="0.25">
      <c r="A2" s="2" t="s">
        <v>6</v>
      </c>
      <c r="B2" s="1" t="s">
        <v>7</v>
      </c>
      <c r="C2" s="1" t="s">
        <v>8</v>
      </c>
      <c r="D2" s="1" t="s">
        <v>1</v>
      </c>
      <c r="E2" s="1" t="s">
        <v>114</v>
      </c>
      <c r="F2" s="1" t="s">
        <v>9</v>
      </c>
      <c r="G2" s="1" t="s">
        <v>10</v>
      </c>
      <c r="H2" s="1" t="s">
        <v>2</v>
      </c>
      <c r="I2" s="1" t="s">
        <v>115</v>
      </c>
      <c r="J2" s="1" t="s">
        <v>11</v>
      </c>
      <c r="K2" s="1" t="s">
        <v>12</v>
      </c>
      <c r="L2" s="1" t="s">
        <v>4</v>
      </c>
      <c r="M2" s="1" t="s">
        <v>116</v>
      </c>
      <c r="N2" s="1" t="s">
        <v>5</v>
      </c>
    </row>
    <row r="3" spans="1:14" x14ac:dyDescent="0.25">
      <c r="A3" s="2">
        <v>0.2</v>
      </c>
      <c r="B3" s="1">
        <v>0.879</v>
      </c>
      <c r="C3" s="1">
        <v>0.85699999999999998</v>
      </c>
      <c r="D3" s="1">
        <f>C3-B3</f>
        <v>-2.200000000000002E-2</v>
      </c>
      <c r="E3" s="1">
        <f>D3/6.22/2*-1</f>
        <v>1.768488745980709E-3</v>
      </c>
      <c r="F3" s="1">
        <v>0.89300000000000002</v>
      </c>
      <c r="G3" s="1">
        <v>0.875</v>
      </c>
      <c r="H3" s="1">
        <f>G3-F3</f>
        <v>-1.8000000000000016E-2</v>
      </c>
      <c r="I3" s="1">
        <f>H3/6.22/2*-1</f>
        <v>1.4469453376205802E-3</v>
      </c>
      <c r="J3" s="1">
        <v>0.86299999999999999</v>
      </c>
      <c r="K3" s="1">
        <v>0.84099999999999997</v>
      </c>
      <c r="L3" s="1">
        <f>K3-J3</f>
        <v>-2.200000000000002E-2</v>
      </c>
      <c r="M3" s="1">
        <f>L3/6.22/2*-1</f>
        <v>1.768488745980709E-3</v>
      </c>
      <c r="N3" s="3">
        <f>(D3+H3+L3)/3</f>
        <v>-2.0666666666666684E-2</v>
      </c>
    </row>
    <row r="4" spans="1:14" x14ac:dyDescent="0.25">
      <c r="A4" s="2">
        <v>0.3</v>
      </c>
      <c r="B4" s="1">
        <v>0.88900000000000001</v>
      </c>
      <c r="C4" s="1">
        <v>0.85299999999999998</v>
      </c>
      <c r="D4" s="1">
        <f t="shared" ref="D4:D8" si="0">C4-B4</f>
        <v>-3.6000000000000032E-2</v>
      </c>
      <c r="E4" s="1">
        <f t="shared" ref="E4:E8" si="1">D4/6.22/2*-1</f>
        <v>2.8938906752411604E-3</v>
      </c>
      <c r="F4" s="1">
        <v>0.88900000000000001</v>
      </c>
      <c r="G4" s="1">
        <v>0.86299999999999999</v>
      </c>
      <c r="H4" s="1">
        <f t="shared" ref="H4:H8" si="2">G4-F4</f>
        <v>-2.6000000000000023E-2</v>
      </c>
      <c r="I4" s="1">
        <f t="shared" ref="I4:I8" si="3">H4/6.22/2*-1</f>
        <v>2.0900321543408378E-3</v>
      </c>
      <c r="J4" s="1">
        <v>0.88100000000000001</v>
      </c>
      <c r="K4" s="1">
        <v>0.84</v>
      </c>
      <c r="L4" s="1">
        <f t="shared" ref="L4:L8" si="4">K4-J4</f>
        <v>-4.1000000000000036E-2</v>
      </c>
      <c r="M4" s="1">
        <f t="shared" ref="M4:M8" si="5">L4/6.22/2*-1</f>
        <v>3.2958199356913215E-3</v>
      </c>
      <c r="N4" s="3">
        <f t="shared" ref="N4:N8" si="6">(D4+H4+L4)/3</f>
        <v>-3.4333333333333362E-2</v>
      </c>
    </row>
    <row r="5" spans="1:14" x14ac:dyDescent="0.25">
      <c r="A5" s="2">
        <v>0.6</v>
      </c>
      <c r="B5" s="1">
        <v>0.85799999999999998</v>
      </c>
      <c r="C5" s="1">
        <v>0.79900000000000004</v>
      </c>
      <c r="D5" s="1">
        <f t="shared" si="0"/>
        <v>-5.8999999999999941E-2</v>
      </c>
      <c r="E5" s="1">
        <f t="shared" si="1"/>
        <v>4.7427652733118926E-3</v>
      </c>
      <c r="F5" s="1">
        <v>0.88200000000000001</v>
      </c>
      <c r="G5" s="1">
        <v>0.81299999999999994</v>
      </c>
      <c r="H5" s="1">
        <f t="shared" si="2"/>
        <v>-6.9000000000000061E-2</v>
      </c>
      <c r="I5" s="1">
        <f t="shared" si="3"/>
        <v>5.5466237942122234E-3</v>
      </c>
      <c r="J5" s="1">
        <v>0.88800000000000001</v>
      </c>
      <c r="K5" s="1">
        <v>0.82899999999999996</v>
      </c>
      <c r="L5" s="1">
        <f t="shared" si="4"/>
        <v>-5.9000000000000052E-2</v>
      </c>
      <c r="M5" s="1">
        <f t="shared" si="5"/>
        <v>4.7427652733119012E-3</v>
      </c>
      <c r="N5" s="3">
        <f t="shared" si="6"/>
        <v>-6.2333333333333352E-2</v>
      </c>
    </row>
    <row r="6" spans="1:14" x14ac:dyDescent="0.25">
      <c r="A6" s="2">
        <v>1</v>
      </c>
      <c r="B6" s="1">
        <v>0.91900000000000004</v>
      </c>
      <c r="C6" s="1">
        <v>0.83</v>
      </c>
      <c r="D6" s="1">
        <f t="shared" si="0"/>
        <v>-8.9000000000000079E-2</v>
      </c>
      <c r="E6" s="1">
        <f t="shared" si="1"/>
        <v>7.1543408360128687E-3</v>
      </c>
      <c r="F6" s="1">
        <v>0.86799999999999999</v>
      </c>
      <c r="G6" s="1">
        <v>0.77400000000000002</v>
      </c>
      <c r="H6" s="1">
        <f t="shared" si="2"/>
        <v>-9.3999999999999972E-2</v>
      </c>
      <c r="I6" s="1">
        <f t="shared" si="3"/>
        <v>7.5562700964630202E-3</v>
      </c>
      <c r="J6" s="1">
        <v>0.89600000000000002</v>
      </c>
      <c r="K6" s="1">
        <v>0.81299999999999994</v>
      </c>
      <c r="L6" s="1">
        <f t="shared" si="4"/>
        <v>-8.3000000000000074E-2</v>
      </c>
      <c r="M6" s="1">
        <f t="shared" si="5"/>
        <v>6.6720257234726748E-3</v>
      </c>
      <c r="N6" s="3">
        <f t="shared" si="6"/>
        <v>-8.8666666666666713E-2</v>
      </c>
    </row>
    <row r="7" spans="1:14" x14ac:dyDescent="0.25">
      <c r="A7" s="2">
        <v>3</v>
      </c>
      <c r="B7" s="1">
        <v>0.91200000000000003</v>
      </c>
      <c r="C7" s="1">
        <v>0.83699999999999997</v>
      </c>
      <c r="D7" s="1">
        <f t="shared" si="0"/>
        <v>-7.5000000000000067E-2</v>
      </c>
      <c r="E7" s="1">
        <f t="shared" si="1"/>
        <v>6.0289389067524173E-3</v>
      </c>
      <c r="F7" s="1">
        <v>0.91200000000000003</v>
      </c>
      <c r="G7" s="1">
        <v>0.82199999999999995</v>
      </c>
      <c r="H7" s="1">
        <f t="shared" si="2"/>
        <v>-9.000000000000008E-2</v>
      </c>
      <c r="I7" s="1">
        <f t="shared" si="3"/>
        <v>7.2347266881029005E-3</v>
      </c>
      <c r="J7" s="1">
        <v>0.91200000000000003</v>
      </c>
      <c r="K7" s="1">
        <v>0.82199999999999995</v>
      </c>
      <c r="L7" s="1">
        <f t="shared" si="4"/>
        <v>-9.000000000000008E-2</v>
      </c>
      <c r="M7" s="1">
        <f t="shared" si="5"/>
        <v>7.2347266881029005E-3</v>
      </c>
      <c r="N7" s="3">
        <f t="shared" si="6"/>
        <v>-8.5000000000000075E-2</v>
      </c>
    </row>
    <row r="8" spans="1:14" x14ac:dyDescent="0.25">
      <c r="A8" s="2">
        <v>5</v>
      </c>
      <c r="B8" s="1">
        <v>0.91700000000000004</v>
      </c>
      <c r="C8" s="1">
        <v>0.84899999999999998</v>
      </c>
      <c r="D8" s="1">
        <f t="shared" si="0"/>
        <v>-6.800000000000006E-2</v>
      </c>
      <c r="E8" s="1">
        <f t="shared" si="1"/>
        <v>5.4662379421221916E-3</v>
      </c>
      <c r="F8" s="1">
        <v>0.91700000000000004</v>
      </c>
      <c r="G8" s="1">
        <v>0.82599999999999996</v>
      </c>
      <c r="H8" s="1">
        <f t="shared" si="2"/>
        <v>-9.1000000000000081E-2</v>
      </c>
      <c r="I8" s="1">
        <f t="shared" si="3"/>
        <v>7.3151125401929324E-3</v>
      </c>
      <c r="J8" s="1">
        <v>0.91700000000000004</v>
      </c>
      <c r="K8" s="1">
        <v>0.82399999999999995</v>
      </c>
      <c r="L8" s="1">
        <f t="shared" si="4"/>
        <v>-9.3000000000000083E-2</v>
      </c>
      <c r="M8" s="1">
        <f t="shared" si="5"/>
        <v>7.475884244372997E-3</v>
      </c>
      <c r="N8" s="3">
        <f t="shared" si="6"/>
        <v>-8.4000000000000075E-2</v>
      </c>
    </row>
    <row r="9" spans="1:14" x14ac:dyDescent="0.25">
      <c r="A9" s="18" t="s">
        <v>13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</row>
    <row r="10" spans="1:14" ht="13.8" x14ac:dyDescent="0.25">
      <c r="A10" s="2" t="s">
        <v>6</v>
      </c>
      <c r="B10" s="1" t="s">
        <v>7</v>
      </c>
      <c r="C10" s="1" t="s">
        <v>8</v>
      </c>
      <c r="D10" s="1" t="s">
        <v>1</v>
      </c>
      <c r="F10" s="1" t="s">
        <v>9</v>
      </c>
      <c r="G10" s="1" t="s">
        <v>10</v>
      </c>
      <c r="H10" s="1" t="s">
        <v>2</v>
      </c>
      <c r="J10" s="1" t="s">
        <v>11</v>
      </c>
      <c r="K10" s="1" t="s">
        <v>12</v>
      </c>
      <c r="L10" s="1" t="s">
        <v>4</v>
      </c>
      <c r="N10" s="1" t="s">
        <v>5</v>
      </c>
    </row>
    <row r="11" spans="1:14" x14ac:dyDescent="0.25">
      <c r="A11" s="2">
        <v>0.01</v>
      </c>
      <c r="B11" s="1">
        <v>1.079</v>
      </c>
      <c r="C11" s="1">
        <v>1.056</v>
      </c>
      <c r="D11" s="1">
        <f t="shared" ref="D11:D17" si="7">C11-B11</f>
        <v>-2.2999999999999909E-2</v>
      </c>
      <c r="E11" s="1">
        <f>D11/6.22/2*-1</f>
        <v>1.8488745980707324E-3</v>
      </c>
      <c r="F11" s="1">
        <v>1.069</v>
      </c>
      <c r="G11" s="1">
        <v>1.046</v>
      </c>
      <c r="H11" s="1">
        <f t="shared" ref="H11:H17" si="8">G11-F11</f>
        <v>-2.2999999999999909E-2</v>
      </c>
      <c r="I11" s="1">
        <f>H11/6.22/2*-1</f>
        <v>1.8488745980707324E-3</v>
      </c>
      <c r="J11" s="1">
        <v>1.0840000000000001</v>
      </c>
      <c r="K11" s="1">
        <v>1.0620000000000001</v>
      </c>
      <c r="L11" s="1">
        <f t="shared" ref="L11:L17" si="9">K11-J11</f>
        <v>-2.200000000000002E-2</v>
      </c>
      <c r="M11" s="1">
        <f>L11/6.22/2*-1</f>
        <v>1.768488745980709E-3</v>
      </c>
      <c r="N11" s="3">
        <f t="shared" ref="N11:N17" si="10">(D11+H11+L11)/3</f>
        <v>-2.2666666666666613E-2</v>
      </c>
    </row>
    <row r="12" spans="1:14" x14ac:dyDescent="0.25">
      <c r="A12" s="2">
        <v>0.03</v>
      </c>
      <c r="B12" s="1">
        <v>0.90600000000000003</v>
      </c>
      <c r="C12" s="1">
        <v>0.84399999999999997</v>
      </c>
      <c r="D12" s="1">
        <f t="shared" si="7"/>
        <v>-6.2000000000000055E-2</v>
      </c>
      <c r="E12" s="1">
        <f t="shared" ref="E12:E17" si="11">D12/6.22/2*-1</f>
        <v>4.9839228295819986E-3</v>
      </c>
      <c r="F12" s="1">
        <v>0.89200000000000002</v>
      </c>
      <c r="G12" s="1">
        <v>0.82899999999999996</v>
      </c>
      <c r="H12" s="1">
        <f t="shared" si="8"/>
        <v>-6.3000000000000056E-2</v>
      </c>
      <c r="I12" s="1">
        <f t="shared" ref="I12:I17" si="12">H12/6.22/2*-1</f>
        <v>5.0643086816720305E-3</v>
      </c>
      <c r="J12" s="1">
        <v>0.86699999999999999</v>
      </c>
      <c r="K12" s="1">
        <v>0.80400000000000005</v>
      </c>
      <c r="L12" s="1">
        <f t="shared" si="9"/>
        <v>-6.2999999999999945E-2</v>
      </c>
      <c r="M12" s="1">
        <f t="shared" ref="M12:M17" si="13">L12/6.22/2*-1</f>
        <v>5.0643086816720218E-3</v>
      </c>
      <c r="N12" s="3">
        <f t="shared" si="10"/>
        <v>-6.266666666666669E-2</v>
      </c>
    </row>
    <row r="13" spans="1:14" x14ac:dyDescent="0.25">
      <c r="A13" s="2">
        <v>0.1</v>
      </c>
      <c r="B13" s="1">
        <v>0.80600000000000005</v>
      </c>
      <c r="C13" s="1">
        <v>0.70199999999999996</v>
      </c>
      <c r="D13" s="1">
        <f t="shared" si="7"/>
        <v>-0.10400000000000009</v>
      </c>
      <c r="E13" s="1">
        <f t="shared" si="11"/>
        <v>8.3601286173633511E-3</v>
      </c>
      <c r="F13" s="1">
        <v>0.75700000000000001</v>
      </c>
      <c r="G13" s="1">
        <v>0.65100000000000002</v>
      </c>
      <c r="H13" s="1">
        <f t="shared" si="8"/>
        <v>-0.10599999999999998</v>
      </c>
      <c r="I13" s="1">
        <f t="shared" si="12"/>
        <v>8.5209003215434079E-3</v>
      </c>
      <c r="J13" s="1">
        <v>0.75700000000000001</v>
      </c>
      <c r="K13" s="1">
        <v>0.64</v>
      </c>
      <c r="L13" s="1">
        <f t="shared" si="9"/>
        <v>-0.11699999999999999</v>
      </c>
      <c r="M13" s="1">
        <f t="shared" si="13"/>
        <v>9.4051446945337611E-3</v>
      </c>
      <c r="N13" s="3">
        <f t="shared" si="10"/>
        <v>-0.10900000000000003</v>
      </c>
    </row>
    <row r="14" spans="1:14" x14ac:dyDescent="0.25">
      <c r="A14" s="2">
        <v>0.3</v>
      </c>
      <c r="B14" s="1">
        <v>0.72299999999999998</v>
      </c>
      <c r="C14" s="1">
        <v>0.61</v>
      </c>
      <c r="D14" s="1">
        <f t="shared" si="7"/>
        <v>-0.11299999999999999</v>
      </c>
      <c r="E14" s="1">
        <f t="shared" si="11"/>
        <v>9.0836012861736336E-3</v>
      </c>
      <c r="F14" s="1">
        <v>0.71199999999999997</v>
      </c>
      <c r="G14" s="1">
        <v>0.59099999999999997</v>
      </c>
      <c r="H14" s="1">
        <f t="shared" si="8"/>
        <v>-0.121</v>
      </c>
      <c r="I14" s="1">
        <f t="shared" si="12"/>
        <v>9.7266881028938903E-3</v>
      </c>
      <c r="J14" s="1">
        <v>0.72299999999999998</v>
      </c>
      <c r="K14" s="1">
        <v>0.59899999999999998</v>
      </c>
      <c r="L14" s="1">
        <f t="shared" si="9"/>
        <v>-0.124</v>
      </c>
      <c r="M14" s="1">
        <f t="shared" si="13"/>
        <v>9.9678456591639868E-3</v>
      </c>
      <c r="N14" s="3">
        <f t="shared" si="10"/>
        <v>-0.11933333333333333</v>
      </c>
    </row>
    <row r="15" spans="1:14" x14ac:dyDescent="0.25">
      <c r="A15" s="2">
        <v>1</v>
      </c>
      <c r="B15" s="1">
        <v>0.879</v>
      </c>
      <c r="C15" s="1">
        <v>0.75800000000000001</v>
      </c>
      <c r="D15" s="1">
        <f t="shared" si="7"/>
        <v>-0.121</v>
      </c>
      <c r="E15" s="1">
        <f t="shared" si="11"/>
        <v>9.7266881028938903E-3</v>
      </c>
      <c r="F15" s="1">
        <v>0.88200000000000001</v>
      </c>
      <c r="G15" s="1">
        <v>0.75600000000000001</v>
      </c>
      <c r="H15" s="1">
        <f t="shared" si="8"/>
        <v>-0.126</v>
      </c>
      <c r="I15" s="1">
        <f t="shared" si="12"/>
        <v>1.0128617363344052E-2</v>
      </c>
      <c r="J15" s="1">
        <v>0.88600000000000001</v>
      </c>
      <c r="K15" s="1">
        <v>0.76100000000000001</v>
      </c>
      <c r="L15" s="1">
        <f t="shared" si="9"/>
        <v>-0.125</v>
      </c>
      <c r="M15" s="1">
        <f t="shared" si="13"/>
        <v>1.004823151125402E-2</v>
      </c>
      <c r="N15" s="3">
        <f t="shared" si="10"/>
        <v>-0.124</v>
      </c>
    </row>
    <row r="16" spans="1:14" x14ac:dyDescent="0.25">
      <c r="A16" s="2">
        <v>2</v>
      </c>
      <c r="B16" s="1">
        <v>0.78200000000000003</v>
      </c>
      <c r="C16" s="1">
        <v>0.66300000000000003</v>
      </c>
      <c r="D16" s="1">
        <f t="shared" si="7"/>
        <v>-0.11899999999999999</v>
      </c>
      <c r="E16" s="1">
        <f t="shared" si="11"/>
        <v>9.5659163987138265E-3</v>
      </c>
      <c r="F16" s="1">
        <v>0.82499999999999996</v>
      </c>
      <c r="G16" s="1">
        <v>0.69599999999999995</v>
      </c>
      <c r="H16" s="1">
        <f t="shared" si="8"/>
        <v>-0.129</v>
      </c>
      <c r="I16" s="1">
        <f t="shared" si="12"/>
        <v>1.0369774919614149E-2</v>
      </c>
      <c r="J16" s="1">
        <v>0.89400000000000002</v>
      </c>
      <c r="K16" s="1">
        <v>0.75600000000000001</v>
      </c>
      <c r="L16" s="1">
        <f t="shared" si="9"/>
        <v>-0.13800000000000001</v>
      </c>
      <c r="M16" s="1">
        <f t="shared" si="13"/>
        <v>1.1093247588424438E-2</v>
      </c>
      <c r="N16" s="3">
        <f t="shared" si="10"/>
        <v>-0.12866666666666668</v>
      </c>
    </row>
    <row r="17" spans="1:14" x14ac:dyDescent="0.25">
      <c r="A17" s="2">
        <v>5</v>
      </c>
      <c r="B17" s="1">
        <v>0.84599999999999997</v>
      </c>
      <c r="C17" s="1">
        <v>0.72599999999999998</v>
      </c>
      <c r="D17" s="1">
        <f t="shared" si="7"/>
        <v>-0.12</v>
      </c>
      <c r="E17" s="1">
        <f t="shared" si="11"/>
        <v>9.6463022508038593E-3</v>
      </c>
      <c r="F17" s="1">
        <v>0.68600000000000005</v>
      </c>
      <c r="G17" s="1">
        <v>0.55600000000000005</v>
      </c>
      <c r="H17" s="1">
        <f t="shared" si="8"/>
        <v>-0.13</v>
      </c>
      <c r="I17" s="1">
        <f t="shared" si="12"/>
        <v>1.0450160771704181E-2</v>
      </c>
      <c r="J17" s="1">
        <v>0.68600000000000005</v>
      </c>
      <c r="K17" s="1">
        <v>0.55900000000000005</v>
      </c>
      <c r="L17" s="1">
        <f t="shared" si="9"/>
        <v>-0.127</v>
      </c>
      <c r="M17" s="1">
        <f t="shared" si="13"/>
        <v>1.0209003215434085E-2</v>
      </c>
      <c r="N17" s="3">
        <f t="shared" si="10"/>
        <v>-0.12566666666666668</v>
      </c>
    </row>
    <row r="18" spans="1:14" x14ac:dyDescent="0.25">
      <c r="A18" s="18" t="s">
        <v>14</v>
      </c>
      <c r="B18" s="18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</row>
    <row r="19" spans="1:14" ht="13.8" x14ac:dyDescent="0.25">
      <c r="A19" s="2" t="s">
        <v>6</v>
      </c>
      <c r="B19" s="1" t="s">
        <v>7</v>
      </c>
      <c r="C19" s="1" t="s">
        <v>8</v>
      </c>
      <c r="D19" s="1" t="s">
        <v>1</v>
      </c>
      <c r="F19" s="1" t="s">
        <v>9</v>
      </c>
      <c r="G19" s="1" t="s">
        <v>10</v>
      </c>
      <c r="H19" s="1" t="s">
        <v>2</v>
      </c>
      <c r="J19" s="1" t="s">
        <v>11</v>
      </c>
      <c r="K19" s="1" t="s">
        <v>12</v>
      </c>
      <c r="L19" s="1" t="s">
        <v>4</v>
      </c>
      <c r="N19" s="1" t="s">
        <v>5</v>
      </c>
    </row>
    <row r="20" spans="1:14" x14ac:dyDescent="0.25">
      <c r="A20" s="2">
        <v>0.01</v>
      </c>
      <c r="B20" s="1">
        <v>1.0049999999999999</v>
      </c>
      <c r="C20" s="1">
        <v>0.995</v>
      </c>
      <c r="D20" s="1">
        <f t="shared" ref="D20:D25" si="14">C20-B20</f>
        <v>-9.9999999999998979E-3</v>
      </c>
      <c r="E20" s="1">
        <f>D20/6.22*-1</f>
        <v>1.6077170418006268E-3</v>
      </c>
      <c r="F20" s="1">
        <v>0.98499999999999999</v>
      </c>
      <c r="G20" s="1">
        <v>0.97099999999999997</v>
      </c>
      <c r="H20" s="1">
        <f t="shared" ref="H20:H25" si="15">G20-F20</f>
        <v>-1.4000000000000012E-2</v>
      </c>
      <c r="I20" s="1">
        <f>H20/6.22*-1</f>
        <v>2.2508038585209024E-3</v>
      </c>
      <c r="J20" s="1">
        <v>0.98499999999999999</v>
      </c>
      <c r="K20" s="1">
        <v>0.96899999999999997</v>
      </c>
      <c r="L20" s="1">
        <f t="shared" ref="L20:L25" si="16">K20-J20</f>
        <v>-1.6000000000000014E-2</v>
      </c>
      <c r="M20" s="1">
        <f>L20/6.22*-1</f>
        <v>2.5723472668810312E-3</v>
      </c>
      <c r="N20" s="3">
        <f t="shared" ref="N20:N25" si="17">(D20+H20+L20)/3</f>
        <v>-1.3333333333333308E-2</v>
      </c>
    </row>
    <row r="21" spans="1:14" x14ac:dyDescent="0.25">
      <c r="A21" s="2">
        <v>0.03</v>
      </c>
      <c r="B21" s="1">
        <v>0.88500000000000001</v>
      </c>
      <c r="C21" s="1">
        <v>0.85599999999999998</v>
      </c>
      <c r="D21" s="1">
        <f t="shared" si="14"/>
        <v>-2.9000000000000026E-2</v>
      </c>
      <c r="E21" s="1">
        <f t="shared" ref="E21:E25" si="18">D21/6.22*-1</f>
        <v>4.6623794212218694E-3</v>
      </c>
      <c r="F21" s="1">
        <v>0.85399999999999998</v>
      </c>
      <c r="G21" s="1">
        <v>0.82299999999999995</v>
      </c>
      <c r="H21" s="1">
        <f t="shared" si="15"/>
        <v>-3.1000000000000028E-2</v>
      </c>
      <c r="I21" s="1">
        <f t="shared" ref="I21:I25" si="19">H21/6.22*-1</f>
        <v>4.9839228295819986E-3</v>
      </c>
      <c r="J21" s="1">
        <v>0.871</v>
      </c>
      <c r="K21" s="1">
        <v>0.83599999999999997</v>
      </c>
      <c r="L21" s="1">
        <f t="shared" si="16"/>
        <v>-3.5000000000000031E-2</v>
      </c>
      <c r="M21" s="1">
        <f t="shared" ref="M21:M25" si="20">L21/6.22*-1</f>
        <v>5.6270096463022562E-3</v>
      </c>
      <c r="N21" s="3">
        <f t="shared" si="17"/>
        <v>-3.1666666666666697E-2</v>
      </c>
    </row>
    <row r="22" spans="1:14" x14ac:dyDescent="0.25">
      <c r="A22" s="2">
        <v>0.1</v>
      </c>
      <c r="B22" s="1">
        <v>0.77800000000000002</v>
      </c>
      <c r="C22" s="1">
        <v>0.70199999999999996</v>
      </c>
      <c r="D22" s="1">
        <f t="shared" si="14"/>
        <v>-7.6000000000000068E-2</v>
      </c>
      <c r="E22" s="1">
        <f t="shared" si="18"/>
        <v>1.2218649517684898E-2</v>
      </c>
      <c r="F22" s="1">
        <v>0.85699999999999998</v>
      </c>
      <c r="G22" s="1">
        <v>0.77800000000000002</v>
      </c>
      <c r="H22" s="1">
        <f t="shared" si="15"/>
        <v>-7.8999999999999959E-2</v>
      </c>
      <c r="I22" s="1">
        <f t="shared" si="19"/>
        <v>1.2700964630225074E-2</v>
      </c>
      <c r="J22" s="1">
        <v>0.78300000000000003</v>
      </c>
      <c r="K22" s="1">
        <v>0.71899999999999997</v>
      </c>
      <c r="L22" s="1">
        <f t="shared" si="16"/>
        <v>-6.4000000000000057E-2</v>
      </c>
      <c r="M22" s="1">
        <f t="shared" si="20"/>
        <v>1.0289389067524125E-2</v>
      </c>
      <c r="N22" s="3">
        <f t="shared" si="17"/>
        <v>-7.3000000000000023E-2</v>
      </c>
    </row>
    <row r="23" spans="1:14" x14ac:dyDescent="0.25">
      <c r="A23" s="2">
        <v>0.5</v>
      </c>
      <c r="B23" s="1">
        <v>0.90500000000000003</v>
      </c>
      <c r="C23" s="1">
        <v>0.82</v>
      </c>
      <c r="D23" s="1">
        <f t="shared" si="14"/>
        <v>-8.5000000000000075E-2</v>
      </c>
      <c r="E23" s="1">
        <f t="shared" si="18"/>
        <v>1.3665594855305479E-2</v>
      </c>
      <c r="F23" s="1">
        <v>0.91600000000000004</v>
      </c>
      <c r="G23" s="1">
        <v>0.83399999999999996</v>
      </c>
      <c r="H23" s="1">
        <f t="shared" si="15"/>
        <v>-8.2000000000000073E-2</v>
      </c>
      <c r="I23" s="1">
        <f t="shared" si="19"/>
        <v>1.3183279742765286E-2</v>
      </c>
      <c r="J23" s="1">
        <v>0.84899999999999998</v>
      </c>
      <c r="K23" s="1">
        <v>0.76500000000000001</v>
      </c>
      <c r="L23" s="1">
        <f t="shared" si="16"/>
        <v>-8.3999999999999964E-2</v>
      </c>
      <c r="M23" s="1">
        <f t="shared" si="20"/>
        <v>1.3504823151125396E-2</v>
      </c>
      <c r="N23" s="3">
        <f t="shared" si="17"/>
        <v>-8.3666666666666709E-2</v>
      </c>
    </row>
    <row r="24" spans="1:14" x14ac:dyDescent="0.25">
      <c r="A24" s="2">
        <v>1</v>
      </c>
      <c r="B24" s="1">
        <v>1.2450000000000001</v>
      </c>
      <c r="C24" s="1">
        <v>1.1639999999999999</v>
      </c>
      <c r="D24" s="1">
        <f t="shared" si="14"/>
        <v>-8.1000000000000183E-2</v>
      </c>
      <c r="E24" s="1">
        <f t="shared" si="18"/>
        <v>1.302250803858524E-2</v>
      </c>
      <c r="F24" s="1">
        <v>0.875</v>
      </c>
      <c r="G24" s="1">
        <v>0.78900000000000003</v>
      </c>
      <c r="H24" s="1">
        <f t="shared" si="15"/>
        <v>-8.5999999999999965E-2</v>
      </c>
      <c r="I24" s="1">
        <f t="shared" si="19"/>
        <v>1.3826366559485525E-2</v>
      </c>
      <c r="J24" s="1">
        <v>0.95399999999999996</v>
      </c>
      <c r="K24" s="1">
        <v>0.872</v>
      </c>
      <c r="L24" s="1">
        <f t="shared" si="16"/>
        <v>-8.1999999999999962E-2</v>
      </c>
      <c r="M24" s="1">
        <f t="shared" si="20"/>
        <v>1.3183279742765269E-2</v>
      </c>
      <c r="N24" s="3">
        <f t="shared" si="17"/>
        <v>-8.3000000000000032E-2</v>
      </c>
    </row>
    <row r="25" spans="1:14" x14ac:dyDescent="0.25">
      <c r="A25" s="2">
        <v>5</v>
      </c>
      <c r="B25" s="1">
        <v>0.91500000000000004</v>
      </c>
      <c r="C25" s="1">
        <v>0.82899999999999996</v>
      </c>
      <c r="D25" s="1">
        <f t="shared" si="14"/>
        <v>-8.6000000000000076E-2</v>
      </c>
      <c r="E25" s="1">
        <f t="shared" si="18"/>
        <v>1.3826366559485543E-2</v>
      </c>
      <c r="F25" s="1">
        <v>0.91500000000000004</v>
      </c>
      <c r="G25" s="1">
        <v>0.82599999999999996</v>
      </c>
      <c r="H25" s="1">
        <f t="shared" si="15"/>
        <v>-8.9000000000000079E-2</v>
      </c>
      <c r="I25" s="1">
        <f t="shared" si="19"/>
        <v>1.4308681672025737E-2</v>
      </c>
      <c r="J25" s="1">
        <v>0.95399999999999996</v>
      </c>
      <c r="K25" s="1">
        <v>0.872</v>
      </c>
      <c r="L25" s="1">
        <f t="shared" si="16"/>
        <v>-8.1999999999999962E-2</v>
      </c>
      <c r="M25" s="1">
        <f t="shared" si="20"/>
        <v>1.3183279742765269E-2</v>
      </c>
      <c r="N25" s="3">
        <f t="shared" si="17"/>
        <v>-8.566666666666671E-2</v>
      </c>
    </row>
    <row r="26" spans="1:14" x14ac:dyDescent="0.25">
      <c r="A26" s="18" t="s">
        <v>15</v>
      </c>
      <c r="B26" s="18"/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</row>
    <row r="27" spans="1:14" ht="13.8" x14ac:dyDescent="0.25">
      <c r="A27" s="2" t="s">
        <v>6</v>
      </c>
      <c r="B27" s="1" t="s">
        <v>7</v>
      </c>
      <c r="C27" s="1" t="s">
        <v>8</v>
      </c>
      <c r="D27" s="1" t="s">
        <v>1</v>
      </c>
      <c r="F27" s="1" t="s">
        <v>9</v>
      </c>
      <c r="G27" s="1" t="s">
        <v>10</v>
      </c>
      <c r="H27" s="1" t="s">
        <v>2</v>
      </c>
      <c r="J27" s="1" t="s">
        <v>11</v>
      </c>
      <c r="K27" s="1" t="s">
        <v>12</v>
      </c>
      <c r="L27" s="1" t="s">
        <v>4</v>
      </c>
      <c r="N27" s="1" t="s">
        <v>5</v>
      </c>
    </row>
    <row r="28" spans="1:14" x14ac:dyDescent="0.25">
      <c r="A28" s="2">
        <v>0.01</v>
      </c>
      <c r="B28" s="1">
        <v>0.96299999999999997</v>
      </c>
      <c r="C28" s="1">
        <v>0.94199999999999995</v>
      </c>
      <c r="D28" s="1">
        <f t="shared" ref="D28:D32" si="21">C28-B28</f>
        <v>-2.1000000000000019E-2</v>
      </c>
      <c r="E28" s="1">
        <f>D28/6.22/2*-1</f>
        <v>1.6881028938906769E-3</v>
      </c>
      <c r="F28" s="1">
        <v>0.95399999999999996</v>
      </c>
      <c r="G28" s="1">
        <v>0.93300000000000005</v>
      </c>
      <c r="H28" s="1">
        <f t="shared" ref="H28:H32" si="22">G28-F28</f>
        <v>-2.0999999999999908E-2</v>
      </c>
      <c r="I28" s="1">
        <f>H28/6.22/2*-1</f>
        <v>1.6881028938906678E-3</v>
      </c>
      <c r="J28" s="1">
        <v>0.94699999999999995</v>
      </c>
      <c r="K28" s="1">
        <v>0.91500000000000004</v>
      </c>
      <c r="L28" s="1">
        <f t="shared" ref="L28:L32" si="23">K28-J28</f>
        <v>-3.1999999999999917E-2</v>
      </c>
      <c r="M28" s="1">
        <f>L28/6.22/2*-1</f>
        <v>2.5723472668810225E-3</v>
      </c>
      <c r="N28" s="3">
        <f t="shared" ref="N28:N32" si="24">(D28+H28+L28)/3</f>
        <v>-2.4666666666666615E-2</v>
      </c>
    </row>
    <row r="29" spans="1:14" x14ac:dyDescent="0.25">
      <c r="A29" s="2">
        <v>0.02</v>
      </c>
      <c r="B29" s="1">
        <v>0.91500000000000004</v>
      </c>
      <c r="C29" s="1">
        <v>0.875</v>
      </c>
      <c r="D29" s="1">
        <f t="shared" si="21"/>
        <v>-4.0000000000000036E-2</v>
      </c>
      <c r="E29" s="1">
        <f t="shared" ref="E29:E32" si="25">D29/6.22/2*-1</f>
        <v>3.2154340836012892E-3</v>
      </c>
      <c r="F29" s="1">
        <v>0.95799999999999996</v>
      </c>
      <c r="G29" s="1">
        <v>0.91</v>
      </c>
      <c r="H29" s="1">
        <f t="shared" si="22"/>
        <v>-4.7999999999999932E-2</v>
      </c>
      <c r="I29" s="1">
        <f t="shared" ref="I29:I32" si="26">H29/6.22/2*-1</f>
        <v>3.8585209003215381E-3</v>
      </c>
      <c r="J29" s="1">
        <v>0.93</v>
      </c>
      <c r="K29" s="1">
        <v>0.88600000000000001</v>
      </c>
      <c r="L29" s="1">
        <f t="shared" si="23"/>
        <v>-4.4000000000000039E-2</v>
      </c>
      <c r="M29" s="1">
        <f t="shared" ref="M29:M32" si="27">L29/6.22/2*-1</f>
        <v>3.536977491961418E-3</v>
      </c>
      <c r="N29" s="3">
        <f t="shared" si="24"/>
        <v>-4.4000000000000004E-2</v>
      </c>
    </row>
    <row r="30" spans="1:14" x14ac:dyDescent="0.25">
      <c r="A30" s="2">
        <v>0.05</v>
      </c>
      <c r="B30" s="1">
        <v>1.016</v>
      </c>
      <c r="C30" s="1">
        <v>0.96599999999999997</v>
      </c>
      <c r="D30" s="1">
        <f t="shared" si="21"/>
        <v>-5.0000000000000044E-2</v>
      </c>
      <c r="E30" s="1">
        <f t="shared" si="25"/>
        <v>4.0192926045016118E-3</v>
      </c>
      <c r="F30" s="1">
        <v>0.98199999999999998</v>
      </c>
      <c r="G30" s="1">
        <v>0.93200000000000005</v>
      </c>
      <c r="H30" s="1">
        <f t="shared" si="22"/>
        <v>-4.9999999999999933E-2</v>
      </c>
      <c r="I30" s="1">
        <f t="shared" si="26"/>
        <v>4.0192926045016023E-3</v>
      </c>
      <c r="J30" s="1">
        <v>0.96899999999999997</v>
      </c>
      <c r="K30" s="1">
        <v>0.90500000000000003</v>
      </c>
      <c r="L30" s="1">
        <f t="shared" si="23"/>
        <v>-6.3999999999999946E-2</v>
      </c>
      <c r="M30" s="1">
        <f t="shared" si="27"/>
        <v>5.1446945337620537E-3</v>
      </c>
      <c r="N30" s="3">
        <f t="shared" si="24"/>
        <v>-5.4666666666666641E-2</v>
      </c>
    </row>
    <row r="31" spans="1:14" x14ac:dyDescent="0.25">
      <c r="A31" s="2">
        <v>0.1</v>
      </c>
      <c r="B31" s="1">
        <v>0.95599999999999996</v>
      </c>
      <c r="C31" s="1">
        <v>0.89</v>
      </c>
      <c r="D31" s="1">
        <f t="shared" si="21"/>
        <v>-6.5999999999999948E-2</v>
      </c>
      <c r="E31" s="1">
        <f t="shared" si="25"/>
        <v>5.3054662379421183E-3</v>
      </c>
      <c r="F31" s="1">
        <v>0.96799999999999997</v>
      </c>
      <c r="G31" s="1">
        <v>0.90100000000000002</v>
      </c>
      <c r="H31" s="1">
        <f t="shared" si="22"/>
        <v>-6.6999999999999948E-2</v>
      </c>
      <c r="I31" s="1">
        <f t="shared" si="26"/>
        <v>5.3858520900321501E-3</v>
      </c>
      <c r="J31" s="1">
        <v>1.038</v>
      </c>
      <c r="K31" s="1">
        <v>0.97799999999999998</v>
      </c>
      <c r="L31" s="1">
        <f t="shared" si="23"/>
        <v>-6.0000000000000053E-2</v>
      </c>
      <c r="M31" s="1">
        <f t="shared" si="27"/>
        <v>4.823151125401934E-3</v>
      </c>
      <c r="N31" s="3">
        <f t="shared" si="24"/>
        <v>-6.4333333333333312E-2</v>
      </c>
    </row>
    <row r="32" spans="1:14" x14ac:dyDescent="0.25">
      <c r="A32" s="2">
        <v>1</v>
      </c>
      <c r="B32" s="1">
        <v>1.0489999999999999</v>
      </c>
      <c r="C32" s="1">
        <v>0.98399999999999999</v>
      </c>
      <c r="D32" s="1">
        <f t="shared" si="21"/>
        <v>-6.4999999999999947E-2</v>
      </c>
      <c r="E32" s="1">
        <f t="shared" si="25"/>
        <v>5.2250803858520855E-3</v>
      </c>
      <c r="F32" s="1">
        <v>1.069</v>
      </c>
      <c r="G32" s="1">
        <v>1.0129999999999999</v>
      </c>
      <c r="H32" s="1">
        <f t="shared" si="22"/>
        <v>-5.600000000000005E-2</v>
      </c>
      <c r="I32" s="1">
        <f t="shared" si="26"/>
        <v>4.5016077170418048E-3</v>
      </c>
      <c r="J32" s="1">
        <v>1.056</v>
      </c>
      <c r="K32" s="1">
        <v>0.99199999999999999</v>
      </c>
      <c r="L32" s="1">
        <f t="shared" si="23"/>
        <v>-6.4000000000000057E-2</v>
      </c>
      <c r="M32" s="1">
        <f t="shared" si="27"/>
        <v>5.1446945337620623E-3</v>
      </c>
      <c r="N32" s="3">
        <f t="shared" si="24"/>
        <v>-6.1666666666666682E-2</v>
      </c>
    </row>
    <row r="33" spans="1:14" x14ac:dyDescent="0.25">
      <c r="A33" s="18" t="s">
        <v>16</v>
      </c>
      <c r="B33" s="18"/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</row>
    <row r="34" spans="1:14" ht="13.8" x14ac:dyDescent="0.25">
      <c r="A34" s="2" t="s">
        <v>6</v>
      </c>
      <c r="B34" s="1" t="s">
        <v>7</v>
      </c>
      <c r="C34" s="1" t="s">
        <v>8</v>
      </c>
      <c r="D34" s="1" t="s">
        <v>1</v>
      </c>
      <c r="F34" s="1" t="s">
        <v>9</v>
      </c>
      <c r="G34" s="1" t="s">
        <v>10</v>
      </c>
      <c r="H34" s="1" t="s">
        <v>2</v>
      </c>
      <c r="J34" s="1" t="s">
        <v>11</v>
      </c>
      <c r="K34" s="1" t="s">
        <v>12</v>
      </c>
      <c r="L34" s="1" t="s">
        <v>4</v>
      </c>
      <c r="N34" s="1" t="s">
        <v>5</v>
      </c>
    </row>
    <row r="35" spans="1:14" x14ac:dyDescent="0.25">
      <c r="A35" s="2">
        <v>0.01</v>
      </c>
      <c r="B35" s="1">
        <v>0.90900000000000003</v>
      </c>
      <c r="C35" s="1">
        <v>0.90600000000000003</v>
      </c>
      <c r="D35" s="1">
        <f t="shared" ref="D35:D40" si="28">C35-B35</f>
        <v>-3.0000000000000027E-3</v>
      </c>
      <c r="E35" s="1">
        <f>D35/6.22/2*-1</f>
        <v>2.411575562700967E-4</v>
      </c>
      <c r="F35" s="1">
        <v>0.88200000000000001</v>
      </c>
      <c r="G35" s="1">
        <v>0.879</v>
      </c>
      <c r="H35" s="1">
        <f t="shared" ref="H35:H40" si="29">G35-F35</f>
        <v>-3.0000000000000027E-3</v>
      </c>
      <c r="I35" s="1">
        <f>H35/6.22/2*-1</f>
        <v>2.411575562700967E-4</v>
      </c>
      <c r="J35" s="1">
        <v>0.88100000000000001</v>
      </c>
      <c r="K35" s="1">
        <v>0.878</v>
      </c>
      <c r="L35" s="1">
        <f t="shared" ref="L35:L40" si="30">K35-J35</f>
        <v>-3.0000000000000027E-3</v>
      </c>
      <c r="M35" s="1">
        <f>L35/6.22/2*-1</f>
        <v>2.411575562700967E-4</v>
      </c>
      <c r="N35" s="3">
        <f t="shared" ref="N35:N40" si="31">(D35+H35+L35)/3</f>
        <v>-3.0000000000000027E-3</v>
      </c>
    </row>
    <row r="36" spans="1:14" x14ac:dyDescent="0.25">
      <c r="A36" s="2">
        <v>0.05</v>
      </c>
      <c r="B36" s="1">
        <v>0.91900000000000004</v>
      </c>
      <c r="C36" s="1">
        <v>0.90300000000000002</v>
      </c>
      <c r="D36" s="1">
        <f t="shared" si="28"/>
        <v>-1.6000000000000014E-2</v>
      </c>
      <c r="E36" s="1">
        <f t="shared" ref="E36:E40" si="32">D36/6.22/2*-1</f>
        <v>1.2861736334405156E-3</v>
      </c>
      <c r="F36" s="1">
        <v>0.88900000000000001</v>
      </c>
      <c r="G36" s="1">
        <v>0.875</v>
      </c>
      <c r="H36" s="1">
        <f t="shared" si="29"/>
        <v>-1.4000000000000012E-2</v>
      </c>
      <c r="I36" s="1">
        <f t="shared" ref="I36:I40" si="33">H36/6.22/2*-1</f>
        <v>1.1254019292604512E-3</v>
      </c>
      <c r="J36" s="1">
        <v>0.89500000000000002</v>
      </c>
      <c r="K36" s="1">
        <v>0.879</v>
      </c>
      <c r="L36" s="1">
        <f t="shared" si="30"/>
        <v>-1.6000000000000014E-2</v>
      </c>
      <c r="M36" s="1">
        <f t="shared" ref="M36:M40" si="34">L36/6.22/2*-1</f>
        <v>1.2861736334405156E-3</v>
      </c>
      <c r="N36" s="3">
        <f t="shared" si="31"/>
        <v>-1.5333333333333346E-2</v>
      </c>
    </row>
    <row r="37" spans="1:14" x14ac:dyDescent="0.25">
      <c r="A37" s="2">
        <v>0.5</v>
      </c>
      <c r="B37" s="1">
        <v>0.89200000000000002</v>
      </c>
      <c r="C37" s="1">
        <v>0.83199999999999996</v>
      </c>
      <c r="D37" s="1">
        <f t="shared" si="28"/>
        <v>-6.0000000000000053E-2</v>
      </c>
      <c r="E37" s="1">
        <f t="shared" si="32"/>
        <v>4.823151125401934E-3</v>
      </c>
      <c r="F37" s="1">
        <v>0.89300000000000002</v>
      </c>
      <c r="G37" s="1">
        <v>0.83599999999999997</v>
      </c>
      <c r="H37" s="1">
        <f t="shared" si="29"/>
        <v>-5.7000000000000051E-2</v>
      </c>
      <c r="I37" s="1">
        <f t="shared" si="33"/>
        <v>4.5819935691318366E-3</v>
      </c>
      <c r="J37" s="1">
        <v>0.89</v>
      </c>
      <c r="K37" s="1">
        <v>0.83699999999999997</v>
      </c>
      <c r="L37" s="1">
        <f t="shared" si="30"/>
        <v>-5.3000000000000047E-2</v>
      </c>
      <c r="M37" s="1">
        <f t="shared" si="34"/>
        <v>4.2604501607717083E-3</v>
      </c>
      <c r="N37" s="3">
        <f t="shared" si="31"/>
        <v>-5.6666666666666719E-2</v>
      </c>
    </row>
    <row r="38" spans="1:14" x14ac:dyDescent="0.25">
      <c r="A38" s="2">
        <v>1</v>
      </c>
      <c r="B38" s="1">
        <v>0.97099999999999997</v>
      </c>
      <c r="C38" s="1">
        <v>0.88600000000000001</v>
      </c>
      <c r="D38" s="1">
        <f t="shared" si="28"/>
        <v>-8.4999999999999964E-2</v>
      </c>
      <c r="E38" s="1">
        <f t="shared" si="32"/>
        <v>6.8327974276527308E-3</v>
      </c>
      <c r="F38" s="1">
        <v>0.92800000000000005</v>
      </c>
      <c r="G38" s="1">
        <v>0.86099999999999999</v>
      </c>
      <c r="H38" s="1">
        <f t="shared" si="29"/>
        <v>-6.700000000000006E-2</v>
      </c>
      <c r="I38" s="1">
        <f t="shared" si="33"/>
        <v>5.3858520900321597E-3</v>
      </c>
      <c r="J38" s="1">
        <v>0.90800000000000003</v>
      </c>
      <c r="K38" s="1">
        <v>0.84199999999999997</v>
      </c>
      <c r="L38" s="1">
        <f t="shared" si="30"/>
        <v>-6.6000000000000059E-2</v>
      </c>
      <c r="M38" s="1">
        <f t="shared" si="34"/>
        <v>5.3054662379421269E-3</v>
      </c>
      <c r="N38" s="3">
        <f t="shared" si="31"/>
        <v>-7.2666666666666699E-2</v>
      </c>
    </row>
    <row r="39" spans="1:14" x14ac:dyDescent="0.25">
      <c r="A39" s="2">
        <v>5</v>
      </c>
      <c r="B39" s="1">
        <v>1.056</v>
      </c>
      <c r="C39" s="1">
        <v>0.97</v>
      </c>
      <c r="D39" s="1">
        <f t="shared" si="28"/>
        <v>-8.6000000000000076E-2</v>
      </c>
      <c r="E39" s="1">
        <f t="shared" si="32"/>
        <v>6.9131832797427713E-3</v>
      </c>
      <c r="F39" s="1">
        <v>0.97499999999999998</v>
      </c>
      <c r="G39" s="1">
        <v>0.89300000000000002</v>
      </c>
      <c r="H39" s="1">
        <f t="shared" si="29"/>
        <v>-8.1999999999999962E-2</v>
      </c>
      <c r="I39" s="1">
        <f t="shared" si="33"/>
        <v>6.5916398713826343E-3</v>
      </c>
      <c r="J39" s="1">
        <v>0.97399999999999998</v>
      </c>
      <c r="K39" s="1">
        <v>0.89100000000000001</v>
      </c>
      <c r="L39" s="1">
        <f t="shared" si="30"/>
        <v>-8.2999999999999963E-2</v>
      </c>
      <c r="M39" s="1">
        <f t="shared" si="34"/>
        <v>6.6720257234726662E-3</v>
      </c>
      <c r="N39" s="3">
        <f t="shared" si="31"/>
        <v>-8.3666666666666667E-2</v>
      </c>
    </row>
    <row r="40" spans="1:14" x14ac:dyDescent="0.25">
      <c r="A40" s="2">
        <v>8</v>
      </c>
      <c r="B40" s="1">
        <v>1.0029999999999999</v>
      </c>
      <c r="C40" s="1">
        <v>0.91700000000000004</v>
      </c>
      <c r="D40" s="1">
        <f t="shared" si="28"/>
        <v>-8.5999999999999854E-2</v>
      </c>
      <c r="E40" s="1">
        <f t="shared" si="32"/>
        <v>6.913183279742754E-3</v>
      </c>
      <c r="F40" s="1">
        <v>0.98199999999999998</v>
      </c>
      <c r="G40" s="1">
        <v>0.89400000000000002</v>
      </c>
      <c r="H40" s="1">
        <f t="shared" si="29"/>
        <v>-8.7999999999999967E-2</v>
      </c>
      <c r="I40" s="1">
        <f t="shared" si="33"/>
        <v>7.0739549839228272E-3</v>
      </c>
      <c r="J40" s="1">
        <v>0.98299999999999998</v>
      </c>
      <c r="K40" s="1">
        <v>0.90200000000000002</v>
      </c>
      <c r="L40" s="1">
        <f t="shared" si="30"/>
        <v>-8.0999999999999961E-2</v>
      </c>
      <c r="M40" s="1">
        <f t="shared" si="34"/>
        <v>6.5112540192926015E-3</v>
      </c>
      <c r="N40" s="3">
        <f t="shared" si="31"/>
        <v>-8.4999999999999923E-2</v>
      </c>
    </row>
    <row r="41" spans="1:14" x14ac:dyDescent="0.25">
      <c r="A41" s="18" t="s">
        <v>3</v>
      </c>
      <c r="B41" s="18"/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/>
    </row>
    <row r="42" spans="1:14" ht="13.8" x14ac:dyDescent="0.25">
      <c r="A42" s="2" t="s">
        <v>6</v>
      </c>
      <c r="B42" s="1" t="s">
        <v>7</v>
      </c>
      <c r="C42" s="1" t="s">
        <v>8</v>
      </c>
      <c r="D42" s="1" t="s">
        <v>1</v>
      </c>
      <c r="F42" s="1" t="s">
        <v>9</v>
      </c>
      <c r="G42" s="1" t="s">
        <v>10</v>
      </c>
      <c r="H42" s="1" t="s">
        <v>2</v>
      </c>
      <c r="J42" s="1" t="s">
        <v>11</v>
      </c>
      <c r="K42" s="1" t="s">
        <v>12</v>
      </c>
      <c r="L42" s="1" t="s">
        <v>4</v>
      </c>
      <c r="N42" s="1" t="s">
        <v>5</v>
      </c>
    </row>
    <row r="43" spans="1:14" x14ac:dyDescent="0.25">
      <c r="A43" s="2">
        <v>0.1</v>
      </c>
      <c r="B43" s="1">
        <v>0.88800000000000001</v>
      </c>
      <c r="C43" s="1">
        <v>0.88200000000000001</v>
      </c>
      <c r="D43" s="1">
        <f t="shared" ref="D43:D47" si="35">C43-B43</f>
        <v>-6.0000000000000053E-3</v>
      </c>
      <c r="E43" s="1">
        <f>D43/6.22/2*-1</f>
        <v>4.823151125401934E-4</v>
      </c>
      <c r="F43" s="1">
        <v>0.90700000000000003</v>
      </c>
      <c r="G43" s="1">
        <v>0.90200000000000002</v>
      </c>
      <c r="H43" s="1">
        <f t="shared" ref="H43:H47" si="36">G43-F43</f>
        <v>-5.0000000000000044E-3</v>
      </c>
      <c r="I43" s="1">
        <f>H43/6.22/2*-1</f>
        <v>4.0192926045016115E-4</v>
      </c>
      <c r="J43" s="1">
        <v>0.90300000000000002</v>
      </c>
      <c r="K43" s="1">
        <v>0.89700000000000002</v>
      </c>
      <c r="L43" s="1">
        <f t="shared" ref="L43:L47" si="37">K43-J43</f>
        <v>-6.0000000000000053E-3</v>
      </c>
      <c r="M43" s="1">
        <f>L43/6.22/2*-1</f>
        <v>4.823151125401934E-4</v>
      </c>
      <c r="N43" s="3">
        <f t="shared" ref="N43:N47" si="38">(D43+H43+L43)/3</f>
        <v>-5.6666666666666714E-3</v>
      </c>
    </row>
    <row r="44" spans="1:14" x14ac:dyDescent="0.25">
      <c r="A44" s="2">
        <v>0.5</v>
      </c>
      <c r="B44" s="1">
        <v>0.91600000000000004</v>
      </c>
      <c r="C44" s="1">
        <v>0.9</v>
      </c>
      <c r="D44" s="1">
        <f t="shared" si="35"/>
        <v>-1.6000000000000014E-2</v>
      </c>
      <c r="E44" s="1">
        <f t="shared" ref="E44:E47" si="39">D44/6.22/2*-1</f>
        <v>1.2861736334405156E-3</v>
      </c>
      <c r="F44" s="1">
        <v>0.90300000000000002</v>
      </c>
      <c r="G44" s="1">
        <v>0.879</v>
      </c>
      <c r="H44" s="1">
        <f t="shared" si="36"/>
        <v>-2.4000000000000021E-2</v>
      </c>
      <c r="I44" s="1">
        <f t="shared" ref="I44:I47" si="40">H44/6.22/2*-1</f>
        <v>1.9292604501607736E-3</v>
      </c>
      <c r="J44" s="1">
        <v>0.88700000000000001</v>
      </c>
      <c r="K44" s="1">
        <v>0.86399999999999999</v>
      </c>
      <c r="L44" s="1">
        <f t="shared" si="37"/>
        <v>-2.300000000000002E-2</v>
      </c>
      <c r="M44" s="1">
        <f t="shared" ref="M44:M47" si="41">L44/6.22/2*-1</f>
        <v>1.8488745980707413E-3</v>
      </c>
      <c r="N44" s="3">
        <f t="shared" si="38"/>
        <v>-2.1000000000000019E-2</v>
      </c>
    </row>
    <row r="45" spans="1:14" x14ac:dyDescent="0.25">
      <c r="A45" s="2">
        <v>1</v>
      </c>
      <c r="B45" s="1">
        <v>0.92</v>
      </c>
      <c r="C45" s="1">
        <v>0.89300000000000002</v>
      </c>
      <c r="D45" s="1">
        <f t="shared" si="35"/>
        <v>-2.7000000000000024E-2</v>
      </c>
      <c r="E45" s="1">
        <f t="shared" si="39"/>
        <v>2.1704180064308701E-3</v>
      </c>
      <c r="F45" s="1">
        <v>0.92800000000000005</v>
      </c>
      <c r="G45" s="1">
        <v>0.88900000000000001</v>
      </c>
      <c r="H45" s="1">
        <f t="shared" si="36"/>
        <v>-3.9000000000000035E-2</v>
      </c>
      <c r="I45" s="1">
        <f t="shared" si="40"/>
        <v>3.1350482315112569E-3</v>
      </c>
      <c r="J45" s="1">
        <v>0.93899999999999995</v>
      </c>
      <c r="K45" s="1">
        <v>0.90300000000000002</v>
      </c>
      <c r="L45" s="1">
        <f t="shared" si="37"/>
        <v>-3.5999999999999921E-2</v>
      </c>
      <c r="M45" s="1">
        <f t="shared" si="41"/>
        <v>2.8938906752411513E-3</v>
      </c>
      <c r="N45" s="3">
        <f t="shared" si="38"/>
        <v>-3.3999999999999996E-2</v>
      </c>
    </row>
    <row r="46" spans="1:14" x14ac:dyDescent="0.25">
      <c r="A46" s="2">
        <v>2</v>
      </c>
      <c r="B46" s="1">
        <v>0.96299999999999997</v>
      </c>
      <c r="C46" s="1">
        <v>0.90100000000000002</v>
      </c>
      <c r="D46" s="1">
        <f t="shared" si="35"/>
        <v>-6.1999999999999944E-2</v>
      </c>
      <c r="E46" s="1">
        <f t="shared" si="39"/>
        <v>4.983922829581989E-3</v>
      </c>
      <c r="F46" s="1">
        <v>0.95099999999999996</v>
      </c>
      <c r="G46" s="1">
        <v>0.88300000000000001</v>
      </c>
      <c r="H46" s="1">
        <f t="shared" si="36"/>
        <v>-6.7999999999999949E-2</v>
      </c>
      <c r="I46" s="1">
        <f t="shared" si="40"/>
        <v>5.4662379421221829E-3</v>
      </c>
      <c r="J46" s="1">
        <v>1.0109999999999999</v>
      </c>
      <c r="K46" s="1">
        <v>0.92200000000000004</v>
      </c>
      <c r="L46" s="1">
        <f t="shared" si="37"/>
        <v>-8.8999999999999857E-2</v>
      </c>
      <c r="M46" s="1">
        <f t="shared" si="41"/>
        <v>7.1543408360128504E-3</v>
      </c>
      <c r="N46" s="3">
        <f t="shared" si="38"/>
        <v>-7.2999999999999912E-2</v>
      </c>
    </row>
    <row r="47" spans="1:14" x14ac:dyDescent="0.25">
      <c r="A47" s="2">
        <v>3</v>
      </c>
      <c r="B47" s="1">
        <v>0.93600000000000005</v>
      </c>
      <c r="C47" s="1">
        <v>0.873</v>
      </c>
      <c r="D47" s="1">
        <f t="shared" si="35"/>
        <v>-6.3000000000000056E-2</v>
      </c>
      <c r="E47" s="1">
        <f t="shared" si="39"/>
        <v>5.0643086816720305E-3</v>
      </c>
      <c r="F47" s="1">
        <v>0.98399999999999999</v>
      </c>
      <c r="G47" s="1">
        <v>0.9</v>
      </c>
      <c r="H47" s="1">
        <f t="shared" si="36"/>
        <v>-8.3999999999999964E-2</v>
      </c>
      <c r="I47" s="1">
        <f t="shared" si="40"/>
        <v>6.752411575562698E-3</v>
      </c>
      <c r="J47" s="1">
        <v>0.99399999999999999</v>
      </c>
      <c r="K47" s="1">
        <v>0.93</v>
      </c>
      <c r="L47" s="1">
        <f t="shared" si="37"/>
        <v>-6.3999999999999946E-2</v>
      </c>
      <c r="M47" s="1">
        <f t="shared" si="41"/>
        <v>5.1446945337620537E-3</v>
      </c>
      <c r="N47" s="3">
        <f t="shared" si="38"/>
        <v>-7.0333333333333317E-2</v>
      </c>
    </row>
    <row r="48" spans="1:14" x14ac:dyDescent="0.25">
      <c r="A48" s="18" t="s">
        <v>17</v>
      </c>
      <c r="B48" s="18"/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</row>
    <row r="49" spans="1:14" ht="13.8" x14ac:dyDescent="0.25">
      <c r="A49" s="2" t="s">
        <v>6</v>
      </c>
      <c r="B49" s="1" t="s">
        <v>7</v>
      </c>
      <c r="C49" s="1" t="s">
        <v>8</v>
      </c>
      <c r="D49" s="1" t="s">
        <v>1</v>
      </c>
      <c r="F49" s="1" t="s">
        <v>9</v>
      </c>
      <c r="G49" s="1" t="s">
        <v>10</v>
      </c>
      <c r="H49" s="1" t="s">
        <v>2</v>
      </c>
      <c r="J49" s="1" t="s">
        <v>11</v>
      </c>
      <c r="K49" s="1" t="s">
        <v>12</v>
      </c>
      <c r="L49" s="1" t="s">
        <v>4</v>
      </c>
      <c r="N49" s="1" t="s">
        <v>5</v>
      </c>
    </row>
    <row r="50" spans="1:14" x14ac:dyDescent="0.25">
      <c r="A50" s="2">
        <v>0.1</v>
      </c>
      <c r="B50" s="1">
        <v>1.08</v>
      </c>
      <c r="C50" s="1">
        <v>1.0720000000000001</v>
      </c>
      <c r="D50" s="1">
        <f t="shared" ref="D50:D54" si="42">C50-B50</f>
        <v>-8.0000000000000071E-3</v>
      </c>
      <c r="E50" s="1">
        <f>D50/6.22/5*-1</f>
        <v>2.5723472668810309E-4</v>
      </c>
      <c r="F50" s="1">
        <v>1.014</v>
      </c>
      <c r="G50" s="1">
        <v>1.008</v>
      </c>
      <c r="H50" s="1">
        <f t="shared" ref="H50:H54" si="43">G50-F50</f>
        <v>-6.0000000000000053E-3</v>
      </c>
      <c r="I50" s="1">
        <f>H50/6.22/5*-1</f>
        <v>1.9292604501607735E-4</v>
      </c>
      <c r="J50" s="1">
        <v>0.99</v>
      </c>
      <c r="K50" s="1">
        <v>0.98399999999999999</v>
      </c>
      <c r="L50" s="1">
        <f t="shared" ref="L50:L54" si="44">K50-J50</f>
        <v>-6.0000000000000053E-3</v>
      </c>
      <c r="M50" s="1">
        <f>L50/6.22/5*-1</f>
        <v>1.9292604501607735E-4</v>
      </c>
      <c r="N50" s="3">
        <f t="shared" ref="N50:N54" si="45">(D50+H50+L50)/3</f>
        <v>-6.6666666666666723E-3</v>
      </c>
    </row>
    <row r="51" spans="1:14" x14ac:dyDescent="0.25">
      <c r="A51" s="2">
        <v>0.5</v>
      </c>
      <c r="B51" s="1">
        <v>0.97799999999999998</v>
      </c>
      <c r="C51" s="1">
        <v>0.95699999999999996</v>
      </c>
      <c r="D51" s="1">
        <f t="shared" si="42"/>
        <v>-2.1000000000000019E-2</v>
      </c>
      <c r="E51" s="1">
        <f t="shared" ref="E51:E54" si="46">D51/6.22/5*-1</f>
        <v>6.752411575562708E-4</v>
      </c>
      <c r="F51" s="1">
        <v>1.0209999999999999</v>
      </c>
      <c r="G51" s="1">
        <v>0.997</v>
      </c>
      <c r="H51" s="1">
        <f t="shared" si="43"/>
        <v>-2.399999999999991E-2</v>
      </c>
      <c r="I51" s="1">
        <f t="shared" ref="I51:I54" si="47">H51/6.22/5*-1</f>
        <v>7.7170418006430582E-4</v>
      </c>
      <c r="J51" s="1">
        <v>1.07</v>
      </c>
      <c r="K51" s="1">
        <v>1.042</v>
      </c>
      <c r="L51" s="1">
        <f t="shared" si="44"/>
        <v>-2.8000000000000025E-2</v>
      </c>
      <c r="M51" s="1">
        <f t="shared" ref="M51:M54" si="48">L51/6.22/5*-1</f>
        <v>9.0032154340836099E-4</v>
      </c>
      <c r="N51" s="3">
        <f t="shared" si="45"/>
        <v>-2.4333333333333318E-2</v>
      </c>
    </row>
    <row r="52" spans="1:14" x14ac:dyDescent="0.25">
      <c r="A52" s="2">
        <v>1</v>
      </c>
      <c r="B52" s="1">
        <v>0.97899999999999998</v>
      </c>
      <c r="C52" s="1">
        <v>0.91700000000000004</v>
      </c>
      <c r="D52" s="1">
        <f t="shared" si="42"/>
        <v>-6.1999999999999944E-2</v>
      </c>
      <c r="E52" s="1">
        <f t="shared" si="46"/>
        <v>1.9935691318327957E-3</v>
      </c>
      <c r="F52" s="1">
        <v>1.006</v>
      </c>
      <c r="G52" s="1">
        <v>0.92600000000000005</v>
      </c>
      <c r="H52" s="1">
        <f t="shared" si="43"/>
        <v>-7.999999999999996E-2</v>
      </c>
      <c r="I52" s="1">
        <f t="shared" si="47"/>
        <v>2.5723472668810277E-3</v>
      </c>
      <c r="J52" s="1">
        <v>0.996</v>
      </c>
      <c r="K52" s="1">
        <v>0.92300000000000004</v>
      </c>
      <c r="L52" s="1">
        <f t="shared" si="44"/>
        <v>-7.2999999999999954E-2</v>
      </c>
      <c r="M52" s="1">
        <f t="shared" si="48"/>
        <v>2.3472668810289375E-3</v>
      </c>
      <c r="N52" s="3">
        <f t="shared" si="45"/>
        <v>-7.1666666666666615E-2</v>
      </c>
    </row>
    <row r="53" spans="1:14" x14ac:dyDescent="0.25">
      <c r="A53" s="2">
        <v>3</v>
      </c>
      <c r="B53" s="1">
        <v>1.0089999999999999</v>
      </c>
      <c r="C53" s="1">
        <v>0.88300000000000001</v>
      </c>
      <c r="D53" s="1">
        <f t="shared" si="42"/>
        <v>-0.12599999999999989</v>
      </c>
      <c r="E53" s="1">
        <f t="shared" si="46"/>
        <v>4.0514469453376174E-3</v>
      </c>
      <c r="F53" s="1">
        <v>1.0129999999999999</v>
      </c>
      <c r="G53" s="1">
        <v>0.89600000000000002</v>
      </c>
      <c r="H53" s="1">
        <f t="shared" si="43"/>
        <v>-0.11699999999999988</v>
      </c>
      <c r="I53" s="1">
        <f t="shared" si="47"/>
        <v>3.7620578778135008E-3</v>
      </c>
      <c r="J53" s="1">
        <v>1.0249999999999999</v>
      </c>
      <c r="K53" s="1">
        <v>0.90400000000000003</v>
      </c>
      <c r="L53" s="1">
        <f t="shared" si="44"/>
        <v>-0.12099999999999989</v>
      </c>
      <c r="M53" s="1">
        <f t="shared" si="48"/>
        <v>3.8906752411575528E-3</v>
      </c>
      <c r="N53" s="3">
        <f t="shared" si="45"/>
        <v>-0.12133333333333322</v>
      </c>
    </row>
    <row r="54" spans="1:14" x14ac:dyDescent="0.25">
      <c r="A54" s="2">
        <v>5</v>
      </c>
      <c r="B54" s="1">
        <v>1.028</v>
      </c>
      <c r="C54" s="1">
        <v>0.90300000000000002</v>
      </c>
      <c r="D54" s="1">
        <f t="shared" si="42"/>
        <v>-0.125</v>
      </c>
      <c r="E54" s="1">
        <f t="shared" si="46"/>
        <v>4.0192926045016075E-3</v>
      </c>
      <c r="F54" s="1">
        <v>1.0129999999999999</v>
      </c>
      <c r="G54" s="1">
        <v>0.89200000000000002</v>
      </c>
      <c r="H54" s="1">
        <f t="shared" si="43"/>
        <v>-0.12099999999999989</v>
      </c>
      <c r="I54" s="1">
        <f t="shared" si="47"/>
        <v>3.8906752411575528E-3</v>
      </c>
      <c r="J54" s="1">
        <v>1.0429999999999999</v>
      </c>
      <c r="K54" s="1">
        <v>0.92600000000000005</v>
      </c>
      <c r="L54" s="1">
        <f t="shared" si="44"/>
        <v>-0.11699999999999988</v>
      </c>
      <c r="M54" s="1">
        <f t="shared" si="48"/>
        <v>3.7620578778135008E-3</v>
      </c>
      <c r="N54" s="3">
        <f t="shared" si="45"/>
        <v>-0.12099999999999993</v>
      </c>
    </row>
    <row r="55" spans="1:14" x14ac:dyDescent="0.25">
      <c r="A55" s="18" t="s">
        <v>18</v>
      </c>
      <c r="B55" s="18"/>
      <c r="C55" s="18"/>
      <c r="D55" s="18"/>
      <c r="E55" s="18"/>
      <c r="F55" s="18"/>
      <c r="G55" s="18"/>
      <c r="H55" s="18"/>
      <c r="I55" s="18"/>
      <c r="J55" s="18"/>
      <c r="K55" s="18"/>
      <c r="L55" s="18"/>
      <c r="M55" s="18"/>
      <c r="N55" s="18"/>
    </row>
    <row r="56" spans="1:14" ht="13.8" x14ac:dyDescent="0.25">
      <c r="A56" s="2" t="s">
        <v>6</v>
      </c>
      <c r="B56" s="1" t="s">
        <v>7</v>
      </c>
      <c r="C56" s="1" t="s">
        <v>8</v>
      </c>
      <c r="D56" s="1" t="s">
        <v>1</v>
      </c>
      <c r="F56" s="1" t="s">
        <v>9</v>
      </c>
      <c r="G56" s="1" t="s">
        <v>10</v>
      </c>
      <c r="H56" s="1" t="s">
        <v>2</v>
      </c>
      <c r="J56" s="1" t="s">
        <v>11</v>
      </c>
      <c r="K56" s="1" t="s">
        <v>12</v>
      </c>
      <c r="L56" s="1" t="s">
        <v>4</v>
      </c>
      <c r="N56" s="1" t="s">
        <v>5</v>
      </c>
    </row>
    <row r="57" spans="1:14" x14ac:dyDescent="0.25">
      <c r="A57" s="2">
        <v>0.1</v>
      </c>
      <c r="B57" s="1">
        <v>0.88300000000000001</v>
      </c>
      <c r="C57" s="1">
        <v>0.873</v>
      </c>
      <c r="D57" s="1">
        <f t="shared" ref="D57:D61" si="49">C57-B57</f>
        <v>-1.0000000000000009E-2</v>
      </c>
      <c r="E57" s="1">
        <f>D57/6.22/10*-1</f>
        <v>1.6077170418006445E-4</v>
      </c>
      <c r="F57" s="1">
        <v>0.90100000000000002</v>
      </c>
      <c r="G57" s="1">
        <v>0.89300000000000002</v>
      </c>
      <c r="H57" s="1">
        <f t="shared" ref="H57:H61" si="50">G57-F57</f>
        <v>-8.0000000000000071E-3</v>
      </c>
      <c r="I57" s="1">
        <f>H57/6.22/10*-1</f>
        <v>1.2861736334405155E-4</v>
      </c>
      <c r="J57" s="1">
        <v>0.91600000000000004</v>
      </c>
      <c r="K57" s="1">
        <v>0.90700000000000003</v>
      </c>
      <c r="L57" s="1">
        <f t="shared" ref="L57:L61" si="51">K57-J57</f>
        <v>-9.000000000000008E-3</v>
      </c>
      <c r="M57" s="1">
        <f>L57/6.22/10*-1</f>
        <v>1.4469453376205802E-4</v>
      </c>
      <c r="N57" s="3">
        <f t="shared" ref="N57:N61" si="52">(D57+H57+L57)/3</f>
        <v>-9.000000000000008E-3</v>
      </c>
    </row>
    <row r="58" spans="1:14" x14ac:dyDescent="0.25">
      <c r="A58" s="2">
        <v>0.5</v>
      </c>
      <c r="B58" s="1">
        <v>0.98699999999999999</v>
      </c>
      <c r="C58" s="1">
        <v>0.97099999999999997</v>
      </c>
      <c r="D58" s="1">
        <f t="shared" si="49"/>
        <v>-1.6000000000000014E-2</v>
      </c>
      <c r="E58" s="1">
        <f t="shared" ref="E58:E61" si="53">D58/6.22/10*-1</f>
        <v>2.5723472668810309E-4</v>
      </c>
      <c r="F58" s="1">
        <v>0.99</v>
      </c>
      <c r="G58" s="1">
        <v>0.97299999999999998</v>
      </c>
      <c r="H58" s="1">
        <f t="shared" si="50"/>
        <v>-1.7000000000000015E-2</v>
      </c>
      <c r="I58" s="1">
        <f t="shared" ref="I58:I61" si="54">H58/6.22/10*-1</f>
        <v>2.733118971061096E-4</v>
      </c>
      <c r="J58" s="1">
        <v>1.012</v>
      </c>
      <c r="K58" s="1">
        <v>0.99399999999999999</v>
      </c>
      <c r="L58" s="1">
        <f t="shared" si="51"/>
        <v>-1.8000000000000016E-2</v>
      </c>
      <c r="M58" s="1">
        <f t="shared" ref="M58:M61" si="55">L58/6.22/10*-1</f>
        <v>2.8938906752411605E-4</v>
      </c>
      <c r="N58" s="3">
        <f t="shared" si="52"/>
        <v>-1.7000000000000015E-2</v>
      </c>
    </row>
    <row r="59" spans="1:14" x14ac:dyDescent="0.25">
      <c r="A59" s="2">
        <v>1</v>
      </c>
      <c r="B59" s="1">
        <v>0.85699999999999998</v>
      </c>
      <c r="C59" s="1">
        <v>0.83599999999999997</v>
      </c>
      <c r="D59" s="1">
        <f t="shared" si="49"/>
        <v>-2.1000000000000019E-2</v>
      </c>
      <c r="E59" s="1">
        <f t="shared" si="53"/>
        <v>3.376205787781354E-4</v>
      </c>
      <c r="F59" s="1">
        <v>0.91800000000000004</v>
      </c>
      <c r="G59" s="1">
        <v>0.89200000000000002</v>
      </c>
      <c r="H59" s="1">
        <f t="shared" si="50"/>
        <v>-2.6000000000000023E-2</v>
      </c>
      <c r="I59" s="1">
        <f t="shared" si="54"/>
        <v>4.1800643086816754E-4</v>
      </c>
      <c r="J59" s="1">
        <v>0.92600000000000005</v>
      </c>
      <c r="K59" s="1">
        <v>0.90200000000000002</v>
      </c>
      <c r="L59" s="1">
        <f t="shared" si="51"/>
        <v>-2.4000000000000021E-2</v>
      </c>
      <c r="M59" s="1">
        <f t="shared" si="55"/>
        <v>3.858520900321547E-4</v>
      </c>
      <c r="N59" s="3">
        <f t="shared" si="52"/>
        <v>-2.3666666666666687E-2</v>
      </c>
    </row>
    <row r="60" spans="1:14" x14ac:dyDescent="0.25">
      <c r="A60" s="2">
        <v>3</v>
      </c>
      <c r="B60" s="1">
        <v>0.95399999999999996</v>
      </c>
      <c r="C60" s="1">
        <v>0.88400000000000001</v>
      </c>
      <c r="D60" s="1">
        <f t="shared" si="49"/>
        <v>-6.9999999999999951E-2</v>
      </c>
      <c r="E60" s="1">
        <f t="shared" si="53"/>
        <v>1.1254019292604495E-3</v>
      </c>
      <c r="F60" s="1">
        <v>0.91600000000000004</v>
      </c>
      <c r="G60" s="1">
        <v>0.86299999999999999</v>
      </c>
      <c r="H60" s="1">
        <f t="shared" si="50"/>
        <v>-5.3000000000000047E-2</v>
      </c>
      <c r="I60" s="1">
        <f t="shared" si="54"/>
        <v>8.520900321543417E-4</v>
      </c>
      <c r="J60" s="1">
        <v>0.97599999999999998</v>
      </c>
      <c r="K60" s="1">
        <v>0.91300000000000003</v>
      </c>
      <c r="L60" s="1">
        <f t="shared" si="51"/>
        <v>-6.2999999999999945E-2</v>
      </c>
      <c r="M60" s="1">
        <f t="shared" si="55"/>
        <v>1.0128617363344044E-3</v>
      </c>
      <c r="N60" s="3">
        <f t="shared" si="52"/>
        <v>-6.1999999999999979E-2</v>
      </c>
    </row>
    <row r="61" spans="1:14" x14ac:dyDescent="0.25">
      <c r="A61" s="2">
        <v>5</v>
      </c>
      <c r="B61" s="1">
        <v>0.99099999999999999</v>
      </c>
      <c r="C61" s="1">
        <v>0.93200000000000005</v>
      </c>
      <c r="D61" s="1">
        <f t="shared" si="49"/>
        <v>-5.8999999999999941E-2</v>
      </c>
      <c r="E61" s="1">
        <f t="shared" si="53"/>
        <v>9.4855305466237856E-4</v>
      </c>
      <c r="F61" s="1">
        <v>0.96599999999999997</v>
      </c>
      <c r="G61" s="1">
        <v>0.90400000000000003</v>
      </c>
      <c r="H61" s="1">
        <f t="shared" si="50"/>
        <v>-6.1999999999999944E-2</v>
      </c>
      <c r="I61" s="1">
        <f t="shared" si="54"/>
        <v>9.9678456591639785E-4</v>
      </c>
      <c r="J61" s="1">
        <v>1.014</v>
      </c>
      <c r="K61" s="1">
        <v>0.95499999999999996</v>
      </c>
      <c r="L61" s="1">
        <f t="shared" si="51"/>
        <v>-5.9000000000000052E-2</v>
      </c>
      <c r="M61" s="1">
        <f t="shared" si="55"/>
        <v>9.4855305466238029E-4</v>
      </c>
      <c r="N61" s="3">
        <f t="shared" si="52"/>
        <v>-5.9999999999999977E-2</v>
      </c>
    </row>
    <row r="62" spans="1:14" x14ac:dyDescent="0.25">
      <c r="A62" s="18" t="s">
        <v>19</v>
      </c>
      <c r="B62" s="18"/>
      <c r="C62" s="18"/>
      <c r="D62" s="18"/>
      <c r="E62" s="18"/>
      <c r="F62" s="18"/>
      <c r="G62" s="18"/>
      <c r="H62" s="18"/>
      <c r="I62" s="18"/>
      <c r="J62" s="18"/>
      <c r="K62" s="18"/>
      <c r="L62" s="18"/>
      <c r="M62" s="18"/>
      <c r="N62" s="18"/>
    </row>
    <row r="63" spans="1:14" ht="13.8" x14ac:dyDescent="0.25">
      <c r="A63" s="2" t="s">
        <v>6</v>
      </c>
      <c r="B63" s="1" t="s">
        <v>7</v>
      </c>
      <c r="C63" s="1" t="s">
        <v>8</v>
      </c>
      <c r="D63" s="1" t="s">
        <v>1</v>
      </c>
      <c r="F63" s="1" t="s">
        <v>9</v>
      </c>
      <c r="G63" s="1" t="s">
        <v>10</v>
      </c>
      <c r="H63" s="1" t="s">
        <v>2</v>
      </c>
      <c r="J63" s="1" t="s">
        <v>11</v>
      </c>
      <c r="K63" s="1" t="s">
        <v>12</v>
      </c>
      <c r="L63" s="1" t="s">
        <v>4</v>
      </c>
      <c r="N63" s="1" t="s">
        <v>5</v>
      </c>
    </row>
    <row r="64" spans="1:14" x14ac:dyDescent="0.25">
      <c r="A64" s="2">
        <v>0.01</v>
      </c>
      <c r="B64" s="1">
        <v>0.95699999999999996</v>
      </c>
      <c r="C64" s="1">
        <v>0.95099999999999996</v>
      </c>
      <c r="D64" s="1">
        <f t="shared" ref="D64:D68" si="56">C64-B64</f>
        <v>-6.0000000000000053E-3</v>
      </c>
      <c r="E64" s="1">
        <f>D64/6.22/5*-1</f>
        <v>1.9292604501607735E-4</v>
      </c>
      <c r="F64" s="1">
        <v>0.92600000000000005</v>
      </c>
      <c r="G64" s="1">
        <v>0.92100000000000004</v>
      </c>
      <c r="H64" s="1">
        <f t="shared" ref="H64:H68" si="57">G64-F64</f>
        <v>-5.0000000000000044E-3</v>
      </c>
      <c r="I64" s="1">
        <f>H64/6.22/5*-1</f>
        <v>1.6077170418006445E-4</v>
      </c>
      <c r="J64" s="1">
        <v>0.93400000000000005</v>
      </c>
      <c r="K64" s="1">
        <v>0.93</v>
      </c>
      <c r="L64" s="1">
        <f t="shared" ref="L64:L68" si="58">K64-J64</f>
        <v>-4.0000000000000036E-3</v>
      </c>
      <c r="M64" s="1">
        <f>L64/6.22/5*-1</f>
        <v>1.2861736334405155E-4</v>
      </c>
      <c r="N64" s="3">
        <f t="shared" ref="N64:N68" si="59">(D64+H64+L64)/3</f>
        <v>-5.0000000000000044E-3</v>
      </c>
    </row>
    <row r="65" spans="1:14" x14ac:dyDescent="0.25">
      <c r="A65" s="2">
        <v>0.05</v>
      </c>
      <c r="B65" s="1">
        <v>0.98299999999999998</v>
      </c>
      <c r="C65" s="1">
        <v>0.97099999999999997</v>
      </c>
      <c r="D65" s="1">
        <f t="shared" si="56"/>
        <v>-1.2000000000000011E-2</v>
      </c>
      <c r="E65" s="1">
        <f t="shared" ref="E65:E68" si="60">D65/6.22/5*-1</f>
        <v>3.858520900321547E-4</v>
      </c>
      <c r="F65" s="1">
        <v>1.0609999999999999</v>
      </c>
      <c r="G65" s="1">
        <v>1.048</v>
      </c>
      <c r="H65" s="1">
        <f t="shared" si="57"/>
        <v>-1.2999999999999901E-2</v>
      </c>
      <c r="I65" s="1">
        <f t="shared" ref="I65:I68" si="61">H65/6.22/5*-1</f>
        <v>4.1800643086816402E-4</v>
      </c>
      <c r="J65" s="1">
        <v>0.98299999999999998</v>
      </c>
      <c r="K65" s="1">
        <v>0.96899999999999997</v>
      </c>
      <c r="L65" s="1">
        <f t="shared" si="58"/>
        <v>-1.4000000000000012E-2</v>
      </c>
      <c r="M65" s="1">
        <f t="shared" ref="M65:M68" si="62">L65/6.22/5*-1</f>
        <v>4.501607717041805E-4</v>
      </c>
      <c r="N65" s="3">
        <f t="shared" si="59"/>
        <v>-1.2999999999999975E-2</v>
      </c>
    </row>
    <row r="66" spans="1:14" x14ac:dyDescent="0.25">
      <c r="A66" s="2">
        <v>0.1</v>
      </c>
      <c r="B66" s="1">
        <v>0.872</v>
      </c>
      <c r="C66" s="1">
        <v>0.83599999999999997</v>
      </c>
      <c r="D66" s="1">
        <f t="shared" si="56"/>
        <v>-3.6000000000000032E-2</v>
      </c>
      <c r="E66" s="1">
        <f t="shared" si="60"/>
        <v>1.1575562700964642E-3</v>
      </c>
      <c r="F66" s="1">
        <v>0.90800000000000003</v>
      </c>
      <c r="G66" s="1">
        <v>0.86599999999999999</v>
      </c>
      <c r="H66" s="1">
        <f t="shared" si="57"/>
        <v>-4.2000000000000037E-2</v>
      </c>
      <c r="I66" s="1">
        <f t="shared" si="61"/>
        <v>1.3504823151125416E-3</v>
      </c>
      <c r="J66" s="1">
        <v>0.92600000000000005</v>
      </c>
      <c r="K66" s="1">
        <v>0.88700000000000001</v>
      </c>
      <c r="L66" s="1">
        <f t="shared" si="58"/>
        <v>-3.9000000000000035E-2</v>
      </c>
      <c r="M66" s="1">
        <f t="shared" si="62"/>
        <v>1.2540192926045028E-3</v>
      </c>
      <c r="N66" s="3">
        <f t="shared" si="59"/>
        <v>-3.9000000000000035E-2</v>
      </c>
    </row>
    <row r="67" spans="1:14" x14ac:dyDescent="0.25">
      <c r="A67" s="2">
        <v>0.3</v>
      </c>
      <c r="B67" s="1">
        <v>0.95599999999999996</v>
      </c>
      <c r="C67" s="1">
        <v>0.90500000000000003</v>
      </c>
      <c r="D67" s="1">
        <f t="shared" si="56"/>
        <v>-5.0999999999999934E-2</v>
      </c>
      <c r="E67" s="1">
        <f t="shared" si="60"/>
        <v>1.6398713826366539E-3</v>
      </c>
      <c r="F67" s="1">
        <v>0.97599999999999998</v>
      </c>
      <c r="G67" s="1">
        <v>0.92600000000000005</v>
      </c>
      <c r="H67" s="1">
        <f t="shared" si="57"/>
        <v>-4.9999999999999933E-2</v>
      </c>
      <c r="I67" s="1">
        <f t="shared" si="61"/>
        <v>1.6077170418006409E-3</v>
      </c>
      <c r="J67" s="1">
        <v>1.016</v>
      </c>
      <c r="K67" s="1">
        <v>0.96399999999999997</v>
      </c>
      <c r="L67" s="1">
        <f t="shared" si="58"/>
        <v>-5.2000000000000046E-2</v>
      </c>
      <c r="M67" s="1">
        <f t="shared" si="62"/>
        <v>1.6720257234726702E-3</v>
      </c>
      <c r="N67" s="3">
        <f t="shared" si="59"/>
        <v>-5.0999999999999969E-2</v>
      </c>
    </row>
    <row r="68" spans="1:14" x14ac:dyDescent="0.25">
      <c r="A68" s="2">
        <v>0.5</v>
      </c>
      <c r="B68" s="1">
        <v>0.97299999999999998</v>
      </c>
      <c r="C68" s="1">
        <v>0.92400000000000004</v>
      </c>
      <c r="D68" s="1">
        <f t="shared" si="56"/>
        <v>-4.8999999999999932E-2</v>
      </c>
      <c r="E68" s="1">
        <f t="shared" si="60"/>
        <v>1.5755627009646281E-3</v>
      </c>
      <c r="F68" s="1">
        <v>0.95599999999999996</v>
      </c>
      <c r="G68" s="1">
        <v>0.90300000000000002</v>
      </c>
      <c r="H68" s="1">
        <f t="shared" si="57"/>
        <v>-5.2999999999999936E-2</v>
      </c>
      <c r="I68" s="1">
        <f t="shared" si="61"/>
        <v>1.7041800643086799E-3</v>
      </c>
      <c r="J68" s="1">
        <v>0.94399999999999995</v>
      </c>
      <c r="K68" s="1">
        <v>0.88700000000000001</v>
      </c>
      <c r="L68" s="1">
        <f t="shared" si="58"/>
        <v>-5.699999999999994E-2</v>
      </c>
      <c r="M68" s="1">
        <f t="shared" si="62"/>
        <v>1.8327974276527311E-3</v>
      </c>
      <c r="N68" s="3">
        <f t="shared" si="59"/>
        <v>-5.2999999999999936E-2</v>
      </c>
    </row>
  </sheetData>
  <mergeCells count="9">
    <mergeCell ref="A41:N41"/>
    <mergeCell ref="A48:N48"/>
    <mergeCell ref="A55:N55"/>
    <mergeCell ref="A62:N62"/>
    <mergeCell ref="A1:N1"/>
    <mergeCell ref="A9:N9"/>
    <mergeCell ref="A18:N18"/>
    <mergeCell ref="A26:N26"/>
    <mergeCell ref="A33:N33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A89B36-668B-4DEF-B4D2-64AA6C2C2EB5}">
  <dimension ref="A1:A8"/>
  <sheetViews>
    <sheetView tabSelected="1" topLeftCell="A7" workbookViewId="0">
      <selection activeCell="C16" sqref="C16"/>
    </sheetView>
  </sheetViews>
  <sheetFormatPr defaultRowHeight="13.8" x14ac:dyDescent="0.25"/>
  <cols>
    <col min="1" max="1" width="82.88671875" style="14" customWidth="1"/>
  </cols>
  <sheetData>
    <row r="1" spans="1:1" ht="81.599999999999994" customHeight="1" x14ac:dyDescent="0.25">
      <c r="A1" s="15" t="s">
        <v>124</v>
      </c>
    </row>
    <row r="2" spans="1:1" ht="88.8" customHeight="1" x14ac:dyDescent="0.25">
      <c r="A2" s="16" t="s">
        <v>123</v>
      </c>
    </row>
    <row r="3" spans="1:1" ht="79.2" x14ac:dyDescent="0.25">
      <c r="A3" s="16" t="s">
        <v>122</v>
      </c>
    </row>
    <row r="4" spans="1:1" ht="85.8" customHeight="1" x14ac:dyDescent="0.25">
      <c r="A4" s="16" t="s">
        <v>121</v>
      </c>
    </row>
    <row r="5" spans="1:1" ht="81.599999999999994" customHeight="1" x14ac:dyDescent="0.25">
      <c r="A5" s="16" t="s">
        <v>120</v>
      </c>
    </row>
    <row r="6" spans="1:1" ht="79.8" customHeight="1" x14ac:dyDescent="0.25">
      <c r="A6" s="16" t="s">
        <v>125</v>
      </c>
    </row>
    <row r="7" spans="1:1" ht="81.599999999999994" customHeight="1" x14ac:dyDescent="0.25">
      <c r="A7" s="16" t="s">
        <v>126</v>
      </c>
    </row>
    <row r="8" spans="1:1" ht="87.6" customHeight="1" thickBot="1" x14ac:dyDescent="0.3">
      <c r="A8" s="17" t="s">
        <v>127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Fig.5</vt:lpstr>
      <vt:lpstr>Supplementary Table 2</vt:lpstr>
      <vt:lpstr>Supplementary Table 6</vt:lpstr>
      <vt:lpstr>Supplementary Table 7</vt:lpstr>
      <vt:lpstr>Eight extant IRED sequences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朱鑫</dc:creator>
  <cp:lastModifiedBy>鑫 朱</cp:lastModifiedBy>
  <dcterms:created xsi:type="dcterms:W3CDTF">2015-06-05T18:19:34Z</dcterms:created>
  <dcterms:modified xsi:type="dcterms:W3CDTF">2024-10-29T02:46:38Z</dcterms:modified>
</cp:coreProperties>
</file>