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OG_Shared\LonaMody\VA Merit Review\Papers\Paper 1 - Main paper\Submission #3 - Nature Communications transfer\Revise and Resubmit\Files for Submission\2.3.25 Changes for Acceptance\"/>
    </mc:Choice>
  </mc:AlternateContent>
  <xr:revisionPtr revIDLastSave="0" documentId="8_{6BDBFFD1-7225-45D8-A6EA-F000FC08B573}" xr6:coauthVersionLast="47" xr6:coauthVersionMax="47" xr10:uidLastSave="{00000000-0000-0000-0000-000000000000}"/>
  <bookViews>
    <workbookView xWindow="-110" yWindow="-110" windowWidth="19420" windowHeight="10300" tabRatio="776" xr2:uid="{6EEF36E9-1BDD-433F-9290-68B6BB306281}"/>
  </bookViews>
  <sheets>
    <sheet name="Figure 1" sheetId="1" r:id="rId1"/>
    <sheet name="Figure 2" sheetId="2" r:id="rId2"/>
    <sheet name="Figure 3" sheetId="6" r:id="rId3"/>
    <sheet name="Supplemental Figure 2" sheetId="4" r:id="rId4"/>
    <sheet name="Supplemental Figure 3" sheetId="5" r:id="rId5"/>
    <sheet name="Supplemental Figure 4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6" l="1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5" i="6"/>
  <c r="F7" i="6"/>
  <c r="F6" i="6"/>
  <c r="F4" i="6"/>
  <c r="F3" i="6"/>
</calcChain>
</file>

<file path=xl/sharedStrings.xml><?xml version="1.0" encoding="utf-8"?>
<sst xmlns="http://schemas.openxmlformats.org/spreadsheetml/2006/main" count="676" uniqueCount="248">
  <si>
    <t>pr_overall</t>
  </si>
  <si>
    <t>MRSA</t>
  </si>
  <si>
    <t>Any Time</t>
  </si>
  <si>
    <t>VRE</t>
  </si>
  <si>
    <t>RGNB</t>
  </si>
  <si>
    <t>MDRO</t>
  </si>
  <si>
    <t>organism</t>
  </si>
  <si>
    <t>time</t>
  </si>
  <si>
    <t>Total</t>
  </si>
  <si>
    <t>182</t>
  </si>
  <si>
    <t>MRSA Colonized at Baseline</t>
  </si>
  <si>
    <t>17 (9.3%)</t>
  </si>
  <si>
    <t>MRSA Not Colonized at Baseline</t>
  </si>
  <si>
    <t>165 (90.7%)</t>
  </si>
  <si>
    <t>MRSA Colonized at Discharge</t>
  </si>
  <si>
    <t>20 (11.0%)</t>
  </si>
  <si>
    <t>MRSA Spontaneously Deconlonzied</t>
  </si>
  <si>
    <t>17</t>
  </si>
  <si>
    <t>6 (35.3%)</t>
  </si>
  <si>
    <t>MRSA Remained Colonized</t>
  </si>
  <si>
    <t>11 (64.7%)</t>
  </si>
  <si>
    <t>MRSA Newly Colonized</t>
  </si>
  <si>
    <t>165</t>
  </si>
  <si>
    <t>9 (5.5%)</t>
  </si>
  <si>
    <t>MRSA Remained Uncolonized</t>
  </si>
  <si>
    <t>156 (94.5%)</t>
  </si>
  <si>
    <t>VRE Colonized at Baseline</t>
  </si>
  <si>
    <t>47 (25.8%)</t>
  </si>
  <si>
    <t>VRE Not Colonized at Baseline</t>
  </si>
  <si>
    <t>135 (74.2%)</t>
  </si>
  <si>
    <t>VRE Colonized at Discharge</t>
  </si>
  <si>
    <t>46 (25.3%)</t>
  </si>
  <si>
    <t>VRE Spontaneously Deconlonzied</t>
  </si>
  <si>
    <t>47</t>
  </si>
  <si>
    <t>20 (42.6%)</t>
  </si>
  <si>
    <t>VRE Remained Colonized</t>
  </si>
  <si>
    <t>27 (57.4%)</t>
  </si>
  <si>
    <t>VRE Newly Colonized</t>
  </si>
  <si>
    <t>135</t>
  </si>
  <si>
    <t>19 (14.1%)</t>
  </si>
  <si>
    <t>VRE Remained Uncolonized</t>
  </si>
  <si>
    <t>116 (85.9%)</t>
  </si>
  <si>
    <t>RGNB Colonized at Baseline</t>
  </si>
  <si>
    <t>26 (14.3%)</t>
  </si>
  <si>
    <t>RGNB Not Colonized at Baseline</t>
  </si>
  <si>
    <t>156 (85.7%)</t>
  </si>
  <si>
    <t>RGNB Colonized at Discharge</t>
  </si>
  <si>
    <t>18 (9.9%)</t>
  </si>
  <si>
    <t>RGNB Spontaneously Deconlonzied</t>
  </si>
  <si>
    <t>26</t>
  </si>
  <si>
    <t>21 (80.8%)</t>
  </si>
  <si>
    <t>RGNB Remained Colonized</t>
  </si>
  <si>
    <t>5 (19.2%)</t>
  </si>
  <si>
    <t>RGNB Newly Colonized</t>
  </si>
  <si>
    <t>156</t>
  </si>
  <si>
    <t>13 (8.3%)</t>
  </si>
  <si>
    <t>RGNB Remained Uncolonized</t>
  </si>
  <si>
    <t>143 (91.7%)</t>
  </si>
  <si>
    <t>MDRO Colonized at Baseline</t>
  </si>
  <si>
    <t>67 (36.8%)</t>
  </si>
  <si>
    <t>MDRO Not Colonized at Baseline</t>
  </si>
  <si>
    <t>115 (63.2%)</t>
  </si>
  <si>
    <t>MDRO Colonized at Discharge</t>
  </si>
  <si>
    <t>65 (35.7%)</t>
  </si>
  <si>
    <t>MDRO Spontaneously Deconlonzied</t>
  </si>
  <si>
    <t>67</t>
  </si>
  <si>
    <t>25 (37.3%)</t>
  </si>
  <si>
    <t>MDRO Remained Colonized</t>
  </si>
  <si>
    <t>42 (62.7%)</t>
  </si>
  <si>
    <t>MDRO Newly Colonized</t>
  </si>
  <si>
    <t>115</t>
  </si>
  <si>
    <t>23 (20.0%)</t>
  </si>
  <si>
    <t>MDRO Remained Uncolonized</t>
  </si>
  <si>
    <t>92 (80.0%)</t>
  </si>
  <si>
    <t>label</t>
  </si>
  <si>
    <t>denominator</t>
  </si>
  <si>
    <t>N</t>
  </si>
  <si>
    <t>90</t>
  </si>
  <si>
    <t>55</t>
  </si>
  <si>
    <t>37</t>
  </si>
  <si>
    <t>7 (7.8%)</t>
  </si>
  <si>
    <t>7 (12.7%)</t>
  </si>
  <si>
    <t>3 (8.1%)</t>
  </si>
  <si>
    <t>83 (92.2%)</t>
  </si>
  <si>
    <t>48 (87.3%)</t>
  </si>
  <si>
    <t>34 (91.9%)</t>
  </si>
  <si>
    <t>6 (6.7%)</t>
  </si>
  <si>
    <t>9 (16.4%)</t>
  </si>
  <si>
    <t>5 (13.5%)</t>
  </si>
  <si>
    <t>7</t>
  </si>
  <si>
    <t>3 (42.9%)</t>
  </si>
  <si>
    <t>3</t>
  </si>
  <si>
    <t>0 (0.0%)</t>
  </si>
  <si>
    <t>4 (57.1%)</t>
  </si>
  <si>
    <t>3 (100.0%)</t>
  </si>
  <si>
    <t>83</t>
  </si>
  <si>
    <t>2 (2.4%)</t>
  </si>
  <si>
    <t>48</t>
  </si>
  <si>
    <t>5 (10.4%)</t>
  </si>
  <si>
    <t>34</t>
  </si>
  <si>
    <t>2 (5.9%)</t>
  </si>
  <si>
    <t>81 (97.6%)</t>
  </si>
  <si>
    <t>43 (89.6%)</t>
  </si>
  <si>
    <t>32 (94.1%)</t>
  </si>
  <si>
    <t>25 (27.8%)</t>
  </si>
  <si>
    <t>15 (27.3%)</t>
  </si>
  <si>
    <t>7 (18.9%)</t>
  </si>
  <si>
    <t>65 (72.2%)</t>
  </si>
  <si>
    <t>40 (72.7%)</t>
  </si>
  <si>
    <t>30 (81.1%)</t>
  </si>
  <si>
    <t>24 (26.7%)</t>
  </si>
  <si>
    <t>14 (25.5%)</t>
  </si>
  <si>
    <t>8 (21.6%)</t>
  </si>
  <si>
    <t>25</t>
  </si>
  <si>
    <t>11 (44.0%)</t>
  </si>
  <si>
    <t>15</t>
  </si>
  <si>
    <t>5 (33.3%)</t>
  </si>
  <si>
    <t>14 (56.0%)</t>
  </si>
  <si>
    <t>10 (66.7%)</t>
  </si>
  <si>
    <t>65</t>
  </si>
  <si>
    <t>10 (15.4%)</t>
  </si>
  <si>
    <t>40</t>
  </si>
  <si>
    <t>4 (10.0%)</t>
  </si>
  <si>
    <t>30</t>
  </si>
  <si>
    <t>5 (16.7%)</t>
  </si>
  <si>
    <t>55 (84.6%)</t>
  </si>
  <si>
    <t>36 (90.0%)</t>
  </si>
  <si>
    <t>25 (83.3%)</t>
  </si>
  <si>
    <t>9 (10.0%)</t>
  </si>
  <si>
    <t>12 (21.8%)</t>
  </si>
  <si>
    <t>81 (90.0%)</t>
  </si>
  <si>
    <t>43 (78.2%)</t>
  </si>
  <si>
    <t>32 (86.5%)</t>
  </si>
  <si>
    <t>8 (8.9%)</t>
  </si>
  <si>
    <t>6 (10.9%)</t>
  </si>
  <si>
    <t>4 (10.8%)</t>
  </si>
  <si>
    <t>9</t>
  </si>
  <si>
    <t>7 (77.8%)</t>
  </si>
  <si>
    <t>12</t>
  </si>
  <si>
    <t>11 (91.7%)</t>
  </si>
  <si>
    <t>5</t>
  </si>
  <si>
    <t>3 (60.0%)</t>
  </si>
  <si>
    <t>2 (22.2%)</t>
  </si>
  <si>
    <t>1 (8.3%)</t>
  </si>
  <si>
    <t>2 (40.0%)</t>
  </si>
  <si>
    <t>81</t>
  </si>
  <si>
    <t>6 (7.4%)</t>
  </si>
  <si>
    <t>43</t>
  </si>
  <si>
    <t>5 (11.6%)</t>
  </si>
  <si>
    <t>32</t>
  </si>
  <si>
    <t>2 (6.3%)</t>
  </si>
  <si>
    <t>75 (92.6%)</t>
  </si>
  <si>
    <t>38 (88.4%)</t>
  </si>
  <si>
    <t>30 (93.8%)</t>
  </si>
  <si>
    <t>32 (35.6%)</t>
  </si>
  <si>
    <t>24 (43.6%)</t>
  </si>
  <si>
    <t>11 (29.7%)</t>
  </si>
  <si>
    <t>58 (64.4%)</t>
  </si>
  <si>
    <t>31 (56.4%)</t>
  </si>
  <si>
    <t>26 (70.3%)</t>
  </si>
  <si>
    <t>30 (33.3%)</t>
  </si>
  <si>
    <t>23 (41.8%)</t>
  </si>
  <si>
    <t>12 (32.4%)</t>
  </si>
  <si>
    <t>14 (43.8%)</t>
  </si>
  <si>
    <t>24</t>
  </si>
  <si>
    <t>8 (33.3%)</t>
  </si>
  <si>
    <t>11</t>
  </si>
  <si>
    <t>3 (27.3%)</t>
  </si>
  <si>
    <t>18 (56.3%)</t>
  </si>
  <si>
    <t>16 (66.7%)</t>
  </si>
  <si>
    <t>8 (72.7%)</t>
  </si>
  <si>
    <t>58</t>
  </si>
  <si>
    <t>12 (20.7%)</t>
  </si>
  <si>
    <t>31</t>
  </si>
  <si>
    <t>7 (22.6%)</t>
  </si>
  <si>
    <t>4 (15.4%)</t>
  </si>
  <si>
    <t>46 (79.3%)</t>
  </si>
  <si>
    <t>24 (77.4%)</t>
  </si>
  <si>
    <t>22 (84.6%)</t>
  </si>
  <si>
    <t>a_denominator</t>
  </si>
  <si>
    <t>a_numerator_pct</t>
  </si>
  <si>
    <t>b_denominator</t>
  </si>
  <si>
    <t>b_numerator_pct</t>
  </si>
  <si>
    <t>c_denominator</t>
  </si>
  <si>
    <t>c_numerator_pct</t>
  </si>
  <si>
    <t>None</t>
  </si>
  <si>
    <t>H</t>
  </si>
  <si>
    <t>G</t>
  </si>
  <si>
    <t>H&amp;N</t>
  </si>
  <si>
    <t>H&amp;G</t>
  </si>
  <si>
    <t>H&amp;N&amp;G</t>
  </si>
  <si>
    <t>facility</t>
  </si>
  <si>
    <t>a</t>
  </si>
  <si>
    <t>mrsa</t>
  </si>
  <si>
    <t>N&amp;G</t>
  </si>
  <si>
    <t>vre</t>
  </si>
  <si>
    <t>rgnb</t>
  </si>
  <si>
    <t>day_0</t>
  </si>
  <si>
    <t>day_7</t>
  </si>
  <si>
    <t>day_14</t>
  </si>
  <si>
    <t>day_21</t>
  </si>
  <si>
    <t>day_30</t>
  </si>
  <si>
    <t>day_60</t>
  </si>
  <si>
    <t>day_90</t>
  </si>
  <si>
    <t>b</t>
  </si>
  <si>
    <t>contamination</t>
  </si>
  <si>
    <t>visit_1</t>
  </si>
  <si>
    <t>visit_2</t>
  </si>
  <si>
    <t>visit_3</t>
  </si>
  <si>
    <t>visit_4</t>
  </si>
  <si>
    <t>visit_5</t>
  </si>
  <si>
    <t>No</t>
  </si>
  <si>
    <t>Yes</t>
  </si>
  <si>
    <t>c</t>
  </si>
  <si>
    <t xml:space="preserve">Participant hand colonized before use </t>
  </si>
  <si>
    <t>Participant hand not colonized before use</t>
  </si>
  <si>
    <t>Rate of transmission from participant to equipment</t>
  </si>
  <si>
    <t>Transmission from unknown source to surface</t>
  </si>
  <si>
    <t>Transmission from participant hand to surface</t>
  </si>
  <si>
    <t>percent</t>
  </si>
  <si>
    <t xml:space="preserve">Surface contaminated before use </t>
  </si>
  <si>
    <t>Surface not contaminated before use</t>
  </si>
  <si>
    <t>Rate of transmission from equipment to participant hand</t>
  </si>
  <si>
    <t>Transmission from surface to participant hand</t>
  </si>
  <si>
    <t>Transmission from unknown source to participant hand</t>
  </si>
  <si>
    <t>d</t>
  </si>
  <si>
    <t>numerator</t>
  </si>
  <si>
    <t>e</t>
  </si>
  <si>
    <t>panel</t>
  </si>
  <si>
    <t>ExposureOrOutcome</t>
  </si>
  <si>
    <t>Participant hand not colonized first</t>
  </si>
  <si>
    <t>Participant hand colonized first</t>
  </si>
  <si>
    <t>Equipment not contaminated first</t>
  </si>
  <si>
    <t>Equipment contaminated first</t>
  </si>
  <si>
    <t>OR</t>
  </si>
  <si>
    <t>LCL</t>
  </si>
  <si>
    <t>UCL</t>
  </si>
  <si>
    <t>Baseline</t>
  </si>
  <si>
    <t>Discharge</t>
  </si>
  <si>
    <t>outcome</t>
  </si>
  <si>
    <t>NumeratorAndPercent</t>
  </si>
  <si>
    <t>ColonizedSites</t>
  </si>
  <si>
    <t>pr_overall_lcl</t>
  </si>
  <si>
    <t>pr_overall_ucl</t>
  </si>
  <si>
    <t>PValue</t>
  </si>
  <si>
    <t>pr_facilityA</t>
  </si>
  <si>
    <t>pr_facilityB</t>
  </si>
  <si>
    <t>pr_facilityC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</si>
</sst>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6" fillId="0" borderId="0" xfId="0" applyFont="1"/>
    <xf numFmtId="0" fontId="7" fillId="0" borderId="0" xfId="0" applyFont="1"/>
    <xf numFmtId="1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10" fontId="1" fillId="0" borderId="0" xfId="0" applyNumberFormat="1" applyFont="1" applyAlignment="1">
      <alignment horizontal="left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AAA1-6B07-4DBC-8FAB-11DB4E5708C7}">
  <dimension ref="A1:H13"/>
  <sheetViews>
    <sheetView tabSelected="1" workbookViewId="0">
      <selection activeCell="I4" sqref="I4"/>
    </sheetView>
  </sheetViews>
  <sheetFormatPr defaultRowHeight="14.5" x14ac:dyDescent="0.35"/>
  <cols>
    <col min="2" max="2" width="13.1796875" customWidth="1"/>
    <col min="3" max="3" width="10.90625" customWidth="1"/>
    <col min="4" max="5" width="12.36328125" customWidth="1"/>
    <col min="6" max="8" width="10.90625" customWidth="1"/>
  </cols>
  <sheetData>
    <row r="1" spans="1:8" s="3" customFormat="1" x14ac:dyDescent="0.35">
      <c r="A1" s="5" t="s">
        <v>6</v>
      </c>
      <c r="B1" s="5" t="s">
        <v>7</v>
      </c>
      <c r="C1" s="6" t="s">
        <v>0</v>
      </c>
      <c r="D1" s="4" t="s">
        <v>242</v>
      </c>
      <c r="E1" s="4" t="s">
        <v>243</v>
      </c>
      <c r="F1" s="6" t="s">
        <v>245</v>
      </c>
      <c r="G1" s="6" t="s">
        <v>246</v>
      </c>
      <c r="H1" s="6" t="s">
        <v>247</v>
      </c>
    </row>
    <row r="2" spans="1:8" x14ac:dyDescent="0.35">
      <c r="A2" s="7" t="s">
        <v>1</v>
      </c>
      <c r="B2" s="7" t="s">
        <v>237</v>
      </c>
      <c r="C2" s="8">
        <v>9.3406591415405273</v>
      </c>
      <c r="D2" s="8">
        <v>5.8671293258667001</v>
      </c>
      <c r="E2" s="8">
        <v>14.55271053314209</v>
      </c>
      <c r="F2" s="8">
        <v>7.777778148651123</v>
      </c>
      <c r="G2" s="8">
        <v>12.727272033691406</v>
      </c>
      <c r="H2" s="8">
        <v>8.1081075668334961</v>
      </c>
    </row>
    <row r="3" spans="1:8" x14ac:dyDescent="0.35">
      <c r="A3" s="7" t="s">
        <v>1</v>
      </c>
      <c r="B3" s="7" t="s">
        <v>238</v>
      </c>
      <c r="C3" s="8">
        <v>10.989010810852051</v>
      </c>
      <c r="D3" s="8">
        <v>7.1789636611938477</v>
      </c>
      <c r="E3" s="8">
        <v>16.462509155273438</v>
      </c>
      <c r="F3" s="8">
        <v>6.6666669845581055</v>
      </c>
      <c r="G3" s="8">
        <v>16.363636016845703</v>
      </c>
      <c r="H3" s="8">
        <v>13.51351261138916</v>
      </c>
    </row>
    <row r="4" spans="1:8" x14ac:dyDescent="0.35">
      <c r="A4" s="7" t="s">
        <v>1</v>
      </c>
      <c r="B4" s="7" t="s">
        <v>2</v>
      </c>
      <c r="C4" s="8">
        <v>19.230770111083984</v>
      </c>
      <c r="D4" s="8">
        <v>14.109847068786621</v>
      </c>
      <c r="E4" s="8">
        <v>25.655096054077148</v>
      </c>
      <c r="F4" s="8">
        <v>15.555556297302246</v>
      </c>
      <c r="G4" s="8">
        <v>25.454544067382813</v>
      </c>
      <c r="H4" s="8">
        <v>18.918918609619141</v>
      </c>
    </row>
    <row r="5" spans="1:8" x14ac:dyDescent="0.35">
      <c r="A5" s="7" t="s">
        <v>3</v>
      </c>
      <c r="B5" s="7" t="s">
        <v>237</v>
      </c>
      <c r="C5" s="8">
        <v>25.824176788330078</v>
      </c>
      <c r="D5" s="8">
        <v>19.951824188232422</v>
      </c>
      <c r="E5" s="8">
        <v>32.718460083007813</v>
      </c>
      <c r="F5" s="8">
        <v>27.777778625488281</v>
      </c>
      <c r="G5" s="8">
        <v>27.272727966308594</v>
      </c>
      <c r="H5" s="8">
        <v>18.918918609619141</v>
      </c>
    </row>
    <row r="6" spans="1:8" x14ac:dyDescent="0.35">
      <c r="A6" s="7" t="s">
        <v>3</v>
      </c>
      <c r="B6" s="7" t="s">
        <v>238</v>
      </c>
      <c r="C6" s="8">
        <v>25.274726867675781</v>
      </c>
      <c r="D6" s="8">
        <v>19.457334518432617</v>
      </c>
      <c r="E6" s="8">
        <v>32.137413024902344</v>
      </c>
      <c r="F6" s="8">
        <v>26.666667938232422</v>
      </c>
      <c r="G6" s="8">
        <v>25.454544067382813</v>
      </c>
      <c r="H6" s="8">
        <v>21.621622085571289</v>
      </c>
    </row>
    <row r="7" spans="1:8" x14ac:dyDescent="0.35">
      <c r="A7" s="7" t="s">
        <v>3</v>
      </c>
      <c r="B7" s="7" t="s">
        <v>2</v>
      </c>
      <c r="C7" s="8">
        <v>48.351650238037109</v>
      </c>
      <c r="D7" s="8">
        <v>41.128948211669922</v>
      </c>
      <c r="E7" s="8">
        <v>55.643878936767578</v>
      </c>
      <c r="F7" s="8">
        <v>51.111114501953125</v>
      </c>
      <c r="G7" s="8">
        <v>49.090911865234375</v>
      </c>
      <c r="H7" s="8">
        <v>40.540538787841797</v>
      </c>
    </row>
    <row r="8" spans="1:8" x14ac:dyDescent="0.35">
      <c r="A8" s="7" t="s">
        <v>4</v>
      </c>
      <c r="B8" s="7" t="s">
        <v>237</v>
      </c>
      <c r="C8" s="8">
        <v>14.285715103149414</v>
      </c>
      <c r="D8" s="8">
        <v>9.8879899978637695</v>
      </c>
      <c r="E8" s="8">
        <v>20.20088005065918</v>
      </c>
      <c r="F8" s="8">
        <v>10</v>
      </c>
      <c r="G8" s="8">
        <v>21.818181991577148</v>
      </c>
      <c r="H8" s="8">
        <v>13.51351261138916</v>
      </c>
    </row>
    <row r="9" spans="1:8" x14ac:dyDescent="0.35">
      <c r="A9" s="7" t="s">
        <v>4</v>
      </c>
      <c r="B9" s="7" t="s">
        <v>238</v>
      </c>
      <c r="C9" s="8">
        <v>9.8901100158691406</v>
      </c>
      <c r="D9" s="8">
        <v>6.3006973266601563</v>
      </c>
      <c r="E9" s="8">
        <v>15.19279956817627</v>
      </c>
      <c r="F9" s="8">
        <v>8.8888893127441406</v>
      </c>
      <c r="G9" s="8">
        <v>10.909090995788574</v>
      </c>
      <c r="H9" s="8">
        <v>10.810811042785645</v>
      </c>
    </row>
    <row r="10" spans="1:8" x14ac:dyDescent="0.35">
      <c r="A10" s="7" t="s">
        <v>4</v>
      </c>
      <c r="B10" s="7" t="s">
        <v>2</v>
      </c>
      <c r="C10" s="8">
        <v>30.219781875610352</v>
      </c>
      <c r="D10" s="8">
        <v>23.951190948486328</v>
      </c>
      <c r="E10" s="8">
        <v>37.323802947998047</v>
      </c>
      <c r="F10" s="8">
        <v>24.44444465637207</v>
      </c>
      <c r="G10" s="8">
        <v>36.363636016845703</v>
      </c>
      <c r="H10" s="8">
        <v>35.135135650634766</v>
      </c>
    </row>
    <row r="11" spans="1:8" x14ac:dyDescent="0.35">
      <c r="A11" s="7" t="s">
        <v>5</v>
      </c>
      <c r="B11" s="7" t="s">
        <v>237</v>
      </c>
      <c r="C11" s="8">
        <v>36.813186645507813</v>
      </c>
      <c r="D11" s="8">
        <v>30.079885482788086</v>
      </c>
      <c r="E11" s="8">
        <v>44.103015899658203</v>
      </c>
      <c r="F11" s="8">
        <v>35.555557250976563</v>
      </c>
      <c r="G11" s="8">
        <v>43.636363983154297</v>
      </c>
      <c r="H11" s="8">
        <v>29.729730606079102</v>
      </c>
    </row>
    <row r="12" spans="1:8" x14ac:dyDescent="0.35">
      <c r="A12" s="7" t="s">
        <v>5</v>
      </c>
      <c r="B12" s="7" t="s">
        <v>238</v>
      </c>
      <c r="C12" s="8">
        <v>35.714286804199219</v>
      </c>
      <c r="D12" s="8">
        <v>29.048473358154297</v>
      </c>
      <c r="E12" s="8">
        <v>42.983062744140625</v>
      </c>
      <c r="F12" s="8">
        <v>33.333335876464844</v>
      </c>
      <c r="G12" s="8">
        <v>41.818180084228516</v>
      </c>
      <c r="H12" s="8">
        <v>32.432430267333984</v>
      </c>
    </row>
    <row r="13" spans="1:8" x14ac:dyDescent="0.35">
      <c r="A13" s="7" t="s">
        <v>5</v>
      </c>
      <c r="B13" s="7" t="s">
        <v>2</v>
      </c>
      <c r="C13" s="8">
        <v>65.384613037109375</v>
      </c>
      <c r="D13" s="8">
        <v>58.140735626220703</v>
      </c>
      <c r="E13" s="8">
        <v>71.979072570800781</v>
      </c>
      <c r="F13" s="8">
        <v>66.666671752929688</v>
      </c>
      <c r="G13" s="8">
        <v>70.909088134765625</v>
      </c>
      <c r="H13" s="8">
        <v>54.054050445556641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F67D-2DAF-4D22-9307-05D623633102}">
  <dimension ref="A1:C29"/>
  <sheetViews>
    <sheetView workbookViewId="0">
      <selection activeCell="F10" sqref="F10"/>
    </sheetView>
  </sheetViews>
  <sheetFormatPr defaultRowHeight="14.5" x14ac:dyDescent="0.35"/>
  <cols>
    <col min="1" max="1" width="35.6328125" customWidth="1"/>
    <col min="2" max="2" width="13.453125" customWidth="1"/>
    <col min="3" max="3" width="20.54296875" customWidth="1"/>
  </cols>
  <sheetData>
    <row r="1" spans="1:3" x14ac:dyDescent="0.35">
      <c r="A1" s="4" t="s">
        <v>239</v>
      </c>
      <c r="B1" s="1" t="s">
        <v>75</v>
      </c>
      <c r="C1" s="4" t="s">
        <v>240</v>
      </c>
    </row>
    <row r="2" spans="1:3" x14ac:dyDescent="0.35">
      <c r="A2" s="2" t="s">
        <v>10</v>
      </c>
      <c r="B2" s="2" t="s">
        <v>9</v>
      </c>
      <c r="C2" s="2" t="s">
        <v>11</v>
      </c>
    </row>
    <row r="3" spans="1:3" x14ac:dyDescent="0.35">
      <c r="A3" s="2" t="s">
        <v>12</v>
      </c>
      <c r="B3" s="2" t="s">
        <v>9</v>
      </c>
      <c r="C3" s="2" t="s">
        <v>13</v>
      </c>
    </row>
    <row r="4" spans="1:3" x14ac:dyDescent="0.35">
      <c r="A4" s="2" t="s">
        <v>14</v>
      </c>
      <c r="B4" s="2" t="s">
        <v>9</v>
      </c>
      <c r="C4" s="2" t="s">
        <v>15</v>
      </c>
    </row>
    <row r="5" spans="1:3" x14ac:dyDescent="0.35">
      <c r="A5" s="2" t="s">
        <v>16</v>
      </c>
      <c r="B5" s="2" t="s">
        <v>17</v>
      </c>
      <c r="C5" s="2" t="s">
        <v>18</v>
      </c>
    </row>
    <row r="6" spans="1:3" x14ac:dyDescent="0.35">
      <c r="A6" s="2" t="s">
        <v>19</v>
      </c>
      <c r="B6" s="2" t="s">
        <v>17</v>
      </c>
      <c r="C6" s="2" t="s">
        <v>20</v>
      </c>
    </row>
    <row r="7" spans="1:3" x14ac:dyDescent="0.35">
      <c r="A7" s="2" t="s">
        <v>21</v>
      </c>
      <c r="B7" s="2" t="s">
        <v>22</v>
      </c>
      <c r="C7" s="2" t="s">
        <v>23</v>
      </c>
    </row>
    <row r="8" spans="1:3" x14ac:dyDescent="0.35">
      <c r="A8" s="2" t="s">
        <v>24</v>
      </c>
      <c r="B8" s="2" t="s">
        <v>22</v>
      </c>
      <c r="C8" s="2" t="s">
        <v>25</v>
      </c>
    </row>
    <row r="9" spans="1:3" x14ac:dyDescent="0.35">
      <c r="A9" s="2" t="s">
        <v>26</v>
      </c>
      <c r="B9" s="2" t="s">
        <v>9</v>
      </c>
      <c r="C9" s="2" t="s">
        <v>27</v>
      </c>
    </row>
    <row r="10" spans="1:3" x14ac:dyDescent="0.35">
      <c r="A10" s="2" t="s">
        <v>28</v>
      </c>
      <c r="B10" s="2" t="s">
        <v>9</v>
      </c>
      <c r="C10" s="2" t="s">
        <v>29</v>
      </c>
    </row>
    <row r="11" spans="1:3" x14ac:dyDescent="0.35">
      <c r="A11" s="2" t="s">
        <v>30</v>
      </c>
      <c r="B11" s="2" t="s">
        <v>9</v>
      </c>
      <c r="C11" s="2" t="s">
        <v>31</v>
      </c>
    </row>
    <row r="12" spans="1:3" x14ac:dyDescent="0.35">
      <c r="A12" s="2" t="s">
        <v>32</v>
      </c>
      <c r="B12" s="2" t="s">
        <v>33</v>
      </c>
      <c r="C12" s="2" t="s">
        <v>34</v>
      </c>
    </row>
    <row r="13" spans="1:3" x14ac:dyDescent="0.35">
      <c r="A13" s="2" t="s">
        <v>35</v>
      </c>
      <c r="B13" s="2" t="s">
        <v>33</v>
      </c>
      <c r="C13" s="2" t="s">
        <v>36</v>
      </c>
    </row>
    <row r="14" spans="1:3" x14ac:dyDescent="0.35">
      <c r="A14" s="2" t="s">
        <v>37</v>
      </c>
      <c r="B14" s="2" t="s">
        <v>38</v>
      </c>
      <c r="C14" s="2" t="s">
        <v>39</v>
      </c>
    </row>
    <row r="15" spans="1:3" x14ac:dyDescent="0.35">
      <c r="A15" s="2" t="s">
        <v>40</v>
      </c>
      <c r="B15" s="2" t="s">
        <v>38</v>
      </c>
      <c r="C15" s="2" t="s">
        <v>41</v>
      </c>
    </row>
    <row r="16" spans="1:3" x14ac:dyDescent="0.35">
      <c r="A16" s="2" t="s">
        <v>42</v>
      </c>
      <c r="B16" s="2" t="s">
        <v>9</v>
      </c>
      <c r="C16" s="2" t="s">
        <v>43</v>
      </c>
    </row>
    <row r="17" spans="1:3" x14ac:dyDescent="0.35">
      <c r="A17" s="2" t="s">
        <v>44</v>
      </c>
      <c r="B17" s="2" t="s">
        <v>9</v>
      </c>
      <c r="C17" s="2" t="s">
        <v>45</v>
      </c>
    </row>
    <row r="18" spans="1:3" x14ac:dyDescent="0.35">
      <c r="A18" s="2" t="s">
        <v>46</v>
      </c>
      <c r="B18" s="2" t="s">
        <v>9</v>
      </c>
      <c r="C18" s="2" t="s">
        <v>47</v>
      </c>
    </row>
    <row r="19" spans="1:3" x14ac:dyDescent="0.35">
      <c r="A19" s="2" t="s">
        <v>48</v>
      </c>
      <c r="B19" s="2" t="s">
        <v>49</v>
      </c>
      <c r="C19" s="2" t="s">
        <v>50</v>
      </c>
    </row>
    <row r="20" spans="1:3" x14ac:dyDescent="0.35">
      <c r="A20" s="2" t="s">
        <v>51</v>
      </c>
      <c r="B20" s="2" t="s">
        <v>49</v>
      </c>
      <c r="C20" s="2" t="s">
        <v>52</v>
      </c>
    </row>
    <row r="21" spans="1:3" x14ac:dyDescent="0.35">
      <c r="A21" s="2" t="s">
        <v>53</v>
      </c>
      <c r="B21" s="2" t="s">
        <v>54</v>
      </c>
      <c r="C21" s="2" t="s">
        <v>55</v>
      </c>
    </row>
    <row r="22" spans="1:3" x14ac:dyDescent="0.35">
      <c r="A22" s="2" t="s">
        <v>56</v>
      </c>
      <c r="B22" s="2" t="s">
        <v>54</v>
      </c>
      <c r="C22" s="2" t="s">
        <v>57</v>
      </c>
    </row>
    <row r="23" spans="1:3" x14ac:dyDescent="0.35">
      <c r="A23" s="2" t="s">
        <v>58</v>
      </c>
      <c r="B23" s="2" t="s">
        <v>9</v>
      </c>
      <c r="C23" s="2" t="s">
        <v>59</v>
      </c>
    </row>
    <row r="24" spans="1:3" x14ac:dyDescent="0.35">
      <c r="A24" s="2" t="s">
        <v>60</v>
      </c>
      <c r="B24" s="2" t="s">
        <v>9</v>
      </c>
      <c r="C24" s="2" t="s">
        <v>61</v>
      </c>
    </row>
    <row r="25" spans="1:3" x14ac:dyDescent="0.35">
      <c r="A25" s="2" t="s">
        <v>62</v>
      </c>
      <c r="B25" s="2" t="s">
        <v>9</v>
      </c>
      <c r="C25" s="2" t="s">
        <v>63</v>
      </c>
    </row>
    <row r="26" spans="1:3" x14ac:dyDescent="0.35">
      <c r="A26" t="s">
        <v>64</v>
      </c>
      <c r="B26" t="s">
        <v>65</v>
      </c>
      <c r="C26" t="s">
        <v>66</v>
      </c>
    </row>
    <row r="27" spans="1:3" x14ac:dyDescent="0.35">
      <c r="A27" t="s">
        <v>67</v>
      </c>
      <c r="B27" t="s">
        <v>65</v>
      </c>
      <c r="C27" t="s">
        <v>68</v>
      </c>
    </row>
    <row r="28" spans="1:3" x14ac:dyDescent="0.35">
      <c r="A28" t="s">
        <v>69</v>
      </c>
      <c r="B28" t="s">
        <v>70</v>
      </c>
      <c r="C28" t="s">
        <v>71</v>
      </c>
    </row>
    <row r="29" spans="1:3" x14ac:dyDescent="0.35">
      <c r="A29" t="s">
        <v>72</v>
      </c>
      <c r="B29" t="s">
        <v>70</v>
      </c>
      <c r="C2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A510-4F81-42AA-AD67-37F040DAA59C}">
  <dimension ref="A2:J30"/>
  <sheetViews>
    <sheetView zoomScale="89" zoomScaleNormal="89" workbookViewId="0">
      <selection activeCell="M9" sqref="M9"/>
    </sheetView>
  </sheetViews>
  <sheetFormatPr defaultRowHeight="14.5" x14ac:dyDescent="0.35"/>
  <cols>
    <col min="3" max="3" width="46.81640625" customWidth="1"/>
    <col min="4" max="4" width="11.36328125" style="7" customWidth="1"/>
    <col min="5" max="5" width="11.36328125" style="11" customWidth="1"/>
    <col min="6" max="6" width="11.36328125" style="12" customWidth="1"/>
    <col min="10" max="10" width="10" bestFit="1" customWidth="1"/>
  </cols>
  <sheetData>
    <row r="2" spans="1:10" s="3" customFormat="1" x14ac:dyDescent="0.35">
      <c r="A2" s="3" t="s">
        <v>228</v>
      </c>
      <c r="B2" s="3" t="s">
        <v>6</v>
      </c>
      <c r="C2" s="3" t="s">
        <v>229</v>
      </c>
      <c r="D2" s="5" t="s">
        <v>76</v>
      </c>
      <c r="E2" s="14" t="s">
        <v>226</v>
      </c>
      <c r="F2" s="15" t="s">
        <v>219</v>
      </c>
      <c r="G2" s="3" t="s">
        <v>234</v>
      </c>
      <c r="H2" s="3" t="s">
        <v>235</v>
      </c>
      <c r="I2" s="3" t="s">
        <v>236</v>
      </c>
      <c r="J2" s="3" t="s">
        <v>244</v>
      </c>
    </row>
    <row r="3" spans="1:10" x14ac:dyDescent="0.35">
      <c r="A3" t="s">
        <v>192</v>
      </c>
      <c r="B3" t="s">
        <v>1</v>
      </c>
      <c r="C3" t="s">
        <v>214</v>
      </c>
      <c r="D3" s="7">
        <v>331</v>
      </c>
      <c r="E3" s="11">
        <v>14</v>
      </c>
      <c r="F3" s="12">
        <f>14/331</f>
        <v>4.2296072507552872E-2</v>
      </c>
    </row>
    <row r="4" spans="1:10" x14ac:dyDescent="0.35">
      <c r="A4" t="s">
        <v>192</v>
      </c>
      <c r="B4" t="s">
        <v>1</v>
      </c>
      <c r="C4" t="s">
        <v>215</v>
      </c>
      <c r="D4" s="7">
        <v>331</v>
      </c>
      <c r="E4" s="11">
        <v>317</v>
      </c>
      <c r="F4" s="12">
        <f>317/331</f>
        <v>0.95770392749244715</v>
      </c>
    </row>
    <row r="5" spans="1:10" x14ac:dyDescent="0.35">
      <c r="A5" t="s">
        <v>192</v>
      </c>
      <c r="B5" t="s">
        <v>1</v>
      </c>
      <c r="C5" t="s">
        <v>216</v>
      </c>
      <c r="D5" s="7">
        <v>14</v>
      </c>
      <c r="E5" s="11">
        <v>4</v>
      </c>
      <c r="F5" s="12">
        <f>4/14</f>
        <v>0.2857142857142857</v>
      </c>
    </row>
    <row r="6" spans="1:10" x14ac:dyDescent="0.35">
      <c r="A6" t="s">
        <v>192</v>
      </c>
      <c r="B6" t="s">
        <v>1</v>
      </c>
      <c r="C6" t="s">
        <v>218</v>
      </c>
      <c r="D6" s="7">
        <v>10</v>
      </c>
      <c r="E6" s="11">
        <v>4</v>
      </c>
      <c r="F6" s="12">
        <f>4/10</f>
        <v>0.4</v>
      </c>
    </row>
    <row r="7" spans="1:10" x14ac:dyDescent="0.35">
      <c r="A7" t="s">
        <v>192</v>
      </c>
      <c r="B7" t="s">
        <v>1</v>
      </c>
      <c r="C7" t="s">
        <v>217</v>
      </c>
      <c r="D7" s="7">
        <v>10</v>
      </c>
      <c r="E7" s="11">
        <v>6</v>
      </c>
      <c r="F7" s="12">
        <f>6/10</f>
        <v>0.6</v>
      </c>
    </row>
    <row r="8" spans="1:10" x14ac:dyDescent="0.35">
      <c r="A8" t="s">
        <v>204</v>
      </c>
      <c r="B8" t="s">
        <v>1</v>
      </c>
      <c r="C8" s="10" t="s">
        <v>220</v>
      </c>
      <c r="D8" s="13">
        <v>335</v>
      </c>
      <c r="E8" s="11">
        <v>17</v>
      </c>
      <c r="F8" s="12">
        <f>17/335</f>
        <v>5.0746268656716415E-2</v>
      </c>
    </row>
    <row r="9" spans="1:10" x14ac:dyDescent="0.35">
      <c r="A9" t="s">
        <v>204</v>
      </c>
      <c r="B9" t="s">
        <v>1</v>
      </c>
      <c r="C9" s="10" t="s">
        <v>221</v>
      </c>
      <c r="D9" s="13">
        <v>335</v>
      </c>
      <c r="E9" s="11">
        <v>318</v>
      </c>
      <c r="F9" s="12">
        <f>318/335</f>
        <v>0.94925373134328361</v>
      </c>
    </row>
    <row r="10" spans="1:10" x14ac:dyDescent="0.35">
      <c r="A10" t="s">
        <v>204</v>
      </c>
      <c r="B10" t="s">
        <v>1</v>
      </c>
      <c r="C10" s="10" t="s">
        <v>222</v>
      </c>
      <c r="D10" s="13">
        <v>17</v>
      </c>
      <c r="E10" s="11">
        <v>1</v>
      </c>
      <c r="F10" s="12">
        <f>1/17</f>
        <v>5.8823529411764705E-2</v>
      </c>
    </row>
    <row r="11" spans="1:10" x14ac:dyDescent="0.35">
      <c r="A11" t="s">
        <v>204</v>
      </c>
      <c r="B11" t="s">
        <v>1</v>
      </c>
      <c r="C11" s="10" t="s">
        <v>223</v>
      </c>
      <c r="D11" s="13">
        <v>10</v>
      </c>
      <c r="E11" s="11">
        <v>1</v>
      </c>
      <c r="F11" s="12">
        <f>1/10</f>
        <v>0.1</v>
      </c>
    </row>
    <row r="12" spans="1:10" x14ac:dyDescent="0.35">
      <c r="A12" t="s">
        <v>204</v>
      </c>
      <c r="B12" t="s">
        <v>1</v>
      </c>
      <c r="C12" s="10" t="s">
        <v>224</v>
      </c>
      <c r="D12" s="13">
        <v>10</v>
      </c>
      <c r="E12" s="11">
        <v>9</v>
      </c>
      <c r="F12" s="12">
        <f>9/10</f>
        <v>0.9</v>
      </c>
    </row>
    <row r="13" spans="1:10" x14ac:dyDescent="0.35">
      <c r="A13" t="s">
        <v>213</v>
      </c>
      <c r="B13" t="s">
        <v>3</v>
      </c>
      <c r="C13" t="s">
        <v>214</v>
      </c>
      <c r="D13" s="7">
        <v>331</v>
      </c>
      <c r="E13" s="11">
        <v>36</v>
      </c>
      <c r="F13" s="12">
        <f>36/331</f>
        <v>0.10876132930513595</v>
      </c>
    </row>
    <row r="14" spans="1:10" x14ac:dyDescent="0.35">
      <c r="A14" t="s">
        <v>213</v>
      </c>
      <c r="B14" t="s">
        <v>3</v>
      </c>
      <c r="C14" t="s">
        <v>215</v>
      </c>
      <c r="D14" s="7">
        <v>331</v>
      </c>
      <c r="E14" s="11">
        <v>295</v>
      </c>
      <c r="F14" s="12">
        <f>295/331</f>
        <v>0.89123867069486407</v>
      </c>
    </row>
    <row r="15" spans="1:10" x14ac:dyDescent="0.35">
      <c r="A15" t="s">
        <v>213</v>
      </c>
      <c r="B15" t="s">
        <v>3</v>
      </c>
      <c r="C15" t="s">
        <v>216</v>
      </c>
      <c r="D15" s="7">
        <v>36</v>
      </c>
      <c r="E15" s="11">
        <v>16</v>
      </c>
      <c r="F15" s="12">
        <f>16/36</f>
        <v>0.44444444444444442</v>
      </c>
    </row>
    <row r="16" spans="1:10" x14ac:dyDescent="0.35">
      <c r="A16" t="s">
        <v>213</v>
      </c>
      <c r="B16" t="s">
        <v>3</v>
      </c>
      <c r="C16" t="s">
        <v>218</v>
      </c>
      <c r="D16" s="7">
        <v>25</v>
      </c>
      <c r="E16" s="11">
        <v>16</v>
      </c>
      <c r="F16" s="12">
        <f>16/25</f>
        <v>0.64</v>
      </c>
    </row>
    <row r="17" spans="1:10" x14ac:dyDescent="0.35">
      <c r="A17" t="s">
        <v>213</v>
      </c>
      <c r="B17" t="s">
        <v>3</v>
      </c>
      <c r="C17" t="s">
        <v>217</v>
      </c>
      <c r="D17" s="7">
        <v>25</v>
      </c>
      <c r="E17" s="11">
        <v>9</v>
      </c>
      <c r="F17" s="12">
        <f>9/25</f>
        <v>0.36</v>
      </c>
    </row>
    <row r="18" spans="1:10" x14ac:dyDescent="0.35">
      <c r="A18" t="s">
        <v>225</v>
      </c>
      <c r="B18" t="s">
        <v>3</v>
      </c>
      <c r="C18" s="10" t="s">
        <v>220</v>
      </c>
      <c r="D18" s="13">
        <v>335</v>
      </c>
      <c r="E18" s="11">
        <v>35</v>
      </c>
      <c r="F18" s="12">
        <f>35/335</f>
        <v>0.1044776119402985</v>
      </c>
    </row>
    <row r="19" spans="1:10" x14ac:dyDescent="0.35">
      <c r="A19" t="s">
        <v>225</v>
      </c>
      <c r="B19" t="s">
        <v>3</v>
      </c>
      <c r="C19" s="10" t="s">
        <v>221</v>
      </c>
      <c r="D19" s="13">
        <v>335</v>
      </c>
      <c r="E19" s="11">
        <v>300</v>
      </c>
      <c r="F19" s="12">
        <f>300/335</f>
        <v>0.89552238805970152</v>
      </c>
    </row>
    <row r="20" spans="1:10" x14ac:dyDescent="0.35">
      <c r="A20" t="s">
        <v>225</v>
      </c>
      <c r="B20" t="s">
        <v>3</v>
      </c>
      <c r="C20" s="10" t="s">
        <v>222</v>
      </c>
      <c r="D20" s="13">
        <v>35</v>
      </c>
      <c r="E20" s="11">
        <v>2</v>
      </c>
      <c r="F20" s="12">
        <f>2/35</f>
        <v>5.7142857142857141E-2</v>
      </c>
    </row>
    <row r="21" spans="1:10" x14ac:dyDescent="0.35">
      <c r="A21" t="s">
        <v>225</v>
      </c>
      <c r="B21" t="s">
        <v>3</v>
      </c>
      <c r="C21" s="10" t="s">
        <v>223</v>
      </c>
      <c r="D21" s="13">
        <v>13</v>
      </c>
      <c r="E21" s="11">
        <v>2</v>
      </c>
      <c r="F21" s="12">
        <f>2/13</f>
        <v>0.15384615384615385</v>
      </c>
    </row>
    <row r="22" spans="1:10" x14ac:dyDescent="0.35">
      <c r="A22" t="s">
        <v>225</v>
      </c>
      <c r="B22" t="s">
        <v>3</v>
      </c>
      <c r="C22" s="10" t="s">
        <v>224</v>
      </c>
      <c r="D22" s="13">
        <v>13</v>
      </c>
      <c r="E22" s="11">
        <v>11</v>
      </c>
      <c r="F22" s="12">
        <f>11/13</f>
        <v>0.84615384615384615</v>
      </c>
    </row>
    <row r="23" spans="1:10" x14ac:dyDescent="0.35">
      <c r="A23" t="s">
        <v>227</v>
      </c>
      <c r="B23" t="s">
        <v>1</v>
      </c>
      <c r="C23" t="s">
        <v>230</v>
      </c>
      <c r="D23" s="7">
        <v>331</v>
      </c>
      <c r="G23" s="10">
        <v>1</v>
      </c>
      <c r="H23" s="9"/>
      <c r="I23" s="9"/>
    </row>
    <row r="24" spans="1:10" x14ac:dyDescent="0.35">
      <c r="A24" t="s">
        <v>227</v>
      </c>
      <c r="B24" t="s">
        <v>1</v>
      </c>
      <c r="C24" s="10" t="s">
        <v>231</v>
      </c>
      <c r="D24" s="7">
        <v>331</v>
      </c>
      <c r="G24" s="10">
        <v>20.68159</v>
      </c>
      <c r="H24" s="10">
        <v>5.0527319999999998</v>
      </c>
      <c r="I24" s="10">
        <v>84.652889999999999</v>
      </c>
      <c r="J24">
        <v>2.5199999999999999E-5</v>
      </c>
    </row>
    <row r="25" spans="1:10" x14ac:dyDescent="0.35">
      <c r="A25" t="s">
        <v>227</v>
      </c>
      <c r="B25" t="s">
        <v>1</v>
      </c>
      <c r="C25" t="s">
        <v>232</v>
      </c>
      <c r="D25" s="7">
        <v>335</v>
      </c>
      <c r="G25" s="10">
        <v>1</v>
      </c>
      <c r="H25" s="10"/>
      <c r="I25" s="10"/>
    </row>
    <row r="26" spans="1:10" x14ac:dyDescent="0.35">
      <c r="A26" t="s">
        <v>227</v>
      </c>
      <c r="B26" t="s">
        <v>1</v>
      </c>
      <c r="C26" t="s">
        <v>233</v>
      </c>
      <c r="D26" s="7">
        <v>335</v>
      </c>
      <c r="G26" s="10">
        <v>2.247182</v>
      </c>
      <c r="H26" s="10">
        <v>0.27606629999999999</v>
      </c>
      <c r="I26" s="10">
        <v>18.292079999999999</v>
      </c>
      <c r="J26">
        <v>0.44914510000000002</v>
      </c>
    </row>
    <row r="27" spans="1:10" x14ac:dyDescent="0.35">
      <c r="A27" t="s">
        <v>227</v>
      </c>
      <c r="B27" t="s">
        <v>3</v>
      </c>
      <c r="C27" t="s">
        <v>230</v>
      </c>
      <c r="D27" s="7">
        <v>331</v>
      </c>
      <c r="G27" s="10">
        <v>1</v>
      </c>
      <c r="H27" s="10"/>
      <c r="I27" s="10"/>
    </row>
    <row r="28" spans="1:10" x14ac:dyDescent="0.35">
      <c r="A28" t="s">
        <v>227</v>
      </c>
      <c r="B28" t="s">
        <v>3</v>
      </c>
      <c r="C28" s="10" t="s">
        <v>231</v>
      </c>
      <c r="D28" s="7">
        <v>331</v>
      </c>
      <c r="G28" s="10">
        <v>21.304829999999999</v>
      </c>
      <c r="H28" s="10">
        <v>8.1660360000000001</v>
      </c>
      <c r="I28" s="10">
        <v>55.58334</v>
      </c>
      <c r="J28" s="16">
        <v>4.05E-10</v>
      </c>
    </row>
    <row r="29" spans="1:10" x14ac:dyDescent="0.35">
      <c r="A29" t="s">
        <v>227</v>
      </c>
      <c r="B29" t="s">
        <v>3</v>
      </c>
      <c r="C29" t="s">
        <v>232</v>
      </c>
      <c r="D29" s="7">
        <v>335</v>
      </c>
      <c r="G29" s="10">
        <v>1</v>
      </c>
      <c r="H29" s="10"/>
      <c r="I29" s="10"/>
    </row>
    <row r="30" spans="1:10" x14ac:dyDescent="0.35">
      <c r="A30" t="s">
        <v>227</v>
      </c>
      <c r="B30" t="s">
        <v>3</v>
      </c>
      <c r="C30" t="s">
        <v>233</v>
      </c>
      <c r="D30" s="7">
        <v>335</v>
      </c>
      <c r="G30" s="10">
        <v>1.680882</v>
      </c>
      <c r="H30" s="10">
        <v>0.36893130000000002</v>
      </c>
      <c r="I30" s="10">
        <v>7.6582410000000003</v>
      </c>
      <c r="J30">
        <v>0.50209499999999996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206C3-D34E-4E0F-83C8-E896BA93A5A9}">
  <dimension ref="A1:K63"/>
  <sheetViews>
    <sheetView zoomScale="89" zoomScaleNormal="89" workbookViewId="0">
      <selection activeCell="M10" sqref="M10"/>
    </sheetView>
  </sheetViews>
  <sheetFormatPr defaultRowHeight="14.5" x14ac:dyDescent="0.35"/>
  <cols>
    <col min="3" max="3" width="14" customWidth="1"/>
  </cols>
  <sheetData>
    <row r="1" spans="1:11" s="3" customFormat="1" x14ac:dyDescent="0.35">
      <c r="A1" s="5" t="s">
        <v>191</v>
      </c>
      <c r="B1" s="5" t="s">
        <v>6</v>
      </c>
      <c r="C1" s="5" t="s">
        <v>241</v>
      </c>
      <c r="D1" s="5" t="s">
        <v>197</v>
      </c>
      <c r="E1" s="5" t="s">
        <v>198</v>
      </c>
      <c r="F1" s="5" t="s">
        <v>199</v>
      </c>
      <c r="G1" s="5" t="s">
        <v>200</v>
      </c>
      <c r="H1" s="5" t="s">
        <v>201</v>
      </c>
      <c r="I1" s="5" t="s">
        <v>202</v>
      </c>
      <c r="J1" s="5" t="s">
        <v>203</v>
      </c>
      <c r="K1" s="5" t="s">
        <v>8</v>
      </c>
    </row>
    <row r="2" spans="1:11" x14ac:dyDescent="0.35">
      <c r="A2" s="7" t="s">
        <v>192</v>
      </c>
      <c r="B2" s="7" t="s">
        <v>193</v>
      </c>
      <c r="C2" s="7" t="s">
        <v>185</v>
      </c>
      <c r="D2" s="7">
        <v>91</v>
      </c>
      <c r="E2" s="7">
        <v>82</v>
      </c>
      <c r="F2" s="7">
        <v>70</v>
      </c>
      <c r="G2" s="7">
        <v>57</v>
      </c>
      <c r="H2" s="7">
        <v>48</v>
      </c>
      <c r="I2" s="7">
        <v>9</v>
      </c>
      <c r="J2" s="7">
        <v>5</v>
      </c>
      <c r="K2" s="7">
        <v>362</v>
      </c>
    </row>
    <row r="3" spans="1:11" x14ac:dyDescent="0.35">
      <c r="A3" s="7" t="s">
        <v>192</v>
      </c>
      <c r="B3" s="7" t="s">
        <v>193</v>
      </c>
      <c r="C3" s="7" t="s">
        <v>186</v>
      </c>
      <c r="D3" s="7">
        <v>3</v>
      </c>
      <c r="E3" s="7">
        <v>2</v>
      </c>
      <c r="F3" s="7">
        <v>2</v>
      </c>
      <c r="G3" s="7">
        <v>0</v>
      </c>
      <c r="H3" s="7">
        <v>1</v>
      </c>
      <c r="I3" s="7">
        <v>0</v>
      </c>
      <c r="J3" s="7">
        <v>0</v>
      </c>
      <c r="K3" s="7">
        <v>8</v>
      </c>
    </row>
    <row r="4" spans="1:11" x14ac:dyDescent="0.35">
      <c r="A4" s="7" t="s">
        <v>192</v>
      </c>
      <c r="B4" s="7" t="s">
        <v>193</v>
      </c>
      <c r="C4" s="7" t="s">
        <v>76</v>
      </c>
      <c r="D4" s="7">
        <v>2</v>
      </c>
      <c r="E4" s="7">
        <v>3</v>
      </c>
      <c r="F4" s="7">
        <v>2</v>
      </c>
      <c r="G4" s="7">
        <v>1</v>
      </c>
      <c r="H4" s="7">
        <v>1</v>
      </c>
      <c r="I4" s="7">
        <v>0</v>
      </c>
      <c r="J4" s="7">
        <v>0</v>
      </c>
      <c r="K4" s="7">
        <v>9</v>
      </c>
    </row>
    <row r="5" spans="1:11" x14ac:dyDescent="0.35">
      <c r="A5" s="7" t="s">
        <v>192</v>
      </c>
      <c r="B5" s="7" t="s">
        <v>193</v>
      </c>
      <c r="C5" s="7" t="s">
        <v>187</v>
      </c>
      <c r="D5" s="7">
        <v>0</v>
      </c>
      <c r="E5" s="7">
        <v>1</v>
      </c>
      <c r="F5" s="7">
        <v>0</v>
      </c>
      <c r="G5" s="7">
        <v>0</v>
      </c>
      <c r="H5" s="7">
        <v>1</v>
      </c>
      <c r="I5" s="7">
        <v>1</v>
      </c>
      <c r="J5" s="7">
        <v>0</v>
      </c>
      <c r="K5" s="7">
        <v>3</v>
      </c>
    </row>
    <row r="6" spans="1:11" x14ac:dyDescent="0.35">
      <c r="A6" s="7" t="s">
        <v>192</v>
      </c>
      <c r="B6" s="7" t="s">
        <v>193</v>
      </c>
      <c r="C6" s="7" t="s">
        <v>188</v>
      </c>
      <c r="D6" s="7">
        <v>2</v>
      </c>
      <c r="E6" s="7">
        <v>1</v>
      </c>
      <c r="F6" s="7">
        <v>0</v>
      </c>
      <c r="G6" s="7">
        <v>2</v>
      </c>
      <c r="H6" s="7">
        <v>0</v>
      </c>
      <c r="I6" s="7">
        <v>1</v>
      </c>
      <c r="J6" s="7">
        <v>0</v>
      </c>
      <c r="K6" s="7">
        <v>6</v>
      </c>
    </row>
    <row r="7" spans="1:11" x14ac:dyDescent="0.35">
      <c r="A7" s="7" t="s">
        <v>192</v>
      </c>
      <c r="B7" s="7" t="s">
        <v>193</v>
      </c>
      <c r="C7" s="7" t="s">
        <v>189</v>
      </c>
      <c r="D7" s="7">
        <v>0</v>
      </c>
      <c r="E7" s="7">
        <v>1</v>
      </c>
      <c r="F7" s="7">
        <v>1</v>
      </c>
      <c r="G7" s="7">
        <v>0</v>
      </c>
      <c r="H7" s="7">
        <v>0</v>
      </c>
      <c r="I7" s="7">
        <v>0</v>
      </c>
      <c r="J7" s="7">
        <v>0</v>
      </c>
      <c r="K7" s="7">
        <v>2</v>
      </c>
    </row>
    <row r="8" spans="1:11" x14ac:dyDescent="0.35">
      <c r="A8" s="7" t="s">
        <v>192</v>
      </c>
      <c r="B8" s="7" t="s">
        <v>193</v>
      </c>
      <c r="C8" s="7" t="s">
        <v>190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1</v>
      </c>
      <c r="K8" s="7">
        <v>1</v>
      </c>
    </row>
    <row r="9" spans="1:11" x14ac:dyDescent="0.35">
      <c r="A9" s="7" t="s">
        <v>192</v>
      </c>
      <c r="B9" s="7" t="s">
        <v>195</v>
      </c>
      <c r="C9" s="7" t="s">
        <v>185</v>
      </c>
      <c r="D9" s="7">
        <v>71</v>
      </c>
      <c r="E9" s="7">
        <v>66</v>
      </c>
      <c r="F9" s="7">
        <v>56</v>
      </c>
      <c r="G9" s="7">
        <v>40</v>
      </c>
      <c r="H9" s="7">
        <v>36</v>
      </c>
      <c r="I9" s="7">
        <v>8</v>
      </c>
      <c r="J9" s="7">
        <v>4</v>
      </c>
      <c r="K9" s="7">
        <v>281</v>
      </c>
    </row>
    <row r="10" spans="1:11" x14ac:dyDescent="0.35">
      <c r="A10" s="7" t="s">
        <v>192</v>
      </c>
      <c r="B10" s="7" t="s">
        <v>195</v>
      </c>
      <c r="C10" s="7" t="s">
        <v>186</v>
      </c>
      <c r="D10" s="7">
        <v>4</v>
      </c>
      <c r="E10" s="7">
        <v>3</v>
      </c>
      <c r="F10" s="7">
        <v>1</v>
      </c>
      <c r="G10" s="7">
        <v>3</v>
      </c>
      <c r="H10" s="7">
        <v>3</v>
      </c>
      <c r="I10" s="7">
        <v>0</v>
      </c>
      <c r="J10" s="7">
        <v>0</v>
      </c>
      <c r="K10" s="7">
        <v>14</v>
      </c>
    </row>
    <row r="11" spans="1:11" x14ac:dyDescent="0.35">
      <c r="A11" s="7" t="s">
        <v>192</v>
      </c>
      <c r="B11" s="7" t="s">
        <v>195</v>
      </c>
      <c r="C11" s="7" t="s">
        <v>76</v>
      </c>
      <c r="D11" s="7">
        <v>1</v>
      </c>
      <c r="E11" s="7">
        <v>1</v>
      </c>
      <c r="F11" s="7">
        <v>0</v>
      </c>
      <c r="G11" s="7">
        <v>1</v>
      </c>
      <c r="H11" s="7">
        <v>1</v>
      </c>
      <c r="I11" s="7">
        <v>0</v>
      </c>
      <c r="J11" s="7">
        <v>0</v>
      </c>
      <c r="K11" s="7">
        <v>4</v>
      </c>
    </row>
    <row r="12" spans="1:11" x14ac:dyDescent="0.35">
      <c r="A12" s="7" t="s">
        <v>192</v>
      </c>
      <c r="B12" s="7" t="s">
        <v>195</v>
      </c>
      <c r="C12" s="7" t="s">
        <v>187</v>
      </c>
      <c r="D12" s="7">
        <v>13</v>
      </c>
      <c r="E12" s="7">
        <v>11</v>
      </c>
      <c r="F12" s="7">
        <v>11</v>
      </c>
      <c r="G12" s="7">
        <v>9</v>
      </c>
      <c r="H12" s="7">
        <v>7</v>
      </c>
      <c r="I12" s="7">
        <v>2</v>
      </c>
      <c r="J12" s="7">
        <v>1</v>
      </c>
      <c r="K12" s="7">
        <v>54</v>
      </c>
    </row>
    <row r="13" spans="1:11" x14ac:dyDescent="0.35">
      <c r="A13" s="7" t="s">
        <v>192</v>
      </c>
      <c r="B13" s="7" t="s">
        <v>195</v>
      </c>
      <c r="C13" s="7" t="s">
        <v>189</v>
      </c>
      <c r="D13" s="7">
        <v>8</v>
      </c>
      <c r="E13" s="7">
        <v>7</v>
      </c>
      <c r="F13" s="7">
        <v>7</v>
      </c>
      <c r="G13" s="7">
        <v>7</v>
      </c>
      <c r="H13" s="7">
        <v>3</v>
      </c>
      <c r="I13" s="7">
        <v>0</v>
      </c>
      <c r="J13" s="7">
        <v>1</v>
      </c>
      <c r="K13" s="7">
        <v>33</v>
      </c>
    </row>
    <row r="14" spans="1:11" x14ac:dyDescent="0.35">
      <c r="A14" s="7" t="s">
        <v>192</v>
      </c>
      <c r="B14" s="7" t="s">
        <v>195</v>
      </c>
      <c r="C14" s="7" t="s">
        <v>190</v>
      </c>
      <c r="D14" s="7">
        <v>1</v>
      </c>
      <c r="E14" s="7">
        <v>2</v>
      </c>
      <c r="F14" s="7">
        <v>0</v>
      </c>
      <c r="G14" s="7">
        <v>0</v>
      </c>
      <c r="H14" s="7">
        <v>1</v>
      </c>
      <c r="I14" s="7">
        <v>1</v>
      </c>
      <c r="J14" s="7">
        <v>0</v>
      </c>
      <c r="K14" s="7">
        <v>5</v>
      </c>
    </row>
    <row r="15" spans="1:11" x14ac:dyDescent="0.35">
      <c r="A15" s="7" t="s">
        <v>192</v>
      </c>
      <c r="B15" s="7" t="s">
        <v>196</v>
      </c>
      <c r="C15" s="7" t="s">
        <v>185</v>
      </c>
      <c r="D15" s="7">
        <v>88</v>
      </c>
      <c r="E15" s="7">
        <v>82</v>
      </c>
      <c r="F15" s="7">
        <v>67</v>
      </c>
      <c r="G15" s="7">
        <v>55</v>
      </c>
      <c r="H15" s="7">
        <v>47</v>
      </c>
      <c r="I15" s="7">
        <v>9</v>
      </c>
      <c r="J15" s="7">
        <v>6</v>
      </c>
      <c r="K15" s="7">
        <v>354</v>
      </c>
    </row>
    <row r="16" spans="1:11" x14ac:dyDescent="0.35">
      <c r="A16" s="7" t="s">
        <v>192</v>
      </c>
      <c r="B16" s="7" t="s">
        <v>196</v>
      </c>
      <c r="C16" s="7" t="s">
        <v>76</v>
      </c>
      <c r="D16" s="7">
        <v>1</v>
      </c>
      <c r="E16" s="7">
        <v>0</v>
      </c>
      <c r="F16" s="7">
        <v>0</v>
      </c>
      <c r="G16" s="7">
        <v>1</v>
      </c>
      <c r="H16" s="7">
        <v>0</v>
      </c>
      <c r="I16" s="7">
        <v>0</v>
      </c>
      <c r="J16" s="7">
        <v>0</v>
      </c>
      <c r="K16" s="7">
        <v>2</v>
      </c>
    </row>
    <row r="17" spans="1:11" x14ac:dyDescent="0.35">
      <c r="A17" s="7" t="s">
        <v>192</v>
      </c>
      <c r="B17" s="7" t="s">
        <v>196</v>
      </c>
      <c r="C17" s="7" t="s">
        <v>187</v>
      </c>
      <c r="D17" s="7">
        <v>9</v>
      </c>
      <c r="E17" s="7">
        <v>7</v>
      </c>
      <c r="F17" s="7">
        <v>6</v>
      </c>
      <c r="G17" s="7">
        <v>3</v>
      </c>
      <c r="H17" s="7">
        <v>4</v>
      </c>
      <c r="I17" s="7">
        <v>2</v>
      </c>
      <c r="J17" s="7">
        <v>0</v>
      </c>
      <c r="K17" s="7">
        <v>31</v>
      </c>
    </row>
    <row r="18" spans="1:11" x14ac:dyDescent="0.35">
      <c r="A18" s="7" t="s">
        <v>192</v>
      </c>
      <c r="B18" s="7" t="s">
        <v>196</v>
      </c>
      <c r="C18" s="7" t="s">
        <v>189</v>
      </c>
      <c r="D18" s="7">
        <v>0</v>
      </c>
      <c r="E18" s="7">
        <v>0</v>
      </c>
      <c r="F18" s="7">
        <v>2</v>
      </c>
      <c r="G18" s="7">
        <v>0</v>
      </c>
      <c r="H18" s="7">
        <v>0</v>
      </c>
      <c r="I18" s="7">
        <v>0</v>
      </c>
      <c r="J18" s="7">
        <v>0</v>
      </c>
      <c r="K18" s="7">
        <v>2</v>
      </c>
    </row>
    <row r="19" spans="1:11" x14ac:dyDescent="0.35">
      <c r="A19" s="7" t="s">
        <v>192</v>
      </c>
      <c r="B19" s="7" t="s">
        <v>196</v>
      </c>
      <c r="C19" s="7" t="s">
        <v>194</v>
      </c>
      <c r="D19" s="7">
        <v>0</v>
      </c>
      <c r="E19" s="7">
        <v>0</v>
      </c>
      <c r="F19" s="7">
        <v>0</v>
      </c>
      <c r="G19" s="7">
        <v>1</v>
      </c>
      <c r="H19" s="7">
        <v>0</v>
      </c>
      <c r="I19" s="7">
        <v>0</v>
      </c>
      <c r="J19" s="7">
        <v>0</v>
      </c>
      <c r="K19" s="7">
        <v>1</v>
      </c>
    </row>
    <row r="20" spans="1:11" x14ac:dyDescent="0.35">
      <c r="A20" s="7" t="s">
        <v>192</v>
      </c>
      <c r="B20" s="7" t="s">
        <v>196</v>
      </c>
      <c r="C20" s="7" t="s">
        <v>190</v>
      </c>
      <c r="D20" s="7">
        <v>0</v>
      </c>
      <c r="E20" s="7">
        <v>1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1</v>
      </c>
    </row>
    <row r="21" spans="1:11" x14ac:dyDescent="0.35">
      <c r="A21" s="7" t="s">
        <v>204</v>
      </c>
      <c r="B21" s="7" t="s">
        <v>193</v>
      </c>
      <c r="C21" s="7" t="s">
        <v>185</v>
      </c>
      <c r="D21" s="7">
        <v>49</v>
      </c>
      <c r="E21" s="7">
        <v>42</v>
      </c>
      <c r="F21" s="7">
        <v>36</v>
      </c>
      <c r="G21" s="7">
        <v>25</v>
      </c>
      <c r="H21" s="7">
        <v>24</v>
      </c>
      <c r="I21" s="7">
        <v>9</v>
      </c>
      <c r="J21" s="7">
        <v>5</v>
      </c>
      <c r="K21" s="7">
        <v>190</v>
      </c>
    </row>
    <row r="22" spans="1:11" x14ac:dyDescent="0.35">
      <c r="A22" s="7" t="s">
        <v>204</v>
      </c>
      <c r="B22" s="7" t="s">
        <v>193</v>
      </c>
      <c r="C22" s="7" t="s">
        <v>186</v>
      </c>
      <c r="D22" s="7">
        <v>2</v>
      </c>
      <c r="E22" s="7">
        <v>1</v>
      </c>
      <c r="F22" s="7">
        <v>0</v>
      </c>
      <c r="G22" s="7">
        <v>2</v>
      </c>
      <c r="H22" s="7">
        <v>1</v>
      </c>
      <c r="I22" s="7">
        <v>1</v>
      </c>
      <c r="J22" s="7">
        <v>0</v>
      </c>
      <c r="K22" s="7">
        <v>7</v>
      </c>
    </row>
    <row r="23" spans="1:11" x14ac:dyDescent="0.35">
      <c r="A23" s="7" t="s">
        <v>204</v>
      </c>
      <c r="B23" s="7" t="s">
        <v>193</v>
      </c>
      <c r="C23" s="7" t="s">
        <v>76</v>
      </c>
      <c r="D23" s="7">
        <v>1</v>
      </c>
      <c r="E23" s="7">
        <v>1</v>
      </c>
      <c r="F23" s="7">
        <v>2</v>
      </c>
      <c r="G23" s="7">
        <v>3</v>
      </c>
      <c r="H23" s="7">
        <v>1</v>
      </c>
      <c r="I23" s="7">
        <v>2</v>
      </c>
      <c r="J23" s="7">
        <v>2</v>
      </c>
      <c r="K23" s="7">
        <v>12</v>
      </c>
    </row>
    <row r="24" spans="1:11" x14ac:dyDescent="0.35">
      <c r="A24" s="7" t="s">
        <v>204</v>
      </c>
      <c r="B24" s="7" t="s">
        <v>193</v>
      </c>
      <c r="C24" s="7" t="s">
        <v>187</v>
      </c>
      <c r="D24" s="7">
        <v>2</v>
      </c>
      <c r="E24" s="7">
        <v>1</v>
      </c>
      <c r="F24" s="7">
        <v>0</v>
      </c>
      <c r="G24" s="7">
        <v>0</v>
      </c>
      <c r="H24" s="7">
        <v>1</v>
      </c>
      <c r="I24" s="7">
        <v>0</v>
      </c>
      <c r="J24" s="7">
        <v>0</v>
      </c>
      <c r="K24" s="7">
        <v>4</v>
      </c>
    </row>
    <row r="25" spans="1:11" x14ac:dyDescent="0.35">
      <c r="A25" s="7" t="s">
        <v>204</v>
      </c>
      <c r="B25" s="7" t="s">
        <v>193</v>
      </c>
      <c r="C25" s="7" t="s">
        <v>188</v>
      </c>
      <c r="D25" s="7">
        <v>1</v>
      </c>
      <c r="E25" s="7">
        <v>1</v>
      </c>
      <c r="F25" s="7">
        <v>1</v>
      </c>
      <c r="G25" s="7">
        <v>1</v>
      </c>
      <c r="H25" s="7">
        <v>0</v>
      </c>
      <c r="I25" s="7">
        <v>0</v>
      </c>
      <c r="J25" s="7">
        <v>1</v>
      </c>
      <c r="K25" s="7">
        <v>5</v>
      </c>
    </row>
    <row r="26" spans="1:11" x14ac:dyDescent="0.35">
      <c r="A26" s="7" t="s">
        <v>204</v>
      </c>
      <c r="B26" s="7" t="s">
        <v>193</v>
      </c>
      <c r="C26" s="7" t="s">
        <v>189</v>
      </c>
      <c r="D26" s="7">
        <v>1</v>
      </c>
      <c r="E26" s="7">
        <v>1</v>
      </c>
      <c r="F26" s="7">
        <v>1</v>
      </c>
      <c r="G26" s="7">
        <v>3</v>
      </c>
      <c r="H26" s="7">
        <v>0</v>
      </c>
      <c r="I26" s="7">
        <v>0</v>
      </c>
      <c r="J26" s="7">
        <v>0</v>
      </c>
      <c r="K26" s="7">
        <v>6</v>
      </c>
    </row>
    <row r="27" spans="1:11" x14ac:dyDescent="0.35">
      <c r="A27" s="7" t="s">
        <v>204</v>
      </c>
      <c r="B27" s="7" t="s">
        <v>193</v>
      </c>
      <c r="C27" s="7" t="s">
        <v>194</v>
      </c>
      <c r="D27" s="7">
        <v>0</v>
      </c>
      <c r="E27" s="7">
        <v>1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1</v>
      </c>
    </row>
    <row r="28" spans="1:11" x14ac:dyDescent="0.35">
      <c r="A28" s="7" t="s">
        <v>204</v>
      </c>
      <c r="B28" s="7" t="s">
        <v>193</v>
      </c>
      <c r="C28" s="7" t="s">
        <v>190</v>
      </c>
      <c r="D28" s="7">
        <v>0</v>
      </c>
      <c r="E28" s="7">
        <v>0</v>
      </c>
      <c r="F28" s="7">
        <v>2</v>
      </c>
      <c r="G28" s="7">
        <v>0</v>
      </c>
      <c r="H28" s="7">
        <v>0</v>
      </c>
      <c r="I28" s="7">
        <v>0</v>
      </c>
      <c r="J28" s="7">
        <v>0</v>
      </c>
      <c r="K28" s="7">
        <v>2</v>
      </c>
    </row>
    <row r="29" spans="1:11" x14ac:dyDescent="0.35">
      <c r="A29" s="7" t="s">
        <v>204</v>
      </c>
      <c r="B29" s="7" t="s">
        <v>195</v>
      </c>
      <c r="C29" s="7" t="s">
        <v>185</v>
      </c>
      <c r="D29" s="7">
        <v>41</v>
      </c>
      <c r="E29" s="7">
        <v>35</v>
      </c>
      <c r="F29" s="7">
        <v>28</v>
      </c>
      <c r="G29" s="7">
        <v>23</v>
      </c>
      <c r="H29" s="7">
        <v>18</v>
      </c>
      <c r="I29" s="7">
        <v>11</v>
      </c>
      <c r="J29" s="7">
        <v>6</v>
      </c>
      <c r="K29" s="7">
        <v>162</v>
      </c>
    </row>
    <row r="30" spans="1:11" x14ac:dyDescent="0.35">
      <c r="A30" s="7" t="s">
        <v>204</v>
      </c>
      <c r="B30" s="7" t="s">
        <v>195</v>
      </c>
      <c r="C30" s="7" t="s">
        <v>186</v>
      </c>
      <c r="D30" s="7">
        <v>1</v>
      </c>
      <c r="E30" s="7">
        <v>1</v>
      </c>
      <c r="F30" s="7">
        <v>0</v>
      </c>
      <c r="G30" s="7">
        <v>1</v>
      </c>
      <c r="H30" s="7">
        <v>1</v>
      </c>
      <c r="I30" s="7">
        <v>0</v>
      </c>
      <c r="J30" s="7">
        <v>0</v>
      </c>
      <c r="K30" s="7">
        <v>4</v>
      </c>
    </row>
    <row r="31" spans="1:11" x14ac:dyDescent="0.35">
      <c r="A31" s="7" t="s">
        <v>204</v>
      </c>
      <c r="B31" s="7" t="s">
        <v>195</v>
      </c>
      <c r="C31" s="7" t="s">
        <v>76</v>
      </c>
      <c r="D31" s="7">
        <v>1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</row>
    <row r="32" spans="1:11" x14ac:dyDescent="0.35">
      <c r="A32" s="7" t="s">
        <v>204</v>
      </c>
      <c r="B32" s="7" t="s">
        <v>195</v>
      </c>
      <c r="C32" s="7" t="s">
        <v>187</v>
      </c>
      <c r="D32" s="7">
        <v>5</v>
      </c>
      <c r="E32" s="7">
        <v>3</v>
      </c>
      <c r="F32" s="7">
        <v>6</v>
      </c>
      <c r="G32" s="7">
        <v>6</v>
      </c>
      <c r="H32" s="7">
        <v>3</v>
      </c>
      <c r="I32" s="7">
        <v>0</v>
      </c>
      <c r="J32" s="7">
        <v>1</v>
      </c>
      <c r="K32" s="7">
        <v>24</v>
      </c>
    </row>
    <row r="33" spans="1:11" x14ac:dyDescent="0.35">
      <c r="A33" s="7" t="s">
        <v>204</v>
      </c>
      <c r="B33" s="7" t="s">
        <v>195</v>
      </c>
      <c r="C33" s="7" t="s">
        <v>188</v>
      </c>
      <c r="D33" s="7">
        <v>0</v>
      </c>
      <c r="E33" s="7">
        <v>0</v>
      </c>
      <c r="F33" s="7">
        <v>1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</row>
    <row r="34" spans="1:11" x14ac:dyDescent="0.35">
      <c r="A34" s="7" t="s">
        <v>204</v>
      </c>
      <c r="B34" s="7" t="s">
        <v>195</v>
      </c>
      <c r="C34" s="7" t="s">
        <v>189</v>
      </c>
      <c r="D34" s="7">
        <v>4</v>
      </c>
      <c r="E34" s="7">
        <v>7</v>
      </c>
      <c r="F34" s="7">
        <v>4</v>
      </c>
      <c r="G34" s="7">
        <v>2</v>
      </c>
      <c r="H34" s="7">
        <v>3</v>
      </c>
      <c r="I34" s="7">
        <v>0</v>
      </c>
      <c r="J34" s="7">
        <v>1</v>
      </c>
      <c r="K34" s="7">
        <v>21</v>
      </c>
    </row>
    <row r="35" spans="1:11" x14ac:dyDescent="0.35">
      <c r="A35" s="7" t="s">
        <v>204</v>
      </c>
      <c r="B35" s="7" t="s">
        <v>195</v>
      </c>
      <c r="C35" s="7" t="s">
        <v>194</v>
      </c>
      <c r="D35" s="7">
        <v>0</v>
      </c>
      <c r="E35" s="7">
        <v>0</v>
      </c>
      <c r="F35" s="7">
        <v>1</v>
      </c>
      <c r="G35" s="7">
        <v>0</v>
      </c>
      <c r="H35" s="7">
        <v>0</v>
      </c>
      <c r="I35" s="7">
        <v>0</v>
      </c>
      <c r="J35" s="7">
        <v>0</v>
      </c>
      <c r="K35" s="7">
        <v>1</v>
      </c>
    </row>
    <row r="36" spans="1:11" x14ac:dyDescent="0.35">
      <c r="A36" s="7" t="s">
        <v>204</v>
      </c>
      <c r="B36" s="7" t="s">
        <v>195</v>
      </c>
      <c r="C36" s="7" t="s">
        <v>190</v>
      </c>
      <c r="D36" s="7">
        <v>4</v>
      </c>
      <c r="E36" s="7">
        <v>2</v>
      </c>
      <c r="F36" s="7">
        <v>2</v>
      </c>
      <c r="G36" s="7">
        <v>2</v>
      </c>
      <c r="H36" s="7">
        <v>2</v>
      </c>
      <c r="I36" s="7">
        <v>1</v>
      </c>
      <c r="J36" s="7">
        <v>0</v>
      </c>
      <c r="K36" s="7">
        <v>13</v>
      </c>
    </row>
    <row r="37" spans="1:11" x14ac:dyDescent="0.35">
      <c r="A37" s="7" t="s">
        <v>204</v>
      </c>
      <c r="B37" s="7" t="s">
        <v>196</v>
      </c>
      <c r="C37" s="7" t="s">
        <v>185</v>
      </c>
      <c r="D37" s="7">
        <v>44</v>
      </c>
      <c r="E37" s="7">
        <v>40</v>
      </c>
      <c r="F37" s="7">
        <v>36</v>
      </c>
      <c r="G37" s="7">
        <v>27</v>
      </c>
      <c r="H37" s="7">
        <v>22</v>
      </c>
      <c r="I37" s="7">
        <v>8</v>
      </c>
      <c r="J37" s="7">
        <v>8</v>
      </c>
      <c r="K37" s="7">
        <v>185</v>
      </c>
    </row>
    <row r="38" spans="1:11" x14ac:dyDescent="0.35">
      <c r="A38" s="7" t="s">
        <v>204</v>
      </c>
      <c r="B38" s="7" t="s">
        <v>196</v>
      </c>
      <c r="C38" s="7" t="s">
        <v>76</v>
      </c>
      <c r="D38" s="7">
        <v>2</v>
      </c>
      <c r="E38" s="7">
        <v>1</v>
      </c>
      <c r="F38" s="7">
        <v>0</v>
      </c>
      <c r="G38" s="7">
        <v>1</v>
      </c>
      <c r="H38" s="7">
        <v>1</v>
      </c>
      <c r="I38" s="7">
        <v>2</v>
      </c>
      <c r="J38" s="7">
        <v>0</v>
      </c>
      <c r="K38" s="7">
        <v>7</v>
      </c>
    </row>
    <row r="39" spans="1:11" x14ac:dyDescent="0.35">
      <c r="A39" s="7" t="s">
        <v>204</v>
      </c>
      <c r="B39" s="7" t="s">
        <v>196</v>
      </c>
      <c r="C39" s="7" t="s">
        <v>187</v>
      </c>
      <c r="D39" s="7">
        <v>8</v>
      </c>
      <c r="E39" s="7">
        <v>4</v>
      </c>
      <c r="F39" s="7">
        <v>5</v>
      </c>
      <c r="G39" s="7">
        <v>5</v>
      </c>
      <c r="H39" s="7">
        <v>4</v>
      </c>
      <c r="I39" s="7">
        <v>2</v>
      </c>
      <c r="J39" s="7">
        <v>0</v>
      </c>
      <c r="K39" s="7">
        <v>28</v>
      </c>
    </row>
    <row r="40" spans="1:11" x14ac:dyDescent="0.35">
      <c r="A40" s="7" t="s">
        <v>204</v>
      </c>
      <c r="B40" s="7" t="s">
        <v>196</v>
      </c>
      <c r="C40" s="7" t="s">
        <v>188</v>
      </c>
      <c r="D40" s="7">
        <v>0</v>
      </c>
      <c r="E40" s="7">
        <v>1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1</v>
      </c>
    </row>
    <row r="41" spans="1:11" x14ac:dyDescent="0.35">
      <c r="A41" s="7" t="s">
        <v>204</v>
      </c>
      <c r="B41" s="7" t="s">
        <v>196</v>
      </c>
      <c r="C41" s="7" t="s">
        <v>189</v>
      </c>
      <c r="D41" s="7">
        <v>1</v>
      </c>
      <c r="E41" s="7">
        <v>1</v>
      </c>
      <c r="F41" s="7">
        <v>1</v>
      </c>
      <c r="G41" s="7">
        <v>0</v>
      </c>
      <c r="H41" s="7">
        <v>0</v>
      </c>
      <c r="I41" s="7">
        <v>0</v>
      </c>
      <c r="J41" s="7">
        <v>0</v>
      </c>
      <c r="K41" s="7">
        <v>3</v>
      </c>
    </row>
    <row r="42" spans="1:11" x14ac:dyDescent="0.35">
      <c r="A42" s="7" t="s">
        <v>204</v>
      </c>
      <c r="B42" s="7" t="s">
        <v>196</v>
      </c>
      <c r="C42" s="7" t="s">
        <v>194</v>
      </c>
      <c r="D42" s="7">
        <v>1</v>
      </c>
      <c r="E42" s="7">
        <v>1</v>
      </c>
      <c r="F42" s="7">
        <v>0</v>
      </c>
      <c r="G42" s="7">
        <v>1</v>
      </c>
      <c r="H42" s="7">
        <v>0</v>
      </c>
      <c r="I42" s="7">
        <v>0</v>
      </c>
      <c r="J42" s="7">
        <v>0</v>
      </c>
      <c r="K42" s="7">
        <v>3</v>
      </c>
    </row>
    <row r="43" spans="1:11" x14ac:dyDescent="0.35">
      <c r="A43" s="7" t="s">
        <v>204</v>
      </c>
      <c r="B43" s="7" t="s">
        <v>193</v>
      </c>
      <c r="C43" s="7" t="s">
        <v>185</v>
      </c>
      <c r="D43" s="7">
        <v>38</v>
      </c>
      <c r="E43" s="7">
        <v>32</v>
      </c>
      <c r="F43" s="7">
        <v>15</v>
      </c>
      <c r="G43" s="7">
        <v>12</v>
      </c>
      <c r="H43" s="7">
        <v>6</v>
      </c>
      <c r="I43" s="7">
        <v>5</v>
      </c>
      <c r="J43" s="7">
        <v>3</v>
      </c>
      <c r="K43" s="7">
        <v>111</v>
      </c>
    </row>
    <row r="44" spans="1:11" x14ac:dyDescent="0.35">
      <c r="A44" s="7" t="s">
        <v>204</v>
      </c>
      <c r="B44" s="7" t="s">
        <v>193</v>
      </c>
      <c r="C44" s="7" t="s">
        <v>186</v>
      </c>
      <c r="D44" s="7">
        <v>0</v>
      </c>
      <c r="E44" s="7">
        <v>0</v>
      </c>
      <c r="F44" s="7">
        <v>1</v>
      </c>
      <c r="G44" s="7">
        <v>1</v>
      </c>
      <c r="H44" s="7">
        <v>0</v>
      </c>
      <c r="I44" s="7">
        <v>0</v>
      </c>
      <c r="J44" s="7">
        <v>0</v>
      </c>
      <c r="K44" s="7">
        <v>2</v>
      </c>
    </row>
    <row r="45" spans="1:11" x14ac:dyDescent="0.35">
      <c r="A45" s="7" t="s">
        <v>204</v>
      </c>
      <c r="B45" s="7" t="s">
        <v>193</v>
      </c>
      <c r="C45" s="7" t="s">
        <v>76</v>
      </c>
      <c r="D45" s="7">
        <v>1</v>
      </c>
      <c r="E45" s="7">
        <v>1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3</v>
      </c>
    </row>
    <row r="46" spans="1:11" x14ac:dyDescent="0.35">
      <c r="A46" s="7" t="s">
        <v>204</v>
      </c>
      <c r="B46" s="7" t="s">
        <v>193</v>
      </c>
      <c r="C46" s="7" t="s">
        <v>188</v>
      </c>
      <c r="D46" s="7">
        <v>0</v>
      </c>
      <c r="E46" s="7">
        <v>0</v>
      </c>
      <c r="F46" s="7">
        <v>0</v>
      </c>
      <c r="G46" s="7">
        <v>2</v>
      </c>
      <c r="H46" s="7">
        <v>1</v>
      </c>
      <c r="I46" s="7">
        <v>0</v>
      </c>
      <c r="J46" s="7">
        <v>0</v>
      </c>
      <c r="K46" s="7">
        <v>3</v>
      </c>
    </row>
    <row r="47" spans="1:11" x14ac:dyDescent="0.35">
      <c r="A47" s="7" t="s">
        <v>204</v>
      </c>
      <c r="B47" s="7" t="s">
        <v>193</v>
      </c>
      <c r="C47" s="7" t="s">
        <v>189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1</v>
      </c>
    </row>
    <row r="48" spans="1:11" x14ac:dyDescent="0.35">
      <c r="A48" s="7" t="s">
        <v>204</v>
      </c>
      <c r="B48" s="7" t="s">
        <v>193</v>
      </c>
      <c r="C48" s="7" t="s">
        <v>190</v>
      </c>
      <c r="D48" s="7">
        <v>2</v>
      </c>
      <c r="E48" s="7">
        <v>1</v>
      </c>
      <c r="F48" s="7">
        <v>2</v>
      </c>
      <c r="G48" s="7">
        <v>0</v>
      </c>
      <c r="H48" s="7">
        <v>1</v>
      </c>
      <c r="I48" s="7">
        <v>0</v>
      </c>
      <c r="J48" s="7">
        <v>0</v>
      </c>
      <c r="K48" s="7">
        <v>6</v>
      </c>
    </row>
    <row r="49" spans="1:11" x14ac:dyDescent="0.35">
      <c r="A49" s="7" t="s">
        <v>204</v>
      </c>
      <c r="B49" s="7" t="s">
        <v>195</v>
      </c>
      <c r="C49" s="7" t="s">
        <v>185</v>
      </c>
      <c r="D49" s="7">
        <v>33</v>
      </c>
      <c r="E49" s="7">
        <v>25</v>
      </c>
      <c r="F49" s="7">
        <v>14</v>
      </c>
      <c r="G49" s="7">
        <v>13</v>
      </c>
      <c r="H49" s="7">
        <v>7</v>
      </c>
      <c r="I49" s="7">
        <v>4</v>
      </c>
      <c r="J49" s="7">
        <v>2</v>
      </c>
      <c r="K49" s="7">
        <v>98</v>
      </c>
    </row>
    <row r="50" spans="1:11" x14ac:dyDescent="0.35">
      <c r="A50" s="7" t="s">
        <v>204</v>
      </c>
      <c r="B50" s="7" t="s">
        <v>195</v>
      </c>
      <c r="C50" s="7" t="s">
        <v>186</v>
      </c>
      <c r="D50" s="7">
        <v>3</v>
      </c>
      <c r="E50" s="7">
        <v>0</v>
      </c>
      <c r="F50" s="7">
        <v>0</v>
      </c>
      <c r="G50" s="7">
        <v>0</v>
      </c>
      <c r="H50" s="7">
        <v>1</v>
      </c>
      <c r="I50" s="7">
        <v>0</v>
      </c>
      <c r="J50" s="7">
        <v>1</v>
      </c>
      <c r="K50" s="7">
        <v>5</v>
      </c>
    </row>
    <row r="51" spans="1:11" x14ac:dyDescent="0.35">
      <c r="A51" s="7" t="s">
        <v>204</v>
      </c>
      <c r="B51" s="7" t="s">
        <v>195</v>
      </c>
      <c r="C51" s="7" t="s">
        <v>76</v>
      </c>
      <c r="D51" s="7">
        <v>0</v>
      </c>
      <c r="E51" s="7">
        <v>1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1</v>
      </c>
    </row>
    <row r="52" spans="1:11" x14ac:dyDescent="0.35">
      <c r="A52" s="7" t="s">
        <v>204</v>
      </c>
      <c r="B52" s="7" t="s">
        <v>195</v>
      </c>
      <c r="C52" s="7" t="s">
        <v>187</v>
      </c>
      <c r="D52" s="7">
        <v>3</v>
      </c>
      <c r="E52" s="7">
        <v>7</v>
      </c>
      <c r="F52" s="7">
        <v>2</v>
      </c>
      <c r="G52" s="7">
        <v>0</v>
      </c>
      <c r="H52" s="7">
        <v>0</v>
      </c>
      <c r="I52" s="7">
        <v>0</v>
      </c>
      <c r="J52" s="7">
        <v>0</v>
      </c>
      <c r="K52" s="7">
        <v>12</v>
      </c>
    </row>
    <row r="53" spans="1:11" x14ac:dyDescent="0.35">
      <c r="A53" s="7" t="s">
        <v>204</v>
      </c>
      <c r="B53" s="7" t="s">
        <v>195</v>
      </c>
      <c r="C53" s="7" t="s">
        <v>189</v>
      </c>
      <c r="D53" s="7">
        <v>2</v>
      </c>
      <c r="E53" s="7">
        <v>2</v>
      </c>
      <c r="F53" s="7">
        <v>3</v>
      </c>
      <c r="G53" s="7">
        <v>1</v>
      </c>
      <c r="H53" s="7">
        <v>0</v>
      </c>
      <c r="I53" s="7">
        <v>0</v>
      </c>
      <c r="J53" s="7">
        <v>0</v>
      </c>
      <c r="K53" s="7">
        <v>8</v>
      </c>
    </row>
    <row r="54" spans="1:11" x14ac:dyDescent="0.35">
      <c r="A54" s="7" t="s">
        <v>204</v>
      </c>
      <c r="B54" s="7" t="s">
        <v>195</v>
      </c>
      <c r="C54" s="7" t="s">
        <v>194</v>
      </c>
      <c r="D54" s="7">
        <v>0</v>
      </c>
      <c r="E54" s="7">
        <v>0</v>
      </c>
      <c r="F54" s="7">
        <v>0</v>
      </c>
      <c r="G54" s="7">
        <v>1</v>
      </c>
      <c r="H54" s="7">
        <v>0</v>
      </c>
      <c r="I54" s="7">
        <v>0</v>
      </c>
      <c r="J54" s="7">
        <v>0</v>
      </c>
      <c r="K54" s="7">
        <v>1</v>
      </c>
    </row>
    <row r="55" spans="1:11" x14ac:dyDescent="0.35">
      <c r="A55" s="7" t="s">
        <v>204</v>
      </c>
      <c r="B55" s="7" t="s">
        <v>195</v>
      </c>
      <c r="C55" s="7" t="s">
        <v>190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1</v>
      </c>
      <c r="J55" s="7">
        <v>0</v>
      </c>
      <c r="K55" s="7">
        <v>1</v>
      </c>
    </row>
    <row r="56" spans="1:11" x14ac:dyDescent="0.35">
      <c r="A56" s="7" t="s">
        <v>204</v>
      </c>
      <c r="B56" s="7" t="s">
        <v>196</v>
      </c>
      <c r="C56" s="7" t="s">
        <v>185</v>
      </c>
      <c r="D56" s="7">
        <v>36</v>
      </c>
      <c r="E56" s="7">
        <v>29</v>
      </c>
      <c r="F56" s="7">
        <v>15</v>
      </c>
      <c r="G56" s="7">
        <v>12</v>
      </c>
      <c r="H56" s="7">
        <v>8</v>
      </c>
      <c r="I56" s="7">
        <v>4</v>
      </c>
      <c r="J56" s="7">
        <v>3</v>
      </c>
      <c r="K56" s="7">
        <v>107</v>
      </c>
    </row>
    <row r="57" spans="1:11" x14ac:dyDescent="0.35">
      <c r="A57" s="7" t="s">
        <v>204</v>
      </c>
      <c r="B57" s="7" t="s">
        <v>196</v>
      </c>
      <c r="C57" s="7" t="s">
        <v>186</v>
      </c>
      <c r="D57" s="7">
        <v>0</v>
      </c>
      <c r="E57" s="7">
        <v>1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</row>
    <row r="58" spans="1:11" x14ac:dyDescent="0.35">
      <c r="A58" s="7" t="s">
        <v>204</v>
      </c>
      <c r="B58" s="7" t="s">
        <v>196</v>
      </c>
      <c r="C58" s="7" t="s">
        <v>76</v>
      </c>
      <c r="D58" s="7">
        <v>0</v>
      </c>
      <c r="E58" s="7">
        <v>1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</row>
    <row r="59" spans="1:11" x14ac:dyDescent="0.35">
      <c r="A59" s="7" t="s">
        <v>204</v>
      </c>
      <c r="B59" s="7" t="s">
        <v>196</v>
      </c>
      <c r="C59" s="7" t="s">
        <v>187</v>
      </c>
      <c r="D59" s="7">
        <v>4</v>
      </c>
      <c r="E59" s="7">
        <v>2</v>
      </c>
      <c r="F59" s="7">
        <v>3</v>
      </c>
      <c r="G59" s="7">
        <v>2</v>
      </c>
      <c r="H59" s="7">
        <v>0</v>
      </c>
      <c r="I59" s="7">
        <v>1</v>
      </c>
      <c r="J59" s="7">
        <v>0</v>
      </c>
      <c r="K59" s="7">
        <v>12</v>
      </c>
    </row>
    <row r="60" spans="1:11" x14ac:dyDescent="0.35">
      <c r="A60" s="7" t="s">
        <v>204</v>
      </c>
      <c r="B60" s="7" t="s">
        <v>196</v>
      </c>
      <c r="C60" s="7" t="s">
        <v>188</v>
      </c>
      <c r="D60" s="7">
        <v>0</v>
      </c>
      <c r="E60" s="7">
        <v>0</v>
      </c>
      <c r="F60" s="7">
        <v>1</v>
      </c>
      <c r="G60" s="7">
        <v>0</v>
      </c>
      <c r="H60" s="7">
        <v>0</v>
      </c>
      <c r="I60" s="7">
        <v>0</v>
      </c>
      <c r="J60" s="7">
        <v>0</v>
      </c>
      <c r="K60" s="7">
        <v>1</v>
      </c>
    </row>
    <row r="61" spans="1:11" x14ac:dyDescent="0.35">
      <c r="A61" s="7" t="s">
        <v>204</v>
      </c>
      <c r="B61" s="7" t="s">
        <v>196</v>
      </c>
      <c r="C61" s="7" t="s">
        <v>189</v>
      </c>
      <c r="D61" s="7">
        <v>1</v>
      </c>
      <c r="E61" s="7">
        <v>0</v>
      </c>
      <c r="F61" s="7">
        <v>0</v>
      </c>
      <c r="G61" s="7">
        <v>1</v>
      </c>
      <c r="H61" s="7">
        <v>0</v>
      </c>
      <c r="I61" s="7">
        <v>0</v>
      </c>
      <c r="J61" s="7">
        <v>0</v>
      </c>
      <c r="K61" s="7">
        <v>2</v>
      </c>
    </row>
    <row r="62" spans="1:11" x14ac:dyDescent="0.35">
      <c r="A62" s="7" t="s">
        <v>204</v>
      </c>
      <c r="B62" s="7" t="s">
        <v>196</v>
      </c>
      <c r="C62" s="7" t="s">
        <v>194</v>
      </c>
      <c r="D62" s="7">
        <v>0</v>
      </c>
      <c r="E62" s="7">
        <v>1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1</v>
      </c>
    </row>
    <row r="63" spans="1:11" x14ac:dyDescent="0.35">
      <c r="A63" s="7" t="s">
        <v>204</v>
      </c>
      <c r="B63" s="7" t="s">
        <v>196</v>
      </c>
      <c r="C63" s="7" t="s">
        <v>190</v>
      </c>
      <c r="D63" s="7">
        <v>0</v>
      </c>
      <c r="E63" s="7">
        <v>1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CE46E-86FD-4A13-997E-24614FD63F59}">
  <dimension ref="A1:I19"/>
  <sheetViews>
    <sheetView zoomScale="85" zoomScaleNormal="85" workbookViewId="0">
      <selection activeCell="T16" sqref="T16"/>
    </sheetView>
  </sheetViews>
  <sheetFormatPr defaultRowHeight="14.5" x14ac:dyDescent="0.35"/>
  <cols>
    <col min="3" max="3" width="13.81640625" customWidth="1"/>
  </cols>
  <sheetData>
    <row r="1" spans="1:9" x14ac:dyDescent="0.35">
      <c r="A1" s="5" t="s">
        <v>191</v>
      </c>
      <c r="B1" s="5" t="s">
        <v>6</v>
      </c>
      <c r="C1" s="5" t="s">
        <v>205</v>
      </c>
      <c r="D1" s="5" t="s">
        <v>206</v>
      </c>
      <c r="E1" s="5" t="s">
        <v>207</v>
      </c>
      <c r="F1" s="5" t="s">
        <v>208</v>
      </c>
      <c r="G1" s="5" t="s">
        <v>209</v>
      </c>
      <c r="H1" s="5" t="s">
        <v>210</v>
      </c>
      <c r="I1" s="5" t="s">
        <v>8</v>
      </c>
    </row>
    <row r="2" spans="1:9" x14ac:dyDescent="0.35">
      <c r="A2" s="7" t="s">
        <v>192</v>
      </c>
      <c r="B2" s="7" t="s">
        <v>193</v>
      </c>
      <c r="C2" s="7" t="s">
        <v>211</v>
      </c>
      <c r="D2" s="7">
        <v>75</v>
      </c>
      <c r="E2" s="7">
        <v>66</v>
      </c>
      <c r="F2" s="7">
        <v>51</v>
      </c>
      <c r="G2" s="7">
        <v>22</v>
      </c>
      <c r="H2" s="7">
        <v>5</v>
      </c>
      <c r="I2" s="7">
        <v>219</v>
      </c>
    </row>
    <row r="3" spans="1:9" x14ac:dyDescent="0.35">
      <c r="A3" s="7" t="s">
        <v>192</v>
      </c>
      <c r="B3" s="7" t="s">
        <v>193</v>
      </c>
      <c r="C3" s="7" t="s">
        <v>212</v>
      </c>
      <c r="D3" s="7">
        <v>3</v>
      </c>
      <c r="E3" s="7">
        <v>5</v>
      </c>
      <c r="F3" s="7">
        <v>4</v>
      </c>
      <c r="G3" s="7">
        <v>0</v>
      </c>
      <c r="H3" s="7">
        <v>0</v>
      </c>
      <c r="I3" s="7">
        <v>12</v>
      </c>
    </row>
    <row r="4" spans="1:9" x14ac:dyDescent="0.35">
      <c r="A4" s="7" t="s">
        <v>192</v>
      </c>
      <c r="B4" s="7" t="s">
        <v>195</v>
      </c>
      <c r="C4" s="7" t="s">
        <v>211</v>
      </c>
      <c r="D4" s="7">
        <v>64</v>
      </c>
      <c r="E4" s="7">
        <v>56</v>
      </c>
      <c r="F4" s="7">
        <v>48</v>
      </c>
      <c r="G4" s="7">
        <v>17</v>
      </c>
      <c r="H4" s="7">
        <v>4</v>
      </c>
      <c r="I4" s="7">
        <v>189</v>
      </c>
    </row>
    <row r="5" spans="1:9" x14ac:dyDescent="0.35">
      <c r="A5" s="7" t="s">
        <v>192</v>
      </c>
      <c r="B5" s="7" t="s">
        <v>195</v>
      </c>
      <c r="C5" s="7" t="s">
        <v>212</v>
      </c>
      <c r="D5" s="7">
        <v>14</v>
      </c>
      <c r="E5" s="7">
        <v>15</v>
      </c>
      <c r="F5" s="7">
        <v>7</v>
      </c>
      <c r="G5" s="7">
        <v>5</v>
      </c>
      <c r="H5" s="7">
        <v>1</v>
      </c>
      <c r="I5" s="7">
        <v>42</v>
      </c>
    </row>
    <row r="6" spans="1:9" x14ac:dyDescent="0.35">
      <c r="A6" s="7" t="s">
        <v>192</v>
      </c>
      <c r="B6" s="7" t="s">
        <v>196</v>
      </c>
      <c r="C6" s="7" t="s">
        <v>211</v>
      </c>
      <c r="D6" s="7">
        <v>77</v>
      </c>
      <c r="E6" s="7">
        <v>70</v>
      </c>
      <c r="F6" s="7">
        <v>55</v>
      </c>
      <c r="G6" s="7">
        <v>21</v>
      </c>
      <c r="H6" s="7">
        <v>5</v>
      </c>
      <c r="I6" s="7">
        <v>228</v>
      </c>
    </row>
    <row r="7" spans="1:9" x14ac:dyDescent="0.35">
      <c r="A7" s="7" t="s">
        <v>192</v>
      </c>
      <c r="B7" s="7" t="s">
        <v>196</v>
      </c>
      <c r="C7" s="7" t="s">
        <v>212</v>
      </c>
      <c r="D7" s="7">
        <v>1</v>
      </c>
      <c r="E7" s="7">
        <v>1</v>
      </c>
      <c r="F7" s="7">
        <v>0</v>
      </c>
      <c r="G7" s="7">
        <v>1</v>
      </c>
      <c r="H7" s="7">
        <v>0</v>
      </c>
      <c r="I7" s="7">
        <v>3</v>
      </c>
    </row>
    <row r="8" spans="1:9" x14ac:dyDescent="0.35">
      <c r="A8" s="7" t="s">
        <v>204</v>
      </c>
      <c r="B8" s="7" t="s">
        <v>193</v>
      </c>
      <c r="C8" s="7" t="s">
        <v>211</v>
      </c>
      <c r="D8" s="7">
        <v>24</v>
      </c>
      <c r="E8" s="7">
        <v>11</v>
      </c>
      <c r="F8" s="7">
        <v>6</v>
      </c>
      <c r="G8" s="7">
        <v>4</v>
      </c>
      <c r="H8" s="7">
        <v>2</v>
      </c>
      <c r="I8" s="7">
        <v>47</v>
      </c>
    </row>
    <row r="9" spans="1:9" x14ac:dyDescent="0.35">
      <c r="A9" s="7" t="s">
        <v>204</v>
      </c>
      <c r="B9" s="7" t="s">
        <v>193</v>
      </c>
      <c r="C9" s="7" t="s">
        <v>212</v>
      </c>
      <c r="D9" s="7">
        <v>2</v>
      </c>
      <c r="E9" s="7">
        <v>2</v>
      </c>
      <c r="F9" s="7">
        <v>4</v>
      </c>
      <c r="G9" s="7">
        <v>1</v>
      </c>
      <c r="H9" s="7">
        <v>0</v>
      </c>
      <c r="I9" s="7">
        <v>9</v>
      </c>
    </row>
    <row r="10" spans="1:9" x14ac:dyDescent="0.35">
      <c r="A10" s="7" t="s">
        <v>204</v>
      </c>
      <c r="B10" s="7" t="s">
        <v>195</v>
      </c>
      <c r="C10" s="7" t="s">
        <v>211</v>
      </c>
      <c r="D10" s="7">
        <v>21</v>
      </c>
      <c r="E10" s="7">
        <v>12</v>
      </c>
      <c r="F10" s="7">
        <v>10</v>
      </c>
      <c r="G10" s="7">
        <v>4</v>
      </c>
      <c r="H10" s="7">
        <v>2</v>
      </c>
      <c r="I10" s="7">
        <v>49</v>
      </c>
    </row>
    <row r="11" spans="1:9" x14ac:dyDescent="0.35">
      <c r="A11" s="7" t="s">
        <v>204</v>
      </c>
      <c r="B11" s="7" t="s">
        <v>195</v>
      </c>
      <c r="C11" s="7" t="s">
        <v>212</v>
      </c>
      <c r="D11" s="7">
        <v>5</v>
      </c>
      <c r="E11" s="7">
        <v>1</v>
      </c>
      <c r="F11" s="7">
        <v>0</v>
      </c>
      <c r="G11" s="7">
        <v>1</v>
      </c>
      <c r="H11" s="7">
        <v>0</v>
      </c>
      <c r="I11" s="7">
        <v>7</v>
      </c>
    </row>
    <row r="12" spans="1:9" x14ac:dyDescent="0.35">
      <c r="A12" s="7" t="s">
        <v>204</v>
      </c>
      <c r="B12" s="7" t="s">
        <v>196</v>
      </c>
      <c r="C12" s="7" t="s">
        <v>211</v>
      </c>
      <c r="D12" s="7">
        <v>26</v>
      </c>
      <c r="E12" s="7">
        <v>13</v>
      </c>
      <c r="F12" s="7">
        <v>10</v>
      </c>
      <c r="G12" s="7">
        <v>5</v>
      </c>
      <c r="H12" s="7">
        <v>2</v>
      </c>
      <c r="I12" s="7">
        <v>56</v>
      </c>
    </row>
    <row r="13" spans="1:9" x14ac:dyDescent="0.35">
      <c r="A13" s="7" t="s">
        <v>204</v>
      </c>
      <c r="B13" s="7" t="s">
        <v>196</v>
      </c>
      <c r="C13" s="7" t="s">
        <v>212</v>
      </c>
      <c r="D13" s="7"/>
      <c r="E13" s="7"/>
      <c r="F13" s="7"/>
      <c r="G13" s="7"/>
      <c r="H13" s="7"/>
      <c r="I13" s="7"/>
    </row>
    <row r="14" spans="1:9" x14ac:dyDescent="0.35">
      <c r="A14" s="7" t="s">
        <v>213</v>
      </c>
      <c r="B14" s="7" t="s">
        <v>193</v>
      </c>
      <c r="C14" s="7" t="s">
        <v>211</v>
      </c>
      <c r="D14" s="7">
        <v>28</v>
      </c>
      <c r="E14" s="7">
        <v>15</v>
      </c>
      <c r="F14" s="7">
        <v>7</v>
      </c>
      <c r="G14" s="7">
        <v>2</v>
      </c>
      <c r="H14" s="7"/>
      <c r="I14" s="7">
        <v>52</v>
      </c>
    </row>
    <row r="15" spans="1:9" x14ac:dyDescent="0.35">
      <c r="A15" s="7" t="s">
        <v>213</v>
      </c>
      <c r="B15" s="7" t="s">
        <v>193</v>
      </c>
      <c r="C15" s="7" t="s">
        <v>212</v>
      </c>
      <c r="D15" s="7">
        <v>2</v>
      </c>
      <c r="E15" s="7">
        <v>1</v>
      </c>
      <c r="F15" s="7">
        <v>0</v>
      </c>
      <c r="G15" s="7">
        <v>0</v>
      </c>
      <c r="H15" s="7"/>
      <c r="I15" s="7">
        <v>3</v>
      </c>
    </row>
    <row r="16" spans="1:9" x14ac:dyDescent="0.35">
      <c r="A16" s="7" t="s">
        <v>213</v>
      </c>
      <c r="B16" s="7" t="s">
        <v>195</v>
      </c>
      <c r="C16" s="7" t="s">
        <v>211</v>
      </c>
      <c r="D16" s="7">
        <v>29</v>
      </c>
      <c r="E16" s="7">
        <v>16</v>
      </c>
      <c r="F16" s="7">
        <v>7</v>
      </c>
      <c r="G16" s="7">
        <v>2</v>
      </c>
      <c r="H16" s="7"/>
      <c r="I16" s="7">
        <v>54</v>
      </c>
    </row>
    <row r="17" spans="1:9" x14ac:dyDescent="0.35">
      <c r="A17" s="7" t="s">
        <v>213</v>
      </c>
      <c r="B17" s="7" t="s">
        <v>195</v>
      </c>
      <c r="C17" s="7" t="s">
        <v>212</v>
      </c>
      <c r="D17" s="7">
        <v>1</v>
      </c>
      <c r="E17" s="7">
        <v>0</v>
      </c>
      <c r="F17" s="7">
        <v>0</v>
      </c>
      <c r="G17" s="7">
        <v>0</v>
      </c>
      <c r="H17" s="7"/>
      <c r="I17" s="7">
        <v>1</v>
      </c>
    </row>
    <row r="18" spans="1:9" x14ac:dyDescent="0.35">
      <c r="A18" s="7" t="s">
        <v>213</v>
      </c>
      <c r="B18" s="7" t="s">
        <v>196</v>
      </c>
      <c r="C18" s="7" t="s">
        <v>211</v>
      </c>
      <c r="D18" s="7">
        <v>30</v>
      </c>
      <c r="E18" s="7">
        <v>16</v>
      </c>
      <c r="F18" s="7">
        <v>7</v>
      </c>
      <c r="G18" s="7">
        <v>2</v>
      </c>
      <c r="H18" s="7"/>
      <c r="I18" s="7">
        <v>55</v>
      </c>
    </row>
    <row r="19" spans="1:9" x14ac:dyDescent="0.35">
      <c r="A19" s="7" t="s">
        <v>213</v>
      </c>
      <c r="B19" s="7" t="s">
        <v>196</v>
      </c>
      <c r="C19" s="7" t="s">
        <v>212</v>
      </c>
      <c r="D19" s="7"/>
      <c r="E19" s="7"/>
      <c r="F19" s="7"/>
      <c r="G19" s="7"/>
      <c r="H19" s="7"/>
      <c r="I19" s="7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6694-6FEC-43F5-B354-8AC2725BF716}">
  <dimension ref="A1:G29"/>
  <sheetViews>
    <sheetView workbookViewId="0">
      <selection activeCell="I9" sqref="I9"/>
    </sheetView>
  </sheetViews>
  <sheetFormatPr defaultRowHeight="14.5" x14ac:dyDescent="0.35"/>
  <cols>
    <col min="1" max="1" width="35.6328125" customWidth="1"/>
    <col min="2" max="7" width="15.90625" customWidth="1"/>
  </cols>
  <sheetData>
    <row r="1" spans="1:7" x14ac:dyDescent="0.35">
      <c r="A1" s="1" t="s">
        <v>74</v>
      </c>
      <c r="B1" s="4" t="s">
        <v>179</v>
      </c>
      <c r="C1" s="4" t="s">
        <v>180</v>
      </c>
      <c r="D1" s="4" t="s">
        <v>181</v>
      </c>
      <c r="E1" s="4" t="s">
        <v>182</v>
      </c>
      <c r="F1" s="4" t="s">
        <v>183</v>
      </c>
      <c r="G1" s="4" t="s">
        <v>184</v>
      </c>
    </row>
    <row r="2" spans="1:7" x14ac:dyDescent="0.35">
      <c r="A2" t="s">
        <v>10</v>
      </c>
      <c r="B2" t="s">
        <v>77</v>
      </c>
      <c r="C2" t="s">
        <v>80</v>
      </c>
      <c r="D2" t="s">
        <v>78</v>
      </c>
      <c r="E2" t="s">
        <v>81</v>
      </c>
      <c r="F2" t="s">
        <v>79</v>
      </c>
      <c r="G2" t="s">
        <v>82</v>
      </c>
    </row>
    <row r="3" spans="1:7" x14ac:dyDescent="0.35">
      <c r="A3" t="s">
        <v>12</v>
      </c>
      <c r="B3" t="s">
        <v>77</v>
      </c>
      <c r="C3" t="s">
        <v>83</v>
      </c>
      <c r="D3" t="s">
        <v>78</v>
      </c>
      <c r="E3" t="s">
        <v>84</v>
      </c>
      <c r="F3" t="s">
        <v>79</v>
      </c>
      <c r="G3" t="s">
        <v>85</v>
      </c>
    </row>
    <row r="4" spans="1:7" x14ac:dyDescent="0.35">
      <c r="A4" t="s">
        <v>14</v>
      </c>
      <c r="B4" t="s">
        <v>77</v>
      </c>
      <c r="C4" t="s">
        <v>86</v>
      </c>
      <c r="D4" t="s">
        <v>78</v>
      </c>
      <c r="E4" t="s">
        <v>87</v>
      </c>
      <c r="F4" t="s">
        <v>79</v>
      </c>
      <c r="G4" t="s">
        <v>88</v>
      </c>
    </row>
    <row r="5" spans="1:7" x14ac:dyDescent="0.35">
      <c r="A5" t="s">
        <v>16</v>
      </c>
      <c r="B5" t="s">
        <v>89</v>
      </c>
      <c r="C5" t="s">
        <v>90</v>
      </c>
      <c r="D5" t="s">
        <v>89</v>
      </c>
      <c r="E5" t="s">
        <v>90</v>
      </c>
      <c r="F5" t="s">
        <v>91</v>
      </c>
      <c r="G5" t="s">
        <v>92</v>
      </c>
    </row>
    <row r="6" spans="1:7" x14ac:dyDescent="0.35">
      <c r="A6" t="s">
        <v>19</v>
      </c>
      <c r="B6" t="s">
        <v>89</v>
      </c>
      <c r="C6" t="s">
        <v>93</v>
      </c>
      <c r="D6" t="s">
        <v>89</v>
      </c>
      <c r="E6" t="s">
        <v>93</v>
      </c>
      <c r="F6" t="s">
        <v>91</v>
      </c>
      <c r="G6" t="s">
        <v>94</v>
      </c>
    </row>
    <row r="7" spans="1:7" x14ac:dyDescent="0.35">
      <c r="A7" t="s">
        <v>21</v>
      </c>
      <c r="B7" t="s">
        <v>95</v>
      </c>
      <c r="C7" t="s">
        <v>96</v>
      </c>
      <c r="D7" t="s">
        <v>97</v>
      </c>
      <c r="E7" t="s">
        <v>98</v>
      </c>
      <c r="F7" t="s">
        <v>99</v>
      </c>
      <c r="G7" t="s">
        <v>100</v>
      </c>
    </row>
    <row r="8" spans="1:7" x14ac:dyDescent="0.35">
      <c r="A8" t="s">
        <v>24</v>
      </c>
      <c r="B8" t="s">
        <v>95</v>
      </c>
      <c r="C8" t="s">
        <v>101</v>
      </c>
      <c r="D8" t="s">
        <v>97</v>
      </c>
      <c r="E8" t="s">
        <v>102</v>
      </c>
      <c r="F8" t="s">
        <v>99</v>
      </c>
      <c r="G8" t="s">
        <v>103</v>
      </c>
    </row>
    <row r="9" spans="1:7" x14ac:dyDescent="0.35">
      <c r="A9" t="s">
        <v>26</v>
      </c>
      <c r="B9" t="s">
        <v>77</v>
      </c>
      <c r="C9" t="s">
        <v>104</v>
      </c>
      <c r="D9" t="s">
        <v>78</v>
      </c>
      <c r="E9" t="s">
        <v>105</v>
      </c>
      <c r="F9" t="s">
        <v>79</v>
      </c>
      <c r="G9" t="s">
        <v>106</v>
      </c>
    </row>
    <row r="10" spans="1:7" x14ac:dyDescent="0.35">
      <c r="A10" t="s">
        <v>28</v>
      </c>
      <c r="B10" t="s">
        <v>77</v>
      </c>
      <c r="C10" t="s">
        <v>107</v>
      </c>
      <c r="D10" t="s">
        <v>78</v>
      </c>
      <c r="E10" t="s">
        <v>108</v>
      </c>
      <c r="F10" t="s">
        <v>79</v>
      </c>
      <c r="G10" t="s">
        <v>109</v>
      </c>
    </row>
    <row r="11" spans="1:7" x14ac:dyDescent="0.35">
      <c r="A11" t="s">
        <v>30</v>
      </c>
      <c r="B11" t="s">
        <v>77</v>
      </c>
      <c r="C11" t="s">
        <v>110</v>
      </c>
      <c r="D11" t="s">
        <v>78</v>
      </c>
      <c r="E11" t="s">
        <v>111</v>
      </c>
      <c r="F11" t="s">
        <v>79</v>
      </c>
      <c r="G11" t="s">
        <v>112</v>
      </c>
    </row>
    <row r="12" spans="1:7" x14ac:dyDescent="0.35">
      <c r="A12" t="s">
        <v>32</v>
      </c>
      <c r="B12" t="s">
        <v>113</v>
      </c>
      <c r="C12" t="s">
        <v>114</v>
      </c>
      <c r="D12" t="s">
        <v>115</v>
      </c>
      <c r="E12" t="s">
        <v>116</v>
      </c>
      <c r="F12" t="s">
        <v>89</v>
      </c>
      <c r="G12" t="s">
        <v>93</v>
      </c>
    </row>
    <row r="13" spans="1:7" x14ac:dyDescent="0.35">
      <c r="A13" t="s">
        <v>35</v>
      </c>
      <c r="B13" t="s">
        <v>113</v>
      </c>
      <c r="C13" t="s">
        <v>117</v>
      </c>
      <c r="D13" t="s">
        <v>115</v>
      </c>
      <c r="E13" t="s">
        <v>118</v>
      </c>
      <c r="F13" t="s">
        <v>89</v>
      </c>
      <c r="G13" t="s">
        <v>90</v>
      </c>
    </row>
    <row r="14" spans="1:7" x14ac:dyDescent="0.35">
      <c r="A14" t="s">
        <v>37</v>
      </c>
      <c r="B14" t="s">
        <v>119</v>
      </c>
      <c r="C14" t="s">
        <v>120</v>
      </c>
      <c r="D14" t="s">
        <v>121</v>
      </c>
      <c r="E14" t="s">
        <v>122</v>
      </c>
      <c r="F14" t="s">
        <v>123</v>
      </c>
      <c r="G14" t="s">
        <v>124</v>
      </c>
    </row>
    <row r="15" spans="1:7" x14ac:dyDescent="0.35">
      <c r="A15" t="s">
        <v>40</v>
      </c>
      <c r="B15" t="s">
        <v>119</v>
      </c>
      <c r="C15" t="s">
        <v>125</v>
      </c>
      <c r="D15" t="s">
        <v>121</v>
      </c>
      <c r="E15" t="s">
        <v>126</v>
      </c>
      <c r="F15" t="s">
        <v>123</v>
      </c>
      <c r="G15" t="s">
        <v>127</v>
      </c>
    </row>
    <row r="16" spans="1:7" x14ac:dyDescent="0.35">
      <c r="A16" t="s">
        <v>42</v>
      </c>
      <c r="B16" t="s">
        <v>77</v>
      </c>
      <c r="C16" t="s">
        <v>128</v>
      </c>
      <c r="D16" t="s">
        <v>78</v>
      </c>
      <c r="E16" t="s">
        <v>129</v>
      </c>
      <c r="F16" t="s">
        <v>79</v>
      </c>
      <c r="G16" t="s">
        <v>88</v>
      </c>
    </row>
    <row r="17" spans="1:7" x14ac:dyDescent="0.35">
      <c r="A17" t="s">
        <v>44</v>
      </c>
      <c r="B17" t="s">
        <v>77</v>
      </c>
      <c r="C17" t="s">
        <v>130</v>
      </c>
      <c r="D17" t="s">
        <v>78</v>
      </c>
      <c r="E17" t="s">
        <v>131</v>
      </c>
      <c r="F17" t="s">
        <v>79</v>
      </c>
      <c r="G17" t="s">
        <v>132</v>
      </c>
    </row>
    <row r="18" spans="1:7" x14ac:dyDescent="0.35">
      <c r="A18" t="s">
        <v>46</v>
      </c>
      <c r="B18" t="s">
        <v>77</v>
      </c>
      <c r="C18" t="s">
        <v>133</v>
      </c>
      <c r="D18" t="s">
        <v>78</v>
      </c>
      <c r="E18" t="s">
        <v>134</v>
      </c>
      <c r="F18" t="s">
        <v>79</v>
      </c>
      <c r="G18" t="s">
        <v>135</v>
      </c>
    </row>
    <row r="19" spans="1:7" x14ac:dyDescent="0.35">
      <c r="A19" t="s">
        <v>48</v>
      </c>
      <c r="B19" t="s">
        <v>136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</row>
    <row r="20" spans="1:7" x14ac:dyDescent="0.35">
      <c r="A20" t="s">
        <v>51</v>
      </c>
      <c r="B20" t="s">
        <v>136</v>
      </c>
      <c r="C20" t="s">
        <v>142</v>
      </c>
      <c r="D20" t="s">
        <v>138</v>
      </c>
      <c r="E20" t="s">
        <v>143</v>
      </c>
      <c r="F20" t="s">
        <v>140</v>
      </c>
      <c r="G20" t="s">
        <v>144</v>
      </c>
    </row>
    <row r="21" spans="1:7" x14ac:dyDescent="0.35">
      <c r="A21" t="s">
        <v>53</v>
      </c>
      <c r="B21" t="s">
        <v>145</v>
      </c>
      <c r="C21" t="s">
        <v>146</v>
      </c>
      <c r="D21" t="s">
        <v>147</v>
      </c>
      <c r="E21" t="s">
        <v>148</v>
      </c>
      <c r="F21" t="s">
        <v>149</v>
      </c>
      <c r="G21" t="s">
        <v>150</v>
      </c>
    </row>
    <row r="22" spans="1:7" x14ac:dyDescent="0.35">
      <c r="A22" t="s">
        <v>56</v>
      </c>
      <c r="B22" t="s">
        <v>145</v>
      </c>
      <c r="C22" t="s">
        <v>151</v>
      </c>
      <c r="D22" t="s">
        <v>147</v>
      </c>
      <c r="E22" t="s">
        <v>152</v>
      </c>
      <c r="F22" t="s">
        <v>149</v>
      </c>
      <c r="G22" t="s">
        <v>153</v>
      </c>
    </row>
    <row r="23" spans="1:7" x14ac:dyDescent="0.35">
      <c r="A23" t="s">
        <v>58</v>
      </c>
      <c r="B23" t="s">
        <v>77</v>
      </c>
      <c r="C23" t="s">
        <v>154</v>
      </c>
      <c r="D23" t="s">
        <v>78</v>
      </c>
      <c r="E23" t="s">
        <v>155</v>
      </c>
      <c r="F23" t="s">
        <v>79</v>
      </c>
      <c r="G23" t="s">
        <v>156</v>
      </c>
    </row>
    <row r="24" spans="1:7" x14ac:dyDescent="0.35">
      <c r="A24" t="s">
        <v>60</v>
      </c>
      <c r="B24" t="s">
        <v>77</v>
      </c>
      <c r="C24" t="s">
        <v>157</v>
      </c>
      <c r="D24" t="s">
        <v>78</v>
      </c>
      <c r="E24" t="s">
        <v>158</v>
      </c>
      <c r="F24" t="s">
        <v>79</v>
      </c>
      <c r="G24" t="s">
        <v>159</v>
      </c>
    </row>
    <row r="25" spans="1:7" x14ac:dyDescent="0.35">
      <c r="A25" t="s">
        <v>62</v>
      </c>
      <c r="B25" t="s">
        <v>77</v>
      </c>
      <c r="C25" t="s">
        <v>160</v>
      </c>
      <c r="D25" t="s">
        <v>78</v>
      </c>
      <c r="E25" t="s">
        <v>161</v>
      </c>
      <c r="F25" t="s">
        <v>79</v>
      </c>
      <c r="G25" t="s">
        <v>162</v>
      </c>
    </row>
    <row r="26" spans="1:7" x14ac:dyDescent="0.35">
      <c r="A26" t="s">
        <v>64</v>
      </c>
      <c r="B26" t="s">
        <v>149</v>
      </c>
      <c r="C26" t="s">
        <v>163</v>
      </c>
      <c r="D26" t="s">
        <v>164</v>
      </c>
      <c r="E26" t="s">
        <v>165</v>
      </c>
      <c r="F26" t="s">
        <v>166</v>
      </c>
      <c r="G26" t="s">
        <v>167</v>
      </c>
    </row>
    <row r="27" spans="1:7" x14ac:dyDescent="0.35">
      <c r="A27" t="s">
        <v>67</v>
      </c>
      <c r="B27" t="s">
        <v>149</v>
      </c>
      <c r="C27" t="s">
        <v>168</v>
      </c>
      <c r="D27" t="s">
        <v>164</v>
      </c>
      <c r="E27" t="s">
        <v>169</v>
      </c>
      <c r="F27" t="s">
        <v>166</v>
      </c>
      <c r="G27" t="s">
        <v>170</v>
      </c>
    </row>
    <row r="28" spans="1:7" x14ac:dyDescent="0.35">
      <c r="A28" t="s">
        <v>69</v>
      </c>
      <c r="B28" t="s">
        <v>171</v>
      </c>
      <c r="C28" t="s">
        <v>172</v>
      </c>
      <c r="D28" t="s">
        <v>173</v>
      </c>
      <c r="E28" t="s">
        <v>174</v>
      </c>
      <c r="F28" t="s">
        <v>49</v>
      </c>
      <c r="G28" t="s">
        <v>175</v>
      </c>
    </row>
    <row r="29" spans="1:7" x14ac:dyDescent="0.35">
      <c r="A29" t="s">
        <v>72</v>
      </c>
      <c r="B29" t="s">
        <v>171</v>
      </c>
      <c r="C29" t="s">
        <v>176</v>
      </c>
      <c r="D29" t="s">
        <v>173</v>
      </c>
      <c r="E29" t="s">
        <v>177</v>
      </c>
      <c r="F29" t="s">
        <v>49</v>
      </c>
      <c r="G29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Supplemental Figure 2</vt:lpstr>
      <vt:lpstr>Supplemental Figure 3</vt:lpstr>
      <vt:lpstr>Supplemental Figure 4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Vijayasiri, Ganga</dc:creator>
  <cp:lastModifiedBy>Panson, Kristen</cp:lastModifiedBy>
  <dcterms:created xsi:type="dcterms:W3CDTF">2024-12-17T12:42:15Z</dcterms:created>
  <dcterms:modified xsi:type="dcterms:W3CDTF">2025-02-21T13:51:32Z</dcterms:modified>
</cp:coreProperties>
</file>