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queryTables/queryTable1.xml" ContentType="application/vnd.openxmlformats-officedocument.spreadsheetml.query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F648EA0-7DE8-46F6-91DC-09342B7D818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ig. 2" sheetId="4" r:id="rId1"/>
    <sheet name="Fig. 4" sheetId="13" r:id="rId2"/>
    <sheet name="Fig. 5" sheetId="5" r:id="rId3"/>
    <sheet name="Fig. 6" sheetId="6" r:id="rId4"/>
    <sheet name="Fig. 8" sheetId="11" r:id="rId5"/>
    <sheet name="Supplementary Fig. 2" sheetId="14" r:id="rId6"/>
    <sheet name="Supplementary Fig. 3" sheetId="15" r:id="rId7"/>
    <sheet name="Supplementary Fig. 4" sheetId="16" r:id="rId8"/>
  </sheets>
  <externalReferences>
    <externalReference r:id="rId9"/>
    <externalReference r:id="rId10"/>
  </externalReferences>
  <definedNames>
    <definedName name="summary" localSheetId="5">'Supplementary Fig. 2'!$A$1:$B$2</definedName>
    <definedName name="summary" localSheetId="6">'Supplementary Fig. 3'!$A$1:$Q$6</definedName>
    <definedName name="summary_1" localSheetId="6">'Supplementary Fig. 3'!$A$21:$Q$24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8" i="15" l="1"/>
  <c r="Z48" i="15"/>
  <c r="Y48" i="15"/>
  <c r="X48" i="15"/>
  <c r="AA47" i="15"/>
  <c r="Z47" i="15"/>
  <c r="X47" i="15"/>
  <c r="AA46" i="15"/>
  <c r="Z46" i="15"/>
  <c r="Y46" i="15"/>
  <c r="X46" i="15"/>
  <c r="AA44" i="15"/>
  <c r="Z44" i="15"/>
  <c r="Y44" i="15"/>
  <c r="AA43" i="15"/>
  <c r="Z43" i="15"/>
  <c r="Y43" i="15"/>
  <c r="AA42" i="15"/>
  <c r="Z42" i="15"/>
  <c r="Y42" i="15"/>
  <c r="AA41" i="15"/>
  <c r="Z41" i="15"/>
  <c r="Y41" i="15"/>
  <c r="AA40" i="15"/>
  <c r="Z40" i="15"/>
  <c r="Y40" i="15"/>
  <c r="X40" i="15"/>
  <c r="AA39" i="15"/>
  <c r="Z39" i="15"/>
  <c r="Y39" i="15"/>
  <c r="X39" i="15"/>
  <c r="AA38" i="15"/>
  <c r="Z38" i="15"/>
  <c r="Y38" i="15"/>
  <c r="X38" i="15"/>
  <c r="AA37" i="15"/>
  <c r="Z37" i="15"/>
  <c r="Y37" i="15"/>
  <c r="X37" i="15"/>
  <c r="AA36" i="15"/>
  <c r="Z36" i="15"/>
  <c r="Y36" i="15"/>
  <c r="X36" i="15"/>
  <c r="AA35" i="15"/>
  <c r="Z35" i="15"/>
  <c r="Y35" i="15"/>
  <c r="X35" i="15"/>
  <c r="AA34" i="15"/>
  <c r="Z34" i="15"/>
  <c r="Y34" i="15"/>
  <c r="X34" i="15"/>
  <c r="AA33" i="15"/>
  <c r="Z33" i="15"/>
  <c r="Y33" i="15"/>
  <c r="X33" i="15"/>
  <c r="AA32" i="15"/>
  <c r="Z32" i="15"/>
  <c r="Y32" i="15"/>
  <c r="X32" i="15"/>
  <c r="AA31" i="15"/>
  <c r="Z31" i="15"/>
  <c r="Y31" i="15"/>
  <c r="X31" i="15"/>
  <c r="AA30" i="15"/>
  <c r="Z30" i="15"/>
  <c r="Y30" i="15"/>
  <c r="X30" i="15"/>
  <c r="AA29" i="15"/>
  <c r="Z29" i="15"/>
  <c r="Y29" i="15"/>
  <c r="X29" i="15"/>
  <c r="AA28" i="15"/>
  <c r="Z28" i="15"/>
  <c r="Y28" i="15"/>
  <c r="X28" i="15"/>
  <c r="AA27" i="15"/>
  <c r="Z27" i="15"/>
  <c r="Y27" i="15"/>
  <c r="X27" i="15"/>
  <c r="AA26" i="15"/>
  <c r="Z26" i="15"/>
  <c r="X26" i="15"/>
  <c r="AA25" i="15"/>
  <c r="Z25" i="15"/>
  <c r="X25" i="15"/>
  <c r="AA24" i="15"/>
  <c r="Z24" i="15"/>
  <c r="X24" i="15"/>
  <c r="AA23" i="15"/>
  <c r="Z23" i="15"/>
  <c r="X23" i="15"/>
  <c r="S17" i="15"/>
  <c r="R17" i="15"/>
  <c r="S16" i="15"/>
  <c r="R16" i="15"/>
  <c r="S15" i="15"/>
  <c r="R15" i="15"/>
  <c r="S14" i="15"/>
  <c r="R14" i="15"/>
  <c r="S13" i="15"/>
  <c r="R13" i="15"/>
  <c r="S12" i="15"/>
  <c r="R12" i="15"/>
  <c r="S11" i="15"/>
  <c r="R11" i="15"/>
  <c r="S10" i="15"/>
  <c r="R10" i="15"/>
  <c r="S9" i="15"/>
  <c r="R9" i="15"/>
  <c r="S8" i="15"/>
  <c r="R8" i="15"/>
  <c r="S7" i="15"/>
  <c r="R7" i="15"/>
  <c r="S6" i="15"/>
  <c r="R6" i="15"/>
  <c r="S5" i="15"/>
  <c r="R5" i="15"/>
  <c r="S4" i="15"/>
  <c r="R4" i="15"/>
  <c r="S3" i="15"/>
  <c r="R3" i="15"/>
  <c r="R7" i="14" l="1"/>
  <c r="R20" i="14"/>
  <c r="R19" i="14"/>
  <c r="R18" i="14"/>
  <c r="R17" i="14"/>
  <c r="R16" i="14"/>
  <c r="R15" i="14"/>
  <c r="R14" i="14"/>
  <c r="R13" i="14"/>
  <c r="R12" i="14"/>
  <c r="R11" i="14"/>
  <c r="R10" i="14"/>
  <c r="R9" i="14"/>
  <c r="R8" i="14"/>
  <c r="R6" i="14"/>
  <c r="R5" i="14"/>
  <c r="R4" i="14"/>
  <c r="R3" i="14"/>
  <c r="AG29" i="13" l="1"/>
  <c r="AF29" i="13"/>
  <c r="AE29" i="13"/>
  <c r="AG28" i="13"/>
  <c r="AF28" i="13"/>
  <c r="AE28" i="13"/>
  <c r="AG27" i="13"/>
  <c r="AF27" i="13"/>
  <c r="AE27" i="13"/>
  <c r="AG26" i="13"/>
  <c r="AF26" i="13"/>
  <c r="AE26" i="13"/>
  <c r="AG25" i="13"/>
  <c r="AF25" i="13"/>
  <c r="AE25" i="13"/>
  <c r="AG24" i="13"/>
  <c r="AF24" i="13"/>
  <c r="AE24" i="13"/>
  <c r="AG23" i="13"/>
  <c r="AF23" i="13"/>
  <c r="AE23" i="13"/>
  <c r="AG22" i="13"/>
  <c r="AF22" i="13"/>
  <c r="AE22" i="13"/>
  <c r="AG21" i="13"/>
  <c r="AF21" i="13"/>
  <c r="AE21" i="13"/>
  <c r="AG20" i="13"/>
  <c r="AF20" i="13"/>
  <c r="AE20" i="13"/>
  <c r="AG19" i="13"/>
  <c r="AF19" i="13"/>
  <c r="AE19" i="13"/>
  <c r="AG18" i="13"/>
  <c r="AF18" i="13"/>
  <c r="AE18" i="13"/>
  <c r="AG17" i="13"/>
  <c r="AF17" i="13"/>
  <c r="AE17" i="13"/>
  <c r="AG16" i="13"/>
  <c r="AF16" i="13"/>
  <c r="AE16" i="13"/>
  <c r="AG15" i="13"/>
  <c r="AF15" i="13"/>
  <c r="AE15" i="13"/>
  <c r="AG14" i="13"/>
  <c r="AF14" i="13"/>
  <c r="AE14" i="13"/>
  <c r="AG13" i="13"/>
  <c r="AF13" i="13"/>
  <c r="AE13" i="13"/>
  <c r="AG12" i="13"/>
  <c r="AF12" i="13"/>
  <c r="AE12" i="13"/>
  <c r="AG11" i="13"/>
  <c r="AF11" i="13"/>
  <c r="AE11" i="13"/>
  <c r="AG10" i="13"/>
  <c r="AF10" i="13"/>
  <c r="AE10" i="13"/>
  <c r="AG9" i="13"/>
  <c r="AF9" i="13"/>
  <c r="AE9" i="13"/>
  <c r="AG8" i="13"/>
  <c r="AF8" i="13"/>
  <c r="AE8" i="13"/>
  <c r="AG7" i="13"/>
  <c r="AF7" i="13"/>
  <c r="AE7" i="13"/>
  <c r="AG6" i="13"/>
  <c r="AF6" i="13"/>
  <c r="AE6" i="13"/>
  <c r="AG5" i="13"/>
  <c r="AF5" i="13"/>
  <c r="AE5" i="13"/>
  <c r="AG4" i="13"/>
  <c r="AF4" i="13"/>
  <c r="AE4" i="13"/>
  <c r="AG3" i="13"/>
  <c r="AF3" i="13"/>
  <c r="AE3" i="13"/>
  <c r="AG2" i="13"/>
  <c r="AF2" i="13"/>
  <c r="AE2" i="13"/>
  <c r="AK45" i="6" l="1"/>
  <c r="AK44" i="6"/>
  <c r="AK43" i="6"/>
  <c r="AK42" i="6"/>
  <c r="AK29" i="6"/>
  <c r="AK27" i="6"/>
  <c r="AK26" i="6"/>
  <c r="AK24" i="6"/>
  <c r="AK21" i="6"/>
  <c r="AK20" i="6"/>
  <c r="AK12" i="6"/>
  <c r="AK11" i="6"/>
  <c r="AK10" i="6"/>
  <c r="AK8" i="6"/>
  <c r="AK7" i="6"/>
  <c r="AK6" i="6"/>
  <c r="I5" i="11"/>
  <c r="H5" i="11"/>
  <c r="C5" i="11"/>
  <c r="B5" i="11"/>
  <c r="I4" i="11"/>
  <c r="H4" i="11"/>
  <c r="I3" i="11"/>
  <c r="H3" i="11"/>
  <c r="I2" i="11"/>
  <c r="H2" i="11"/>
  <c r="X123" i="4" l="1"/>
  <c r="BR16" i="4" l="1"/>
  <c r="BJ24" i="4"/>
  <c r="BG24" i="4"/>
  <c r="BS24" i="4"/>
  <c r="BQ24" i="4"/>
  <c r="BR24" i="4" s="1"/>
  <c r="BP24" i="4"/>
  <c r="BO24" i="4"/>
  <c r="BV24" i="4"/>
  <c r="BU24" i="4"/>
  <c r="BT24" i="4"/>
  <c r="BV23" i="4" l="1"/>
  <c r="BV22" i="4"/>
  <c r="BV21" i="4"/>
  <c r="BV20" i="4"/>
  <c r="BV19" i="4"/>
  <c r="BV18" i="4"/>
  <c r="BV17" i="4"/>
  <c r="BU23" i="4"/>
  <c r="BU22" i="4"/>
  <c r="BU21" i="4"/>
  <c r="BU20" i="4"/>
  <c r="BU19" i="4"/>
  <c r="BU18" i="4"/>
  <c r="BU17" i="4"/>
  <c r="BT23" i="4"/>
  <c r="BT22" i="4"/>
  <c r="BT21" i="4"/>
  <c r="BT20" i="4"/>
  <c r="BT19" i="4"/>
  <c r="BT18" i="4"/>
  <c r="BT17" i="4"/>
  <c r="BS23" i="4"/>
  <c r="BS22" i="4"/>
  <c r="BS21" i="4"/>
  <c r="BS20" i="4"/>
  <c r="BS19" i="4"/>
  <c r="BS18" i="4"/>
  <c r="BS17" i="4"/>
  <c r="BP23" i="4"/>
  <c r="BP22" i="4"/>
  <c r="BP21" i="4"/>
  <c r="BP20" i="4"/>
  <c r="BP19" i="4"/>
  <c r="BP18" i="4"/>
  <c r="BP17" i="4"/>
  <c r="BQ23" i="4"/>
  <c r="BR23" i="4" s="1"/>
  <c r="BQ22" i="4"/>
  <c r="BR22" i="4" s="1"/>
  <c r="BQ21" i="4"/>
  <c r="BR21" i="4" s="1"/>
  <c r="BQ20" i="4"/>
  <c r="BR20" i="4" s="1"/>
  <c r="BQ19" i="4"/>
  <c r="BR19" i="4" s="1"/>
  <c r="BQ18" i="4"/>
  <c r="BR18" i="4" s="1"/>
  <c r="BQ17" i="4"/>
  <c r="BR17" i="4" s="1"/>
  <c r="BO23" i="4"/>
  <c r="BO22" i="4"/>
  <c r="BO21" i="4"/>
  <c r="BO20" i="4"/>
  <c r="BO19" i="4"/>
  <c r="BO18" i="4"/>
  <c r="BO17" i="4"/>
  <c r="AH36" i="4"/>
  <c r="AM215" i="4"/>
  <c r="AM214" i="4"/>
  <c r="AM211" i="4"/>
  <c r="AM195" i="4"/>
  <c r="AM194" i="4"/>
  <c r="AM190" i="4"/>
  <c r="AM186" i="4"/>
  <c r="AM184" i="4"/>
  <c r="AM172" i="4"/>
  <c r="AM171" i="4"/>
  <c r="AM168" i="4"/>
  <c r="AM163" i="4"/>
  <c r="AM161" i="4"/>
  <c r="AM158" i="4"/>
  <c r="AM154" i="4"/>
  <c r="AM149" i="4"/>
  <c r="AM140" i="4"/>
  <c r="AM130" i="4"/>
  <c r="AM121" i="4"/>
  <c r="AM53" i="4"/>
  <c r="AM36" i="4"/>
  <c r="AM30" i="4"/>
  <c r="AM28" i="4"/>
  <c r="AM14" i="4"/>
  <c r="AF230" i="4"/>
  <c r="AF229" i="4"/>
  <c r="AF228" i="4"/>
  <c r="AF227" i="4"/>
  <c r="AF226" i="4"/>
  <c r="AF225" i="4"/>
  <c r="AB41" i="4"/>
  <c r="AB40" i="4"/>
  <c r="AB26" i="4"/>
  <c r="AB24" i="4"/>
  <c r="AB19" i="4"/>
  <c r="AO222" i="4" l="1"/>
  <c r="AL222" i="4"/>
  <c r="AM222" i="4" s="1"/>
  <c r="AH222" i="4"/>
  <c r="AO217" i="4"/>
  <c r="AL217" i="4"/>
  <c r="AM217" i="4" s="1"/>
  <c r="AH217" i="4"/>
  <c r="AH211" i="4"/>
  <c r="AH209" i="4"/>
  <c r="AH206" i="4"/>
  <c r="AP202" i="4"/>
  <c r="AO202" i="4"/>
  <c r="AN202" i="4"/>
  <c r="AK202" i="4"/>
  <c r="AI202" i="4"/>
  <c r="AH202" i="4"/>
  <c r="AQ199" i="4"/>
  <c r="AO199" i="4"/>
  <c r="AN199" i="4"/>
  <c r="AK199" i="4"/>
  <c r="AI199" i="4"/>
  <c r="AH199" i="4"/>
  <c r="AH195" i="4"/>
  <c r="AL192" i="4"/>
  <c r="AM192" i="4" s="1"/>
  <c r="AH192" i="4"/>
  <c r="AK190" i="4"/>
  <c r="AH190" i="4"/>
  <c r="AO187" i="4"/>
  <c r="AN187" i="4"/>
  <c r="AK187" i="4"/>
  <c r="AI187" i="4"/>
  <c r="AH187" i="4"/>
  <c r="AK184" i="4"/>
  <c r="AH184" i="4"/>
  <c r="AK181" i="4"/>
  <c r="AH181" i="4"/>
  <c r="AK179" i="4"/>
  <c r="AH179" i="4"/>
  <c r="AH177" i="4"/>
  <c r="AK161" i="4"/>
  <c r="AH161" i="4"/>
  <c r="AK156" i="4"/>
  <c r="AH156" i="4"/>
  <c r="AK154" i="4"/>
  <c r="AH154" i="4"/>
  <c r="AL145" i="4"/>
  <c r="AM145" i="4" s="1"/>
  <c r="AH145" i="4"/>
  <c r="AQ143" i="4"/>
  <c r="AP143" i="4"/>
  <c r="AO143" i="4"/>
  <c r="AN143" i="4"/>
  <c r="AK143" i="4"/>
  <c r="AI143" i="4"/>
  <c r="AH143" i="4"/>
  <c r="AH140" i="4"/>
  <c r="AP138" i="4"/>
  <c r="AO138" i="4"/>
  <c r="AN138" i="4"/>
  <c r="AK138" i="4"/>
  <c r="AI138" i="4"/>
  <c r="AH138" i="4"/>
  <c r="AO135" i="4"/>
  <c r="AN135" i="4"/>
  <c r="AK135" i="4"/>
  <c r="AI135" i="4"/>
  <c r="AH135" i="4"/>
  <c r="AL131" i="4"/>
  <c r="AM131" i="4" s="1"/>
  <c r="AH131" i="4"/>
  <c r="AP126" i="4"/>
  <c r="AQ126" i="4"/>
  <c r="AO126" i="4"/>
  <c r="AN126" i="4"/>
  <c r="AK126" i="4"/>
  <c r="AI126" i="4"/>
  <c r="AH126" i="4"/>
  <c r="AO123" i="4"/>
  <c r="AL123" i="4"/>
  <c r="AM123" i="4" s="1"/>
  <c r="AK123" i="4"/>
  <c r="AI123" i="4"/>
  <c r="AH123" i="4"/>
  <c r="AK121" i="4"/>
  <c r="AO121" i="4"/>
  <c r="AH121" i="4"/>
  <c r="AO116" i="4"/>
  <c r="AL116" i="4"/>
  <c r="AM116" i="4" s="1"/>
  <c r="AK116" i="4"/>
  <c r="AI116" i="4"/>
  <c r="AH116" i="4"/>
  <c r="AO114" i="4"/>
  <c r="AL114" i="4"/>
  <c r="AM114" i="4" s="1"/>
  <c r="AK114" i="4"/>
  <c r="AH114" i="4"/>
  <c r="AO110" i="4"/>
  <c r="AL110" i="4"/>
  <c r="AM110" i="4" s="1"/>
  <c r="AK110" i="4"/>
  <c r="AI110" i="4"/>
  <c r="AH110" i="4"/>
  <c r="AO108" i="4"/>
  <c r="AL108" i="4"/>
  <c r="AM108" i="4" s="1"/>
  <c r="AK108" i="4"/>
  <c r="AI108" i="4"/>
  <c r="AH108" i="4"/>
  <c r="AO105" i="4"/>
  <c r="AL105" i="4"/>
  <c r="AM105" i="4" s="1"/>
  <c r="AK105" i="4"/>
  <c r="AI105" i="4"/>
  <c r="AH105" i="4"/>
  <c r="AQ101" i="4"/>
  <c r="AP101" i="4"/>
  <c r="AO101" i="4"/>
  <c r="AN101" i="4"/>
  <c r="AK101" i="4"/>
  <c r="AJ101" i="4"/>
  <c r="AI101" i="4"/>
  <c r="AH101" i="4"/>
  <c r="AO98" i="4"/>
  <c r="AL98" i="4"/>
  <c r="AM98" i="4" s="1"/>
  <c r="AK98" i="4"/>
  <c r="AJ98" i="4"/>
  <c r="AI98" i="4"/>
  <c r="AH98" i="4"/>
  <c r="AO93" i="4"/>
  <c r="AL93" i="4"/>
  <c r="AM93" i="4" s="1"/>
  <c r="AK93" i="4"/>
  <c r="AJ93" i="4"/>
  <c r="AI93" i="4"/>
  <c r="AH93" i="4"/>
  <c r="AQ90" i="4"/>
  <c r="AP90" i="4"/>
  <c r="AO90" i="4"/>
  <c r="AN90" i="4"/>
  <c r="AK90" i="4"/>
  <c r="AJ90" i="4"/>
  <c r="AI90" i="4"/>
  <c r="AH90" i="4"/>
  <c r="AO84" i="4"/>
  <c r="AL84" i="4"/>
  <c r="AM84" i="4" s="1"/>
  <c r="AK84" i="4"/>
  <c r="AI84" i="4"/>
  <c r="AH84" i="4"/>
  <c r="AO79" i="4"/>
  <c r="AL79" i="4"/>
  <c r="AM79" i="4" s="1"/>
  <c r="AK79" i="4"/>
  <c r="AJ79" i="4"/>
  <c r="AI79" i="4"/>
  <c r="AH79" i="4"/>
  <c r="AO71" i="4"/>
  <c r="AL71" i="4"/>
  <c r="AM71" i="4" s="1"/>
  <c r="AK71" i="4"/>
  <c r="AI71" i="4"/>
  <c r="AH71" i="4"/>
  <c r="AO69" i="4"/>
  <c r="AL69" i="4"/>
  <c r="AM69" i="4" s="1"/>
  <c r="AK69" i="4"/>
  <c r="AI69" i="4"/>
  <c r="AH69" i="4"/>
  <c r="AO66" i="4"/>
  <c r="AL66" i="4"/>
  <c r="AM66" i="4" s="1"/>
  <c r="AK66" i="4"/>
  <c r="AI66" i="4"/>
  <c r="AH66" i="4"/>
  <c r="AO64" i="4"/>
  <c r="AL64" i="4"/>
  <c r="AM64" i="4" s="1"/>
  <c r="AK64" i="4"/>
  <c r="AI64" i="4"/>
  <c r="AH64" i="4"/>
  <c r="AO59" i="4"/>
  <c r="AL59" i="4"/>
  <c r="AM59" i="4" s="1"/>
  <c r="AK59" i="4"/>
  <c r="AI59" i="4"/>
  <c r="AH59" i="4"/>
  <c r="AO55" i="4"/>
  <c r="AL55" i="4"/>
  <c r="AM55" i="4" s="1"/>
  <c r="AK55" i="4"/>
  <c r="AJ55" i="4"/>
  <c r="AI55" i="4"/>
  <c r="AH55" i="4"/>
  <c r="AK53" i="4"/>
  <c r="AJ53" i="4"/>
  <c r="AH53" i="4"/>
  <c r="AO48" i="4"/>
  <c r="AL48" i="4"/>
  <c r="AM48" i="4" s="1"/>
  <c r="AK48" i="4"/>
  <c r="AJ48" i="4"/>
  <c r="AI48" i="4"/>
  <c r="AH48" i="4"/>
  <c r="AL44" i="4"/>
  <c r="AM44" i="4" s="1"/>
  <c r="AK44" i="4"/>
  <c r="AJ44" i="4"/>
  <c r="AH44" i="4"/>
  <c r="AK42" i="4"/>
  <c r="AJ42" i="4"/>
  <c r="AH42" i="4"/>
  <c r="AK36" i="4"/>
  <c r="AJ36" i="4"/>
  <c r="AI36" i="4"/>
  <c r="AK32" i="4"/>
  <c r="AJ32" i="4"/>
  <c r="AI32" i="4"/>
  <c r="AH32" i="4"/>
  <c r="AK28" i="4"/>
  <c r="AJ28" i="4"/>
  <c r="AI28" i="4"/>
  <c r="AH28" i="4"/>
  <c r="AK21" i="4"/>
  <c r="AJ21" i="4"/>
  <c r="AI21" i="4"/>
  <c r="AH21" i="4"/>
  <c r="AO15" i="4"/>
  <c r="AL15" i="4"/>
  <c r="AM15" i="4" s="1"/>
  <c r="AK15" i="4"/>
  <c r="AJ15" i="4"/>
  <c r="AH15" i="4"/>
  <c r="AL11" i="4"/>
  <c r="AM11" i="4" s="1"/>
  <c r="AK11" i="4"/>
  <c r="AJ11" i="4"/>
  <c r="AH11" i="4"/>
  <c r="AC222" i="4"/>
  <c r="Z222" i="4"/>
  <c r="AA222" i="4" s="1"/>
  <c r="W222" i="4"/>
  <c r="V222" i="4"/>
  <c r="V221" i="4"/>
  <c r="AC217" i="4"/>
  <c r="Z217" i="4"/>
  <c r="AA217" i="4" s="1"/>
  <c r="V217" i="4"/>
  <c r="V216" i="4"/>
  <c r="AC215" i="4"/>
  <c r="Z215" i="4"/>
  <c r="AA215" i="4" s="1"/>
  <c r="Z214" i="4"/>
  <c r="AA214" i="4" s="1"/>
  <c r="Y215" i="4"/>
  <c r="V215" i="4"/>
  <c r="V214" i="4"/>
  <c r="Z211" i="4"/>
  <c r="AA211" i="4" s="1"/>
  <c r="V211" i="4"/>
  <c r="V209" i="4"/>
  <c r="V206" i="4"/>
  <c r="AC204" i="4"/>
  <c r="AB204" i="4"/>
  <c r="Y204" i="4"/>
  <c r="V204" i="4"/>
  <c r="AD202" i="4"/>
  <c r="AC202" i="4"/>
  <c r="AB202" i="4"/>
  <c r="Y202" i="4"/>
  <c r="W202" i="4"/>
  <c r="V202" i="4"/>
  <c r="AC201" i="4"/>
  <c r="AB201" i="4"/>
  <c r="Y201" i="4"/>
  <c r="W201" i="4"/>
  <c r="V201" i="4"/>
  <c r="AE199" i="4"/>
  <c r="AD199" i="4"/>
  <c r="AC199" i="4"/>
  <c r="AB199" i="4"/>
  <c r="Y199" i="4"/>
  <c r="W199" i="4"/>
  <c r="V199" i="4"/>
  <c r="AC195" i="4"/>
  <c r="Z195" i="4"/>
  <c r="AA195" i="4" s="1"/>
  <c r="Y195" i="4"/>
  <c r="V195" i="4"/>
  <c r="AC194" i="4"/>
  <c r="Z194" i="4"/>
  <c r="AA194" i="4" s="1"/>
  <c r="Y194" i="4"/>
  <c r="V194" i="4"/>
  <c r="AC192" i="4"/>
  <c r="Z192" i="4"/>
  <c r="AA192" i="4" s="1"/>
  <c r="Y192" i="4"/>
  <c r="V192" i="4"/>
  <c r="V190" i="4"/>
  <c r="AD189" i="4"/>
  <c r="AC189" i="4"/>
  <c r="AB189" i="4"/>
  <c r="Y189" i="4"/>
  <c r="W189" i="4"/>
  <c r="V189" i="4"/>
  <c r="Z190" i="4"/>
  <c r="AA190" i="4" s="1"/>
  <c r="Y190" i="4"/>
  <c r="AD187" i="4"/>
  <c r="AC187" i="4"/>
  <c r="AB187" i="4"/>
  <c r="Y187" i="4"/>
  <c r="W187" i="4"/>
  <c r="V187" i="4"/>
  <c r="AC186" i="4"/>
  <c r="Z186" i="4"/>
  <c r="AA186" i="4" s="1"/>
  <c r="Y186" i="4"/>
  <c r="V186" i="4"/>
  <c r="Z184" i="4"/>
  <c r="AA184" i="4" s="1"/>
  <c r="Y184" i="4"/>
  <c r="V184" i="4"/>
  <c r="Y181" i="4"/>
  <c r="V181" i="4"/>
  <c r="Y179" i="4"/>
  <c r="V179" i="4"/>
  <c r="V177" i="4"/>
  <c r="AE164" i="4"/>
  <c r="AD167" i="4"/>
  <c r="AD166" i="4"/>
  <c r="AD165" i="4"/>
  <c r="AD164" i="4"/>
  <c r="AC176" i="4"/>
  <c r="AC175" i="4"/>
  <c r="AC174" i="4"/>
  <c r="AC173" i="4"/>
  <c r="AC171" i="4"/>
  <c r="AC170" i="4"/>
  <c r="AC167" i="4"/>
  <c r="AC166" i="4"/>
  <c r="AC165" i="4"/>
  <c r="AC164" i="4"/>
  <c r="AB167" i="4"/>
  <c r="AB166" i="4"/>
  <c r="AB165" i="4"/>
  <c r="AB164" i="4"/>
  <c r="Z172" i="4"/>
  <c r="AA172" i="4" s="1"/>
  <c r="Z171" i="4"/>
  <c r="AA171" i="4" s="1"/>
  <c r="Z168" i="4"/>
  <c r="AA168" i="4" s="1"/>
  <c r="Y175" i="4"/>
  <c r="Y174" i="4"/>
  <c r="Y173" i="4"/>
  <c r="Y172" i="4"/>
  <c r="Y171" i="4"/>
  <c r="Y170" i="4"/>
  <c r="Y167" i="4"/>
  <c r="Y166" i="4"/>
  <c r="Y165" i="4"/>
  <c r="Y164" i="4"/>
  <c r="W167" i="4"/>
  <c r="W166" i="4"/>
  <c r="W165" i="4"/>
  <c r="W164" i="4"/>
  <c r="V176" i="4"/>
  <c r="V175" i="4"/>
  <c r="V174" i="4"/>
  <c r="V173" i="4"/>
  <c r="V172" i="4"/>
  <c r="V171" i="4"/>
  <c r="V170" i="4"/>
  <c r="V169" i="4"/>
  <c r="V168" i="4"/>
  <c r="V167" i="4"/>
  <c r="V166" i="4"/>
  <c r="V165" i="4"/>
  <c r="V164" i="4"/>
  <c r="AC163" i="4"/>
  <c r="Z163" i="4"/>
  <c r="AA163" i="4" s="1"/>
  <c r="Y163" i="4"/>
  <c r="V163" i="4"/>
  <c r="Z161" i="4"/>
  <c r="AA161" i="4" s="1"/>
  <c r="Y161" i="4"/>
  <c r="V161" i="4"/>
  <c r="AC160" i="4"/>
  <c r="AB160" i="4"/>
  <c r="Y160" i="4"/>
  <c r="W160" i="4"/>
  <c r="V160" i="4"/>
  <c r="AC158" i="4"/>
  <c r="Z158" i="4"/>
  <c r="AA158" i="4" s="1"/>
  <c r="V158" i="4"/>
  <c r="Y156" i="4"/>
  <c r="V156" i="4"/>
  <c r="AC154" i="4"/>
  <c r="Z154" i="4"/>
  <c r="AA154" i="4" s="1"/>
  <c r="Y154" i="4"/>
  <c r="V154" i="4"/>
  <c r="AD152" i="4"/>
  <c r="AC153" i="4"/>
  <c r="AC152" i="4"/>
  <c r="AB153" i="4"/>
  <c r="AB152" i="4"/>
  <c r="Y153" i="4"/>
  <c r="Y152" i="4"/>
  <c r="W153" i="4"/>
  <c r="W152" i="4"/>
  <c r="V153" i="4"/>
  <c r="V152" i="4"/>
  <c r="Y151" i="4"/>
  <c r="V151" i="4"/>
  <c r="V150" i="4"/>
  <c r="AC149" i="4"/>
  <c r="Z149" i="4"/>
  <c r="AA149" i="4" s="1"/>
  <c r="V149" i="4"/>
  <c r="AC145" i="4"/>
  <c r="Z145" i="4"/>
  <c r="AA145" i="4" s="1"/>
  <c r="Y145" i="4"/>
  <c r="V145" i="4"/>
  <c r="AE143" i="4"/>
  <c r="AD143" i="4"/>
  <c r="AC143" i="4"/>
  <c r="AB143" i="4"/>
  <c r="Y143" i="4"/>
  <c r="W143" i="4"/>
  <c r="V143" i="4"/>
  <c r="AE142" i="4"/>
  <c r="AD142" i="4"/>
  <c r="AC142" i="4"/>
  <c r="AB142" i="4"/>
  <c r="Y142" i="4"/>
  <c r="W142" i="4"/>
  <c r="V142" i="4"/>
  <c r="AC140" i="4"/>
  <c r="Z140" i="4"/>
  <c r="AA140" i="4" s="1"/>
  <c r="V140" i="4"/>
  <c r="AD138" i="4"/>
  <c r="AC138" i="4"/>
  <c r="AB138" i="4"/>
  <c r="Y138" i="4"/>
  <c r="W138" i="4"/>
  <c r="V138" i="4"/>
  <c r="AE137" i="4"/>
  <c r="AD137" i="4"/>
  <c r="AC137" i="4"/>
  <c r="AB137" i="4"/>
  <c r="Y137" i="4"/>
  <c r="V137" i="4"/>
  <c r="AD135" i="4"/>
  <c r="AC135" i="4"/>
  <c r="AB135" i="4"/>
  <c r="Y135" i="4"/>
  <c r="W135" i="4"/>
  <c r="V135" i="4"/>
  <c r="AC134" i="4"/>
  <c r="V134" i="4"/>
  <c r="AC131" i="4"/>
  <c r="Z131" i="4"/>
  <c r="AA131" i="4" s="1"/>
  <c r="Y131" i="4"/>
  <c r="V131" i="4"/>
  <c r="AC130" i="4"/>
  <c r="Z130" i="4"/>
  <c r="AA130" i="4" s="1"/>
  <c r="V130" i="4"/>
  <c r="AE126" i="4"/>
  <c r="AD126" i="4"/>
  <c r="AC126" i="4"/>
  <c r="AB126" i="4"/>
  <c r="Y126" i="4"/>
  <c r="W126" i="4"/>
  <c r="V126" i="4"/>
  <c r="V55" i="4"/>
  <c r="V59" i="4"/>
  <c r="V69" i="4"/>
  <c r="V71" i="4"/>
  <c r="V93" i="4"/>
  <c r="X101" i="4"/>
  <c r="W101" i="4"/>
  <c r="V101" i="4"/>
  <c r="AC105" i="4"/>
  <c r="Z105" i="4"/>
  <c r="AA105" i="4" s="1"/>
  <c r="Y105" i="4"/>
  <c r="W105" i="4"/>
  <c r="V105" i="4"/>
  <c r="AC108" i="4"/>
  <c r="Z108" i="4"/>
  <c r="AA108" i="4" s="1"/>
  <c r="Y108" i="4"/>
  <c r="W108" i="4"/>
  <c r="V108" i="4"/>
  <c r="AC110" i="4"/>
  <c r="Z110" i="4"/>
  <c r="AA110" i="4" s="1"/>
  <c r="Y110" i="4"/>
  <c r="X110" i="4"/>
  <c r="W110" i="4"/>
  <c r="V110" i="4"/>
  <c r="V114" i="4"/>
  <c r="V116" i="4"/>
  <c r="V123" i="4"/>
  <c r="AC123" i="4"/>
  <c r="Z123" i="4"/>
  <c r="AA123" i="4" s="1"/>
  <c r="Y123" i="4"/>
  <c r="Y121" i="4"/>
  <c r="X121" i="4"/>
  <c r="V121" i="4"/>
  <c r="AC121" i="4"/>
  <c r="Z121" i="4"/>
  <c r="AA121" i="4" s="1"/>
  <c r="AC114" i="4"/>
  <c r="Z114" i="4"/>
  <c r="AA114" i="4" s="1"/>
  <c r="Y114" i="4"/>
  <c r="W114" i="4"/>
  <c r="AC116" i="4"/>
  <c r="Z116" i="4"/>
  <c r="AA116" i="4" s="1"/>
  <c r="Y116" i="4"/>
  <c r="W116" i="4"/>
  <c r="AE113" i="4"/>
  <c r="AD113" i="4"/>
  <c r="AC113" i="4"/>
  <c r="AB113" i="4"/>
  <c r="Y113" i="4"/>
  <c r="X113" i="4"/>
  <c r="W113" i="4"/>
  <c r="V113" i="4"/>
  <c r="AE112" i="4"/>
  <c r="AD112" i="4"/>
  <c r="AC112" i="4"/>
  <c r="AB112" i="4"/>
  <c r="Y112" i="4"/>
  <c r="X112" i="4"/>
  <c r="W112" i="4"/>
  <c r="V112" i="4"/>
  <c r="AE104" i="4"/>
  <c r="AD104" i="4"/>
  <c r="AC104" i="4"/>
  <c r="AB104" i="4"/>
  <c r="Y104" i="4"/>
  <c r="X104" i="4"/>
  <c r="W104" i="4"/>
  <c r="V104" i="4"/>
  <c r="AE103" i="4"/>
  <c r="AD103" i="4"/>
  <c r="AC103" i="4"/>
  <c r="AB103" i="4"/>
  <c r="Y103" i="4"/>
  <c r="X103" i="4"/>
  <c r="W103" i="4"/>
  <c r="V103" i="4"/>
  <c r="AE101" i="4"/>
  <c r="AD101" i="4"/>
  <c r="AC101" i="4"/>
  <c r="AB101" i="4"/>
  <c r="Y101" i="4"/>
  <c r="AC98" i="4"/>
  <c r="Z98" i="4"/>
  <c r="AA98" i="4" s="1"/>
  <c r="Y98" i="4"/>
  <c r="X98" i="4"/>
  <c r="W98" i="4"/>
  <c r="V98" i="4"/>
  <c r="AC93" i="4"/>
  <c r="Z93" i="4"/>
  <c r="AA93" i="4" s="1"/>
  <c r="Y93" i="4"/>
  <c r="X93" i="4"/>
  <c r="W93" i="4"/>
  <c r="AC92" i="4"/>
  <c r="AB92" i="4"/>
  <c r="Y92" i="4"/>
  <c r="X92" i="4"/>
  <c r="W92" i="4"/>
  <c r="V92" i="4"/>
  <c r="AE90" i="4"/>
  <c r="AD90" i="4"/>
  <c r="AC90" i="4"/>
  <c r="AB90" i="4"/>
  <c r="Y90" i="4"/>
  <c r="X90" i="4"/>
  <c r="W90" i="4"/>
  <c r="V90" i="4"/>
  <c r="AC84" i="4"/>
  <c r="Z84" i="4"/>
  <c r="AA84" i="4" s="1"/>
  <c r="Y84" i="4"/>
  <c r="W84" i="4"/>
  <c r="V84" i="4"/>
  <c r="AC79" i="4"/>
  <c r="Z79" i="4"/>
  <c r="AA79" i="4" s="1"/>
  <c r="Y79" i="4"/>
  <c r="X79" i="4"/>
  <c r="W79" i="4"/>
  <c r="V79" i="4"/>
  <c r="AC71" i="4"/>
  <c r="Z71" i="4"/>
  <c r="AA71" i="4" s="1"/>
  <c r="Y71" i="4"/>
  <c r="W71" i="4"/>
  <c r="AC69" i="4"/>
  <c r="Z69" i="4"/>
  <c r="AA69" i="4" s="1"/>
  <c r="Y69" i="4"/>
  <c r="W69" i="4"/>
  <c r="AC66" i="4"/>
  <c r="Z66" i="4"/>
  <c r="AA66" i="4" s="1"/>
  <c r="Y66" i="4"/>
  <c r="W66" i="4"/>
  <c r="V66" i="4"/>
  <c r="AC64" i="4"/>
  <c r="Z64" i="4"/>
  <c r="AA64" i="4" s="1"/>
  <c r="Y64" i="4"/>
  <c r="W64" i="4"/>
  <c r="V64" i="4"/>
  <c r="AC59" i="4"/>
  <c r="Z59" i="4"/>
  <c r="AA59" i="4" s="1"/>
  <c r="Y59" i="4"/>
  <c r="W59" i="4"/>
  <c r="AD58" i="4"/>
  <c r="AC58" i="4"/>
  <c r="AB58" i="4"/>
  <c r="Y58" i="4"/>
  <c r="X58" i="4"/>
  <c r="W58" i="4"/>
  <c r="V58" i="4"/>
  <c r="AC55" i="4"/>
  <c r="Z55" i="4"/>
  <c r="AA55" i="4" s="1"/>
  <c r="Y55" i="4"/>
  <c r="X55" i="4"/>
  <c r="W55" i="4"/>
  <c r="W53" i="4"/>
  <c r="AC53" i="4"/>
  <c r="Z53" i="4"/>
  <c r="AA53" i="4" s="1"/>
  <c r="Y53" i="4"/>
  <c r="X53" i="4"/>
  <c r="V53" i="4"/>
  <c r="AC48" i="4"/>
  <c r="Z48" i="4"/>
  <c r="AA48" i="4" s="1"/>
  <c r="Y48" i="4"/>
  <c r="X48" i="4"/>
  <c r="W48" i="4"/>
  <c r="V48" i="4"/>
  <c r="Y47" i="4"/>
  <c r="X47" i="4"/>
  <c r="W47" i="4"/>
  <c r="V47" i="4"/>
  <c r="Y46" i="4"/>
  <c r="X46" i="4"/>
  <c r="W46" i="4"/>
  <c r="V46" i="4"/>
  <c r="AC44" i="4"/>
  <c r="Z44" i="4"/>
  <c r="AA44" i="4" s="1"/>
  <c r="Y44" i="4"/>
  <c r="X44" i="4"/>
  <c r="V44" i="4"/>
  <c r="Y42" i="4"/>
  <c r="X42" i="4"/>
  <c r="W42" i="4"/>
  <c r="V42" i="4"/>
  <c r="AE41" i="4"/>
  <c r="AD41" i="4"/>
  <c r="AC41" i="4"/>
  <c r="Y41" i="4"/>
  <c r="X41" i="4"/>
  <c r="W41" i="4"/>
  <c r="V41" i="4"/>
  <c r="AD40" i="4"/>
  <c r="AC40" i="4"/>
  <c r="Y40" i="4"/>
  <c r="X40" i="4"/>
  <c r="W40" i="4"/>
  <c r="V40" i="4"/>
  <c r="AC36" i="4"/>
  <c r="Z36" i="4"/>
  <c r="AA36" i="4" s="1"/>
  <c r="Y36" i="4"/>
  <c r="X36" i="4"/>
  <c r="W36" i="4"/>
  <c r="V36" i="4"/>
  <c r="AE35" i="4"/>
  <c r="AD35" i="4"/>
  <c r="AC35" i="4"/>
  <c r="Y35" i="4"/>
  <c r="X35" i="4"/>
  <c r="W35" i="4"/>
  <c r="V35" i="4"/>
  <c r="Y32" i="4"/>
  <c r="X32" i="4"/>
  <c r="W32" i="4"/>
  <c r="V32" i="4"/>
  <c r="AC30" i="4"/>
  <c r="Z30" i="4"/>
  <c r="AA30" i="4" s="1"/>
  <c r="Y31" i="4"/>
  <c r="X31" i="4"/>
  <c r="W31" i="4"/>
  <c r="V31" i="4"/>
  <c r="Y30" i="4"/>
  <c r="X30" i="4"/>
  <c r="W30" i="4"/>
  <c r="V30" i="4"/>
  <c r="Z28" i="4"/>
  <c r="AA28" i="4" s="1"/>
  <c r="Y28" i="4"/>
  <c r="X28" i="4"/>
  <c r="W28" i="4"/>
  <c r="V28" i="4"/>
  <c r="Y27" i="4"/>
  <c r="X27" i="4"/>
  <c r="W27" i="4"/>
  <c r="V27" i="4"/>
  <c r="Y25" i="4"/>
  <c r="X25" i="4"/>
  <c r="W25" i="4"/>
  <c r="V25" i="4"/>
  <c r="AE26" i="4"/>
  <c r="AD26" i="4"/>
  <c r="AC26" i="4"/>
  <c r="Y26" i="4"/>
  <c r="X26" i="4"/>
  <c r="W26" i="4"/>
  <c r="V26" i="4"/>
  <c r="AE24" i="4"/>
  <c r="AD24" i="4"/>
  <c r="AC24" i="4"/>
  <c r="Y24" i="4"/>
  <c r="X24" i="4"/>
  <c r="W24" i="4"/>
  <c r="V24" i="4"/>
  <c r="AC21" i="4"/>
  <c r="Y21" i="4"/>
  <c r="V21" i="4"/>
  <c r="X21" i="4"/>
  <c r="W21" i="4"/>
  <c r="Y20" i="4"/>
  <c r="X20" i="4"/>
  <c r="W20" i="4"/>
  <c r="V20" i="4"/>
  <c r="AD19" i="4"/>
  <c r="AC19" i="4"/>
  <c r="Y19" i="4"/>
  <c r="X19" i="4"/>
  <c r="W19" i="4"/>
  <c r="V19" i="4"/>
  <c r="AE18" i="4"/>
  <c r="AD18" i="4"/>
  <c r="AC18" i="4"/>
  <c r="Y18" i="4"/>
  <c r="X18" i="4"/>
  <c r="W18" i="4"/>
  <c r="V18" i="4"/>
  <c r="AC15" i="4"/>
  <c r="Z15" i="4"/>
  <c r="AA15" i="4" s="1"/>
  <c r="Y15" i="4"/>
  <c r="X15" i="4"/>
  <c r="W15" i="4"/>
  <c r="V15" i="4"/>
  <c r="AC14" i="4"/>
  <c r="Z14" i="4"/>
  <c r="AA14" i="4" s="1"/>
  <c r="Y14" i="4"/>
  <c r="X14" i="4"/>
  <c r="W14" i="4"/>
  <c r="V14" i="4"/>
  <c r="W13" i="4"/>
  <c r="Y13" i="4"/>
  <c r="X13" i="4"/>
  <c r="V13" i="4"/>
  <c r="AC11" i="4"/>
  <c r="Z11" i="4"/>
  <c r="Y11" i="4"/>
  <c r="X11" i="4"/>
  <c r="V11" i="4"/>
  <c r="Y10" i="4"/>
  <c r="X10" i="4"/>
  <c r="V10" i="4"/>
  <c r="Y9" i="4"/>
  <c r="X9" i="4"/>
  <c r="V9" i="4"/>
  <c r="Y8" i="4"/>
  <c r="X8" i="4"/>
  <c r="V8" i="4"/>
  <c r="Y7" i="4"/>
  <c r="X7" i="4"/>
  <c r="W7" i="4"/>
  <c r="V7" i="4"/>
  <c r="AE6" i="4"/>
  <c r="AD6" i="4"/>
  <c r="AC6" i="4"/>
  <c r="Y6" i="4"/>
  <c r="X6" i="4"/>
  <c r="W6" i="4"/>
  <c r="V6" i="4"/>
  <c r="Y5" i="4"/>
  <c r="X5" i="4"/>
  <c r="W5" i="4"/>
  <c r="V5" i="4"/>
  <c r="Y4" i="4"/>
  <c r="X4" i="4"/>
  <c r="W4" i="4"/>
  <c r="V4" i="4"/>
  <c r="W3" i="4"/>
  <c r="X3" i="4"/>
  <c r="Y3" i="4"/>
  <c r="AC3" i="4"/>
  <c r="AD3" i="4"/>
  <c r="AE3" i="4"/>
  <c r="V3" i="4"/>
  <c r="AA11" i="4" l="1"/>
  <c r="V232" i="4"/>
  <c r="AH23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CCD429A-F17C-4FEE-9731-6550336A001A}" name="summary1" type="6" refreshedVersion="8" deleted="1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DCBAF932-0120-4919-A037-41AAC9159344}" name="summary2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76ED6C4C-BE9F-479D-9A83-93F69AC52310}" name="summary3" type="6" refreshedVersion="8" background="1" saveData="1">
    <textPr codePage="936" sourceFile="C:\Users\Chang Jia\Desktop\summary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<sst xmlns="http://schemas.openxmlformats.org/spreadsheetml/2006/main" count="3450" uniqueCount="974">
  <si>
    <t>Run</t>
    <phoneticPr fontId="1" type="noConversion"/>
  </si>
  <si>
    <t>T (°C)</t>
    <phoneticPr fontId="1" type="noConversion"/>
  </si>
  <si>
    <t>n</t>
    <phoneticPr fontId="1" type="noConversion"/>
  </si>
  <si>
    <t>phasea</t>
    <phoneticPr fontId="1" type="noConversion"/>
  </si>
  <si>
    <t>SiO2</t>
    <phoneticPr fontId="1" type="noConversion"/>
  </si>
  <si>
    <t>1s</t>
    <phoneticPr fontId="1" type="noConversion"/>
  </si>
  <si>
    <t>H2Odiffe</t>
    <phoneticPr fontId="1" type="noConversion"/>
  </si>
  <si>
    <t>H2Omaxg</t>
    <phoneticPr fontId="1" type="noConversion"/>
  </si>
  <si>
    <t>Cl0.27c</t>
    <phoneticPr fontId="1" type="noConversion"/>
  </si>
  <si>
    <t>Clmaxd</t>
    <phoneticPr fontId="1" type="noConversion"/>
  </si>
  <si>
    <t>SEPMA</t>
    <phoneticPr fontId="1" type="noConversion"/>
  </si>
  <si>
    <t>melt</t>
    <phoneticPr fontId="1" type="noConversion"/>
  </si>
  <si>
    <t>Cu</t>
    <phoneticPr fontId="1" type="noConversion"/>
  </si>
  <si>
    <t>Mo</t>
    <phoneticPr fontId="1" type="noConversion"/>
  </si>
  <si>
    <t>W</t>
    <phoneticPr fontId="1" type="noConversion"/>
  </si>
  <si>
    <t>S</t>
    <phoneticPr fontId="1" type="noConversion"/>
  </si>
  <si>
    <t>Equilibrium crystallization</t>
    <phoneticPr fontId="1" type="noConversion"/>
  </si>
  <si>
    <t>WZ14</t>
    <phoneticPr fontId="1" type="noConversion"/>
  </si>
  <si>
    <t>EC01</t>
    <phoneticPr fontId="1" type="noConversion"/>
  </si>
  <si>
    <t>EC05</t>
    <phoneticPr fontId="1" type="noConversion"/>
  </si>
  <si>
    <t>EC02</t>
    <phoneticPr fontId="1" type="noConversion"/>
  </si>
  <si>
    <t>EC26</t>
    <phoneticPr fontId="1" type="noConversion"/>
  </si>
  <si>
    <t>EC04</t>
    <phoneticPr fontId="1" type="noConversion"/>
  </si>
  <si>
    <t>EC22</t>
    <phoneticPr fontId="1" type="noConversion"/>
  </si>
  <si>
    <t>EC23</t>
    <phoneticPr fontId="1" type="noConversion"/>
  </si>
  <si>
    <t>Cl35</t>
  </si>
  <si>
    <t>Cu65</t>
  </si>
  <si>
    <t>Mo98</t>
  </si>
  <si>
    <t>W184</t>
  </si>
  <si>
    <t>EC21</t>
    <phoneticPr fontId="1" type="noConversion"/>
  </si>
  <si>
    <t>EC06</t>
    <phoneticPr fontId="1" type="noConversion"/>
  </si>
  <si>
    <t>EC07</t>
    <phoneticPr fontId="1" type="noConversion"/>
  </si>
  <si>
    <t>EC03</t>
    <phoneticPr fontId="1" type="noConversion"/>
  </si>
  <si>
    <t>Xiaolongtan</t>
    <phoneticPr fontId="1" type="noConversion"/>
  </si>
  <si>
    <t>Xiejiaochong</t>
    <phoneticPr fontId="1" type="noConversion"/>
  </si>
  <si>
    <t>Machangqing</t>
    <phoneticPr fontId="1" type="noConversion"/>
  </si>
  <si>
    <t>Beiya</t>
    <phoneticPr fontId="1" type="noConversion"/>
  </si>
  <si>
    <t>Bailian</t>
    <phoneticPr fontId="1" type="noConversion"/>
  </si>
  <si>
    <t>Songgui</t>
    <phoneticPr fontId="1" type="noConversion"/>
  </si>
  <si>
    <t>Liuhe</t>
    <phoneticPr fontId="1" type="noConversion"/>
  </si>
  <si>
    <t>Taohua</t>
    <phoneticPr fontId="1" type="noConversion"/>
  </si>
  <si>
    <t>Xiangduo/Xiaoqiaotou</t>
    <phoneticPr fontId="1" type="noConversion"/>
  </si>
  <si>
    <t>Yuzhaokuai</t>
    <phoneticPr fontId="1" type="noConversion"/>
  </si>
  <si>
    <t>Jianchuan volcanic tuff</t>
    <phoneticPr fontId="1" type="noConversion"/>
  </si>
  <si>
    <t>Yulong</t>
    <phoneticPr fontId="1" type="noConversion"/>
  </si>
  <si>
    <t>Y8</t>
    <phoneticPr fontId="1" type="noConversion"/>
  </si>
  <si>
    <t>Madeng</t>
    <phoneticPr fontId="1" type="noConversion"/>
  </si>
  <si>
    <t>Jianchuan</t>
    <phoneticPr fontId="1" type="noConversion"/>
  </si>
  <si>
    <t>Sanjiacun</t>
    <phoneticPr fontId="1" type="noConversion"/>
  </si>
  <si>
    <t>Wozhong</t>
    <phoneticPr fontId="1" type="noConversion"/>
  </si>
  <si>
    <t>22Ju21e12</t>
  </si>
  <si>
    <t>22Ju21e14</t>
  </si>
  <si>
    <t>22Ju21e15</t>
  </si>
  <si>
    <t>22Ju21f04</t>
  </si>
  <si>
    <t>22Ju30e09</t>
  </si>
  <si>
    <t>JC4C MI qtz 30um 6Hz****</t>
  </si>
  <si>
    <t>22Ju21f12</t>
  </si>
  <si>
    <t>22Ju21f13</t>
  </si>
  <si>
    <t>22Ju21f17</t>
  </si>
  <si>
    <t>22Ju21g05</t>
  </si>
  <si>
    <t>22Ju21g06</t>
  </si>
  <si>
    <t>22Ju21g12</t>
  </si>
  <si>
    <t>22Ju21g14</t>
  </si>
  <si>
    <t>22Ju30e11</t>
  </si>
  <si>
    <t>XJC2E MI2 qtz 40um**** Cl!</t>
  </si>
  <si>
    <t>22Ju30e12</t>
  </si>
  <si>
    <t>XJC2E MI3 qtz 30um****</t>
  </si>
  <si>
    <t>22Ju21d06</t>
  </si>
  <si>
    <t>22Ju21d07</t>
  </si>
  <si>
    <t>22Ju21d10</t>
  </si>
  <si>
    <t>22Ju21d12</t>
  </si>
  <si>
    <t>22Ju21k04</t>
  </si>
  <si>
    <t>22Ju21k05</t>
  </si>
  <si>
    <t>22Ju21k08</t>
  </si>
  <si>
    <t>22Ju21k10</t>
  </si>
  <si>
    <t>22Ju30e06</t>
  </si>
  <si>
    <t>22Ju21j05</t>
  </si>
  <si>
    <t>22Ju21j08</t>
  </si>
  <si>
    <t>22Ju21j07</t>
  </si>
  <si>
    <t>22Ju21i05</t>
  </si>
  <si>
    <t>22Ju21i07</t>
  </si>
  <si>
    <t>22Ju21i09</t>
  </si>
  <si>
    <t>22Ju21i11</t>
  </si>
  <si>
    <t>22Ju21i13</t>
  </si>
  <si>
    <t>22Ju21i14</t>
  </si>
  <si>
    <t>22Ju30e08</t>
  </si>
  <si>
    <t>BL1F MI qtz 50um 6Hz****</t>
  </si>
  <si>
    <t>22Ju21h09</t>
  </si>
  <si>
    <t>22Ju21h10</t>
  </si>
  <si>
    <t>22Ju21h12</t>
  </si>
  <si>
    <t>22Ju21h14</t>
  </si>
  <si>
    <t>22Ju30e07</t>
  </si>
  <si>
    <t>BL2C MI qtz 48um 6Hz****</t>
  </si>
  <si>
    <t>22Ju21k13</t>
  </si>
  <si>
    <t>22Ju21k14</t>
  </si>
  <si>
    <t>22Ju21k16</t>
  </si>
  <si>
    <t>22Ju21l07</t>
  </si>
  <si>
    <t>22Ju21l08</t>
  </si>
  <si>
    <t>22Ju21l10</t>
  </si>
  <si>
    <t>22Ju21l12</t>
  </si>
  <si>
    <t>22Ju21l04</t>
  </si>
  <si>
    <t>22Ju21l05</t>
  </si>
  <si>
    <t>BL1Aamp/cpx_c1</t>
  </si>
  <si>
    <t>BL1Aamp/cpx_c2</t>
  </si>
  <si>
    <t>BL1Aamp/cpx_r1</t>
  </si>
  <si>
    <t>BL1Aamp/cpx_r2</t>
  </si>
  <si>
    <t>BL1Bamp/cpx_c</t>
  </si>
  <si>
    <t>BL1Bamp/cpx_m</t>
  </si>
  <si>
    <t>BL1Bamp/cpx_r</t>
  </si>
  <si>
    <t>SG2Aamp_c</t>
  </si>
  <si>
    <t>SG2Aamp_m</t>
  </si>
  <si>
    <t>SG2Aamp_r</t>
  </si>
  <si>
    <t>SG2Bamp_c</t>
  </si>
  <si>
    <t>SG2Bamp_m</t>
  </si>
  <si>
    <t>SG2Bamp_r</t>
  </si>
  <si>
    <t>SG1ampinc_c</t>
  </si>
  <si>
    <t>SG1ampinc_r</t>
  </si>
  <si>
    <t>MCQ2A_G1c</t>
  </si>
  <si>
    <t>MCQ2A_G1m</t>
  </si>
  <si>
    <t>MCQ2A_G1r</t>
  </si>
  <si>
    <t>MCQ2A_G2c</t>
  </si>
  <si>
    <t>MCQ2A_G2r</t>
  </si>
  <si>
    <t>MCQ2B_c</t>
  </si>
  <si>
    <t>MCQ2B_m</t>
  </si>
  <si>
    <t>MCQ2B_r</t>
  </si>
  <si>
    <t>MCQ1A_G1c</t>
  </si>
  <si>
    <t>MCQ1A_G1m</t>
  </si>
  <si>
    <t>MCQ1A_G1r</t>
  </si>
  <si>
    <t>MCQ1A_G2c</t>
  </si>
  <si>
    <t>MCQ1A_G2m</t>
  </si>
  <si>
    <t>MCQ1A_G2r</t>
  </si>
  <si>
    <t>MCQ1B_G1c</t>
  </si>
  <si>
    <t>MCQ1B_G1m</t>
  </si>
  <si>
    <t>MCQ1B_G1r</t>
  </si>
  <si>
    <t>TH1A_G1c</t>
  </si>
  <si>
    <t>TH1A_G1r</t>
  </si>
  <si>
    <t>TH1B_G1c</t>
  </si>
  <si>
    <t>TH1B_G1r</t>
  </si>
  <si>
    <t>TH1A_G2m</t>
  </si>
  <si>
    <t>TH1A_G2r</t>
  </si>
  <si>
    <t>TH1B_G2c</t>
  </si>
  <si>
    <t>TH1B_G2r</t>
  </si>
  <si>
    <t>TH1A_G1replaced</t>
  </si>
  <si>
    <t>TH1B_G1replaced</t>
  </si>
  <si>
    <t>TH1B_G2replaced</t>
  </si>
  <si>
    <t>LH38Zhblphen1c</t>
  </si>
  <si>
    <t>LH38Zhblphen1c2</t>
  </si>
  <si>
    <t>LH38Zhblphen1r1</t>
  </si>
  <si>
    <t>LH38Zhblphen1r2</t>
  </si>
  <si>
    <t>LH38Zhblmatc</t>
  </si>
  <si>
    <t>LH38Zhblmatr</t>
  </si>
  <si>
    <t>JC4Zhblcinqtz</t>
    <phoneticPr fontId="1" type="noConversion"/>
  </si>
  <si>
    <t>JC4Zhblrinqtz</t>
    <phoneticPr fontId="1" type="noConversion"/>
  </si>
  <si>
    <t>JC5Zhblcinkfs</t>
    <phoneticPr fontId="1" type="noConversion"/>
  </si>
  <si>
    <t>JC5Zhblrinkfs</t>
    <phoneticPr fontId="1" type="noConversion"/>
  </si>
  <si>
    <t>XJC2Xhbl(+cal)inkfs</t>
    <phoneticPr fontId="1" type="noConversion"/>
  </si>
  <si>
    <t>XJC2Yhblinkfs</t>
    <phoneticPr fontId="1" type="noConversion"/>
  </si>
  <si>
    <t>XJC2Zhbl1inkfs1</t>
    <phoneticPr fontId="1" type="noConversion"/>
  </si>
  <si>
    <t>XJC2Zhbl2inkfs1</t>
    <phoneticPr fontId="1" type="noConversion"/>
  </si>
  <si>
    <t>TH1Xhbl1(+cal)inplagr</t>
    <phoneticPr fontId="1" type="noConversion"/>
  </si>
  <si>
    <t>TH1Xhbl2(+cal)inplagc</t>
    <phoneticPr fontId="1" type="noConversion"/>
  </si>
  <si>
    <t>TH1Yhblinplag</t>
    <phoneticPr fontId="1" type="noConversion"/>
  </si>
  <si>
    <t>TH1Yhblphenc</t>
    <phoneticPr fontId="1" type="noConversion"/>
  </si>
  <si>
    <t>TH1Yhblphenr</t>
    <phoneticPr fontId="1" type="noConversion"/>
  </si>
  <si>
    <t>TH1Zhblcinqtz1</t>
    <phoneticPr fontId="1" type="noConversion"/>
  </si>
  <si>
    <t>TH1Zhblr1inqtz1</t>
    <phoneticPr fontId="1" type="noConversion"/>
  </si>
  <si>
    <t>TH1Zhblr2inqtz1</t>
    <phoneticPr fontId="1" type="noConversion"/>
  </si>
  <si>
    <t>BL1Yhblcinkfs1</t>
    <phoneticPr fontId="1" type="noConversion"/>
  </si>
  <si>
    <t>BL1Yhblrinkfs1</t>
    <phoneticPr fontId="1" type="noConversion"/>
  </si>
  <si>
    <t>BL1Zhbl1inkfs1</t>
    <phoneticPr fontId="1" type="noConversion"/>
  </si>
  <si>
    <t>BL1Zhbl2inkfs1</t>
    <phoneticPr fontId="1" type="noConversion"/>
  </si>
  <si>
    <t>LH38Yhblinkfs</t>
    <phoneticPr fontId="1" type="noConversion"/>
  </si>
  <si>
    <t>Analysis</t>
  </si>
  <si>
    <t>Sample name</t>
  </si>
  <si>
    <t>Si29</t>
  </si>
  <si>
    <t>S34</t>
  </si>
  <si>
    <t>Ag109</t>
  </si>
  <si>
    <t>Au197</t>
  </si>
  <si>
    <t>Pb208</t>
  </si>
  <si>
    <t>22Fe23</t>
  </si>
  <si>
    <t>WZ1b MI ol 60um***</t>
  </si>
  <si>
    <t>IGS / Agilent 7900</t>
  </si>
  <si>
    <t>GSD-1G + NIST-SRM612</t>
  </si>
  <si>
    <t>Chang et al. submitted</t>
  </si>
  <si>
    <t>21My18e06</t>
  </si>
  <si>
    <t>WZ1a MI ol 42um***</t>
  </si>
  <si>
    <t>BGI / Perkin Elmer Elan DRC-e</t>
  </si>
  <si>
    <t>GSE-1G + NKT-1G + Afghanite</t>
  </si>
  <si>
    <t>21My18e07</t>
  </si>
  <si>
    <t>WZ1b MI ol 30um***</t>
  </si>
  <si>
    <t>WZ6-1 MI ol 60um***</t>
  </si>
  <si>
    <t>21My18f14</t>
  </si>
  <si>
    <t>WZ10 MI ol 28um*** partly xx!</t>
  </si>
  <si>
    <t>22Ju30j05</t>
  </si>
  <si>
    <t>WZ10A fxMI ol 17um</t>
  </si>
  <si>
    <t>NIST-SRM610 + Afghanite</t>
  </si>
  <si>
    <t>22Ju30j06</t>
  </si>
  <si>
    <t>WZ10B fxMI ol1 20um</t>
  </si>
  <si>
    <t>22Ju30j07</t>
  </si>
  <si>
    <t>WZ10B fxMI ol2 20um second MI exp.</t>
  </si>
  <si>
    <t>22Ju30j09</t>
  </si>
  <si>
    <t>WZ10C fxMI1 ol 26um</t>
  </si>
  <si>
    <t>22Ju30j10</t>
  </si>
  <si>
    <t>WZ10C mxMI2 ol 20um</t>
  </si>
  <si>
    <t>22Ju30j11</t>
  </si>
  <si>
    <t>WZ10D fxMI ol 22um</t>
  </si>
  <si>
    <t>22Ju30j12</t>
  </si>
  <si>
    <t>WZ10E mxMI ol 25um</t>
  </si>
  <si>
    <t>22Ju30j13</t>
  </si>
  <si>
    <t>WZ10G fxMI1 ol 40um</t>
  </si>
  <si>
    <t>22Ju30j14</t>
  </si>
  <si>
    <t>WZ10G fxMI2 ol 16um</t>
  </si>
  <si>
    <t>22Ju30j15</t>
  </si>
  <si>
    <t>WZ10G fxMI3 ol 17um</t>
  </si>
  <si>
    <t>WZ11 MI ol 75um***</t>
  </si>
  <si>
    <t>24Ja09MI35</t>
  </si>
  <si>
    <t>WZ13 MI ol 30x60um*** long!</t>
  </si>
  <si>
    <t>21My18e10</t>
  </si>
  <si>
    <t>WZ13a MI ol1 20um***</t>
  </si>
  <si>
    <t>21My18e11</t>
  </si>
  <si>
    <t>WZ13a MI ol2 20um***</t>
  </si>
  <si>
    <t>22Ju30h07</t>
  </si>
  <si>
    <t>WZ13a MI2 ol 16um</t>
  </si>
  <si>
    <t>22Ju30h08</t>
  </si>
  <si>
    <t>WZ13a MI3 ol 16um</t>
  </si>
  <si>
    <t>24Ja09MI34</t>
  </si>
  <si>
    <t>WZ14 MI ol 55um** not finished!</t>
  </si>
  <si>
    <t>21My18f08</t>
  </si>
  <si>
    <t>WZ14a MI ol 28um***</t>
  </si>
  <si>
    <t>24Ja09MI33</t>
  </si>
  <si>
    <t>WZ17 MI ol 40um***</t>
  </si>
  <si>
    <t>21My18e14</t>
  </si>
  <si>
    <t>WZ17a MI ol 55um***</t>
  </si>
  <si>
    <t>21My18e15</t>
  </si>
  <si>
    <t>WZ17b MI ol 25um***</t>
  </si>
  <si>
    <t>22Ju30h11</t>
  </si>
  <si>
    <t>WZ17b MI2 ol 20um 2nd signal surface cont.</t>
  </si>
  <si>
    <t>22Ju30h13</t>
  </si>
  <si>
    <t>WZ17c MI ol2 30um</t>
  </si>
  <si>
    <t>21My18e17</t>
  </si>
  <si>
    <t>WZ17d MI ol 22um***</t>
  </si>
  <si>
    <t>21My18f06</t>
  </si>
  <si>
    <t>WZ17e MI1 ol 25um**(*) sp incl?</t>
  </si>
  <si>
    <t>21My18f07</t>
  </si>
  <si>
    <t>WZ17e MI2 ol 28um***</t>
  </si>
  <si>
    <t>WZ1a MI cpx 70um**</t>
  </si>
  <si>
    <t>21My18e08</t>
  </si>
  <si>
    <t>WZ1c MI1 cpx 28um**(*) small spot size</t>
  </si>
  <si>
    <t>21My18e09</t>
  </si>
  <si>
    <t>WZ1c MI2 cpx 35um***</t>
  </si>
  <si>
    <t>22Ju30h05</t>
  </si>
  <si>
    <t>WZ1C MI3 cpx 50um</t>
  </si>
  <si>
    <t>22Ju30h06</t>
  </si>
  <si>
    <t>WZ1C MI4 cpx 28um</t>
  </si>
  <si>
    <t>24Ja09MI36</t>
  </si>
  <si>
    <t>WZ13 MI cpx1 70um***</t>
  </si>
  <si>
    <t>24Ja09MI37</t>
  </si>
  <si>
    <t>WZ13 MI cpx2 40um***</t>
  </si>
  <si>
    <t>21My18e12</t>
  </si>
  <si>
    <t>WZ13b MI1 cpx 55um*** cpx daugther included!</t>
  </si>
  <si>
    <t>21My18e13</t>
  </si>
  <si>
    <t>WZ13b MI2 cpx 20um***</t>
  </si>
  <si>
    <t>22Ju30h09</t>
  </si>
  <si>
    <t>WZ13b MI1 cpx 28um</t>
  </si>
  <si>
    <t>22Ju30h10</t>
  </si>
  <si>
    <t>WZ13b MI2 cpx 26um</t>
  </si>
  <si>
    <t>21My18f09</t>
  </si>
  <si>
    <t>WZ14b MI cpx1 matrix 28um***</t>
  </si>
  <si>
    <t>21My18f11</t>
  </si>
  <si>
    <t>WZ14b MI2 cpx2 matrix 20um**</t>
  </si>
  <si>
    <t>21My18f12</t>
  </si>
  <si>
    <t>WZ14c MI1 cpx 40um***</t>
  </si>
  <si>
    <t>21My18f13</t>
  </si>
  <si>
    <t>WZ14c MI2 cpx 35um**</t>
  </si>
  <si>
    <t>22Ju30h14</t>
  </si>
  <si>
    <t>WZ14c MI3 pair cpx 30um</t>
  </si>
  <si>
    <t>22Ju30h15</t>
  </si>
  <si>
    <t>WZ14c MI4 pair cpx 30um</t>
  </si>
  <si>
    <t>22Ju30h16</t>
  </si>
  <si>
    <t>WZ14c MI5 cpx 55um</t>
  </si>
  <si>
    <t>21My18e16</t>
  </si>
  <si>
    <t>WZ17c MI cpx 32um**(*)</t>
  </si>
  <si>
    <t>22Ju30h12</t>
  </si>
  <si>
    <t>WZ17c MI2 cpx 30um</t>
  </si>
  <si>
    <t>22Ju30m16</t>
  </si>
  <si>
    <t>WZ17F MI1 cpx 50um</t>
  </si>
  <si>
    <t>22Ju30m17</t>
  </si>
  <si>
    <t>WZ17F MI2 cpx 35um</t>
  </si>
  <si>
    <t>24Ja09MI26</t>
  </si>
  <si>
    <t>MD1 MI cpx 35um**</t>
  </si>
  <si>
    <t>glassy, Cu reliable?!</t>
  </si>
  <si>
    <t>21De10m11</t>
  </si>
  <si>
    <t>MD1A MI1 cpx 30um</t>
  </si>
  <si>
    <t>21De10m12</t>
  </si>
  <si>
    <t>MD1A MI2 cpx 30um</t>
  </si>
  <si>
    <t>21De10m13</t>
  </si>
  <si>
    <t>MD1A MI3 cpx 30um</t>
  </si>
  <si>
    <t>22Ju30g09</t>
  </si>
  <si>
    <t>MD1A MI5 cpx 16um</t>
  </si>
  <si>
    <t>22Ju30g10</t>
  </si>
  <si>
    <t>MD1A MI6 cpx 16um</t>
  </si>
  <si>
    <t>21De10n05</t>
  </si>
  <si>
    <t>MD1B MI1 cpx 32um</t>
  </si>
  <si>
    <t>21De10n06</t>
  </si>
  <si>
    <t>MD1B MI2 cpx 30um</t>
  </si>
  <si>
    <t>21De10n08</t>
  </si>
  <si>
    <t>MD1C MI1 cpx 30um</t>
  </si>
  <si>
    <t>21De10n09</t>
  </si>
  <si>
    <t>MD1C MI2 cpx 32um</t>
  </si>
  <si>
    <t>21De10n10</t>
  </si>
  <si>
    <t>MD1C MI3 cpx 30um twin MI's</t>
  </si>
  <si>
    <t>21De10n11</t>
  </si>
  <si>
    <t>MD1D MI1 cpx 32um brownish MI</t>
  </si>
  <si>
    <t>21De10n12</t>
  </si>
  <si>
    <t>MD1D MI2 cpx 25um brownish MI</t>
  </si>
  <si>
    <t>21De10l10</t>
  </si>
  <si>
    <t>MD3A MI1 cpx 28um</t>
  </si>
  <si>
    <t>21De10l11</t>
  </si>
  <si>
    <t>MD3A MI2 cpx 20um</t>
  </si>
  <si>
    <t>21De10l12</t>
  </si>
  <si>
    <t>MD3A MI3 cpx 25um</t>
  </si>
  <si>
    <t>21De10l14</t>
  </si>
  <si>
    <t>MD3A MI4 cpx 20um</t>
  </si>
  <si>
    <t>22Ju30f11</t>
  </si>
  <si>
    <t>MD3A MI5 cpx 20um* cut by crack!</t>
  </si>
  <si>
    <t>22Ju30f12</t>
  </si>
  <si>
    <t>MD3A MI6 cpx 16um</t>
  </si>
  <si>
    <t>22Ju30f13</t>
  </si>
  <si>
    <t>MD3A MI7 cpx 18um</t>
  </si>
  <si>
    <t>22Ju30f14</t>
  </si>
  <si>
    <t>MD3A MI8 cpx 22um</t>
  </si>
  <si>
    <t>21De10l15</t>
  </si>
  <si>
    <t>MD3B MI1 cpx 18um</t>
  </si>
  <si>
    <t>21De10l16</t>
  </si>
  <si>
    <t>MD3B MI2 cpx 18um</t>
  </si>
  <si>
    <t>22Ju30f15</t>
  </si>
  <si>
    <t>MD3B MI4 cpxrim 16um</t>
  </si>
  <si>
    <t>22Ju30f16</t>
  </si>
  <si>
    <t>MD3B MI5 cpxrim 18um deep!</t>
  </si>
  <si>
    <t>21De10m05</t>
  </si>
  <si>
    <t>MD3B MI3 cpx 22um</t>
  </si>
  <si>
    <t>21De10m07</t>
  </si>
  <si>
    <t>MD3C MI1 cpx 28um</t>
  </si>
  <si>
    <t>21De10m08</t>
  </si>
  <si>
    <t>MD3C MI2 cpx 28um</t>
  </si>
  <si>
    <t>22Ju30g05</t>
  </si>
  <si>
    <t>MD3C MI3 cpx 22um</t>
  </si>
  <si>
    <t>22Ju30g06</t>
  </si>
  <si>
    <t>MD3C MI4 cpx 20um**(*)</t>
  </si>
  <si>
    <t>22Ju30g07</t>
  </si>
  <si>
    <t>MD3C MI5 cpx 15um</t>
  </si>
  <si>
    <t>24Ja09MI18</t>
  </si>
  <si>
    <t>JC1 MI1 cpx1 50um***</t>
  </si>
  <si>
    <t>24Ja09MI19</t>
  </si>
  <si>
    <t>JC1 MI2 cpx1 40um** apa!</t>
  </si>
  <si>
    <t>24Ja09MI21</t>
  </si>
  <si>
    <t>JC1 MI cpx3 40um***</t>
  </si>
  <si>
    <t>21De10o09</t>
  </si>
  <si>
    <t>JC1A MI1 cpx 40um</t>
  </si>
  <si>
    <t>21De10o10</t>
  </si>
  <si>
    <t>JC1A MI2 cpx 30um</t>
  </si>
  <si>
    <t>21De10o11</t>
  </si>
  <si>
    <t>JC1A MI3 cpx 30um</t>
  </si>
  <si>
    <t>21De10o12</t>
  </si>
  <si>
    <t>JC1A MI4 cpx 32um</t>
  </si>
  <si>
    <t>21De10o13</t>
  </si>
  <si>
    <t>JC1A MI5 cpx 40um</t>
  </si>
  <si>
    <t>21De10o14</t>
  </si>
  <si>
    <t>JC1B MI1 cpx 40um</t>
  </si>
  <si>
    <t>21De10o15</t>
  </si>
  <si>
    <t>JC1B MI2 cpx 28um</t>
  </si>
  <si>
    <t>21De10o16</t>
  </si>
  <si>
    <t>JC1B MI3 cpx 28um</t>
  </si>
  <si>
    <t>24Ja09MI22</t>
  </si>
  <si>
    <t>YZK2 MI1 cpx1 57um**(*) crack!</t>
  </si>
  <si>
    <t>24Ja09MI23</t>
  </si>
  <si>
    <t>YZK2 MI2 cpx1 52um***</t>
  </si>
  <si>
    <t>24Ja09MI24</t>
  </si>
  <si>
    <t>YZK2 MI cpx2 50um***</t>
  </si>
  <si>
    <t>24Ja09MI25</t>
  </si>
  <si>
    <t>YZK2 MI cpx3 43um** apa!</t>
  </si>
  <si>
    <t>21De10p07</t>
  </si>
  <si>
    <t>YZK2A MI1 cpx 52um</t>
  </si>
  <si>
    <t>21De10p08</t>
  </si>
  <si>
    <t>YZK2A MI2 cpx 32um deep!</t>
  </si>
  <si>
    <t>21De10p09</t>
  </si>
  <si>
    <t>YZK2A MI3 cpx 30um</t>
  </si>
  <si>
    <t>21De10p11</t>
  </si>
  <si>
    <t>YZK2B MI1 cpx 40um</t>
  </si>
  <si>
    <t>21De10p12</t>
  </si>
  <si>
    <t>YZK2B MI2 cpx 32um</t>
  </si>
  <si>
    <t>21De10p14</t>
  </si>
  <si>
    <t>YZK2C MI1 cpx 30um</t>
  </si>
  <si>
    <t>21De10p15</t>
  </si>
  <si>
    <t>YZK2C MI2 cpx 37um</t>
  </si>
  <si>
    <t>24Ja09MI27</t>
  </si>
  <si>
    <t>SJC7 MI cpx1 78um***</t>
  </si>
  <si>
    <t>24Ja09MI28</t>
  </si>
  <si>
    <t>SJC7 MI cpx2 67um***</t>
  </si>
  <si>
    <t>22Ju30g13</t>
  </si>
  <si>
    <t>SJC7A MI5 cpx 28um</t>
  </si>
  <si>
    <t>22Ju30g14</t>
  </si>
  <si>
    <t>SJC7A MI6 cpx 26um</t>
  </si>
  <si>
    <t>21De10o06</t>
  </si>
  <si>
    <t>SJC7B MI2 cpx 30um</t>
  </si>
  <si>
    <t>21De10o07</t>
  </si>
  <si>
    <t>SJC7B MI3 cpx 20um</t>
  </si>
  <si>
    <t>21De10o08</t>
  </si>
  <si>
    <t>SJC7B MI4 cpx 30um</t>
  </si>
  <si>
    <t>22Ju30g15</t>
  </si>
  <si>
    <t>SJC7B MI5 cpx 27um</t>
  </si>
  <si>
    <t>22Ju30g16</t>
  </si>
  <si>
    <t>SJC7B MI6 cpx 17um</t>
  </si>
  <si>
    <t>22Ju30k13</t>
  </si>
  <si>
    <t>SJC7D MI2 cpx 15um bright!</t>
  </si>
  <si>
    <t>22Ju30k14</t>
  </si>
  <si>
    <t>SJC7D MI3 cpx 18um bright!</t>
  </si>
  <si>
    <t>22Ju30k15</t>
  </si>
  <si>
    <t>SJC7E MI1 cpx 20um****</t>
  </si>
  <si>
    <t>22Ju30k16</t>
  </si>
  <si>
    <t>SJC7E MI2 cpx 32um****</t>
  </si>
  <si>
    <t>24Ja10MI30</t>
  </si>
  <si>
    <t>JC4 qtz2 MI1 30um***</t>
  </si>
  <si>
    <t>24Ja10MI31</t>
  </si>
  <si>
    <t>JC4 qtz2 MI2 55um**(*)</t>
  </si>
  <si>
    <t>24Ja10MI33</t>
  </si>
  <si>
    <t>JC4 qtz2 MI3 38um***</t>
  </si>
  <si>
    <t>24Ja10MI34</t>
  </si>
  <si>
    <t>JC4 qtz2 MI4 40um***</t>
  </si>
  <si>
    <t>JC4A qtz MI2 28um**</t>
  </si>
  <si>
    <t>Armenia glass + NIST-SRM610</t>
  </si>
  <si>
    <t>JC4B qtz MI1 32um***(*)</t>
  </si>
  <si>
    <t>JC4B qtz MI2 20um****</t>
  </si>
  <si>
    <t>JC4B qtz MI3 40um*** 150mJ</t>
  </si>
  <si>
    <t>24Ja10MI25</t>
  </si>
  <si>
    <t>JC5 plag2 MI1 15um***</t>
  </si>
  <si>
    <t>24Ja10MI26</t>
  </si>
  <si>
    <t>JC5 plag2 MI2 45um***</t>
  </si>
  <si>
    <t>24Ja10MI28</t>
  </si>
  <si>
    <t>JC5 kfs4 MI 50um**(*)</t>
  </si>
  <si>
    <t>24Ja10MI24</t>
  </si>
  <si>
    <t>JC5 qtz1 MI 40um**</t>
  </si>
  <si>
    <t>24Ja10MI27</t>
  </si>
  <si>
    <t>JC5 qtz3 MI 45um***</t>
  </si>
  <si>
    <t>JC5B qtz MI1 30um****</t>
  </si>
  <si>
    <t>JC5B qtz MI2 28um****</t>
  </si>
  <si>
    <t>24Ja10MI40</t>
  </si>
  <si>
    <t>TH1 qtz1 MI 30um***</t>
  </si>
  <si>
    <t>24Ja10MI41</t>
  </si>
  <si>
    <t>TH1 qtz2 MI1 48um**</t>
  </si>
  <si>
    <t>24Ja10MI42</t>
  </si>
  <si>
    <t>TH1 qtz2 MI2 46um*(*)</t>
  </si>
  <si>
    <t>TH1 qtz MI2 17um**** 1stGZ 150mJ</t>
  </si>
  <si>
    <t>TH1 qtz MI3 15um**** 1stGZ</t>
  </si>
  <si>
    <t>TH1 qtz MI1 16um**** 2ndGZ</t>
  </si>
  <si>
    <t>TH1 qtz MI1 40um***(*) lastGZ</t>
  </si>
  <si>
    <t>TH1B qtz MI2 zone3 40um 6Hz****</t>
  </si>
  <si>
    <t>22Ju21e05</t>
  </si>
  <si>
    <t>TH4A qtz MI 22um**</t>
  </si>
  <si>
    <t>22Ju21e08</t>
  </si>
  <si>
    <t>TH4C qtz MI 25um*(*)</t>
  </si>
  <si>
    <t>24Ja10MI35</t>
  </si>
  <si>
    <t>XD2 qtz1 MI 65um**(*)</t>
  </si>
  <si>
    <t>24Ja10MI37</t>
  </si>
  <si>
    <t>XD2 qtz2 MI1 22um**</t>
  </si>
  <si>
    <t>YZK1B qtz MI1 20um**(*)</t>
  </si>
  <si>
    <t>YZK1B qtz MI2 16um**(*)</t>
  </si>
  <si>
    <t>YZK1C qtz MI1 18um**</t>
  </si>
  <si>
    <t>YZK1C qtz MI2 16um**</t>
  </si>
  <si>
    <t>22Ju21j14</t>
  </si>
  <si>
    <t>LJS1B qtz MI 20um***</t>
  </si>
  <si>
    <t>24Ja10MI48</t>
  </si>
  <si>
    <t>BY4b qtz MI 18um**(*)</t>
  </si>
  <si>
    <t>BY4A qtz MI1 25um****</t>
  </si>
  <si>
    <t>BY4A qtz MI2 30um***(*)</t>
  </si>
  <si>
    <t>BY4B qtz MI1 28um**</t>
  </si>
  <si>
    <t>24Ja09MI29</t>
  </si>
  <si>
    <t>BY5# MI plag1 65um**</t>
  </si>
  <si>
    <t>24Ja09MI30</t>
  </si>
  <si>
    <t>BY5# MI plag2 60um***</t>
  </si>
  <si>
    <t>24Ja09MI31</t>
  </si>
  <si>
    <t>BY5# MI plag3 30um***</t>
  </si>
  <si>
    <t>24Ja09MI32</t>
  </si>
  <si>
    <t>BY5# MI plag4 32um***</t>
  </si>
  <si>
    <t>22Ju21m04</t>
  </si>
  <si>
    <t>BY5#A MI plag 35um 90mJ</t>
  </si>
  <si>
    <t>22Ju21m05</t>
  </si>
  <si>
    <t>BY5#B MI plag 30um</t>
  </si>
  <si>
    <t>22Ju21m06</t>
  </si>
  <si>
    <t>BY5#C MI plag 32um</t>
  </si>
  <si>
    <t>22Ju21m08</t>
  </si>
  <si>
    <t>BY5#G MI plag 47um</t>
  </si>
  <si>
    <t>22Ju21m09</t>
  </si>
  <si>
    <t>BY5#H MI plag 32um</t>
  </si>
  <si>
    <t>22Ju21m10</t>
  </si>
  <si>
    <t>BY5#I MI plag 60um**(*)</t>
  </si>
  <si>
    <t>22Ju30i05</t>
  </si>
  <si>
    <t>BY5#K MI plag 37um 5Hz****</t>
  </si>
  <si>
    <t>22Ju30i06</t>
  </si>
  <si>
    <t>BY5#J MI plag 30um****</t>
  </si>
  <si>
    <t>22Ju30i07</t>
  </si>
  <si>
    <t>BY5#L MI plag 32um**(*) necking down?!</t>
  </si>
  <si>
    <t>22Ju21g16</t>
  </si>
  <si>
    <t>SG1A qtz MI1 20um**(*)</t>
  </si>
  <si>
    <t>22Ju21g17</t>
  </si>
  <si>
    <t>SG1A qtz MI2 32um**(*)</t>
  </si>
  <si>
    <t>22Ju21h16</t>
  </si>
  <si>
    <t>BL1A qtz MI1 18um**(*) decrep!</t>
  </si>
  <si>
    <t>BL1A qtz MI2 28um**** 90mJ</t>
  </si>
  <si>
    <t>BL1B qtz MI1 25um**(*) decrep!</t>
  </si>
  <si>
    <t>BL1B qtz MI2 27um****</t>
  </si>
  <si>
    <t>BL1B qtz MI3 28um***</t>
  </si>
  <si>
    <t>BL1C qtz MI1 30um****</t>
  </si>
  <si>
    <t>BL1C qtz MI2 40um**(*) decrep!</t>
  </si>
  <si>
    <t>24Ja10MI44</t>
  </si>
  <si>
    <t>BL2a qtz1 MI1 25um***</t>
  </si>
  <si>
    <t>24Ja10MI45</t>
  </si>
  <si>
    <t>BL2a qtz1 MI2 35um*(*)</t>
  </si>
  <si>
    <t>24Ja10MI46</t>
  </si>
  <si>
    <t>BL2b qtz2 MI 35um**(*)</t>
  </si>
  <si>
    <t>BL2A qtz MI1 32um****</t>
  </si>
  <si>
    <t>BL2A qtz MI2 16um****</t>
  </si>
  <si>
    <t>BL2B qtz MI1 27um**(*)</t>
  </si>
  <si>
    <t>BL2B qtz MI2 35um****</t>
  </si>
  <si>
    <t>LH38 qtz MI1 30um***(*)</t>
  </si>
  <si>
    <t>LH38 qtz MI2 18um***</t>
  </si>
  <si>
    <t>LH38 qtz MI3 15um***(*)</t>
  </si>
  <si>
    <t>24Ja10MI17</t>
  </si>
  <si>
    <t>Y8a qtz1 MI1 42um***</t>
  </si>
  <si>
    <t>24Ja10MI22</t>
  </si>
  <si>
    <t>Y8a qtz1 MI2 40um**</t>
  </si>
  <si>
    <t>24Ja10MI21</t>
  </si>
  <si>
    <t>Y8a qtz2 MI 30um***</t>
  </si>
  <si>
    <t>24Ja10MI18</t>
  </si>
  <si>
    <t>Y8b qtz MI1 35um** shallow!</t>
  </si>
  <si>
    <t>24Ja10MI19</t>
  </si>
  <si>
    <t>Y8b qtz MI2 40um**(*)</t>
  </si>
  <si>
    <t>24Ja10MI23</t>
  </si>
  <si>
    <t>1007-988 qtz MI 23um**(*)</t>
  </si>
  <si>
    <t>XLT1 qtz MI1 15um**** 90mJ</t>
  </si>
  <si>
    <t>XLT1 qtz MI2 17um****</t>
  </si>
  <si>
    <t>MCQ3 qtz MI1 17um*(*) strongly decrep!!!</t>
  </si>
  <si>
    <t>MCQ3 qtz MI2 25um*(*)</t>
  </si>
  <si>
    <t>MCQ2 qtz MI1 17um*</t>
  </si>
  <si>
    <t>MCQ2 qtz MI2 45um**</t>
  </si>
  <si>
    <t>22Ju21f15</t>
  </si>
  <si>
    <t>XJC2A MI2 ksp 25um****</t>
  </si>
  <si>
    <t>22Ju30e13</t>
  </si>
  <si>
    <t>XJC2F MI1 ksp 40um 10Hz 90mJ**</t>
  </si>
  <si>
    <t>XJC2B qtz MI1 27um***(*) slightly decp!</t>
  </si>
  <si>
    <t>XJC2C qtz MI1 32um****</t>
  </si>
  <si>
    <t>XJC2C qtz MI2 18um****</t>
  </si>
  <si>
    <t>22Ju21g10</t>
  </si>
  <si>
    <t>XJC2C qtz MI4 22um**(*)</t>
  </si>
  <si>
    <t>XJC2C qtz MI5 30um****</t>
  </si>
  <si>
    <t>XJC2D qtz MI1 25um***</t>
  </si>
  <si>
    <t>Analysis</t>
    <phoneticPr fontId="2" type="noConversion"/>
  </si>
  <si>
    <t>Sample name</t>
    <phoneticPr fontId="2" type="noConversion"/>
  </si>
  <si>
    <t>Remarks1</t>
    <phoneticPr fontId="2" type="noConversion"/>
  </si>
  <si>
    <t>Remarks2</t>
    <phoneticPr fontId="2" type="noConversion"/>
  </si>
  <si>
    <t>Lab</t>
    <phoneticPr fontId="2" type="noConversion"/>
  </si>
  <si>
    <t>External standards</t>
    <phoneticPr fontId="2" type="noConversion"/>
  </si>
  <si>
    <t>Data source</t>
    <phoneticPr fontId="2" type="noConversion"/>
  </si>
  <si>
    <t>WZ1b MI ol 60um***</t>
    <phoneticPr fontId="2" type="noConversion"/>
  </si>
  <si>
    <t>GSE-1G + NKT-1G + Afghanite</t>
    <phoneticPr fontId="2" type="noConversion"/>
  </si>
  <si>
    <t>Chang et al. submitted</t>
    <phoneticPr fontId="2" type="noConversion"/>
  </si>
  <si>
    <t>WZ6-1 MI ol 60um***</t>
    <phoneticPr fontId="2" type="noConversion"/>
  </si>
  <si>
    <t>WZ11 MI ol 75um***</t>
    <phoneticPr fontId="2" type="noConversion"/>
  </si>
  <si>
    <t>WZ13 MI ol 30x60um*** long!</t>
    <phoneticPr fontId="2" type="noConversion"/>
  </si>
  <si>
    <t>WZ14 MI ol 55um** not finished!</t>
    <phoneticPr fontId="2" type="noConversion"/>
  </si>
  <si>
    <t>WZ17 MI ol 40um***</t>
    <phoneticPr fontId="2" type="noConversion"/>
  </si>
  <si>
    <t>WZ1a MI cpx 70um**</t>
    <phoneticPr fontId="2" type="noConversion"/>
  </si>
  <si>
    <t>WZ13 MI cpx1 70um***</t>
    <phoneticPr fontId="2" type="noConversion"/>
  </si>
  <si>
    <t>WZ13 MI cpx2 40um***</t>
    <phoneticPr fontId="2" type="noConversion"/>
  </si>
  <si>
    <t>MD1 MI cpx 35um**</t>
    <phoneticPr fontId="2" type="noConversion"/>
  </si>
  <si>
    <t>NIST-SRM610 + Afghanite</t>
    <phoneticPr fontId="2" type="noConversion"/>
  </si>
  <si>
    <t>JC1 MI1 cpx1 50um***</t>
    <phoneticPr fontId="2" type="noConversion"/>
  </si>
  <si>
    <t>glassy, Cu reliable?!</t>
    <phoneticPr fontId="2" type="noConversion"/>
  </si>
  <si>
    <t>JC1 MI2 cpx1 40um** apa!</t>
    <phoneticPr fontId="2" type="noConversion"/>
  </si>
  <si>
    <t>JC1 MI cpx3 40um***</t>
    <phoneticPr fontId="2" type="noConversion"/>
  </si>
  <si>
    <t>YZK2 MI1 cpx1 57um**(*) crack!</t>
    <phoneticPr fontId="2" type="noConversion"/>
  </si>
  <si>
    <t>YZK2 MI2 cpx1 52um***</t>
    <phoneticPr fontId="2" type="noConversion"/>
  </si>
  <si>
    <t>YZK2 MI cpx2 50um***</t>
    <phoneticPr fontId="2" type="noConversion"/>
  </si>
  <si>
    <t>YZK2 MI cpx3 43um** apa!</t>
    <phoneticPr fontId="2" type="noConversion"/>
  </si>
  <si>
    <t>SJC7 MI cpx1 78um***</t>
    <phoneticPr fontId="2" type="noConversion"/>
  </si>
  <si>
    <t>SJC7 MI cpx2 67um***</t>
    <phoneticPr fontId="2" type="noConversion"/>
  </si>
  <si>
    <t>JC4 qtz2 MI1 30um***</t>
    <phoneticPr fontId="2" type="noConversion"/>
  </si>
  <si>
    <t>JC4 qtz2 MI2 55um**(*)</t>
    <phoneticPr fontId="2" type="noConversion"/>
  </si>
  <si>
    <t>JC4 qtz2 MI3 38um***</t>
    <phoneticPr fontId="2" type="noConversion"/>
  </si>
  <si>
    <t>JC4 qtz2 MI4 40um***</t>
    <phoneticPr fontId="2" type="noConversion"/>
  </si>
  <si>
    <t>JC4A qtz MI2 28um**</t>
    <phoneticPr fontId="2" type="noConversion"/>
  </si>
  <si>
    <t>JC4B qtz MI1 32um***(*)</t>
    <phoneticPr fontId="2" type="noConversion"/>
  </si>
  <si>
    <t>JC4B qtz MI2 20um****</t>
    <phoneticPr fontId="2" type="noConversion"/>
  </si>
  <si>
    <t>JC4B qtz MI3 40um*** 150mJ</t>
    <phoneticPr fontId="2" type="noConversion"/>
  </si>
  <si>
    <t>JC5 plag2 MI1 15um***</t>
    <phoneticPr fontId="2" type="noConversion"/>
  </si>
  <si>
    <t>JC5 plag2 MI2 45um***</t>
    <phoneticPr fontId="2" type="noConversion"/>
  </si>
  <si>
    <t>JC5 kfs4 MI 50um**(*)</t>
    <phoneticPr fontId="2" type="noConversion"/>
  </si>
  <si>
    <t>JC5 qtz1 MI 40um**</t>
    <phoneticPr fontId="2" type="noConversion"/>
  </si>
  <si>
    <t>JC5 qtz3 MI 45um***</t>
    <phoneticPr fontId="2" type="noConversion"/>
  </si>
  <si>
    <t>JC5B qtz MI1 30um****</t>
    <phoneticPr fontId="2" type="noConversion"/>
  </si>
  <si>
    <t>JC5B qtz MI2 28um****</t>
    <phoneticPr fontId="2" type="noConversion"/>
  </si>
  <si>
    <t>TH1 qtz1 MI 30um***</t>
    <phoneticPr fontId="2" type="noConversion"/>
  </si>
  <si>
    <t>TH1 qtz2 MI1 48um**</t>
    <phoneticPr fontId="2" type="noConversion"/>
  </si>
  <si>
    <t>TH1 qtz2 MI2 46um*(*)</t>
    <phoneticPr fontId="2" type="noConversion"/>
  </si>
  <si>
    <t>TH1 qtz MI2 17um**** 1stGZ 150mJ</t>
    <phoneticPr fontId="2" type="noConversion"/>
  </si>
  <si>
    <t>TH1 qtz MI3 15um**** 1stGZ</t>
    <phoneticPr fontId="2" type="noConversion"/>
  </si>
  <si>
    <t>TH1 qtz MI1 16um**** 2ndGZ</t>
    <phoneticPr fontId="2" type="noConversion"/>
  </si>
  <si>
    <t>TH1 qtz MI1 40um***(*) lastGZ</t>
    <phoneticPr fontId="2" type="noConversion"/>
  </si>
  <si>
    <t>TH1B qtz MI2 zone3 40um 6Hz****</t>
    <phoneticPr fontId="2" type="noConversion"/>
  </si>
  <si>
    <t>TH4A qtz MI 22um**</t>
    <phoneticPr fontId="2" type="noConversion"/>
  </si>
  <si>
    <t>badly preserved, for P only</t>
    <phoneticPr fontId="2" type="noConversion"/>
  </si>
  <si>
    <t>TH4C qtz MI 25um*(*)</t>
    <phoneticPr fontId="2" type="noConversion"/>
  </si>
  <si>
    <t>XD2 qtz1 MI 65um**(*)</t>
    <phoneticPr fontId="2" type="noConversion"/>
  </si>
  <si>
    <t>XD2 qtz2 MI1 22um**</t>
    <phoneticPr fontId="2" type="noConversion"/>
  </si>
  <si>
    <t>YZK1B qtz MI1 20um**(*)</t>
    <phoneticPr fontId="2" type="noConversion"/>
  </si>
  <si>
    <t>Armenia glass + NIST-SRM610</t>
    <phoneticPr fontId="2" type="noConversion"/>
  </si>
  <si>
    <t>YZK1B qtz MI2 16um**(*)</t>
    <phoneticPr fontId="2" type="noConversion"/>
  </si>
  <si>
    <t>YZK1C qtz MI1 18um**</t>
    <phoneticPr fontId="2" type="noConversion"/>
  </si>
  <si>
    <t>YZK1C qtz MI2 16um**</t>
    <phoneticPr fontId="2" type="noConversion"/>
  </si>
  <si>
    <t>LJS1B qtz MI 20um***</t>
    <phoneticPr fontId="2" type="noConversion"/>
  </si>
  <si>
    <t>BY4b qtz MI 18um**(*)</t>
    <phoneticPr fontId="2" type="noConversion"/>
  </si>
  <si>
    <t>BY4A qtz MI1 25um****</t>
    <phoneticPr fontId="2" type="noConversion"/>
  </si>
  <si>
    <t>BY4A qtz MI2 30um***(*)</t>
    <phoneticPr fontId="2" type="noConversion"/>
  </si>
  <si>
    <t>BY4B qtz MI1 28um**</t>
    <phoneticPr fontId="2" type="noConversion"/>
  </si>
  <si>
    <t>BY5# MI plag1 65um**</t>
    <phoneticPr fontId="2" type="noConversion"/>
  </si>
  <si>
    <t>BY5# MI plag2 60um***</t>
    <phoneticPr fontId="2" type="noConversion"/>
  </si>
  <si>
    <t>BY5# MI plag3 30um***</t>
    <phoneticPr fontId="2" type="noConversion"/>
  </si>
  <si>
    <t>BY5# MI plag4 32um***</t>
    <phoneticPr fontId="2" type="noConversion"/>
  </si>
  <si>
    <t>SG1A qtz MI1 20um**(*)</t>
    <phoneticPr fontId="2" type="noConversion"/>
  </si>
  <si>
    <t>SG1A qtz MI2 32um**(*)</t>
    <phoneticPr fontId="2" type="noConversion"/>
  </si>
  <si>
    <t>BL1A qtz MI2 28um**** 90mJ</t>
    <phoneticPr fontId="2" type="noConversion"/>
  </si>
  <si>
    <t>BL1B qtz MI1 25um**(*) decrep!</t>
    <phoneticPr fontId="2" type="noConversion"/>
  </si>
  <si>
    <t>BL1B qtz MI2 27um****</t>
    <phoneticPr fontId="2" type="noConversion"/>
  </si>
  <si>
    <t>BL1B qtz MI3 28um***</t>
    <phoneticPr fontId="2" type="noConversion"/>
  </si>
  <si>
    <t>BL1C qtz MI1 30um****</t>
    <phoneticPr fontId="2" type="noConversion"/>
  </si>
  <si>
    <t>BL1C qtz MI2 40um**(*) decrep!</t>
    <phoneticPr fontId="2" type="noConversion"/>
  </si>
  <si>
    <t>BL2a qtz1 MI1 25um***</t>
    <phoneticPr fontId="2" type="noConversion"/>
  </si>
  <si>
    <t>BL2a qtz1 MI2 35um*(*)</t>
    <phoneticPr fontId="2" type="noConversion"/>
  </si>
  <si>
    <t>BL2b qtz2 MI 35um**(*)</t>
    <phoneticPr fontId="2" type="noConversion"/>
  </si>
  <si>
    <t>BL2A qtz MI1 32um****</t>
    <phoneticPr fontId="2" type="noConversion"/>
  </si>
  <si>
    <t>BL2A qtz MI2 16um****</t>
    <phoneticPr fontId="2" type="noConversion"/>
  </si>
  <si>
    <t>BL2B qtz MI1 27um**(*)</t>
    <phoneticPr fontId="2" type="noConversion"/>
  </si>
  <si>
    <t>BL2B qtz MI2 35um****</t>
    <phoneticPr fontId="2" type="noConversion"/>
  </si>
  <si>
    <t>LH38 qtz MI1 30um***(*)</t>
    <phoneticPr fontId="2" type="noConversion"/>
  </si>
  <si>
    <t>LH38 qtz MI2 18um***</t>
    <phoneticPr fontId="2" type="noConversion"/>
  </si>
  <si>
    <t>LH38 qtz MI3 15um***(*)</t>
    <phoneticPr fontId="2" type="noConversion"/>
  </si>
  <si>
    <t>Y8a qtz1 MI1 42um***</t>
    <phoneticPr fontId="2" type="noConversion"/>
  </si>
  <si>
    <t>Y8a qtz1 MI2 40um**</t>
    <phoneticPr fontId="2" type="noConversion"/>
  </si>
  <si>
    <t>Y8a qtz2 MI 30um***</t>
    <phoneticPr fontId="2" type="noConversion"/>
  </si>
  <si>
    <t>Y8b qtz MI1 35um** shallow!</t>
    <phoneticPr fontId="2" type="noConversion"/>
  </si>
  <si>
    <t>Y8b qtz MI2 40um**(*)</t>
    <phoneticPr fontId="2" type="noConversion"/>
  </si>
  <si>
    <t>1007-988 qtz MI 23um**(*)</t>
    <phoneticPr fontId="2" type="noConversion"/>
  </si>
  <si>
    <t>XLT1 qtz MI1 15um**** 90mJ</t>
    <phoneticPr fontId="2" type="noConversion"/>
  </si>
  <si>
    <t>XLT1 qtz MI2 17um****</t>
    <phoneticPr fontId="2" type="noConversion"/>
  </si>
  <si>
    <t>MCQ3 qtz MI1 17um*(*) strongly decrep!!!</t>
    <phoneticPr fontId="2" type="noConversion"/>
  </si>
  <si>
    <t>MCQ3 qtz MI2 25um*(*)</t>
    <phoneticPr fontId="2" type="noConversion"/>
  </si>
  <si>
    <t>MCQ2 qtz MI1 17um*</t>
    <phoneticPr fontId="2" type="noConversion"/>
  </si>
  <si>
    <t>MCQ2 qtz MI2 45um**</t>
    <phoneticPr fontId="2" type="noConversion"/>
  </si>
  <si>
    <t>ksp-host, Cu reliable?!</t>
    <phoneticPr fontId="2" type="noConversion"/>
  </si>
  <si>
    <t>XJC2B qtz MI1 27um***(*) slightly decp!</t>
    <phoneticPr fontId="2" type="noConversion"/>
  </si>
  <si>
    <t>XJC2C qtz MI1 32um****</t>
    <phoneticPr fontId="2" type="noConversion"/>
  </si>
  <si>
    <t>XJC2C qtz MI2 18um****</t>
    <phoneticPr fontId="2" type="noConversion"/>
  </si>
  <si>
    <t>XJC2C qtz MI4 22um**(*)</t>
    <phoneticPr fontId="2" type="noConversion"/>
  </si>
  <si>
    <t>XJC2C qtz MI5 30um****</t>
    <phoneticPr fontId="2" type="noConversion"/>
  </si>
  <si>
    <t>XJC2D qtz MI1 25um***</t>
    <phoneticPr fontId="2" type="noConversion"/>
  </si>
  <si>
    <t>average</t>
    <phoneticPr fontId="1" type="noConversion"/>
  </si>
  <si>
    <t>original</t>
    <phoneticPr fontId="1" type="noConversion"/>
  </si>
  <si>
    <t>JC4M_qtzMI</t>
  </si>
  <si>
    <t>JC4M_qtzMI2</t>
  </si>
  <si>
    <t>JC4N_qtzMI</t>
  </si>
  <si>
    <t>JC4O_qtzMI</t>
  </si>
  <si>
    <t>JC5N_qtzMI</t>
  </si>
  <si>
    <t>JC5O_qtzMI</t>
  </si>
  <si>
    <t>H2OEPMA</t>
    <phoneticPr fontId="1" type="noConversion"/>
  </si>
  <si>
    <t>H2O</t>
    <phoneticPr fontId="1" type="noConversion"/>
  </si>
  <si>
    <t>EPMA</t>
    <phoneticPr fontId="1" type="noConversion"/>
  </si>
  <si>
    <t>Cu reconstructed via Cu-rich SI's</t>
    <phoneticPr fontId="1" type="noConversion"/>
  </si>
  <si>
    <t>W/10</t>
    <phoneticPr fontId="1" type="noConversion"/>
  </si>
  <si>
    <t>1σ</t>
    <phoneticPr fontId="1" type="noConversion"/>
  </si>
  <si>
    <t>averaged</t>
    <phoneticPr fontId="1" type="noConversion"/>
  </si>
  <si>
    <t>Pb</t>
    <phoneticPr fontId="1" type="noConversion"/>
  </si>
  <si>
    <t>wt%</t>
    <phoneticPr fontId="1" type="noConversion"/>
  </si>
  <si>
    <t>Ag</t>
    <phoneticPr fontId="1" type="noConversion"/>
  </si>
  <si>
    <t>Au</t>
    <phoneticPr fontId="1" type="noConversion"/>
  </si>
  <si>
    <t>ppm</t>
    <phoneticPr fontId="1" type="noConversion"/>
  </si>
  <si>
    <t>JCMIdata</t>
    <phoneticPr fontId="1" type="noConversion"/>
  </si>
  <si>
    <t>based on petrography ~50%xx</t>
    <phoneticPr fontId="1" type="noConversion"/>
  </si>
  <si>
    <t>Bulk-rock SiO2 of studied samples</t>
    <phoneticPr fontId="1" type="noConversion"/>
  </si>
  <si>
    <t>detection limit</t>
    <phoneticPr fontId="1" type="noConversion"/>
  </si>
  <si>
    <t>2022-09-29 session</t>
  </si>
  <si>
    <t>2022-06-22 session</t>
  </si>
  <si>
    <t>recrystallized pheno (?)</t>
  </si>
  <si>
    <t>2023-10-19 session</t>
  </si>
  <si>
    <t>XD1A_ampinplag</t>
  </si>
  <si>
    <t>XD1A_ampphenocore</t>
  </si>
  <si>
    <t>XD1A_ampphenorim</t>
  </si>
  <si>
    <t>XD1B_ampphenocore</t>
  </si>
  <si>
    <t>XD1B_ampphenomantle</t>
  </si>
  <si>
    <t>XD2B_ampinksp</t>
  </si>
  <si>
    <t>XD2B_ampinplag</t>
  </si>
  <si>
    <t>XD2A_amppheno1</t>
  </si>
  <si>
    <t>XD2A_amppheno2</t>
  </si>
  <si>
    <t>XD2C_amppheno</t>
  </si>
  <si>
    <t>XD2C_amppheno2</t>
  </si>
  <si>
    <t>LJS1Zhbl2</t>
  </si>
  <si>
    <t>BY4E_ampinksp</t>
  </si>
  <si>
    <t>BY5#A_ampinplag</t>
  </si>
  <si>
    <t>BY5#B_ampinplag</t>
  </si>
  <si>
    <t>BY14#Aamp/cpxG2r</t>
  </si>
  <si>
    <t>BY14#AampG1c</t>
  </si>
  <si>
    <t>BY14#AampG1r</t>
  </si>
  <si>
    <t>BY14#BampG1r</t>
  </si>
  <si>
    <t>BY14#BampG2c</t>
  </si>
  <si>
    <t>BY14#BampG2r</t>
  </si>
  <si>
    <t>BY14#BampG3c</t>
  </si>
  <si>
    <t>BY14#BampG3r</t>
  </si>
  <si>
    <t>1007-988C_amp1inplag</t>
  </si>
  <si>
    <t>1007-988C_amp2inplag</t>
  </si>
  <si>
    <t>1007-988F_ampinplag</t>
  </si>
  <si>
    <t>1007-988D_ampinksp</t>
  </si>
  <si>
    <t>1007-988E_amp2inksp</t>
  </si>
  <si>
    <t>1007-988A_ampphenocore</t>
  </si>
  <si>
    <t>1007-988A_ampphenorim</t>
  </si>
  <si>
    <t>occurrence</t>
    <phoneticPr fontId="1" type="noConversion"/>
  </si>
  <si>
    <t>incl in qtz</t>
    <phoneticPr fontId="1" type="noConversion"/>
  </si>
  <si>
    <t>incl in kfs</t>
    <phoneticPr fontId="1" type="noConversion"/>
  </si>
  <si>
    <t>incl in pl</t>
    <phoneticPr fontId="1" type="noConversion"/>
  </si>
  <si>
    <t>pheno core</t>
    <phoneticPr fontId="1" type="noConversion"/>
  </si>
  <si>
    <t>pheno rim</t>
    <phoneticPr fontId="1" type="noConversion"/>
  </si>
  <si>
    <t>recrystallized pheno (?)</t>
    <phoneticPr fontId="1" type="noConversion"/>
  </si>
  <si>
    <t>LJS1Zhbl1c</t>
    <phoneticPr fontId="1" type="noConversion"/>
  </si>
  <si>
    <t>interstitial hbl</t>
    <phoneticPr fontId="1" type="noConversion"/>
  </si>
  <si>
    <t>BY14#Aamp/cpxG2c</t>
    <phoneticPr fontId="1" type="noConversion"/>
  </si>
  <si>
    <t>interstitial hbl core</t>
    <phoneticPr fontId="1" type="noConversion"/>
  </si>
  <si>
    <t>interstitial hbl rim</t>
    <phoneticPr fontId="1" type="noConversion"/>
  </si>
  <si>
    <t>matrix hbl core</t>
    <phoneticPr fontId="1" type="noConversion"/>
  </si>
  <si>
    <t>matrix hbl mantle</t>
    <phoneticPr fontId="1" type="noConversion"/>
  </si>
  <si>
    <t>matrix hbl rim</t>
    <phoneticPr fontId="1" type="noConversion"/>
  </si>
  <si>
    <t>error</t>
    <phoneticPr fontId="1" type="noConversion"/>
  </si>
  <si>
    <t>P(kbar)</t>
    <phoneticPr fontId="1" type="noConversion"/>
  </si>
  <si>
    <t>Analysis</t>
    <phoneticPr fontId="1" type="noConversion"/>
  </si>
  <si>
    <t>Sample name</t>
    <phoneticPr fontId="1" type="noConversion"/>
  </si>
  <si>
    <t>Ti-in-qtz</t>
    <phoneticPr fontId="1" type="noConversion"/>
  </si>
  <si>
    <t>Tzirc 
(°C)</t>
    <phoneticPr fontId="1" type="noConversion"/>
  </si>
  <si>
    <t>W182</t>
  </si>
  <si>
    <t>Cl (ug/g)</t>
    <phoneticPr fontId="1" type="noConversion"/>
  </si>
  <si>
    <t>S (ug/g)</t>
    <phoneticPr fontId="1" type="noConversion"/>
  </si>
  <si>
    <t>Cu (ug/g)</t>
    <phoneticPr fontId="1" type="noConversion"/>
  </si>
  <si>
    <t>W (ug/g)</t>
    <phoneticPr fontId="1" type="noConversion"/>
  </si>
  <si>
    <t>Pb (ug/g)</t>
    <phoneticPr fontId="1" type="noConversion"/>
  </si>
  <si>
    <t>Mo (ug/g)</t>
    <phoneticPr fontId="1" type="noConversion"/>
  </si>
  <si>
    <t>Ag (ug/g)</t>
    <phoneticPr fontId="1" type="noConversion"/>
  </si>
  <si>
    <t>Au (ug/g)</t>
    <phoneticPr fontId="1" type="noConversion"/>
  </si>
  <si>
    <t>10%NaClequiv</t>
  </si>
  <si>
    <t>1σ</t>
  </si>
  <si>
    <t>Referneces</t>
    <phoneticPr fontId="1" type="noConversion"/>
  </si>
  <si>
    <t>Pettke et al. (2012)</t>
    <phoneticPr fontId="1" type="noConversion"/>
  </si>
  <si>
    <t>this study</t>
  </si>
  <si>
    <t>this study</t>
    <phoneticPr fontId="1" type="noConversion"/>
  </si>
  <si>
    <t>Center</t>
  </si>
  <si>
    <t>A30-3816</t>
  </si>
  <si>
    <t>A30-3836</t>
  </si>
  <si>
    <t>D211-19</t>
  </si>
  <si>
    <t>D50-2155</t>
  </si>
  <si>
    <t>JH2</t>
  </si>
  <si>
    <t>Seo et al. (2012)</t>
    <phoneticPr fontId="1" type="noConversion"/>
  </si>
  <si>
    <t>A1E</t>
  </si>
  <si>
    <t>EBE</t>
  </si>
  <si>
    <t>1007-132</t>
  </si>
  <si>
    <t>0905-233A</t>
  </si>
  <si>
    <t>1007-207</t>
  </si>
  <si>
    <t>0905-62</t>
  </si>
  <si>
    <t>A2E</t>
  </si>
  <si>
    <t>1303-14A</t>
  </si>
  <si>
    <t>0705-12.5</t>
  </si>
  <si>
    <t>0904-141</t>
  </si>
  <si>
    <t>0705-233A</t>
  </si>
  <si>
    <t>0705-233B</t>
  </si>
  <si>
    <t>A1T</t>
  </si>
  <si>
    <t>0908-306</t>
  </si>
  <si>
    <t>0908-380B</t>
  </si>
  <si>
    <t>BT</t>
  </si>
  <si>
    <t>1103-497</t>
  </si>
  <si>
    <t>Chang et al. (2018)</t>
    <phoneticPr fontId="1" type="noConversion"/>
  </si>
  <si>
    <t>Liu et al. (2018)</t>
    <phoneticPr fontId="1" type="noConversion"/>
  </si>
  <si>
    <t>No.</t>
  </si>
  <si>
    <t>W15-38-1(6)b</t>
  </si>
  <si>
    <t>W15-38-1(5)a</t>
  </si>
  <si>
    <t>W15-39-2(5)b</t>
  </si>
  <si>
    <t>W15-40(1)b</t>
  </si>
  <si>
    <t>W15-10(7)b</t>
  </si>
  <si>
    <t>W15-10(7)e</t>
  </si>
  <si>
    <t>W14-32-3(3)b</t>
  </si>
  <si>
    <t>B1</t>
    <phoneticPr fontId="1" type="noConversion"/>
  </si>
  <si>
    <t>B2</t>
    <phoneticPr fontId="1" type="noConversion"/>
  </si>
  <si>
    <t>208-37</t>
    <phoneticPr fontId="1" type="noConversion"/>
  </si>
  <si>
    <t>FIA1</t>
    <phoneticPr fontId="1" type="noConversion"/>
  </si>
  <si>
    <t>FIA2</t>
    <phoneticPr fontId="1" type="noConversion"/>
  </si>
  <si>
    <t>FIA3</t>
    <phoneticPr fontId="1" type="noConversion"/>
  </si>
  <si>
    <t>FIA4</t>
    <phoneticPr fontId="1" type="noConversion"/>
  </si>
  <si>
    <t>B1</t>
  </si>
  <si>
    <t>B2</t>
  </si>
  <si>
    <t>Q1</t>
  </si>
  <si>
    <t>Q2</t>
  </si>
  <si>
    <t>-</t>
  </si>
  <si>
    <t>Landtwing et al. (2005)</t>
    <phoneticPr fontId="1" type="noConversion"/>
  </si>
  <si>
    <t>Q1</t>
    <phoneticPr fontId="1" type="noConversion"/>
  </si>
  <si>
    <t>Beiya brine</t>
    <phoneticPr fontId="1" type="noConversion"/>
  </si>
  <si>
    <t>Taohua brine</t>
    <phoneticPr fontId="1" type="noConversion"/>
  </si>
  <si>
    <t>Yulong brine</t>
    <phoneticPr fontId="1" type="noConversion"/>
  </si>
  <si>
    <t>Yulong ID</t>
    <phoneticPr fontId="1" type="noConversion"/>
  </si>
  <si>
    <t>A1E vein</t>
  </si>
  <si>
    <t>0705-420A ID1 14um ***</t>
  </si>
  <si>
    <t>0705-420A ID2 18um ***</t>
  </si>
  <si>
    <t>0705-420A ID3 20um ***</t>
  </si>
  <si>
    <t>1303-772A ID1 33um ***</t>
  </si>
  <si>
    <t>1303-772A ID2 30um ***</t>
  </si>
  <si>
    <t>0905-577B ID3 30um ***</t>
  </si>
  <si>
    <t>0905-577C ID1 29um ***</t>
  </si>
  <si>
    <t>Bingham brine</t>
    <phoneticPr fontId="1" type="noConversion"/>
  </si>
  <si>
    <t>Mass balance</t>
    <phoneticPr fontId="1" type="noConversion"/>
  </si>
  <si>
    <t>LA-ICP-MS</t>
    <phoneticPr fontId="1" type="noConversion"/>
  </si>
  <si>
    <t>Periphery</t>
  </si>
  <si>
    <t>A57-5931</t>
  </si>
  <si>
    <t>A57-6093</t>
  </si>
  <si>
    <t>1007-535A ID(?) 14um *(*)</t>
  </si>
  <si>
    <t>0705-420D ID2 18um ***</t>
  </si>
  <si>
    <t>Bingham ID</t>
    <phoneticPr fontId="1" type="noConversion"/>
  </si>
  <si>
    <t>Cl (ug/g)</t>
  </si>
  <si>
    <t>S (ug/g)</t>
  </si>
  <si>
    <t>Cu (ug/g)</t>
  </si>
  <si>
    <t>W (ug/g)</t>
  </si>
  <si>
    <t>Pb (ug/g)</t>
  </si>
  <si>
    <t>Mo (ug/g)</t>
  </si>
  <si>
    <t>Ag (ug/g)</t>
  </si>
  <si>
    <t>Au (ug/g)</t>
  </si>
  <si>
    <t>wt% in the fluid</t>
  </si>
  <si>
    <t>Bingham</t>
    <phoneticPr fontId="1" type="noConversion"/>
  </si>
  <si>
    <t>Au/Cu</t>
    <phoneticPr fontId="1" type="noConversion"/>
  </si>
  <si>
    <t>Comment</t>
    <phoneticPr fontId="1" type="noConversion"/>
  </si>
  <si>
    <t>CaO corrected</t>
    <phoneticPr fontId="1" type="noConversion"/>
  </si>
  <si>
    <t>Na2O</t>
  </si>
  <si>
    <t>MnO</t>
  </si>
  <si>
    <t>FeO</t>
  </si>
  <si>
    <t>P2O5 corrected</t>
    <phoneticPr fontId="1" type="noConversion"/>
  </si>
  <si>
    <t>SiO2</t>
  </si>
  <si>
    <t>F corrected</t>
    <phoneticPr fontId="1" type="noConversion"/>
  </si>
  <si>
    <t>Cl</t>
  </si>
  <si>
    <t>CaO</t>
  </si>
  <si>
    <t>SrO</t>
  </si>
  <si>
    <t>Ce2O3</t>
  </si>
  <si>
    <t>La2O3</t>
  </si>
  <si>
    <t>P2O5</t>
  </si>
  <si>
    <t>F</t>
  </si>
  <si>
    <t>OH</t>
  </si>
  <si>
    <t>XF/XOH</t>
    <phoneticPr fontId="1" type="noConversion"/>
  </si>
  <si>
    <t>XF/XCl</t>
    <phoneticPr fontId="1" type="noConversion"/>
  </si>
  <si>
    <t>XCl/XOH</t>
    <phoneticPr fontId="1" type="noConversion"/>
  </si>
  <si>
    <t>YZK2C_apainc</t>
  </si>
  <si>
    <t>YZK2D_apainc</t>
  </si>
  <si>
    <t>YZK2F_apainc</t>
  </si>
  <si>
    <t>YZK2H_apainc</t>
  </si>
  <si>
    <t>YZK2J_apainc</t>
  </si>
  <si>
    <t>YZK2G_apainc</t>
  </si>
  <si>
    <t>YZK2B_apainc1</t>
    <phoneticPr fontId="1" type="noConversion"/>
  </si>
  <si>
    <t>YZK2E_apainc-c</t>
    <phoneticPr fontId="1" type="noConversion"/>
  </si>
  <si>
    <t>YZK2E_apainc-r</t>
    <phoneticPr fontId="1" type="noConversion"/>
  </si>
  <si>
    <t>YZK2A_matrixapa-c</t>
    <phoneticPr fontId="1" type="noConversion"/>
  </si>
  <si>
    <t>YZK2A_matrixapa-r</t>
    <phoneticPr fontId="1" type="noConversion"/>
  </si>
  <si>
    <t>YZK2F_matrixapa-c</t>
    <phoneticPr fontId="1" type="noConversion"/>
  </si>
  <si>
    <t>YZK2F_matrixapa-r</t>
    <phoneticPr fontId="1" type="noConversion"/>
  </si>
  <si>
    <t>YZK2I_matrixapa-c</t>
    <phoneticPr fontId="1" type="noConversion"/>
  </si>
  <si>
    <t>YZK2I_matrixapa-r</t>
    <phoneticPr fontId="1" type="noConversion"/>
  </si>
  <si>
    <t>YZK2J_matrixapac</t>
  </si>
  <si>
    <t>YZK2J_matrixapar</t>
  </si>
  <si>
    <t>JC5A_apainc1c</t>
  </si>
  <si>
    <t>JC5C_apainc-c</t>
  </si>
  <si>
    <t>JC5C_apainc-r</t>
  </si>
  <si>
    <t>JC5E_apainc</t>
  </si>
  <si>
    <t>JC5F_apainc1c</t>
  </si>
  <si>
    <t>JC5F_apainc1r</t>
  </si>
  <si>
    <t>JC5G_apainc</t>
  </si>
  <si>
    <t>JC5H_apainc1c</t>
  </si>
  <si>
    <t>JC5H_apainc1r</t>
  </si>
  <si>
    <t>JC5J_apainc</t>
  </si>
  <si>
    <t>Comment</t>
  </si>
  <si>
    <t>YZK2K_apainc</t>
  </si>
  <si>
    <t>Cu resource (Mt)</t>
    <phoneticPr fontId="1" type="noConversion"/>
  </si>
  <si>
    <t>Au resource (t)</t>
    <phoneticPr fontId="1" type="noConversion"/>
  </si>
  <si>
    <t>fluid Cu conc (ppm)</t>
    <phoneticPr fontId="1" type="noConversion"/>
  </si>
  <si>
    <t>fluid Au conc (ppm)</t>
    <phoneticPr fontId="1" type="noConversion"/>
  </si>
  <si>
    <t>fluid Au conc (ppb)</t>
    <phoneticPr fontId="1" type="noConversion"/>
  </si>
  <si>
    <t xml:space="preserve">surface orientation </t>
    <phoneticPr fontId="1" type="noConversion"/>
  </si>
  <si>
    <t>relative to c axis</t>
    <phoneticPr fontId="1" type="noConversion"/>
  </si>
  <si>
    <t>K2O</t>
  </si>
  <si>
    <t>SO3</t>
  </si>
  <si>
    <t>MgO</t>
  </si>
  <si>
    <t>Al2O3</t>
  </si>
  <si>
    <t>TiO2</t>
  </si>
  <si>
    <t>Total</t>
  </si>
  <si>
    <t>Ipira_22.5</t>
  </si>
  <si>
    <t>Ipira_45</t>
  </si>
  <si>
    <t>Ipira_67.5</t>
  </si>
  <si>
    <t>Ipira_90</t>
  </si>
  <si>
    <t>Ipira_0</t>
  </si>
  <si>
    <t>%F relative</t>
    <phoneticPr fontId="1" type="noConversion"/>
  </si>
  <si>
    <t>%Cl relative</t>
    <phoneticPr fontId="1" type="noConversion"/>
  </si>
  <si>
    <t>Durango_90</t>
  </si>
  <si>
    <t>Durango_67.5</t>
  </si>
  <si>
    <t>Durango_45</t>
  </si>
  <si>
    <t>Durango_22.5</t>
  </si>
  <si>
    <t>Durango_0</t>
  </si>
  <si>
    <t>10um</t>
    <phoneticPr fontId="1" type="noConversion"/>
  </si>
  <si>
    <t>reference value</t>
    <phoneticPr fontId="1" type="noConversion"/>
  </si>
  <si>
    <t>% difference to reference value</t>
    <phoneticPr fontId="1" type="noConversion"/>
  </si>
  <si>
    <t>references</t>
    <phoneticPr fontId="1" type="noConversion"/>
  </si>
  <si>
    <t>H25_90</t>
    <phoneticPr fontId="1" type="noConversion"/>
  </si>
  <si>
    <t>Goldoff et al. (2012)</t>
    <phoneticPr fontId="1" type="noConversion"/>
  </si>
  <si>
    <t>H25_0</t>
    <phoneticPr fontId="1" type="noConversion"/>
  </si>
  <si>
    <t>Stock et al. (2015)</t>
    <phoneticPr fontId="1" type="noConversion"/>
  </si>
  <si>
    <t>H27_90</t>
    <phoneticPr fontId="1" type="noConversion"/>
  </si>
  <si>
    <t>H27_0</t>
    <phoneticPr fontId="1" type="noConversion"/>
  </si>
  <si>
    <t>H26_1</t>
  </si>
  <si>
    <t>H26_2</t>
  </si>
  <si>
    <t>Eqn 32b</t>
  </si>
  <si>
    <t>Leave Blank</t>
  </si>
  <si>
    <t>Author (year)</t>
  </si>
  <si>
    <t>Experiment/Sample</t>
  </si>
  <si>
    <t>P(kbar)</t>
  </si>
  <si>
    <t>T(C)</t>
  </si>
  <si>
    <t>Chang et al. (submitted)</t>
  </si>
  <si>
    <t>CJ23</t>
  </si>
  <si>
    <t>CJ11</t>
  </si>
  <si>
    <t>CJ15</t>
  </si>
  <si>
    <t>CJ16</t>
  </si>
  <si>
    <t>CJ17</t>
  </si>
  <si>
    <t>CJ20</t>
  </si>
  <si>
    <t>Chang &amp; Audetat 23</t>
  </si>
  <si>
    <t>HP01</t>
  </si>
  <si>
    <t>HP05</t>
  </si>
  <si>
    <t>HP02</t>
  </si>
  <si>
    <t>HP21</t>
  </si>
  <si>
    <t>HP26</t>
  </si>
  <si>
    <t>HP03</t>
  </si>
  <si>
    <t>HP04</t>
  </si>
  <si>
    <t>HP06</t>
  </si>
  <si>
    <t>HP07</t>
  </si>
  <si>
    <t>HP22</t>
  </si>
  <si>
    <t>HP23</t>
  </si>
  <si>
    <t>HP09</t>
  </si>
  <si>
    <t>HP10</t>
  </si>
  <si>
    <t>HP11</t>
  </si>
  <si>
    <t>HP12</t>
  </si>
  <si>
    <t>HP13</t>
  </si>
  <si>
    <t>HP14</t>
  </si>
  <si>
    <t>HP24</t>
  </si>
  <si>
    <t>HP17</t>
  </si>
  <si>
    <t>Parat et al. 10</t>
  </si>
  <si>
    <t>d33</t>
  </si>
  <si>
    <t>d1</t>
  </si>
  <si>
    <t>d7</t>
  </si>
  <si>
    <t>d8</t>
  </si>
  <si>
    <t>d11</t>
  </si>
  <si>
    <t>d24</t>
  </si>
  <si>
    <t>d25</t>
  </si>
  <si>
    <t>d26</t>
  </si>
  <si>
    <t>d27</t>
  </si>
  <si>
    <t>d28</t>
  </si>
  <si>
    <t>d30</t>
  </si>
  <si>
    <t>d32</t>
  </si>
  <si>
    <t>d31</t>
  </si>
  <si>
    <t>d34</t>
  </si>
  <si>
    <t>d35</t>
  </si>
  <si>
    <t>P et al. 03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</si>
</sst>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_);[Red]\(0.0\)"/>
    <numFmt numFmtId="178" formatCode="0.00_);[Red]\(0.00\)"/>
    <numFmt numFmtId="179" formatCode="0_);[Red]\(0\)"/>
    <numFmt numFmtId="180" formatCode="0.0000_);[Red]\(0.0000\)"/>
    <numFmt numFmtId="181" formatCode="0.0000"/>
    <numFmt numFmtId="182" formatCode="0.000"/>
    <numFmt numFmtId="183" formatCode="0.000_);[Red]\(0.000\)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Geneva"/>
    </font>
    <font>
      <sz val="9"/>
      <name val="Geneva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b/>
      <sz val="12"/>
      <color rgb="FFFF0000"/>
      <name val="Calibri"/>
      <family val="2"/>
    </font>
    <font>
      <sz val="8"/>
      <name val="Verdana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3">
    <xf numFmtId="0" fontId="0" fillId="0" borderId="0" xfId="0"/>
    <xf numFmtId="0" fontId="4" fillId="0" borderId="0" xfId="0" applyFont="1"/>
    <xf numFmtId="179" fontId="4" fillId="0" borderId="0" xfId="0" applyNumberFormat="1" applyFont="1"/>
    <xf numFmtId="180" fontId="4" fillId="0" borderId="0" xfId="0" applyNumberFormat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7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9" fontId="4" fillId="0" borderId="0" xfId="0" applyNumberFormat="1" applyFont="1" applyAlignment="1">
      <alignment vertical="top"/>
    </xf>
    <xf numFmtId="177" fontId="4" fillId="0" borderId="0" xfId="0" applyNumberFormat="1" applyFont="1" applyAlignment="1">
      <alignment vertical="top"/>
    </xf>
    <xf numFmtId="180" fontId="4" fillId="0" borderId="0" xfId="0" applyNumberFormat="1" applyFont="1" applyAlignment="1">
      <alignment vertical="top"/>
    </xf>
    <xf numFmtId="176" fontId="4" fillId="0" borderId="0" xfId="0" applyNumberFormat="1" applyFont="1"/>
    <xf numFmtId="0" fontId="4" fillId="0" borderId="0" xfId="0" applyFont="1" applyAlignment="1">
      <alignment horizontal="right"/>
    </xf>
    <xf numFmtId="1" fontId="4" fillId="0" borderId="0" xfId="0" applyNumberFormat="1" applyFont="1"/>
    <xf numFmtId="176" fontId="4" fillId="0" borderId="0" xfId="0" applyNumberFormat="1" applyFont="1" applyAlignment="1">
      <alignment horizontal="center"/>
    </xf>
    <xf numFmtId="179" fontId="4" fillId="2" borderId="0" xfId="0" applyNumberFormat="1" applyFont="1" applyFill="1"/>
    <xf numFmtId="179" fontId="4" fillId="5" borderId="0" xfId="0" applyNumberFormat="1" applyFont="1" applyFill="1"/>
    <xf numFmtId="177" fontId="4" fillId="0" borderId="0" xfId="0" applyNumberFormat="1" applyFont="1"/>
    <xf numFmtId="179" fontId="4" fillId="3" borderId="0" xfId="0" applyNumberFormat="1" applyFont="1" applyFill="1"/>
    <xf numFmtId="1" fontId="4" fillId="0" borderId="0" xfId="0" applyNumberFormat="1" applyFont="1" applyAlignment="1">
      <alignment horizontal="right"/>
    </xf>
    <xf numFmtId="179" fontId="4" fillId="7" borderId="0" xfId="0" applyNumberFormat="1" applyFont="1" applyFill="1"/>
    <xf numFmtId="179" fontId="4" fillId="8" borderId="0" xfId="0" applyNumberFormat="1" applyFont="1" applyFill="1"/>
    <xf numFmtId="179" fontId="4" fillId="17" borderId="0" xfId="0" applyNumberFormat="1" applyFont="1" applyFill="1"/>
    <xf numFmtId="177" fontId="4" fillId="17" borderId="0" xfId="0" applyNumberFormat="1" applyFont="1" applyFill="1"/>
    <xf numFmtId="180" fontId="4" fillId="17" borderId="0" xfId="0" applyNumberFormat="1" applyFont="1" applyFill="1"/>
    <xf numFmtId="0" fontId="4" fillId="17" borderId="0" xfId="0" applyFont="1" applyFill="1"/>
    <xf numFmtId="1" fontId="4" fillId="3" borderId="0" xfId="0" applyNumberFormat="1" applyFont="1" applyFill="1"/>
    <xf numFmtId="182" fontId="4" fillId="0" borderId="0" xfId="0" applyNumberFormat="1" applyFont="1"/>
    <xf numFmtId="176" fontId="4" fillId="3" borderId="0" xfId="0" applyNumberFormat="1" applyFont="1" applyFill="1"/>
    <xf numFmtId="1" fontId="4" fillId="3" borderId="0" xfId="0" applyNumberFormat="1" applyFont="1" applyFill="1" applyAlignment="1">
      <alignment horizontal="right"/>
    </xf>
    <xf numFmtId="179" fontId="4" fillId="9" borderId="0" xfId="0" applyNumberFormat="1" applyFont="1" applyFill="1"/>
    <xf numFmtId="0" fontId="5" fillId="3" borderId="0" xfId="0" applyFont="1" applyFill="1"/>
    <xf numFmtId="179" fontId="4" fillId="4" borderId="0" xfId="0" applyNumberFormat="1" applyFont="1" applyFill="1"/>
    <xf numFmtId="179" fontId="4" fillId="18" borderId="0" xfId="0" applyNumberFormat="1" applyFont="1" applyFill="1"/>
    <xf numFmtId="177" fontId="4" fillId="18" borderId="0" xfId="0" applyNumberFormat="1" applyFont="1" applyFill="1"/>
    <xf numFmtId="180" fontId="4" fillId="18" borderId="0" xfId="0" applyNumberFormat="1" applyFont="1" applyFill="1"/>
    <xf numFmtId="0" fontId="4" fillId="18" borderId="0" xfId="0" applyFont="1" applyFill="1"/>
    <xf numFmtId="179" fontId="4" fillId="10" borderId="0" xfId="0" applyNumberFormat="1" applyFont="1" applyFill="1"/>
    <xf numFmtId="179" fontId="4" fillId="11" borderId="0" xfId="0" applyNumberFormat="1" applyFont="1" applyFill="1"/>
    <xf numFmtId="179" fontId="4" fillId="6" borderId="0" xfId="0" applyNumberFormat="1" applyFont="1" applyFill="1"/>
    <xf numFmtId="179" fontId="4" fillId="12" borderId="0" xfId="0" applyNumberFormat="1" applyFont="1" applyFill="1"/>
    <xf numFmtId="179" fontId="4" fillId="13" borderId="0" xfId="0" applyNumberFormat="1" applyFont="1" applyFill="1"/>
    <xf numFmtId="179" fontId="4" fillId="14" borderId="0" xfId="0" applyNumberFormat="1" applyFont="1" applyFill="1"/>
    <xf numFmtId="179" fontId="4" fillId="15" borderId="0" xfId="0" applyNumberFormat="1" applyFont="1" applyFill="1"/>
    <xf numFmtId="179" fontId="4" fillId="16" borderId="0" xfId="0" applyNumberFormat="1" applyFont="1" applyFill="1"/>
    <xf numFmtId="181" fontId="4" fillId="3" borderId="0" xfId="0" applyNumberFormat="1" applyFont="1" applyFill="1"/>
    <xf numFmtId="178" fontId="5" fillId="0" borderId="0" xfId="0" applyNumberFormat="1" applyFont="1"/>
    <xf numFmtId="178" fontId="5" fillId="26" borderId="0" xfId="0" applyNumberFormat="1" applyFont="1" applyFill="1"/>
    <xf numFmtId="178" fontId="4" fillId="20" borderId="0" xfId="0" applyNumberFormat="1" applyFont="1" applyFill="1"/>
    <xf numFmtId="178" fontId="4" fillId="26" borderId="0" xfId="0" applyNumberFormat="1" applyFont="1" applyFill="1"/>
    <xf numFmtId="179" fontId="4" fillId="20" borderId="0" xfId="0" applyNumberFormat="1" applyFont="1" applyFill="1"/>
    <xf numFmtId="177" fontId="4" fillId="20" borderId="0" xfId="0" applyNumberFormat="1" applyFont="1" applyFill="1"/>
    <xf numFmtId="178" fontId="4" fillId="28" borderId="0" xfId="0" applyNumberFormat="1" applyFont="1" applyFill="1"/>
    <xf numFmtId="0" fontId="4" fillId="28" borderId="0" xfId="0" applyFont="1" applyFill="1"/>
    <xf numFmtId="179" fontId="4" fillId="28" borderId="0" xfId="0" applyNumberFormat="1" applyFont="1" applyFill="1"/>
    <xf numFmtId="177" fontId="4" fillId="28" borderId="0" xfId="0" applyNumberFormat="1" applyFont="1" applyFill="1"/>
    <xf numFmtId="0" fontId="5" fillId="28" borderId="0" xfId="0" applyFont="1" applyFill="1"/>
    <xf numFmtId="178" fontId="4" fillId="21" borderId="0" xfId="0" applyNumberFormat="1" applyFont="1" applyFill="1"/>
    <xf numFmtId="179" fontId="4" fillId="21" borderId="0" xfId="0" applyNumberFormat="1" applyFont="1" applyFill="1"/>
    <xf numFmtId="177" fontId="4" fillId="21" borderId="0" xfId="0" applyNumberFormat="1" applyFont="1" applyFill="1"/>
    <xf numFmtId="178" fontId="4" fillId="2" borderId="0" xfId="0" applyNumberFormat="1" applyFont="1" applyFill="1"/>
    <xf numFmtId="177" fontId="4" fillId="2" borderId="0" xfId="0" applyNumberFormat="1" applyFont="1" applyFill="1"/>
    <xf numFmtId="178" fontId="4" fillId="0" borderId="0" xfId="0" applyNumberFormat="1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19" borderId="0" xfId="0" applyFont="1" applyFill="1" applyAlignment="1">
      <alignment vertical="center"/>
    </xf>
    <xf numFmtId="0" fontId="4" fillId="19" borderId="0" xfId="0" applyFont="1" applyFill="1" applyAlignment="1">
      <alignment horizontal="left"/>
    </xf>
    <xf numFmtId="177" fontId="6" fillId="19" borderId="0" xfId="0" applyNumberFormat="1" applyFont="1" applyFill="1" applyAlignment="1">
      <alignment vertical="center"/>
    </xf>
    <xf numFmtId="179" fontId="6" fillId="19" borderId="0" xfId="0" applyNumberFormat="1" applyFont="1" applyFill="1" applyAlignment="1">
      <alignment vertical="center"/>
    </xf>
    <xf numFmtId="0" fontId="4" fillId="23" borderId="0" xfId="0" applyFont="1" applyFill="1"/>
    <xf numFmtId="177" fontId="4" fillId="23" borderId="0" xfId="0" applyNumberFormat="1" applyFont="1" applyFill="1"/>
    <xf numFmtId="179" fontId="4" fillId="23" borderId="0" xfId="0" applyNumberFormat="1" applyFont="1" applyFill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177" fontId="6" fillId="0" borderId="0" xfId="0" applyNumberFormat="1" applyFont="1" applyAlignment="1">
      <alignment vertical="center"/>
    </xf>
    <xf numFmtId="179" fontId="6" fillId="0" borderId="0" xfId="0" applyNumberFormat="1" applyFont="1" applyAlignment="1">
      <alignment vertical="center"/>
    </xf>
    <xf numFmtId="0" fontId="6" fillId="24" borderId="0" xfId="0" applyFont="1" applyFill="1" applyAlignment="1">
      <alignment vertical="center"/>
    </xf>
    <xf numFmtId="0" fontId="4" fillId="24" borderId="0" xfId="0" applyFont="1" applyFill="1" applyAlignment="1">
      <alignment horizontal="left"/>
    </xf>
    <xf numFmtId="177" fontId="6" fillId="24" borderId="0" xfId="0" applyNumberFormat="1" applyFont="1" applyFill="1" applyAlignment="1">
      <alignment vertical="center"/>
    </xf>
    <xf numFmtId="179" fontId="6" fillId="24" borderId="0" xfId="0" applyNumberFormat="1" applyFont="1" applyFill="1" applyAlignment="1">
      <alignment vertical="center"/>
    </xf>
    <xf numFmtId="0" fontId="6" fillId="20" borderId="0" xfId="0" applyFont="1" applyFill="1" applyAlignment="1">
      <alignment vertical="center"/>
    </xf>
    <xf numFmtId="0" fontId="4" fillId="20" borderId="0" xfId="0" applyFont="1" applyFill="1" applyAlignment="1">
      <alignment horizontal="left"/>
    </xf>
    <xf numFmtId="177" fontId="6" fillId="20" borderId="0" xfId="0" applyNumberFormat="1" applyFont="1" applyFill="1" applyAlignment="1">
      <alignment vertical="center"/>
    </xf>
    <xf numFmtId="179" fontId="6" fillId="20" borderId="0" xfId="0" applyNumberFormat="1" applyFont="1" applyFill="1" applyAlignment="1">
      <alignment vertical="center"/>
    </xf>
    <xf numFmtId="0" fontId="6" fillId="20" borderId="0" xfId="0" applyFont="1" applyFill="1" applyAlignment="1">
      <alignment horizontal="left" vertical="center"/>
    </xf>
    <xf numFmtId="0" fontId="6" fillId="21" borderId="0" xfId="0" applyFont="1" applyFill="1" applyAlignment="1">
      <alignment vertical="center"/>
    </xf>
    <xf numFmtId="0" fontId="4" fillId="21" borderId="0" xfId="0" applyFont="1" applyFill="1" applyAlignment="1">
      <alignment horizontal="left"/>
    </xf>
    <xf numFmtId="177" fontId="6" fillId="21" borderId="0" xfId="0" applyNumberFormat="1" applyFont="1" applyFill="1" applyAlignment="1">
      <alignment vertical="center"/>
    </xf>
    <xf numFmtId="179" fontId="6" fillId="21" borderId="0" xfId="0" applyNumberFormat="1" applyFont="1" applyFill="1" applyAlignment="1">
      <alignment vertical="center"/>
    </xf>
    <xf numFmtId="0" fontId="6" fillId="21" borderId="0" xfId="0" applyFont="1" applyFill="1" applyAlignment="1">
      <alignment horizontal="left" vertical="center"/>
    </xf>
    <xf numFmtId="0" fontId="6" fillId="25" borderId="0" xfId="0" applyFont="1" applyFill="1" applyAlignment="1">
      <alignment vertical="center"/>
    </xf>
    <xf numFmtId="0" fontId="4" fillId="25" borderId="0" xfId="0" applyFont="1" applyFill="1" applyAlignment="1">
      <alignment horizontal="left"/>
    </xf>
    <xf numFmtId="177" fontId="6" fillId="25" borderId="0" xfId="0" applyNumberFormat="1" applyFont="1" applyFill="1" applyAlignment="1">
      <alignment vertical="center"/>
    </xf>
    <xf numFmtId="179" fontId="6" fillId="25" borderId="0" xfId="0" applyNumberFormat="1" applyFont="1" applyFill="1" applyAlignment="1">
      <alignment vertical="center"/>
    </xf>
    <xf numFmtId="0" fontId="6" fillId="25" borderId="0" xfId="0" applyFont="1" applyFill="1" applyAlignment="1">
      <alignment horizontal="left" vertical="center"/>
    </xf>
    <xf numFmtId="0" fontId="6" fillId="26" borderId="0" xfId="0" applyFont="1" applyFill="1" applyAlignment="1">
      <alignment vertical="center"/>
    </xf>
    <xf numFmtId="0" fontId="6" fillId="26" borderId="0" xfId="0" applyFont="1" applyFill="1" applyAlignment="1">
      <alignment horizontal="left" vertical="center"/>
    </xf>
    <xf numFmtId="177" fontId="6" fillId="26" borderId="0" xfId="0" applyNumberFormat="1" applyFont="1" applyFill="1" applyAlignment="1">
      <alignment vertical="center"/>
    </xf>
    <xf numFmtId="179" fontId="6" fillId="26" borderId="0" xfId="0" applyNumberFormat="1" applyFont="1" applyFill="1" applyAlignment="1">
      <alignment vertical="center"/>
    </xf>
    <xf numFmtId="0" fontId="4" fillId="26" borderId="0" xfId="0" applyFont="1" applyFill="1" applyAlignment="1">
      <alignment horizontal="left"/>
    </xf>
    <xf numFmtId="0" fontId="6" fillId="19" borderId="0" xfId="0" applyFont="1" applyFill="1" applyAlignment="1">
      <alignment horizontal="left" vertical="center"/>
    </xf>
    <xf numFmtId="0" fontId="6" fillId="22" borderId="0" xfId="0" applyFont="1" applyFill="1" applyAlignment="1">
      <alignment vertical="center"/>
    </xf>
    <xf numFmtId="0" fontId="6" fillId="22" borderId="0" xfId="0" applyFont="1" applyFill="1" applyAlignment="1">
      <alignment horizontal="left" vertical="center"/>
    </xf>
    <xf numFmtId="177" fontId="6" fillId="22" borderId="0" xfId="0" applyNumberFormat="1" applyFont="1" applyFill="1" applyAlignment="1">
      <alignment vertical="center"/>
    </xf>
    <xf numFmtId="179" fontId="6" fillId="22" borderId="0" xfId="0" applyNumberFormat="1" applyFont="1" applyFill="1" applyAlignment="1">
      <alignment vertical="center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0" fontId="4" fillId="22" borderId="0" xfId="0" applyFont="1" applyFill="1" applyAlignment="1">
      <alignment horizontal="left"/>
    </xf>
    <xf numFmtId="0" fontId="8" fillId="21" borderId="0" xfId="0" applyFont="1" applyFill="1" applyAlignment="1">
      <alignment horizontal="left" vertical="center"/>
    </xf>
    <xf numFmtId="176" fontId="8" fillId="21" borderId="0" xfId="0" applyNumberFormat="1" applyFont="1" applyFill="1" applyAlignment="1">
      <alignment vertical="center"/>
    </xf>
    <xf numFmtId="177" fontId="8" fillId="21" borderId="0" xfId="0" applyNumberFormat="1" applyFont="1" applyFill="1" applyAlignment="1">
      <alignment vertical="center"/>
    </xf>
    <xf numFmtId="179" fontId="8" fillId="21" borderId="0" xfId="0" applyNumberFormat="1" applyFont="1" applyFill="1" applyAlignment="1">
      <alignment vertical="center"/>
    </xf>
    <xf numFmtId="0" fontId="4" fillId="21" borderId="0" xfId="0" applyFont="1" applyFill="1"/>
    <xf numFmtId="179" fontId="7" fillId="0" borderId="0" xfId="0" applyNumberFormat="1" applyFont="1"/>
    <xf numFmtId="0" fontId="4" fillId="3" borderId="0" xfId="0" applyFont="1" applyFill="1"/>
    <xf numFmtId="183" fontId="4" fillId="0" borderId="0" xfId="0" applyNumberFormat="1" applyFont="1"/>
    <xf numFmtId="183" fontId="4" fillId="3" borderId="0" xfId="0" applyNumberFormat="1" applyFont="1" applyFill="1"/>
    <xf numFmtId="179" fontId="4" fillId="24" borderId="0" xfId="0" applyNumberFormat="1" applyFont="1" applyFill="1"/>
    <xf numFmtId="183" fontId="4" fillId="24" borderId="0" xfId="0" applyNumberFormat="1" applyFont="1" applyFill="1"/>
    <xf numFmtId="177" fontId="4" fillId="24" borderId="0" xfId="0" applyNumberFormat="1" applyFont="1" applyFill="1"/>
    <xf numFmtId="183" fontId="4" fillId="7" borderId="0" xfId="0" applyNumberFormat="1" applyFont="1" applyFill="1"/>
    <xf numFmtId="177" fontId="4" fillId="7" borderId="0" xfId="0" applyNumberFormat="1" applyFont="1" applyFill="1"/>
    <xf numFmtId="183" fontId="4" fillId="4" borderId="0" xfId="0" applyNumberFormat="1" applyFont="1" applyFill="1"/>
    <xf numFmtId="177" fontId="4" fillId="4" borderId="0" xfId="0" applyNumberFormat="1" applyFont="1" applyFill="1"/>
    <xf numFmtId="179" fontId="4" fillId="27" borderId="0" xfId="0" applyNumberFormat="1" applyFont="1" applyFill="1"/>
    <xf numFmtId="177" fontId="4" fillId="27" borderId="0" xfId="0" applyNumberFormat="1" applyFont="1" applyFill="1"/>
    <xf numFmtId="183" fontId="4" fillId="27" borderId="0" xfId="0" applyNumberFormat="1" applyFont="1" applyFill="1"/>
    <xf numFmtId="0" fontId="5" fillId="0" borderId="0" xfId="0" applyFont="1"/>
    <xf numFmtId="178" fontId="4" fillId="17" borderId="0" xfId="0" applyNumberFormat="1" applyFont="1" applyFill="1"/>
    <xf numFmtId="178" fontId="4" fillId="22" borderId="0" xfId="0" applyNumberFormat="1" applyFont="1" applyFill="1"/>
    <xf numFmtId="179" fontId="4" fillId="22" borderId="0" xfId="0" applyNumberFormat="1" applyFont="1" applyFill="1"/>
    <xf numFmtId="177" fontId="4" fillId="22" borderId="0" xfId="0" applyNumberFormat="1" applyFont="1" applyFill="1"/>
    <xf numFmtId="177" fontId="5" fillId="0" borderId="0" xfId="0" applyNumberFormat="1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6" fillId="0" borderId="0" xfId="0" applyFont="1" applyFill="1"/>
    <xf numFmtId="0" fontId="11" fillId="0" borderId="0" xfId="0" applyFont="1" applyAlignment="1">
      <alignment horizontal="center"/>
    </xf>
    <xf numFmtId="0" fontId="11" fillId="3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12" borderId="0" xfId="0" applyFont="1" applyFill="1"/>
    <xf numFmtId="1" fontId="6" fillId="12" borderId="0" xfId="0" applyNumberFormat="1" applyFont="1" applyFill="1" applyAlignment="1">
      <alignment horizontal="center"/>
    </xf>
    <xf numFmtId="0" fontId="6" fillId="20" borderId="0" xfId="0" applyFont="1" applyFill="1"/>
    <xf numFmtId="1" fontId="6" fillId="20" borderId="0" xfId="0" applyNumberFormat="1" applyFont="1" applyFill="1" applyAlignment="1">
      <alignment horizontal="center"/>
    </xf>
    <xf numFmtId="0" fontId="6" fillId="29" borderId="0" xfId="0" applyFont="1" applyFill="1"/>
    <xf numFmtId="1" fontId="6" fillId="29" borderId="0" xfId="0" applyNumberFormat="1" applyFont="1" applyFill="1" applyAlignment="1">
      <alignment horizontal="center"/>
    </xf>
    <xf numFmtId="0" fontId="6" fillId="21" borderId="0" xfId="0" applyFont="1" applyFill="1"/>
    <xf numFmtId="1" fontId="6" fillId="21" borderId="0" xfId="0" applyNumberFormat="1" applyFont="1" applyFill="1" applyAlignment="1">
      <alignment horizontal="center"/>
    </xf>
  </cellXfs>
  <cellStyles count="2">
    <cellStyle name="Normal 3" xfId="1" xr:uid="{A6A549A3-79CA-4484-ABF1-699029121CB6}"/>
    <cellStyle name="常规" xfId="0" builtinId="0"/>
  </cellStyles>
  <dxfs count="0"/>
  <tableStyles count="0" defaultTableStyle="TableStyleMedium2" defaultPivotStyle="PivotStyleLight16"/>
  <colors>
    <mruColors>
      <color rgb="FFFF00FF"/>
      <color rgb="FF33CCFF"/>
      <color rgb="FF66FF33"/>
      <color rgb="FF0000FF"/>
      <color rgb="FF00FFFF"/>
      <color rgb="FFCC00FF"/>
      <color rgb="FF9900FF"/>
      <color rgb="FF00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Pb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C0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plus>
            <c:min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2'!$AN$3:$AN$232</c:f>
                <c:numCache>
                  <c:formatCode>General</c:formatCode>
                  <c:ptCount val="230"/>
                  <c:pt idx="87">
                    <c:v>5.5141867690724595</c:v>
                  </c:pt>
                  <c:pt idx="98">
                    <c:v>0.25346588627010647</c:v>
                  </c:pt>
                  <c:pt idx="123">
                    <c:v>2.4125755456349358</c:v>
                  </c:pt>
                  <c:pt idx="132">
                    <c:v>11.649067778838074</c:v>
                  </c:pt>
                  <c:pt idx="135">
                    <c:v>0.17267743707677141</c:v>
                  </c:pt>
                  <c:pt idx="140">
                    <c:v>6.8668034051405868E-2</c:v>
                  </c:pt>
                  <c:pt idx="184">
                    <c:v>7.4216169430402372</c:v>
                  </c:pt>
                  <c:pt idx="196">
                    <c:v>13.411888024964291</c:v>
                  </c:pt>
                  <c:pt idx="199">
                    <c:v>0.53047213553339745</c:v>
                  </c:pt>
                </c:numCache>
              </c:numRef>
            </c:plus>
            <c:minus>
              <c:numRef>
                <c:f>'Fig. 2'!$AN$3:$AN$232</c:f>
                <c:numCache>
                  <c:formatCode>General</c:formatCode>
                  <c:ptCount val="230"/>
                  <c:pt idx="87">
                    <c:v>5.5141867690724595</c:v>
                  </c:pt>
                  <c:pt idx="98">
                    <c:v>0.25346588627010647</c:v>
                  </c:pt>
                  <c:pt idx="123">
                    <c:v>2.4125755456349358</c:v>
                  </c:pt>
                  <c:pt idx="132">
                    <c:v>11.649067778838074</c:v>
                  </c:pt>
                  <c:pt idx="135">
                    <c:v>0.17267743707677141</c:v>
                  </c:pt>
                  <c:pt idx="140">
                    <c:v>6.8668034051405868E-2</c:v>
                  </c:pt>
                  <c:pt idx="184">
                    <c:v>7.4216169430402372</c:v>
                  </c:pt>
                  <c:pt idx="196">
                    <c:v>13.411888024964291</c:v>
                  </c:pt>
                  <c:pt idx="199">
                    <c:v>0.53047213553339745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2'!$AB$3:$AB$232</c:f>
              <c:numCache>
                <c:formatCode>0_);[Red]\(0\)</c:formatCode>
                <c:ptCount val="230"/>
                <c:pt idx="16">
                  <c:v>38.586971004177435</c:v>
                </c:pt>
                <c:pt idx="21">
                  <c:v>37.463510263483279</c:v>
                </c:pt>
                <c:pt idx="23">
                  <c:v>38.644822299186444</c:v>
                </c:pt>
                <c:pt idx="37">
                  <c:v>34.707333481601424</c:v>
                </c:pt>
                <c:pt idx="38">
                  <c:v>35.589777078902529</c:v>
                </c:pt>
                <c:pt idx="55">
                  <c:v>116.70291189928882</c:v>
                </c:pt>
                <c:pt idx="87">
                  <c:v>93.758291635697219</c:v>
                </c:pt>
                <c:pt idx="89">
                  <c:v>96.35828665729926</c:v>
                </c:pt>
                <c:pt idx="98">
                  <c:v>94.179097609813994</c:v>
                </c:pt>
                <c:pt idx="100">
                  <c:v>107.26999714013833</c:v>
                </c:pt>
                <c:pt idx="101">
                  <c:v>94.113817449151213</c:v>
                </c:pt>
                <c:pt idx="109">
                  <c:v>86.672465649404728</c:v>
                </c:pt>
                <c:pt idx="110">
                  <c:v>99.878942546157475</c:v>
                </c:pt>
                <c:pt idx="123">
                  <c:v>62.018120754657104</c:v>
                </c:pt>
                <c:pt idx="132">
                  <c:v>72.654819728443499</c:v>
                </c:pt>
                <c:pt idx="134">
                  <c:v>79.592315277926929</c:v>
                </c:pt>
                <c:pt idx="135">
                  <c:v>66.642846069753503</c:v>
                </c:pt>
                <c:pt idx="139">
                  <c:v>81.264779439804215</c:v>
                </c:pt>
                <c:pt idx="140">
                  <c:v>72.528713327394172</c:v>
                </c:pt>
                <c:pt idx="149">
                  <c:v>76.61782522113117</c:v>
                </c:pt>
                <c:pt idx="150">
                  <c:v>71.51239258364609</c:v>
                </c:pt>
                <c:pt idx="157">
                  <c:v>30.665684744477907</c:v>
                </c:pt>
                <c:pt idx="161">
                  <c:v>30.362997572445799</c:v>
                </c:pt>
                <c:pt idx="162">
                  <c:v>21.561916268480111</c:v>
                </c:pt>
                <c:pt idx="163">
                  <c:v>16.00884129815266</c:v>
                </c:pt>
                <c:pt idx="164">
                  <c:v>14.115316194867011</c:v>
                </c:pt>
                <c:pt idx="184">
                  <c:v>66.056231230398154</c:v>
                </c:pt>
                <c:pt idx="186">
                  <c:v>63.404517883685543</c:v>
                </c:pt>
                <c:pt idx="196">
                  <c:v>78.963478157437805</c:v>
                </c:pt>
                <c:pt idx="198">
                  <c:v>62.152282086914845</c:v>
                </c:pt>
                <c:pt idx="199">
                  <c:v>55.229884047045758</c:v>
                </c:pt>
                <c:pt idx="201">
                  <c:v>42.845409262999752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6E-4D78-B26F-3302B4C63DC8}"/>
            </c:ext>
          </c:extLst>
        </c:ser>
        <c:ser>
          <c:idx val="1"/>
          <c:order val="1"/>
          <c:tx>
            <c:v>Mo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B0F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plus>
            <c:min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2'!$AO$3:$AO$232</c:f>
                <c:numCache>
                  <c:formatCode>General</c:formatCode>
                  <c:ptCount val="230"/>
                  <c:pt idx="12">
                    <c:v>0.31155531132683445</c:v>
                  </c:pt>
                  <c:pt idx="45">
                    <c:v>0.63912372493554415</c:v>
                  </c:pt>
                  <c:pt idx="52">
                    <c:v>0.47322231539327764</c:v>
                  </c:pt>
                  <c:pt idx="56">
                    <c:v>3.0188982808110785</c:v>
                  </c:pt>
                  <c:pt idx="61">
                    <c:v>0.50149316786785647</c:v>
                  </c:pt>
                  <c:pt idx="63">
                    <c:v>0.43264822925694985</c:v>
                  </c:pt>
                  <c:pt idx="66">
                    <c:v>0.54859949592471757</c:v>
                  </c:pt>
                  <c:pt idx="68">
                    <c:v>1.6920128843225162</c:v>
                  </c:pt>
                  <c:pt idx="76">
                    <c:v>1.9082147003503567</c:v>
                  </c:pt>
                  <c:pt idx="81">
                    <c:v>1.7582209102996729</c:v>
                  </c:pt>
                  <c:pt idx="87">
                    <c:v>1.5069656422583415</c:v>
                  </c:pt>
                  <c:pt idx="90">
                    <c:v>2.0232031547297638</c:v>
                  </c:pt>
                  <c:pt idx="95">
                    <c:v>1.1061777842702376</c:v>
                  </c:pt>
                  <c:pt idx="98">
                    <c:v>0.12281524709373492</c:v>
                  </c:pt>
                  <c:pt idx="102">
                    <c:v>1.2268458748561804</c:v>
                  </c:pt>
                  <c:pt idx="105">
                    <c:v>0.16543387267637044</c:v>
                  </c:pt>
                  <c:pt idx="107">
                    <c:v>0.30883366512586718</c:v>
                  </c:pt>
                  <c:pt idx="111">
                    <c:v>0.62800871965799976</c:v>
                  </c:pt>
                  <c:pt idx="113">
                    <c:v>2.0809508605680174</c:v>
                  </c:pt>
                  <c:pt idx="118">
                    <c:v>0.24796834157785952</c:v>
                  </c:pt>
                  <c:pt idx="120">
                    <c:v>3.5560347153205507</c:v>
                  </c:pt>
                  <c:pt idx="123">
                    <c:v>2.8584848971724891E-2</c:v>
                  </c:pt>
                  <c:pt idx="132">
                    <c:v>0.12152947918597612</c:v>
                  </c:pt>
                  <c:pt idx="135">
                    <c:v>7.172046388977793E-2</c:v>
                  </c:pt>
                  <c:pt idx="140">
                    <c:v>2.1642410197136863E-3</c:v>
                  </c:pt>
                  <c:pt idx="184">
                    <c:v>0.39554494451258737</c:v>
                  </c:pt>
                  <c:pt idx="196">
                    <c:v>2.0411764118065001E-2</c:v>
                  </c:pt>
                  <c:pt idx="199">
                    <c:v>0.60368759166751784</c:v>
                  </c:pt>
                  <c:pt idx="214">
                    <c:v>0.74526039368937702</c:v>
                  </c:pt>
                  <c:pt idx="219">
                    <c:v>6.6916380361460304E-2</c:v>
                  </c:pt>
                </c:numCache>
              </c:numRef>
            </c:plus>
            <c:minus>
              <c:numRef>
                <c:f>'Fig. 2'!$AO$3:$AO$232</c:f>
                <c:numCache>
                  <c:formatCode>General</c:formatCode>
                  <c:ptCount val="230"/>
                  <c:pt idx="12">
                    <c:v>0.31155531132683445</c:v>
                  </c:pt>
                  <c:pt idx="45">
                    <c:v>0.63912372493554415</c:v>
                  </c:pt>
                  <c:pt idx="52">
                    <c:v>0.47322231539327764</c:v>
                  </c:pt>
                  <c:pt idx="56">
                    <c:v>3.0188982808110785</c:v>
                  </c:pt>
                  <c:pt idx="61">
                    <c:v>0.50149316786785647</c:v>
                  </c:pt>
                  <c:pt idx="63">
                    <c:v>0.43264822925694985</c:v>
                  </c:pt>
                  <c:pt idx="66">
                    <c:v>0.54859949592471757</c:v>
                  </c:pt>
                  <c:pt idx="68">
                    <c:v>1.6920128843225162</c:v>
                  </c:pt>
                  <c:pt idx="76">
                    <c:v>1.9082147003503567</c:v>
                  </c:pt>
                  <c:pt idx="81">
                    <c:v>1.7582209102996729</c:v>
                  </c:pt>
                  <c:pt idx="87">
                    <c:v>1.5069656422583415</c:v>
                  </c:pt>
                  <c:pt idx="90">
                    <c:v>2.0232031547297638</c:v>
                  </c:pt>
                  <c:pt idx="95">
                    <c:v>1.1061777842702376</c:v>
                  </c:pt>
                  <c:pt idx="98">
                    <c:v>0.12281524709373492</c:v>
                  </c:pt>
                  <c:pt idx="102">
                    <c:v>1.2268458748561804</c:v>
                  </c:pt>
                  <c:pt idx="105">
                    <c:v>0.16543387267637044</c:v>
                  </c:pt>
                  <c:pt idx="107">
                    <c:v>0.30883366512586718</c:v>
                  </c:pt>
                  <c:pt idx="111">
                    <c:v>0.62800871965799976</c:v>
                  </c:pt>
                  <c:pt idx="113">
                    <c:v>2.0809508605680174</c:v>
                  </c:pt>
                  <c:pt idx="118">
                    <c:v>0.24796834157785952</c:v>
                  </c:pt>
                  <c:pt idx="120">
                    <c:v>3.5560347153205507</c:v>
                  </c:pt>
                  <c:pt idx="123">
                    <c:v>2.8584848971724891E-2</c:v>
                  </c:pt>
                  <c:pt idx="132">
                    <c:v>0.12152947918597612</c:v>
                  </c:pt>
                  <c:pt idx="135">
                    <c:v>7.172046388977793E-2</c:v>
                  </c:pt>
                  <c:pt idx="140">
                    <c:v>2.1642410197136863E-3</c:v>
                  </c:pt>
                  <c:pt idx="184">
                    <c:v>0.39554494451258737</c:v>
                  </c:pt>
                  <c:pt idx="196">
                    <c:v>2.0411764118065001E-2</c:v>
                  </c:pt>
                  <c:pt idx="199">
                    <c:v>0.60368759166751784</c:v>
                  </c:pt>
                  <c:pt idx="214">
                    <c:v>0.74526039368937702</c:v>
                  </c:pt>
                  <c:pt idx="219">
                    <c:v>6.6916380361460304E-2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2'!$AC$3:$AC$232</c:f>
              <c:numCache>
                <c:formatCode>0.0_);[Red]\(0.0\)</c:formatCode>
                <c:ptCount val="230"/>
                <c:pt idx="0">
                  <c:v>3.6596904611917256</c:v>
                </c:pt>
                <c:pt idx="3">
                  <c:v>5.1553315627139664</c:v>
                </c:pt>
                <c:pt idx="8">
                  <c:v>2.3747770270099902</c:v>
                </c:pt>
                <c:pt idx="11">
                  <c:v>2.306982608382353</c:v>
                </c:pt>
                <c:pt idx="12">
                  <c:v>3.050825835820044</c:v>
                </c:pt>
                <c:pt idx="15">
                  <c:v>2.8727932292576037</c:v>
                </c:pt>
                <c:pt idx="16">
                  <c:v>3.3073041343812148</c:v>
                </c:pt>
                <c:pt idx="18">
                  <c:v>2.5494701463477569</c:v>
                </c:pt>
                <c:pt idx="21">
                  <c:v>3.1525599034470786</c:v>
                </c:pt>
                <c:pt idx="23">
                  <c:v>2.7815583696486565</c:v>
                </c:pt>
                <c:pt idx="27">
                  <c:v>3.3541987462205576</c:v>
                </c:pt>
                <c:pt idx="32">
                  <c:v>3.266386038861659</c:v>
                </c:pt>
                <c:pt idx="33">
                  <c:v>4.5596303801104954</c:v>
                </c:pt>
                <c:pt idx="37">
                  <c:v>4.0622953881668966</c:v>
                </c:pt>
                <c:pt idx="38">
                  <c:v>3.4088257199350918</c:v>
                </c:pt>
                <c:pt idx="41">
                  <c:v>2.1777450131410765</c:v>
                </c:pt>
                <c:pt idx="45">
                  <c:v>2.5533591284567656</c:v>
                </c:pt>
                <c:pt idx="50">
                  <c:v>2.7755663788466141</c:v>
                </c:pt>
                <c:pt idx="52">
                  <c:v>2.7421674395483038</c:v>
                </c:pt>
                <c:pt idx="55">
                  <c:v>12.688620226398021</c:v>
                </c:pt>
                <c:pt idx="56">
                  <c:v>5.4108814676966048</c:v>
                </c:pt>
                <c:pt idx="61">
                  <c:v>7.24526010936055</c:v>
                </c:pt>
                <c:pt idx="63">
                  <c:v>11.797426724945213</c:v>
                </c:pt>
                <c:pt idx="66">
                  <c:v>13.252342332702622</c:v>
                </c:pt>
                <c:pt idx="68">
                  <c:v>8.0442391676646263</c:v>
                </c:pt>
                <c:pt idx="76">
                  <c:v>9.0276531620559375</c:v>
                </c:pt>
                <c:pt idx="81">
                  <c:v>7.0205423503337325</c:v>
                </c:pt>
                <c:pt idx="87">
                  <c:v>7.9310709961293329</c:v>
                </c:pt>
                <c:pt idx="89">
                  <c:v>8.8938100018199577</c:v>
                </c:pt>
                <c:pt idx="90">
                  <c:v>6.7673279260561019</c:v>
                </c:pt>
                <c:pt idx="95">
                  <c:v>7.8813325119382922</c:v>
                </c:pt>
                <c:pt idx="98">
                  <c:v>9.7006737913105994</c:v>
                </c:pt>
                <c:pt idx="100">
                  <c:v>7.7450497593002776</c:v>
                </c:pt>
                <c:pt idx="101">
                  <c:v>9.9159481147409263</c:v>
                </c:pt>
                <c:pt idx="102">
                  <c:v>8.2640911264751811</c:v>
                </c:pt>
                <c:pt idx="105">
                  <c:v>9.5289445425974968</c:v>
                </c:pt>
                <c:pt idx="107">
                  <c:v>10.708108814345234</c:v>
                </c:pt>
                <c:pt idx="109">
                  <c:v>9.1774631108478104</c:v>
                </c:pt>
                <c:pt idx="110">
                  <c:v>7.1623520555819562</c:v>
                </c:pt>
                <c:pt idx="111">
                  <c:v>7.2089101553987671</c:v>
                </c:pt>
                <c:pt idx="113">
                  <c:v>9.9707975156952759</c:v>
                </c:pt>
                <c:pt idx="118">
                  <c:v>4.8349328921276165</c:v>
                </c:pt>
                <c:pt idx="120">
                  <c:v>10.507423920437038</c:v>
                </c:pt>
                <c:pt idx="123">
                  <c:v>1.9429782348998434</c:v>
                </c:pt>
                <c:pt idx="127">
                  <c:v>2.0694048300626648</c:v>
                </c:pt>
                <c:pt idx="128">
                  <c:v>2.0866564310708346</c:v>
                </c:pt>
                <c:pt idx="131">
                  <c:v>1.8870953239229604</c:v>
                </c:pt>
                <c:pt idx="132">
                  <c:v>1.5117558772289028</c:v>
                </c:pt>
                <c:pt idx="134">
                  <c:v>2.7497184868349378</c:v>
                </c:pt>
                <c:pt idx="135">
                  <c:v>2.6039493634472821</c:v>
                </c:pt>
                <c:pt idx="137">
                  <c:v>3.2749239164881376</c:v>
                </c:pt>
                <c:pt idx="139">
                  <c:v>0.98144042093026906</c:v>
                </c:pt>
                <c:pt idx="140">
                  <c:v>1.0619008594532033</c:v>
                </c:pt>
                <c:pt idx="142">
                  <c:v>2.5178597636211726</c:v>
                </c:pt>
                <c:pt idx="146">
                  <c:v>1.2763189604449843</c:v>
                </c:pt>
                <c:pt idx="149">
                  <c:v>1.7598219815232394</c:v>
                </c:pt>
                <c:pt idx="150">
                  <c:v>1.0577437840071759</c:v>
                </c:pt>
                <c:pt idx="151">
                  <c:v>2.1230002343304299</c:v>
                </c:pt>
                <c:pt idx="155">
                  <c:v>5.2754733229620143</c:v>
                </c:pt>
                <c:pt idx="157">
                  <c:v>1.7632118119738187</c:v>
                </c:pt>
                <c:pt idx="160">
                  <c:v>7.9397944083218661</c:v>
                </c:pt>
                <c:pt idx="161">
                  <c:v>1.5276947793378932</c:v>
                </c:pt>
                <c:pt idx="162">
                  <c:v>1.2847915244322934</c:v>
                </c:pt>
                <c:pt idx="163">
                  <c:v>1.7106237721373838</c:v>
                </c:pt>
                <c:pt idx="164">
                  <c:v>0.75420392532378744</c:v>
                </c:pt>
                <c:pt idx="167">
                  <c:v>1.814690259895414</c:v>
                </c:pt>
                <c:pt idx="168">
                  <c:v>1.7295752557561197</c:v>
                </c:pt>
                <c:pt idx="170">
                  <c:v>1.927767421438588</c:v>
                </c:pt>
                <c:pt idx="171">
                  <c:v>1.7954310720961271</c:v>
                </c:pt>
                <c:pt idx="172">
                  <c:v>1.7513255782553374</c:v>
                </c:pt>
                <c:pt idx="173">
                  <c:v>2.1156023928297727</c:v>
                </c:pt>
                <c:pt idx="183">
                  <c:v>1.6305989129970933</c:v>
                </c:pt>
                <c:pt idx="184">
                  <c:v>1.4418084670668039</c:v>
                </c:pt>
                <c:pt idx="186">
                  <c:v>2.2508225209278785</c:v>
                </c:pt>
                <c:pt idx="189">
                  <c:v>3.0590454727485925</c:v>
                </c:pt>
                <c:pt idx="191">
                  <c:v>0.85011791803330139</c:v>
                </c:pt>
                <c:pt idx="192">
                  <c:v>1.8383661924684378</c:v>
                </c:pt>
                <c:pt idx="196">
                  <c:v>3.7395240089331332</c:v>
                </c:pt>
                <c:pt idx="198">
                  <c:v>2.7027123067146204</c:v>
                </c:pt>
                <c:pt idx="199">
                  <c:v>3.5455634907132221</c:v>
                </c:pt>
                <c:pt idx="201">
                  <c:v>4.4856837586142611</c:v>
                </c:pt>
                <c:pt idx="212">
                  <c:v>2.6343577923066945</c:v>
                </c:pt>
                <c:pt idx="214">
                  <c:v>3.3238368905099582</c:v>
                </c:pt>
                <c:pt idx="219">
                  <c:v>2.071474826282488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F6E-4D78-B26F-3302B4C63DC8}"/>
            </c:ext>
          </c:extLst>
        </c:ser>
        <c:ser>
          <c:idx val="4"/>
          <c:order val="2"/>
          <c:tx>
            <c:v>Ag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rgbClr val="FF00FF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plus>
            <c:min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2'!$AP$3:$AP$232</c:f>
                <c:numCache>
                  <c:formatCode>General</c:formatCode>
                  <c:ptCount val="230"/>
                  <c:pt idx="87">
                    <c:v>3.6991539666303856E-2</c:v>
                  </c:pt>
                  <c:pt idx="98">
                    <c:v>2.8441244747297034E-3</c:v>
                  </c:pt>
                  <c:pt idx="123">
                    <c:v>8.6451780391753261E-3</c:v>
                  </c:pt>
                  <c:pt idx="135">
                    <c:v>1.7478502695848747E-2</c:v>
                  </c:pt>
                  <c:pt idx="140">
                    <c:v>4.263665982279452E-3</c:v>
                  </c:pt>
                  <c:pt idx="199">
                    <c:v>1.8193958056062477E-2</c:v>
                  </c:pt>
                  <c:pt idx="229">
                    <c:v>1.8362949503637083E-3</c:v>
                  </c:pt>
                </c:numCache>
              </c:numRef>
            </c:plus>
            <c:minus>
              <c:numRef>
                <c:f>'Fig. 2'!$AP$3:$AP$232</c:f>
                <c:numCache>
                  <c:formatCode>General</c:formatCode>
                  <c:ptCount val="230"/>
                  <c:pt idx="87">
                    <c:v>3.6991539666303856E-2</c:v>
                  </c:pt>
                  <c:pt idx="98">
                    <c:v>2.8441244747297034E-3</c:v>
                  </c:pt>
                  <c:pt idx="123">
                    <c:v>8.6451780391753261E-3</c:v>
                  </c:pt>
                  <c:pt idx="135">
                    <c:v>1.7478502695848747E-2</c:v>
                  </c:pt>
                  <c:pt idx="140">
                    <c:v>4.263665982279452E-3</c:v>
                  </c:pt>
                  <c:pt idx="199">
                    <c:v>1.8193958056062477E-2</c:v>
                  </c:pt>
                  <c:pt idx="229">
                    <c:v>1.8362949503637083E-3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2'!$AD$3:$AD$232</c:f>
              <c:numCache>
                <c:formatCode>0.0000_);[Red]\(0.0000\)</c:formatCode>
                <c:ptCount val="230"/>
                <c:pt idx="0">
                  <c:v>6.8879458120688533E-2</c:v>
                </c:pt>
                <c:pt idx="3">
                  <c:v>7.5620880915358221E-2</c:v>
                </c:pt>
                <c:pt idx="15">
                  <c:v>0.12387097667542822</c:v>
                </c:pt>
                <c:pt idx="16">
                  <c:v>6.7006423698992831E-2</c:v>
                </c:pt>
                <c:pt idx="21">
                  <c:v>6.3775808822655128E-2</c:v>
                </c:pt>
                <c:pt idx="23">
                  <c:v>7.565899585635924E-2</c:v>
                </c:pt>
                <c:pt idx="32">
                  <c:v>0.11288505883926507</c:v>
                </c:pt>
                <c:pt idx="37">
                  <c:v>7.4772166156934911E-2</c:v>
                </c:pt>
                <c:pt idx="38">
                  <c:v>3.9743337783646283E-2</c:v>
                </c:pt>
                <c:pt idx="55">
                  <c:v>0.21553020524965905</c:v>
                </c:pt>
                <c:pt idx="87">
                  <c:v>0.14327210554569941</c:v>
                </c:pt>
                <c:pt idx="98">
                  <c:v>0.17668010124852759</c:v>
                </c:pt>
                <c:pt idx="100">
                  <c:v>0.17886713729772907</c:v>
                </c:pt>
                <c:pt idx="101">
                  <c:v>0.31963001748896958</c:v>
                </c:pt>
                <c:pt idx="109">
                  <c:v>0.16021328711012023</c:v>
                </c:pt>
                <c:pt idx="110">
                  <c:v>0.13971827706863585</c:v>
                </c:pt>
                <c:pt idx="123">
                  <c:v>2.1986582155602154E-2</c:v>
                </c:pt>
                <c:pt idx="132">
                  <c:v>6.5324348566422691E-2</c:v>
                </c:pt>
                <c:pt idx="134">
                  <c:v>5.5378209588738479E-2</c:v>
                </c:pt>
                <c:pt idx="135">
                  <c:v>2.8879603532393383E-2</c:v>
                </c:pt>
                <c:pt idx="139">
                  <c:v>4.4051877369631266E-2</c:v>
                </c:pt>
                <c:pt idx="140">
                  <c:v>5.3670843347423676E-2</c:v>
                </c:pt>
                <c:pt idx="149">
                  <c:v>9.9651495509730341E-3</c:v>
                </c:pt>
                <c:pt idx="161">
                  <c:v>5.6040009444995521E-2</c:v>
                </c:pt>
                <c:pt idx="162">
                  <c:v>8.298833287831818E-2</c:v>
                </c:pt>
                <c:pt idx="163">
                  <c:v>0.11363957595429593</c:v>
                </c:pt>
                <c:pt idx="164">
                  <c:v>8.9650853353963569E-2</c:v>
                </c:pt>
                <c:pt idx="184">
                  <c:v>4.0047366974507455E-2</c:v>
                </c:pt>
                <c:pt idx="186">
                  <c:v>2.4145358379044649E-2</c:v>
                </c:pt>
                <c:pt idx="196">
                  <c:v>1.621563841966886E-2</c:v>
                </c:pt>
                <c:pt idx="199">
                  <c:v>3.4671144613144411E-2</c:v>
                </c:pt>
                <c:pt idx="229">
                  <c:v>8.755728271884404E-2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F6E-4D78-B26F-3302B4C63DC8}"/>
            </c:ext>
          </c:extLst>
        </c:ser>
        <c:ser>
          <c:idx val="2"/>
          <c:order val="3"/>
          <c:tx>
            <c:v>Au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plus>
            <c:min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2'!$AQ$3:$AQ$232</c:f>
                <c:numCache>
                  <c:formatCode>General</c:formatCode>
                  <c:ptCount val="230"/>
                  <c:pt idx="87">
                    <c:v>6.2255725094555571E-5</c:v>
                  </c:pt>
                  <c:pt idx="98">
                    <c:v>2.1830324756223025E-4</c:v>
                  </c:pt>
                  <c:pt idx="123">
                    <c:v>3.8735696451675335E-4</c:v>
                  </c:pt>
                  <c:pt idx="140">
                    <c:v>1.3721068013497094E-4</c:v>
                  </c:pt>
                  <c:pt idx="196">
                    <c:v>2.4738223402329601E-4</c:v>
                  </c:pt>
                </c:numCache>
              </c:numRef>
            </c:plus>
            <c:minus>
              <c:numRef>
                <c:f>'Fig. 2'!$AQ$3:$AQ$232</c:f>
                <c:numCache>
                  <c:formatCode>General</c:formatCode>
                  <c:ptCount val="230"/>
                  <c:pt idx="87">
                    <c:v>6.2255725094555571E-5</c:v>
                  </c:pt>
                  <c:pt idx="98">
                    <c:v>2.1830324756223025E-4</c:v>
                  </c:pt>
                  <c:pt idx="123">
                    <c:v>3.8735696451675335E-4</c:v>
                  </c:pt>
                  <c:pt idx="140">
                    <c:v>1.3721068013497094E-4</c:v>
                  </c:pt>
                  <c:pt idx="196">
                    <c:v>2.4738223402329601E-4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2'!$AE$3:$AE$232</c:f>
              <c:numCache>
                <c:formatCode>0.0000_);[Red]\(0.0000\)</c:formatCode>
                <c:ptCount val="230"/>
                <c:pt idx="0">
                  <c:v>2.218459265123983E-3</c:v>
                </c:pt>
                <c:pt idx="3">
                  <c:v>2.6731022553027417E-3</c:v>
                </c:pt>
                <c:pt idx="15">
                  <c:v>2.8762456162699282E-3</c:v>
                </c:pt>
                <c:pt idx="21">
                  <c:v>1.7115242133481584E-3</c:v>
                </c:pt>
                <c:pt idx="23">
                  <c:v>1.9229269973972097E-3</c:v>
                </c:pt>
                <c:pt idx="32">
                  <c:v>3.8228902178798884E-3</c:v>
                </c:pt>
                <c:pt idx="38">
                  <c:v>3.0218701828636698E-3</c:v>
                </c:pt>
                <c:pt idx="87">
                  <c:v>2.0492793923772776E-3</c:v>
                </c:pt>
                <c:pt idx="98">
                  <c:v>1.5987903329487813E-3</c:v>
                </c:pt>
                <c:pt idx="100">
                  <c:v>2.2528765215676511E-3</c:v>
                </c:pt>
                <c:pt idx="101">
                  <c:v>2.1664092426908607E-3</c:v>
                </c:pt>
                <c:pt idx="109">
                  <c:v>2.6634575555253342E-3</c:v>
                </c:pt>
                <c:pt idx="110">
                  <c:v>1.5664071925221683E-3</c:v>
                </c:pt>
                <c:pt idx="123">
                  <c:v>1.3487043224991351E-3</c:v>
                </c:pt>
                <c:pt idx="134">
                  <c:v>1.2526715644425989E-3</c:v>
                </c:pt>
                <c:pt idx="139">
                  <c:v>3.602409956800117E-3</c:v>
                </c:pt>
                <c:pt idx="140">
                  <c:v>2.1605398574078881E-3</c:v>
                </c:pt>
                <c:pt idx="161">
                  <c:v>1.8985708086186623E-3</c:v>
                </c:pt>
                <c:pt idx="196">
                  <c:v>8.2566587617453066E-4</c:v>
                </c:pt>
                <c:pt idx="229" formatCode="0.0000">
                  <c:v>2.59869395123724E-3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F1-4A33-BC26-E4869F7C6848}"/>
            </c:ext>
          </c:extLst>
        </c:ser>
        <c:ser>
          <c:idx val="3"/>
          <c:order val="4"/>
          <c:tx>
            <c:v>theoretical Pb</c:v>
          </c:tx>
          <c:spPr>
            <a:ln w="635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diamond"/>
            <c:size val="4"/>
            <c:spPr>
              <a:noFill/>
              <a:ln w="6350">
                <a:solidFill>
                  <a:srgbClr val="C00000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2'!$BS$16:$BS$24</c:f>
              <c:numCache>
                <c:formatCode>0</c:formatCode>
                <c:ptCount val="9"/>
                <c:pt idx="0">
                  <c:v>30</c:v>
                </c:pt>
                <c:pt idx="1">
                  <c:v>40.311744154797097</c:v>
                </c:pt>
                <c:pt idx="2">
                  <c:v>51.247010591048856</c:v>
                </c:pt>
                <c:pt idx="3">
                  <c:v>67.674261222648326</c:v>
                </c:pt>
                <c:pt idx="4">
                  <c:v>90.44317154054869</c:v>
                </c:pt>
                <c:pt idx="5">
                  <c:v>93.779306033135356</c:v>
                </c:pt>
                <c:pt idx="6">
                  <c:v>103.48395998620215</c:v>
                </c:pt>
                <c:pt idx="7">
                  <c:v>105.74550581600282</c:v>
                </c:pt>
                <c:pt idx="8">
                  <c:v>214.28571428571428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7F1-4A33-BC26-E4869F7C6848}"/>
            </c:ext>
          </c:extLst>
        </c:ser>
        <c:ser>
          <c:idx val="5"/>
          <c:order val="5"/>
          <c:tx>
            <c:v>theoretical Mo</c:v>
          </c:tx>
          <c:spPr>
            <a:ln w="6350" cap="rnd">
              <a:solidFill>
                <a:srgbClr val="00B0F0"/>
              </a:solidFill>
              <a:prstDash val="dash"/>
              <a:round/>
            </a:ln>
            <a:effectLst/>
          </c:spPr>
          <c:marker>
            <c:symbol val="triangle"/>
            <c:size val="3"/>
            <c:spPr>
              <a:noFill/>
              <a:ln w="6350">
                <a:solidFill>
                  <a:srgbClr val="00B0F0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2'!$BT$16:$BT$24</c:f>
              <c:numCache>
                <c:formatCode>0</c:formatCode>
                <c:ptCount val="9"/>
                <c:pt idx="0">
                  <c:v>2.5</c:v>
                </c:pt>
                <c:pt idx="1">
                  <c:v>3.3593120128997582</c:v>
                </c:pt>
                <c:pt idx="2">
                  <c:v>4.2705842159207377</c:v>
                </c:pt>
                <c:pt idx="3">
                  <c:v>5.6395217685540269</c:v>
                </c:pt>
                <c:pt idx="4">
                  <c:v>7.5369309617123905</c:v>
                </c:pt>
                <c:pt idx="5">
                  <c:v>7.8149421694279466</c:v>
                </c:pt>
                <c:pt idx="6">
                  <c:v>8.6236633321835114</c:v>
                </c:pt>
                <c:pt idx="7">
                  <c:v>8.8121254846669004</c:v>
                </c:pt>
                <c:pt idx="8">
                  <c:v>17.857142857142858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7F1-4A33-BC26-E4869F7C6848}"/>
            </c:ext>
          </c:extLst>
        </c:ser>
        <c:ser>
          <c:idx val="6"/>
          <c:order val="6"/>
          <c:tx>
            <c:v>theoretical Ag</c:v>
          </c:tx>
          <c:spPr>
            <a:ln w="6350" cap="rnd">
              <a:solidFill>
                <a:srgbClr val="FF00FF"/>
              </a:solidFill>
              <a:prstDash val="dash"/>
              <a:round/>
            </a:ln>
            <a:effectLst/>
          </c:spPr>
          <c:marker>
            <c:symbol val="square"/>
            <c:size val="3"/>
            <c:spPr>
              <a:noFill/>
              <a:ln w="6350">
                <a:solidFill>
                  <a:srgbClr val="FF00FF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2'!$BU$16:$BU$24</c:f>
              <c:numCache>
                <c:formatCode>0.000</c:formatCode>
                <c:ptCount val="9"/>
                <c:pt idx="0">
                  <c:v>7.9135424014913705E-2</c:v>
                </c:pt>
                <c:pt idx="1">
                  <c:v>0.10633623221568624</c:v>
                </c:pt>
                <c:pt idx="2">
                  <c:v>0.13518179708731415</c:v>
                </c:pt>
                <c:pt idx="3">
                  <c:v>0.17851437855834359</c:v>
                </c:pt>
                <c:pt idx="4">
                  <c:v>0.23857529097049657</c:v>
                </c:pt>
                <c:pt idx="5">
                  <c:v>0.24737550489188406</c:v>
                </c:pt>
                <c:pt idx="6">
                  <c:v>0.27297490174168232</c:v>
                </c:pt>
                <c:pt idx="7">
                  <c:v>0.27894051468069686</c:v>
                </c:pt>
                <c:pt idx="8">
                  <c:v>0.56525302867795502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7F1-4A33-BC26-E4869F7C6848}"/>
            </c:ext>
          </c:extLst>
        </c:ser>
        <c:ser>
          <c:idx val="7"/>
          <c:order val="7"/>
          <c:tx>
            <c:v>theoretical Au</c:v>
          </c:tx>
          <c:spPr>
            <a:ln w="6350" cap="rnd">
              <a:solidFill>
                <a:srgbClr val="FFC000"/>
              </a:solidFill>
              <a:prstDash val="dash"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rgbClr val="FFC000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2'!$BV$16:$BV$24</c:f>
              <c:numCache>
                <c:formatCode>0.000</c:formatCode>
                <c:ptCount val="9"/>
                <c:pt idx="0">
                  <c:v>2.2804516694884046E-3</c:v>
                </c:pt>
                <c:pt idx="1">
                  <c:v>3.0642994752598826E-3</c:v>
                </c:pt>
                <c:pt idx="2">
                  <c:v>3.8955443619549104E-3</c:v>
                </c:pt>
                <c:pt idx="3">
                  <c:v>5.1442627328860922E-3</c:v>
                </c:pt>
                <c:pt idx="4">
                  <c:v>6.8750427177823471E-3</c:v>
                </c:pt>
                <c:pt idx="5">
                  <c:v>7.1286391668909177E-3</c:v>
                </c:pt>
                <c:pt idx="6">
                  <c:v>7.8663389771935315E-3</c:v>
                </c:pt>
                <c:pt idx="7">
                  <c:v>8.0382505092999809E-3</c:v>
                </c:pt>
                <c:pt idx="8">
                  <c:v>1.6288940496345748E-2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7F1-4A33-BC26-E4869F7C6848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'Fig. 2'!$BE$31:$BE$53</c:f>
              <c:numCache>
                <c:formatCode>0.0</c:formatCode>
                <c:ptCount val="23"/>
                <c:pt idx="0">
                  <c:v>65.868227064788414</c:v>
                </c:pt>
                <c:pt idx="2">
                  <c:v>70.093670792425357</c:v>
                </c:pt>
                <c:pt idx="3">
                  <c:v>69.345555555555563</c:v>
                </c:pt>
                <c:pt idx="4">
                  <c:v>69.676000000000002</c:v>
                </c:pt>
                <c:pt idx="5">
                  <c:v>70.146000000000001</c:v>
                </c:pt>
                <c:pt idx="7">
                  <c:v>67.112499999999997</c:v>
                </c:pt>
                <c:pt idx="8">
                  <c:v>68.33</c:v>
                </c:pt>
                <c:pt idx="9">
                  <c:v>68.263333333333335</c:v>
                </c:pt>
                <c:pt idx="11">
                  <c:v>68.46576287011581</c:v>
                </c:pt>
                <c:pt idx="14">
                  <c:v>60.873526025468088</c:v>
                </c:pt>
                <c:pt idx="15">
                  <c:v>61.71</c:v>
                </c:pt>
                <c:pt idx="19">
                  <c:v>50.17</c:v>
                </c:pt>
                <c:pt idx="20">
                  <c:v>51.02</c:v>
                </c:pt>
                <c:pt idx="21">
                  <c:v>52.26</c:v>
                </c:pt>
                <c:pt idx="22">
                  <c:v>52.96</c:v>
                </c:pt>
              </c:numCache>
            </c:numRef>
          </c:xVal>
          <c:yVal>
            <c:numRef>
              <c:f>'Fig. 2'!$BG$31:$BG$53</c:f>
              <c:numCache>
                <c:formatCode>General</c:formatCode>
                <c:ptCount val="23"/>
                <c:pt idx="0">
                  <c:v>2.0000000000000001E-4</c:v>
                </c:pt>
                <c:pt idx="1">
                  <c:v>2.0000000000000001E-4</c:v>
                </c:pt>
                <c:pt idx="2">
                  <c:v>2.0000000000000001E-4</c:v>
                </c:pt>
                <c:pt idx="3">
                  <c:v>2.0000000000000001E-4</c:v>
                </c:pt>
                <c:pt idx="4">
                  <c:v>2.0000000000000001E-4</c:v>
                </c:pt>
                <c:pt idx="5">
                  <c:v>2.0000000000000001E-4</c:v>
                </c:pt>
                <c:pt idx="6">
                  <c:v>2.0000000000000001E-4</c:v>
                </c:pt>
                <c:pt idx="7">
                  <c:v>2.0000000000000001E-4</c:v>
                </c:pt>
                <c:pt idx="8">
                  <c:v>2.0000000000000001E-4</c:v>
                </c:pt>
                <c:pt idx="9">
                  <c:v>2.0000000000000001E-4</c:v>
                </c:pt>
                <c:pt idx="10">
                  <c:v>2.0000000000000001E-4</c:v>
                </c:pt>
                <c:pt idx="11">
                  <c:v>2.0000000000000001E-4</c:v>
                </c:pt>
                <c:pt idx="12">
                  <c:v>2.0000000000000001E-4</c:v>
                </c:pt>
                <c:pt idx="14">
                  <c:v>4.0000000000000002E-4</c:v>
                </c:pt>
                <c:pt idx="15">
                  <c:v>4.0000000000000002E-4</c:v>
                </c:pt>
                <c:pt idx="16">
                  <c:v>4.0000000000000002E-4</c:v>
                </c:pt>
                <c:pt idx="17">
                  <c:v>4.0000000000000002E-4</c:v>
                </c:pt>
                <c:pt idx="19">
                  <c:v>8.0000000000000004E-4</c:v>
                </c:pt>
                <c:pt idx="20">
                  <c:v>8.0000000000000004E-4</c:v>
                </c:pt>
                <c:pt idx="21">
                  <c:v>8.0000000000000004E-4</c:v>
                </c:pt>
                <c:pt idx="22">
                  <c:v>8.0000000000000004E-4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7F1-4A33-BC26-E4869F7C68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984703"/>
        <c:axId val="254365439"/>
      </c:scatterChart>
      <c:valAx>
        <c:axId val="246984703"/>
        <c:scaling>
          <c:orientation val="minMax"/>
          <c:max val="80"/>
          <c:min val="50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;[Red]\(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54365439"/>
        <c:crossesAt val="1.0000000000000003E-4"/>
        <c:crossBetween val="midCat"/>
      </c:valAx>
      <c:valAx>
        <c:axId val="254365439"/>
        <c:scaling>
          <c:logBase val="10"/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E+00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46984703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16561676000579"/>
          <c:y val="3.1105306831506228E-2"/>
          <c:w val="0.78000003079524094"/>
          <c:h val="0.88150301318555158"/>
        </c:manualLayout>
      </c:layout>
      <c:scatterChart>
        <c:scatterStyle val="lineMarker"/>
        <c:varyColors val="0"/>
        <c:ser>
          <c:idx val="4"/>
          <c:order val="0"/>
          <c:tx>
            <c:v>W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chemeClr val="tx2">
                  <a:lumMod val="60000"/>
                  <a:lumOff val="4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plus>
            <c:minus>
              <c:numRef>
                <c:f>'Fig. 2'!$AH$3:$AH$232</c:f>
                <c:numCache>
                  <c:formatCode>General</c:formatCode>
                  <c:ptCount val="230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  <c:pt idx="229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2'!$AM$3:$AM$232</c:f>
                <c:numCache>
                  <c:formatCode>General</c:formatCode>
                  <c:ptCount val="230"/>
                  <c:pt idx="8">
                    <c:v>9.3425190115596917E-4</c:v>
                  </c:pt>
                  <c:pt idx="11">
                    <c:v>0</c:v>
                  </c:pt>
                  <c:pt idx="12">
                    <c:v>8.0171466059902843E-2</c:v>
                  </c:pt>
                  <c:pt idx="25">
                    <c:v>0</c:v>
                  </c:pt>
                  <c:pt idx="27">
                    <c:v>0</c:v>
                  </c:pt>
                  <c:pt idx="33">
                    <c:v>0</c:v>
                  </c:pt>
                  <c:pt idx="41">
                    <c:v>5.4897610366004677E-2</c:v>
                  </c:pt>
                  <c:pt idx="45">
                    <c:v>1.6304561710099617E-2</c:v>
                  </c:pt>
                  <c:pt idx="50">
                    <c:v>0</c:v>
                  </c:pt>
                  <c:pt idx="52">
                    <c:v>7.1020646067451995E-2</c:v>
                  </c:pt>
                  <c:pt idx="56">
                    <c:v>0.18543510749219588</c:v>
                  </c:pt>
                  <c:pt idx="61">
                    <c:v>0.12768727577305963</c:v>
                  </c:pt>
                  <c:pt idx="63">
                    <c:v>0.15228918854902757</c:v>
                  </c:pt>
                  <c:pt idx="66">
                    <c:v>0.1652931691109365</c:v>
                  </c:pt>
                  <c:pt idx="68">
                    <c:v>0.15110847233279048</c:v>
                  </c:pt>
                  <c:pt idx="76">
                    <c:v>0.2875664063881726</c:v>
                  </c:pt>
                  <c:pt idx="81">
                    <c:v>0.17592965990939929</c:v>
                  </c:pt>
                  <c:pt idx="90">
                    <c:v>0.19803394518113521</c:v>
                  </c:pt>
                  <c:pt idx="95">
                    <c:v>0.17424427896398895</c:v>
                  </c:pt>
                  <c:pt idx="102">
                    <c:v>3.3935559125688283E-2</c:v>
                  </c:pt>
                  <c:pt idx="105">
                    <c:v>2.4843542667325025E-2</c:v>
                  </c:pt>
                  <c:pt idx="107">
                    <c:v>8.545513712405306E-3</c:v>
                  </c:pt>
                  <c:pt idx="111">
                    <c:v>3.057147465431722E-2</c:v>
                  </c:pt>
                  <c:pt idx="113">
                    <c:v>0.23123177570383863</c:v>
                  </c:pt>
                  <c:pt idx="118">
                    <c:v>0</c:v>
                  </c:pt>
                  <c:pt idx="120">
                    <c:v>0.72348016163608997</c:v>
                  </c:pt>
                  <c:pt idx="127">
                    <c:v>0</c:v>
                  </c:pt>
                  <c:pt idx="128">
                    <c:v>3.8420593533094537E-2</c:v>
                  </c:pt>
                  <c:pt idx="137">
                    <c:v>0</c:v>
                  </c:pt>
                  <c:pt idx="142">
                    <c:v>4.2765238080831547E-2</c:v>
                  </c:pt>
                  <c:pt idx="146">
                    <c:v>0</c:v>
                  </c:pt>
                  <c:pt idx="151">
                    <c:v>0</c:v>
                  </c:pt>
                  <c:pt idx="155">
                    <c:v>0</c:v>
                  </c:pt>
                  <c:pt idx="158">
                    <c:v>0</c:v>
                  </c:pt>
                  <c:pt idx="160">
                    <c:v>0</c:v>
                  </c:pt>
                  <c:pt idx="165">
                    <c:v>0</c:v>
                  </c:pt>
                  <c:pt idx="168">
                    <c:v>0</c:v>
                  </c:pt>
                  <c:pt idx="169">
                    <c:v>0</c:v>
                  </c:pt>
                  <c:pt idx="181">
                    <c:v>0</c:v>
                  </c:pt>
                  <c:pt idx="183">
                    <c:v>0</c:v>
                  </c:pt>
                  <c:pt idx="187">
                    <c:v>0</c:v>
                  </c:pt>
                  <c:pt idx="189">
                    <c:v>0.10789323920214833</c:v>
                  </c:pt>
                  <c:pt idx="191">
                    <c:v>0</c:v>
                  </c:pt>
                  <c:pt idx="192">
                    <c:v>0</c:v>
                  </c:pt>
                  <c:pt idx="208">
                    <c:v>0</c:v>
                  </c:pt>
                  <c:pt idx="211">
                    <c:v>0</c:v>
                  </c:pt>
                  <c:pt idx="212">
                    <c:v>0</c:v>
                  </c:pt>
                  <c:pt idx="214">
                    <c:v>8.721637245608288E-2</c:v>
                  </c:pt>
                  <c:pt idx="219">
                    <c:v>1.439218124525694E-2</c:v>
                  </c:pt>
                </c:numCache>
              </c:numRef>
            </c:plus>
            <c:minus>
              <c:numRef>
                <c:f>'Fig. 2'!$AM$3:$AM$232</c:f>
                <c:numCache>
                  <c:formatCode>General</c:formatCode>
                  <c:ptCount val="230"/>
                  <c:pt idx="8">
                    <c:v>9.3425190115596917E-4</c:v>
                  </c:pt>
                  <c:pt idx="11">
                    <c:v>0</c:v>
                  </c:pt>
                  <c:pt idx="12">
                    <c:v>8.0171466059902843E-2</c:v>
                  </c:pt>
                  <c:pt idx="25">
                    <c:v>0</c:v>
                  </c:pt>
                  <c:pt idx="27">
                    <c:v>0</c:v>
                  </c:pt>
                  <c:pt idx="33">
                    <c:v>0</c:v>
                  </c:pt>
                  <c:pt idx="41">
                    <c:v>5.4897610366004677E-2</c:v>
                  </c:pt>
                  <c:pt idx="45">
                    <c:v>1.6304561710099617E-2</c:v>
                  </c:pt>
                  <c:pt idx="50">
                    <c:v>0</c:v>
                  </c:pt>
                  <c:pt idx="52">
                    <c:v>7.1020646067451995E-2</c:v>
                  </c:pt>
                  <c:pt idx="56">
                    <c:v>0.18543510749219588</c:v>
                  </c:pt>
                  <c:pt idx="61">
                    <c:v>0.12768727577305963</c:v>
                  </c:pt>
                  <c:pt idx="63">
                    <c:v>0.15228918854902757</c:v>
                  </c:pt>
                  <c:pt idx="66">
                    <c:v>0.1652931691109365</c:v>
                  </c:pt>
                  <c:pt idx="68">
                    <c:v>0.15110847233279048</c:v>
                  </c:pt>
                  <c:pt idx="76">
                    <c:v>0.2875664063881726</c:v>
                  </c:pt>
                  <c:pt idx="81">
                    <c:v>0.17592965990939929</c:v>
                  </c:pt>
                  <c:pt idx="90">
                    <c:v>0.19803394518113521</c:v>
                  </c:pt>
                  <c:pt idx="95">
                    <c:v>0.17424427896398895</c:v>
                  </c:pt>
                  <c:pt idx="102">
                    <c:v>3.3935559125688283E-2</c:v>
                  </c:pt>
                  <c:pt idx="105">
                    <c:v>2.4843542667325025E-2</c:v>
                  </c:pt>
                  <c:pt idx="107">
                    <c:v>8.545513712405306E-3</c:v>
                  </c:pt>
                  <c:pt idx="111">
                    <c:v>3.057147465431722E-2</c:v>
                  </c:pt>
                  <c:pt idx="113">
                    <c:v>0.23123177570383863</c:v>
                  </c:pt>
                  <c:pt idx="118">
                    <c:v>0</c:v>
                  </c:pt>
                  <c:pt idx="120">
                    <c:v>0.72348016163608997</c:v>
                  </c:pt>
                  <c:pt idx="127">
                    <c:v>0</c:v>
                  </c:pt>
                  <c:pt idx="128">
                    <c:v>3.8420593533094537E-2</c:v>
                  </c:pt>
                  <c:pt idx="137">
                    <c:v>0</c:v>
                  </c:pt>
                  <c:pt idx="142">
                    <c:v>4.2765238080831547E-2</c:v>
                  </c:pt>
                  <c:pt idx="146">
                    <c:v>0</c:v>
                  </c:pt>
                  <c:pt idx="151">
                    <c:v>0</c:v>
                  </c:pt>
                  <c:pt idx="155">
                    <c:v>0</c:v>
                  </c:pt>
                  <c:pt idx="158">
                    <c:v>0</c:v>
                  </c:pt>
                  <c:pt idx="160">
                    <c:v>0</c:v>
                  </c:pt>
                  <c:pt idx="165">
                    <c:v>0</c:v>
                  </c:pt>
                  <c:pt idx="168">
                    <c:v>0</c:v>
                  </c:pt>
                  <c:pt idx="169">
                    <c:v>0</c:v>
                  </c:pt>
                  <c:pt idx="181">
                    <c:v>0</c:v>
                  </c:pt>
                  <c:pt idx="183">
                    <c:v>0</c:v>
                  </c:pt>
                  <c:pt idx="187">
                    <c:v>0</c:v>
                  </c:pt>
                  <c:pt idx="189">
                    <c:v>0.10789323920214833</c:v>
                  </c:pt>
                  <c:pt idx="191">
                    <c:v>0</c:v>
                  </c:pt>
                  <c:pt idx="192">
                    <c:v>0</c:v>
                  </c:pt>
                  <c:pt idx="208">
                    <c:v>0</c:v>
                  </c:pt>
                  <c:pt idx="211">
                    <c:v>0</c:v>
                  </c:pt>
                  <c:pt idx="212">
                    <c:v>0</c:v>
                  </c:pt>
                  <c:pt idx="214">
                    <c:v>8.721637245608288E-2</c:v>
                  </c:pt>
                  <c:pt idx="219">
                    <c:v>1.439218124525694E-2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2'!$AA$3:$AA$232</c:f>
              <c:numCache>
                <c:formatCode>0.0_);[Red]\(0.0\)</c:formatCode>
                <c:ptCount val="230"/>
                <c:pt idx="8">
                  <c:v>0.22418506571155733</c:v>
                </c:pt>
                <c:pt idx="11">
                  <c:v>0.30493646598932239</c:v>
                </c:pt>
                <c:pt idx="12">
                  <c:v>0.37400899412642807</c:v>
                </c:pt>
                <c:pt idx="25">
                  <c:v>0.38321464376552206</c:v>
                </c:pt>
                <c:pt idx="27">
                  <c:v>0.26838551907202646</c:v>
                </c:pt>
                <c:pt idx="33">
                  <c:v>0.41360420676942028</c:v>
                </c:pt>
                <c:pt idx="41">
                  <c:v>0.36563599718167678</c:v>
                </c:pt>
                <c:pt idx="45">
                  <c:v>0.2617269857968102</c:v>
                </c:pt>
                <c:pt idx="50">
                  <c:v>0.36482744989956128</c:v>
                </c:pt>
                <c:pt idx="52">
                  <c:v>0.32876422504601777</c:v>
                </c:pt>
                <c:pt idx="56">
                  <c:v>0.61879748633286857</c:v>
                </c:pt>
                <c:pt idx="61">
                  <c:v>0.81601392497210612</c:v>
                </c:pt>
                <c:pt idx="63">
                  <c:v>1.3603408293254438</c:v>
                </c:pt>
                <c:pt idx="66">
                  <c:v>1.5062156473712451</c:v>
                </c:pt>
                <c:pt idx="68">
                  <c:v>0.95650562889610102</c:v>
                </c:pt>
                <c:pt idx="76">
                  <c:v>1.0122390877018135</c:v>
                </c:pt>
                <c:pt idx="81">
                  <c:v>0.92140859164544087</c:v>
                </c:pt>
                <c:pt idx="90">
                  <c:v>0.74152323093157002</c:v>
                </c:pt>
                <c:pt idx="95">
                  <c:v>0.93378672031629173</c:v>
                </c:pt>
                <c:pt idx="102">
                  <c:v>0.94774818763795332</c:v>
                </c:pt>
                <c:pt idx="105">
                  <c:v>0.98291693984254525</c:v>
                </c:pt>
                <c:pt idx="107">
                  <c:v>1.1212294485768499</c:v>
                </c:pt>
                <c:pt idx="111">
                  <c:v>0.93994715069304302</c:v>
                </c:pt>
                <c:pt idx="113">
                  <c:v>1.2438535573496126</c:v>
                </c:pt>
                <c:pt idx="118">
                  <c:v>1.1295394243576158</c:v>
                </c:pt>
                <c:pt idx="120">
                  <c:v>1.3522305242231278</c:v>
                </c:pt>
                <c:pt idx="127">
                  <c:v>0.28900981054277519</c:v>
                </c:pt>
                <c:pt idx="128">
                  <c:v>0.23221367805505794</c:v>
                </c:pt>
                <c:pt idx="137">
                  <c:v>0.27361802800863222</c:v>
                </c:pt>
                <c:pt idx="142">
                  <c:v>0.33637234487170675</c:v>
                </c:pt>
                <c:pt idx="146">
                  <c:v>0.27141545980067772</c:v>
                </c:pt>
                <c:pt idx="151">
                  <c:v>0.32460791251858623</c:v>
                </c:pt>
                <c:pt idx="155">
                  <c:v>0.46519691225397225</c:v>
                </c:pt>
                <c:pt idx="158">
                  <c:v>0.64599278916107394</c:v>
                </c:pt>
                <c:pt idx="160">
                  <c:v>1.1895203255007201</c:v>
                </c:pt>
                <c:pt idx="165">
                  <c:v>0.37736969806337595</c:v>
                </c:pt>
                <c:pt idx="168">
                  <c:v>0.14240639175359057</c:v>
                </c:pt>
                <c:pt idx="169">
                  <c:v>0.37983013117309322</c:v>
                </c:pt>
                <c:pt idx="181">
                  <c:v>0.41463695392895172</c:v>
                </c:pt>
                <c:pt idx="183">
                  <c:v>0.23212266874471718</c:v>
                </c:pt>
                <c:pt idx="187">
                  <c:v>0.42115470197631444</c:v>
                </c:pt>
                <c:pt idx="189">
                  <c:v>0.32251594771524317</c:v>
                </c:pt>
                <c:pt idx="191">
                  <c:v>0.18581447189028363</c:v>
                </c:pt>
                <c:pt idx="192">
                  <c:v>0.45494575585101726</c:v>
                </c:pt>
                <c:pt idx="208">
                  <c:v>0.74187494156748923</c:v>
                </c:pt>
                <c:pt idx="211">
                  <c:v>0.48614742011943496</c:v>
                </c:pt>
                <c:pt idx="212">
                  <c:v>0.29686332217686401</c:v>
                </c:pt>
                <c:pt idx="214">
                  <c:v>0.51434997902010804</c:v>
                </c:pt>
                <c:pt idx="219">
                  <c:v>0.52492307635536473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F6E-4D78-B26F-3302B4C63DC8}"/>
            </c:ext>
          </c:extLst>
        </c:ser>
        <c:ser>
          <c:idx val="2"/>
          <c:order val="1"/>
          <c:tx>
            <c:v>Cu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66FF33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('Fig. 2'!$AH$58:$AH$111,'Fig. 2'!$AH$126:$AH$141,'Fig. 2'!$AH$164:$AH$176,'Fig. 2'!$AH$199:$AH$203,'Fig. 2'!$AH$214:$AH$215,'Fig. 2'!$AH$232)</c:f>
                <c:numCache>
                  <c:formatCode>General</c:formatCode>
                  <c:ptCount val="91"/>
                  <c:pt idx="1">
                    <c:v>0.7231853646469083</c:v>
                  </c:pt>
                  <c:pt idx="6">
                    <c:v>0.26050006767262346</c:v>
                  </c:pt>
                  <c:pt idx="8">
                    <c:v>1.1847650847025777</c:v>
                  </c:pt>
                  <c:pt idx="11">
                    <c:v>0.53970767128602404</c:v>
                  </c:pt>
                  <c:pt idx="13">
                    <c:v>0.98876412401438596</c:v>
                  </c:pt>
                  <c:pt idx="21">
                    <c:v>1.0125404882551097</c:v>
                  </c:pt>
                  <c:pt idx="26">
                    <c:v>0.64681537673266065</c:v>
                  </c:pt>
                  <c:pt idx="32">
                    <c:v>9.3983124352696734E-2</c:v>
                  </c:pt>
                  <c:pt idx="35">
                    <c:v>1.131873345783335</c:v>
                  </c:pt>
                  <c:pt idx="40">
                    <c:v>0.25347374264337147</c:v>
                  </c:pt>
                  <c:pt idx="43">
                    <c:v>0.3087370829181495</c:v>
                  </c:pt>
                  <c:pt idx="47">
                    <c:v>0.50606825639388398</c:v>
                  </c:pt>
                  <c:pt idx="50">
                    <c:v>0.53964802300800585</c:v>
                  </c:pt>
                  <c:pt idx="52">
                    <c:v>0.10970693516949126</c:v>
                  </c:pt>
                  <c:pt idx="54">
                    <c:v>0.18474171965890374</c:v>
                  </c:pt>
                  <c:pt idx="59">
                    <c:v>0.19053668546555691</c:v>
                  </c:pt>
                  <c:pt idx="63">
                    <c:v>0.42998278822970093</c:v>
                  </c:pt>
                  <c:pt idx="66">
                    <c:v>0.12995628093951694</c:v>
                  </c:pt>
                  <c:pt idx="68">
                    <c:v>0.26989493294505706</c:v>
                  </c:pt>
                  <c:pt idx="83">
                    <c:v>0.29759446330478312</c:v>
                  </c:pt>
                  <c:pt idx="86">
                    <c:v>5.814698605372115E-2</c:v>
                  </c:pt>
                  <c:pt idx="90">
                    <c:v>1.1102907583880355</c:v>
                  </c:pt>
                </c:numCache>
              </c:numRef>
            </c:plus>
            <c:minus>
              <c:numRef>
                <c:f>('Fig. 2'!$AH$58:$AH$111,'Fig. 2'!$AH$126:$AH$141,'Fig. 2'!$AH$164:$AH$176,'Fig. 2'!$AH$199:$AH$203,'Fig. 2'!$AH$214:$AH$215,'Fig. 2'!$AH$232)</c:f>
                <c:numCache>
                  <c:formatCode>General</c:formatCode>
                  <c:ptCount val="91"/>
                  <c:pt idx="1">
                    <c:v>0.7231853646469083</c:v>
                  </c:pt>
                  <c:pt idx="6">
                    <c:v>0.26050006767262346</c:v>
                  </c:pt>
                  <c:pt idx="8">
                    <c:v>1.1847650847025777</c:v>
                  </c:pt>
                  <c:pt idx="11">
                    <c:v>0.53970767128602404</c:v>
                  </c:pt>
                  <c:pt idx="13">
                    <c:v>0.98876412401438596</c:v>
                  </c:pt>
                  <c:pt idx="21">
                    <c:v>1.0125404882551097</c:v>
                  </c:pt>
                  <c:pt idx="26">
                    <c:v>0.64681537673266065</c:v>
                  </c:pt>
                  <c:pt idx="32">
                    <c:v>9.3983124352696734E-2</c:v>
                  </c:pt>
                  <c:pt idx="35">
                    <c:v>1.131873345783335</c:v>
                  </c:pt>
                  <c:pt idx="40">
                    <c:v>0.25347374264337147</c:v>
                  </c:pt>
                  <c:pt idx="43">
                    <c:v>0.3087370829181495</c:v>
                  </c:pt>
                  <c:pt idx="47">
                    <c:v>0.50606825639388398</c:v>
                  </c:pt>
                  <c:pt idx="50">
                    <c:v>0.53964802300800585</c:v>
                  </c:pt>
                  <c:pt idx="52">
                    <c:v>0.10970693516949126</c:v>
                  </c:pt>
                  <c:pt idx="54">
                    <c:v>0.18474171965890374</c:v>
                  </c:pt>
                  <c:pt idx="59">
                    <c:v>0.19053668546555691</c:v>
                  </c:pt>
                  <c:pt idx="63">
                    <c:v>0.42998278822970093</c:v>
                  </c:pt>
                  <c:pt idx="66">
                    <c:v>0.12995628093951694</c:v>
                  </c:pt>
                  <c:pt idx="68">
                    <c:v>0.26989493294505706</c:v>
                  </c:pt>
                  <c:pt idx="83">
                    <c:v>0.29759446330478312</c:v>
                  </c:pt>
                  <c:pt idx="86">
                    <c:v>5.814698605372115E-2</c:v>
                  </c:pt>
                  <c:pt idx="90">
                    <c:v>1.1102907583880355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('Fig. 2'!$AK$58:$AK$111,'Fig. 2'!$AK$126:$AK$141,'Fig. 2'!$AK$164:$AK$176,'Fig. 2'!$AK$199:$AK$203,'Fig. 2'!$AK$214:$AK$215,'Fig. 2'!$AK$232)</c:f>
                <c:numCache>
                  <c:formatCode>General</c:formatCode>
                  <c:ptCount val="91"/>
                  <c:pt idx="1">
                    <c:v>37.191188341299025</c:v>
                  </c:pt>
                  <c:pt idx="6">
                    <c:v>7.9440404811176659</c:v>
                  </c:pt>
                  <c:pt idx="8">
                    <c:v>4.1425161110090407</c:v>
                  </c:pt>
                  <c:pt idx="11">
                    <c:v>9.7556279521930804</c:v>
                  </c:pt>
                  <c:pt idx="13">
                    <c:v>87.377288289394158</c:v>
                  </c:pt>
                  <c:pt idx="21">
                    <c:v>31.493455802773614</c:v>
                  </c:pt>
                  <c:pt idx="26">
                    <c:v>54.271363817071041</c:v>
                  </c:pt>
                  <c:pt idx="32">
                    <c:v>13.795472508423885</c:v>
                  </c:pt>
                  <c:pt idx="35">
                    <c:v>13.835715109888275</c:v>
                  </c:pt>
                  <c:pt idx="40">
                    <c:v>10.324365681944217</c:v>
                  </c:pt>
                  <c:pt idx="43">
                    <c:v>5.4556852198746952</c:v>
                  </c:pt>
                  <c:pt idx="47">
                    <c:v>1.3749722490811871</c:v>
                  </c:pt>
                  <c:pt idx="50">
                    <c:v>0.43096861180620039</c:v>
                  </c:pt>
                  <c:pt idx="52">
                    <c:v>6.1445697653968523</c:v>
                  </c:pt>
                  <c:pt idx="54">
                    <c:v>0.56609723275134594</c:v>
                  </c:pt>
                  <c:pt idx="63">
                    <c:v>1.7526686284528625</c:v>
                  </c:pt>
                  <c:pt idx="66">
                    <c:v>0.16368354443442334</c:v>
                  </c:pt>
                  <c:pt idx="83">
                    <c:v>6.9145037376249583</c:v>
                  </c:pt>
                  <c:pt idx="86">
                    <c:v>2.2690055754674656</c:v>
                  </c:pt>
                  <c:pt idx="90">
                    <c:v>12.866547181442984</c:v>
                  </c:pt>
                </c:numCache>
              </c:numRef>
            </c:plus>
            <c:minus>
              <c:numRef>
                <c:f>('Fig. 2'!$AK$58:$AK$111,'Fig. 2'!$AK$126:$AK$141,'Fig. 2'!$AK$164:$AK$176,'Fig. 2'!$AK$199:$AK$203,'Fig. 2'!$AK$214:$AK$215,'Fig. 2'!$AK$232)</c:f>
                <c:numCache>
                  <c:formatCode>General</c:formatCode>
                  <c:ptCount val="91"/>
                  <c:pt idx="1">
                    <c:v>37.191188341299025</c:v>
                  </c:pt>
                  <c:pt idx="6">
                    <c:v>7.9440404811176659</c:v>
                  </c:pt>
                  <c:pt idx="8">
                    <c:v>4.1425161110090407</c:v>
                  </c:pt>
                  <c:pt idx="11">
                    <c:v>9.7556279521930804</c:v>
                  </c:pt>
                  <c:pt idx="13">
                    <c:v>87.377288289394158</c:v>
                  </c:pt>
                  <c:pt idx="21">
                    <c:v>31.493455802773614</c:v>
                  </c:pt>
                  <c:pt idx="26">
                    <c:v>54.271363817071041</c:v>
                  </c:pt>
                  <c:pt idx="32">
                    <c:v>13.795472508423885</c:v>
                  </c:pt>
                  <c:pt idx="35">
                    <c:v>13.835715109888275</c:v>
                  </c:pt>
                  <c:pt idx="40">
                    <c:v>10.324365681944217</c:v>
                  </c:pt>
                  <c:pt idx="43">
                    <c:v>5.4556852198746952</c:v>
                  </c:pt>
                  <c:pt idx="47">
                    <c:v>1.3749722490811871</c:v>
                  </c:pt>
                  <c:pt idx="50">
                    <c:v>0.43096861180620039</c:v>
                  </c:pt>
                  <c:pt idx="52">
                    <c:v>6.1445697653968523</c:v>
                  </c:pt>
                  <c:pt idx="54">
                    <c:v>0.56609723275134594</c:v>
                  </c:pt>
                  <c:pt idx="63">
                    <c:v>1.7526686284528625</c:v>
                  </c:pt>
                  <c:pt idx="66">
                    <c:v>0.16368354443442334</c:v>
                  </c:pt>
                  <c:pt idx="83">
                    <c:v>6.9145037376249583</c:v>
                  </c:pt>
                  <c:pt idx="86">
                    <c:v>2.2690055754674656</c:v>
                  </c:pt>
                  <c:pt idx="90">
                    <c:v>12.866547181442984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('Fig. 2'!$V$58:$V$111,'Fig. 2'!$V$126:$V$141,'Fig. 2'!$V$164:$V$176,'Fig. 2'!$V$199:$V$203,'Fig. 2'!$V$214:$V$215,'Fig. 2'!$V$232)</c:f>
              <c:numCache>
                <c:formatCode>0_);[Red]\(0\)</c:formatCode>
                <c:ptCount val="91"/>
                <c:pt idx="0">
                  <c:v>66.693128470928244</c:v>
                </c:pt>
                <c:pt idx="1">
                  <c:v>66.572510299056262</c:v>
                </c:pt>
                <c:pt idx="6">
                  <c:v>66.520933407038655</c:v>
                </c:pt>
                <c:pt idx="8">
                  <c:v>67.123680831952484</c:v>
                </c:pt>
                <c:pt idx="11">
                  <c:v>66.702517361543215</c:v>
                </c:pt>
                <c:pt idx="13">
                  <c:v>67.31670472218434</c:v>
                </c:pt>
                <c:pt idx="21">
                  <c:v>66.747876253565693</c:v>
                </c:pt>
                <c:pt idx="26">
                  <c:v>67.042540242813772</c:v>
                </c:pt>
                <c:pt idx="32">
                  <c:v>67.943392100276412</c:v>
                </c:pt>
                <c:pt idx="34">
                  <c:v>66.855993838812068</c:v>
                </c:pt>
                <c:pt idx="35">
                  <c:v>67.453813049807806</c:v>
                </c:pt>
                <c:pt idx="40">
                  <c:v>66.562517267330506</c:v>
                </c:pt>
                <c:pt idx="43">
                  <c:v>69.111391961440376</c:v>
                </c:pt>
                <c:pt idx="45">
                  <c:v>69.222211741436311</c:v>
                </c:pt>
                <c:pt idx="46">
                  <c:v>69.626229850492706</c:v>
                </c:pt>
                <c:pt idx="47">
                  <c:v>67.620482563637111</c:v>
                </c:pt>
                <c:pt idx="50">
                  <c:v>66.658396584795582</c:v>
                </c:pt>
                <c:pt idx="52">
                  <c:v>68.849091226167957</c:v>
                </c:pt>
                <c:pt idx="54">
                  <c:v>77.416814700388286</c:v>
                </c:pt>
                <c:pt idx="58">
                  <c:v>76.974187504889969</c:v>
                </c:pt>
                <c:pt idx="59">
                  <c:v>77.045991081409653</c:v>
                </c:pt>
                <c:pt idx="62">
                  <c:v>77.10505624593381</c:v>
                </c:pt>
                <c:pt idx="63">
                  <c:v>75.340087214226145</c:v>
                </c:pt>
                <c:pt idx="65">
                  <c:v>74.982709153139083</c:v>
                </c:pt>
                <c:pt idx="66">
                  <c:v>76.879859911000608</c:v>
                </c:pt>
                <c:pt idx="68">
                  <c:v>77.321835306607028</c:v>
                </c:pt>
                <c:pt idx="70">
                  <c:v>76.09024496618666</c:v>
                </c:pt>
                <c:pt idx="71">
                  <c:v>75.870671792264801</c:v>
                </c:pt>
                <c:pt idx="72">
                  <c:v>77.160974668670633</c:v>
                </c:pt>
                <c:pt idx="73">
                  <c:v>76.429180903207794</c:v>
                </c:pt>
                <c:pt idx="74">
                  <c:v>75.879450044796783</c:v>
                </c:pt>
                <c:pt idx="75">
                  <c:v>74.10449449726697</c:v>
                </c:pt>
                <c:pt idx="76">
                  <c:v>75.949227395214706</c:v>
                </c:pt>
                <c:pt idx="77">
                  <c:v>75.747936824555325</c:v>
                </c:pt>
                <c:pt idx="78">
                  <c:v>75.342841682050363</c:v>
                </c:pt>
                <c:pt idx="79">
                  <c:v>75.878524803262636</c:v>
                </c:pt>
                <c:pt idx="80">
                  <c:v>76.71266876554742</c:v>
                </c:pt>
                <c:pt idx="81">
                  <c:v>74.91607557853564</c:v>
                </c:pt>
                <c:pt idx="82">
                  <c:v>76.46496412207027</c:v>
                </c:pt>
                <c:pt idx="83">
                  <c:v>77.297726410276681</c:v>
                </c:pt>
                <c:pt idx="85">
                  <c:v>77.115708360587107</c:v>
                </c:pt>
                <c:pt idx="86">
                  <c:v>77.496702359916782</c:v>
                </c:pt>
                <c:pt idx="88">
                  <c:v>76.680147999784893</c:v>
                </c:pt>
                <c:pt idx="89">
                  <c:v>75.568991884919271</c:v>
                </c:pt>
                <c:pt idx="90">
                  <c:v>54.012981712782192</c:v>
                </c:pt>
              </c:numCache>
            </c:numRef>
          </c:xVal>
          <c:yVal>
            <c:numRef>
              <c:f>('Fig. 2'!$Y$58:$Y$111,'Fig. 2'!$Y$126:$Y$141,'Fig. 2'!$Y$164:$Y$176,'Fig. 2'!$Y$199:$Y$203,'Fig. 2'!$Y$214:$Y$215,'Fig. 2'!$Y$232)</c:f>
              <c:numCache>
                <c:formatCode>0_);[Red]\(0\)</c:formatCode>
                <c:ptCount val="91"/>
                <c:pt idx="0">
                  <c:v>33.484414177222618</c:v>
                </c:pt>
                <c:pt idx="1">
                  <c:v>147.90092692829751</c:v>
                </c:pt>
                <c:pt idx="6">
                  <c:v>54.814644889469733</c:v>
                </c:pt>
                <c:pt idx="8">
                  <c:v>37.215021920503652</c:v>
                </c:pt>
                <c:pt idx="11">
                  <c:v>112.0582579084906</c:v>
                </c:pt>
                <c:pt idx="13">
                  <c:v>215.1695867675987</c:v>
                </c:pt>
                <c:pt idx="21">
                  <c:v>178.24596109265704</c:v>
                </c:pt>
                <c:pt idx="26">
                  <c:v>204.28219851814745</c:v>
                </c:pt>
                <c:pt idx="32">
                  <c:v>71.827012984738033</c:v>
                </c:pt>
                <c:pt idx="34">
                  <c:v>80.503654537378182</c:v>
                </c:pt>
                <c:pt idx="35">
                  <c:v>70.569056854136534</c:v>
                </c:pt>
                <c:pt idx="40">
                  <c:v>65.074272243820303</c:v>
                </c:pt>
                <c:pt idx="43">
                  <c:v>92.071794269458223</c:v>
                </c:pt>
                <c:pt idx="45">
                  <c:v>79.236262344026699</c:v>
                </c:pt>
                <c:pt idx="46">
                  <c:v>100.43456513411053</c:v>
                </c:pt>
                <c:pt idx="47">
                  <c:v>72.749461727201989</c:v>
                </c:pt>
                <c:pt idx="50">
                  <c:v>81.830716461754292</c:v>
                </c:pt>
                <c:pt idx="52">
                  <c:v>81.599565350223614</c:v>
                </c:pt>
                <c:pt idx="54">
                  <c:v>4.64329836010333</c:v>
                </c:pt>
                <c:pt idx="59">
                  <c:v>10.770243533878626</c:v>
                </c:pt>
                <c:pt idx="63">
                  <c:v>4.4061047344599622</c:v>
                </c:pt>
                <c:pt idx="65">
                  <c:v>3.4136716125207718</c:v>
                </c:pt>
                <c:pt idx="66">
                  <c:v>2.8771190741878936</c:v>
                </c:pt>
                <c:pt idx="70">
                  <c:v>1.7503822592992253</c:v>
                </c:pt>
                <c:pt idx="71">
                  <c:v>7.983764200535755</c:v>
                </c:pt>
                <c:pt idx="72">
                  <c:v>14.642321589308517</c:v>
                </c:pt>
                <c:pt idx="73">
                  <c:v>3.5363448008687661</c:v>
                </c:pt>
                <c:pt idx="76">
                  <c:v>21.10813256215026</c:v>
                </c:pt>
                <c:pt idx="77">
                  <c:v>19.948550965143461</c:v>
                </c:pt>
                <c:pt idx="78">
                  <c:v>23.29626462745555</c:v>
                </c:pt>
                <c:pt idx="79">
                  <c:v>29.075600003353216</c:v>
                </c:pt>
                <c:pt idx="80">
                  <c:v>17.706595086181675</c:v>
                </c:pt>
                <c:pt idx="81">
                  <c:v>33.884508029264609</c:v>
                </c:pt>
                <c:pt idx="83">
                  <c:v>44.837947003016083</c:v>
                </c:pt>
                <c:pt idx="85">
                  <c:v>58.954966496167614</c:v>
                </c:pt>
                <c:pt idx="86">
                  <c:v>27.460699888942912</c:v>
                </c:pt>
                <c:pt idx="89">
                  <c:v>11.275031213732129</c:v>
                </c:pt>
                <c:pt idx="90" formatCode="0">
                  <c:v>109.24648101939806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F6E-4D78-B26F-3302B4C63DC8}"/>
            </c:ext>
          </c:extLst>
        </c:ser>
        <c:ser>
          <c:idx val="1"/>
          <c:order val="2"/>
          <c:tx>
            <c:v>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2'!$AH$3:$AH$230</c:f>
                <c:numCache>
                  <c:formatCode>General</c:formatCode>
                  <c:ptCount val="228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</c:numCache>
              </c:numRef>
            </c:plus>
            <c:minus>
              <c:numRef>
                <c:f>'Fig. 2'!$AH$3:$AH$230</c:f>
                <c:numCache>
                  <c:formatCode>General</c:formatCode>
                  <c:ptCount val="228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2'!$AJ$3:$AJ$230</c:f>
                <c:numCache>
                  <c:formatCode>General</c:formatCode>
                  <c:ptCount val="228"/>
                  <c:pt idx="8">
                    <c:v>448.09353192882497</c:v>
                  </c:pt>
                  <c:pt idx="12">
                    <c:v>719.43666513375979</c:v>
                  </c:pt>
                  <c:pt idx="18">
                    <c:v>333.0626468749474</c:v>
                  </c:pt>
                  <c:pt idx="25">
                    <c:v>54.905591782281817</c:v>
                  </c:pt>
                  <c:pt idx="29">
                    <c:v>680.99119454342144</c:v>
                  </c:pt>
                  <c:pt idx="33">
                    <c:v>1054.879309131702</c:v>
                  </c:pt>
                  <c:pt idx="39">
                    <c:v>776.84426429623056</c:v>
                  </c:pt>
                  <c:pt idx="41">
                    <c:v>571.50019489110355</c:v>
                  </c:pt>
                  <c:pt idx="45">
                    <c:v>730.62455872651435</c:v>
                  </c:pt>
                  <c:pt idx="50">
                    <c:v>17.151010804982434</c:v>
                  </c:pt>
                  <c:pt idx="52">
                    <c:v>324.31090431769684</c:v>
                  </c:pt>
                  <c:pt idx="76">
                    <c:v>476.15494095150507</c:v>
                  </c:pt>
                  <c:pt idx="87">
                    <c:v>72.849623543523592</c:v>
                  </c:pt>
                  <c:pt idx="90">
                    <c:v>90.129006716973123</c:v>
                  </c:pt>
                  <c:pt idx="95">
                    <c:v>143.81825873797638</c:v>
                  </c:pt>
                  <c:pt idx="98">
                    <c:v>114.58365049013005</c:v>
                  </c:pt>
                </c:numCache>
              </c:numRef>
            </c:plus>
            <c:minus>
              <c:numRef>
                <c:f>'Fig. 2'!$AJ$3:$AJ$230</c:f>
                <c:numCache>
                  <c:formatCode>General</c:formatCode>
                  <c:ptCount val="228"/>
                  <c:pt idx="8">
                    <c:v>448.09353192882497</c:v>
                  </c:pt>
                  <c:pt idx="12">
                    <c:v>719.43666513375979</c:v>
                  </c:pt>
                  <c:pt idx="18">
                    <c:v>333.0626468749474</c:v>
                  </c:pt>
                  <c:pt idx="25">
                    <c:v>54.905591782281817</c:v>
                  </c:pt>
                  <c:pt idx="29">
                    <c:v>680.99119454342144</c:v>
                  </c:pt>
                  <c:pt idx="33">
                    <c:v>1054.879309131702</c:v>
                  </c:pt>
                  <c:pt idx="39">
                    <c:v>776.84426429623056</c:v>
                  </c:pt>
                  <c:pt idx="41">
                    <c:v>571.50019489110355</c:v>
                  </c:pt>
                  <c:pt idx="45">
                    <c:v>730.62455872651435</c:v>
                  </c:pt>
                  <c:pt idx="50">
                    <c:v>17.151010804982434</c:v>
                  </c:pt>
                  <c:pt idx="52">
                    <c:v>324.31090431769684</c:v>
                  </c:pt>
                  <c:pt idx="76">
                    <c:v>476.15494095150507</c:v>
                  </c:pt>
                  <c:pt idx="87">
                    <c:v>72.849623543523592</c:v>
                  </c:pt>
                  <c:pt idx="90">
                    <c:v>90.129006716973123</c:v>
                  </c:pt>
                  <c:pt idx="95">
                    <c:v>143.81825873797638</c:v>
                  </c:pt>
                  <c:pt idx="98">
                    <c:v>114.58365049013005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2'!$V$3:$V$230</c:f>
              <c:numCache>
                <c:formatCode>0_);[Red]\(0\)</c:formatCode>
                <c:ptCount val="228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</c:numCache>
            </c:numRef>
          </c:xVal>
          <c:yVal>
            <c:numRef>
              <c:f>'Fig. 2'!$X$3:$X$230</c:f>
              <c:numCache>
                <c:formatCode>0_);[Red]\(0\)</c:formatCode>
                <c:ptCount val="228"/>
                <c:pt idx="0">
                  <c:v>2346.0657643064606</c:v>
                </c:pt>
                <c:pt idx="1">
                  <c:v>2691.1728200904372</c:v>
                </c:pt>
                <c:pt idx="2">
                  <c:v>2689.9206409378749</c:v>
                </c:pt>
                <c:pt idx="3">
                  <c:v>3292.4210364563705</c:v>
                </c:pt>
                <c:pt idx="4">
                  <c:v>2340.009487981562</c:v>
                </c:pt>
                <c:pt idx="5">
                  <c:v>2934.8513176980659</c:v>
                </c:pt>
                <c:pt idx="6">
                  <c:v>2077.5100134061931</c:v>
                </c:pt>
                <c:pt idx="7">
                  <c:v>3034.1023284806083</c:v>
                </c:pt>
                <c:pt idx="8">
                  <c:v>2402.2198872336594</c:v>
                </c:pt>
                <c:pt idx="10">
                  <c:v>2453.2411247867667</c:v>
                </c:pt>
                <c:pt idx="11">
                  <c:v>2764.5665561859446</c:v>
                </c:pt>
                <c:pt idx="12">
                  <c:v>2930.660704803056</c:v>
                </c:pt>
                <c:pt idx="15">
                  <c:v>1889.3859634557409</c:v>
                </c:pt>
                <c:pt idx="16">
                  <c:v>4127.307231736143</c:v>
                </c:pt>
                <c:pt idx="17">
                  <c:v>4296.9600010101431</c:v>
                </c:pt>
                <c:pt idx="18">
                  <c:v>3924.3003776781861</c:v>
                </c:pt>
                <c:pt idx="21">
                  <c:v>2296.8097254302506</c:v>
                </c:pt>
                <c:pt idx="22">
                  <c:v>3807.3740899142308</c:v>
                </c:pt>
                <c:pt idx="23">
                  <c:v>3291.2888641428981</c:v>
                </c:pt>
                <c:pt idx="24">
                  <c:v>2372.5387434257209</c:v>
                </c:pt>
                <c:pt idx="25">
                  <c:v>2992.825722181271</c:v>
                </c:pt>
                <c:pt idx="27">
                  <c:v>3628.694731408767</c:v>
                </c:pt>
                <c:pt idx="28">
                  <c:v>3332.7960098448543</c:v>
                </c:pt>
                <c:pt idx="29">
                  <c:v>2637.1882594075582</c:v>
                </c:pt>
                <c:pt idx="32">
                  <c:v>2654.445843922053</c:v>
                </c:pt>
                <c:pt idx="33">
                  <c:v>3562.8451445828564</c:v>
                </c:pt>
                <c:pt idx="37">
                  <c:v>4011.5786126674161</c:v>
                </c:pt>
                <c:pt idx="38">
                  <c:v>4057.4972316319495</c:v>
                </c:pt>
                <c:pt idx="39">
                  <c:v>3185.8216012413723</c:v>
                </c:pt>
                <c:pt idx="41">
                  <c:v>4366.6397608240277</c:v>
                </c:pt>
                <c:pt idx="43">
                  <c:v>2196.7969995957787</c:v>
                </c:pt>
                <c:pt idx="44">
                  <c:v>1501.797593914906</c:v>
                </c:pt>
                <c:pt idx="45">
                  <c:v>3503.3116940931636</c:v>
                </c:pt>
                <c:pt idx="50">
                  <c:v>3424.5114411179093</c:v>
                </c:pt>
                <c:pt idx="52">
                  <c:v>2779.8254354892802</c:v>
                </c:pt>
                <c:pt idx="55">
                  <c:v>627.6454349420801</c:v>
                </c:pt>
                <c:pt idx="76">
                  <c:v>1283.0884556693304</c:v>
                </c:pt>
                <c:pt idx="87">
                  <c:v>592.57450252132162</c:v>
                </c:pt>
                <c:pt idx="89">
                  <c:v>909.99395727650426</c:v>
                </c:pt>
                <c:pt idx="90">
                  <c:v>562.39402930213771</c:v>
                </c:pt>
                <c:pt idx="95">
                  <c:v>503.34151854279861</c:v>
                </c:pt>
                <c:pt idx="98">
                  <c:v>372.73592294965971</c:v>
                </c:pt>
                <c:pt idx="100">
                  <c:v>461.57609400364066</c:v>
                </c:pt>
                <c:pt idx="101">
                  <c:v>734.0877319102874</c:v>
                </c:pt>
                <c:pt idx="107">
                  <c:v>589.35634672205242</c:v>
                </c:pt>
                <c:pt idx="109">
                  <c:v>489.75141236695174</c:v>
                </c:pt>
                <c:pt idx="110">
                  <c:v>385.62103724266132</c:v>
                </c:pt>
                <c:pt idx="118">
                  <c:v>1193.8282886584009</c:v>
                </c:pt>
                <c:pt idx="120">
                  <c:v>3016.6514079466097</c:v>
                </c:pt>
                <c:pt idx="223">
                  <c:v>47.6</c:v>
                </c:pt>
                <c:pt idx="224">
                  <c:v>26</c:v>
                </c:pt>
                <c:pt idx="225">
                  <c:v>52</c:v>
                </c:pt>
                <c:pt idx="226">
                  <c:v>69.2</c:v>
                </c:pt>
                <c:pt idx="227">
                  <c:v>34.4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F6E-4D78-B26F-3302B4C63DC8}"/>
            </c:ext>
          </c:extLst>
        </c:ser>
        <c:ser>
          <c:idx val="0"/>
          <c:order val="3"/>
          <c:tx>
            <c:v>Cl</c:v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0000FF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Ref>
                <c:f>'Fig. 2'!$AH$3:$AH$230</c:f>
                <c:numCache>
                  <c:formatCode>General</c:formatCode>
                  <c:ptCount val="228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</c:numCache>
              </c:numRef>
            </c:plus>
            <c:minus>
              <c:numRef>
                <c:f>'Fig. 2'!$AH$3:$AH$230</c:f>
                <c:numCache>
                  <c:formatCode>General</c:formatCode>
                  <c:ptCount val="228"/>
                  <c:pt idx="8">
                    <c:v>3.2691204342218008</c:v>
                  </c:pt>
                  <c:pt idx="12">
                    <c:v>0.17593601632961783</c:v>
                  </c:pt>
                  <c:pt idx="18">
                    <c:v>1.2254807892366497</c:v>
                  </c:pt>
                  <c:pt idx="25">
                    <c:v>0.20476191334838489</c:v>
                  </c:pt>
                  <c:pt idx="29">
                    <c:v>0.87393031148018352</c:v>
                  </c:pt>
                  <c:pt idx="33">
                    <c:v>2.7041666831525468</c:v>
                  </c:pt>
                  <c:pt idx="39">
                    <c:v>0.12482409706112563</c:v>
                  </c:pt>
                  <c:pt idx="41">
                    <c:v>0.32513543264578004</c:v>
                  </c:pt>
                  <c:pt idx="45">
                    <c:v>0.62150451222425251</c:v>
                  </c:pt>
                  <c:pt idx="50">
                    <c:v>1.11617756898411</c:v>
                  </c:pt>
                  <c:pt idx="52">
                    <c:v>1.7673899630426604</c:v>
                  </c:pt>
                  <c:pt idx="56">
                    <c:v>0.7231853646469083</c:v>
                  </c:pt>
                  <c:pt idx="61">
                    <c:v>0.26050006767262346</c:v>
                  </c:pt>
                  <c:pt idx="63">
                    <c:v>1.1847650847025777</c:v>
                  </c:pt>
                  <c:pt idx="66">
                    <c:v>0.53970767128602404</c:v>
                  </c:pt>
                  <c:pt idx="68">
                    <c:v>0.98876412401438596</c:v>
                  </c:pt>
                  <c:pt idx="76">
                    <c:v>1.0125404882551097</c:v>
                  </c:pt>
                  <c:pt idx="81">
                    <c:v>0.64681537673266065</c:v>
                  </c:pt>
                  <c:pt idx="87">
                    <c:v>9.3983124352696734E-2</c:v>
                  </c:pt>
                  <c:pt idx="90">
                    <c:v>1.131873345783335</c:v>
                  </c:pt>
                  <c:pt idx="95">
                    <c:v>0.25347374264337147</c:v>
                  </c:pt>
                  <c:pt idx="98">
                    <c:v>0.3087370829181495</c:v>
                  </c:pt>
                  <c:pt idx="102">
                    <c:v>0.50606825639388398</c:v>
                  </c:pt>
                  <c:pt idx="105">
                    <c:v>0.53964802300800585</c:v>
                  </c:pt>
                  <c:pt idx="107">
                    <c:v>0.10970693516949126</c:v>
                  </c:pt>
                  <c:pt idx="111">
                    <c:v>0.46977993728066991</c:v>
                  </c:pt>
                  <c:pt idx="113">
                    <c:v>1.5005137140682736</c:v>
                  </c:pt>
                  <c:pt idx="118">
                    <c:v>3.3323779099880824E-2</c:v>
                  </c:pt>
                  <c:pt idx="120">
                    <c:v>7.9700074885693084E-2</c:v>
                  </c:pt>
                  <c:pt idx="123">
                    <c:v>0.18474171965890374</c:v>
                  </c:pt>
                  <c:pt idx="128">
                    <c:v>0.19053668546555691</c:v>
                  </c:pt>
                  <c:pt idx="132">
                    <c:v>0.42998278822970093</c:v>
                  </c:pt>
                  <c:pt idx="135">
                    <c:v>0.12995628093951694</c:v>
                  </c:pt>
                  <c:pt idx="137">
                    <c:v>0.26989493294505706</c:v>
                  </c:pt>
                  <c:pt idx="140">
                    <c:v>5.2449518258306682E-2</c:v>
                  </c:pt>
                  <c:pt idx="142">
                    <c:v>0.15061844002520178</c:v>
                  </c:pt>
                  <c:pt idx="151">
                    <c:v>9.9548199685997929E-2</c:v>
                  </c:pt>
                  <c:pt idx="153">
                    <c:v>0.20322457717296771</c:v>
                  </c:pt>
                  <c:pt idx="158">
                    <c:v>0.2639004691687532</c:v>
                  </c:pt>
                  <c:pt idx="174">
                    <c:v>0.18181794349779778</c:v>
                  </c:pt>
                  <c:pt idx="176">
                    <c:v>0.24783490468227143</c:v>
                  </c:pt>
                  <c:pt idx="178">
                    <c:v>0.11720449774991847</c:v>
                  </c:pt>
                  <c:pt idx="181">
                    <c:v>0.50840812429457571</c:v>
                  </c:pt>
                  <c:pt idx="184">
                    <c:v>0.11005909883656528</c:v>
                  </c:pt>
                  <c:pt idx="187">
                    <c:v>6.925518808728981E-2</c:v>
                  </c:pt>
                  <c:pt idx="189">
                    <c:v>0.19934361287355529</c:v>
                  </c:pt>
                  <c:pt idx="192">
                    <c:v>9.0569582377426308E-2</c:v>
                  </c:pt>
                  <c:pt idx="196">
                    <c:v>0.29759446330478312</c:v>
                  </c:pt>
                  <c:pt idx="199">
                    <c:v>5.814698605372115E-2</c:v>
                  </c:pt>
                  <c:pt idx="203">
                    <c:v>0.3967538345721735</c:v>
                  </c:pt>
                  <c:pt idx="206">
                    <c:v>7.837350995239234E-2</c:v>
                  </c:pt>
                  <c:pt idx="208">
                    <c:v>1.1611863750885334</c:v>
                  </c:pt>
                  <c:pt idx="214">
                    <c:v>0.35350379889724737</c:v>
                  </c:pt>
                  <c:pt idx="219">
                    <c:v>2.9843274277745024E-2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Ref>
                <c:f>'Fig. 2'!$AI$3:$AI$230</c:f>
                <c:numCache>
                  <c:formatCode>General</c:formatCode>
                  <c:ptCount val="228"/>
                  <c:pt idx="18">
                    <c:v>344.65806275341856</c:v>
                  </c:pt>
                  <c:pt idx="25">
                    <c:v>243.76346704001139</c:v>
                  </c:pt>
                  <c:pt idx="29">
                    <c:v>76.47855940186264</c:v>
                  </c:pt>
                  <c:pt idx="33">
                    <c:v>949.30563287111499</c:v>
                  </c:pt>
                  <c:pt idx="45">
                    <c:v>587.30143867000959</c:v>
                  </c:pt>
                  <c:pt idx="52">
                    <c:v>605.14865642864788</c:v>
                  </c:pt>
                  <c:pt idx="56">
                    <c:v>600.98668752865706</c:v>
                  </c:pt>
                  <c:pt idx="61">
                    <c:v>118.076706163366</c:v>
                  </c:pt>
                  <c:pt idx="63">
                    <c:v>576.67628079075394</c:v>
                  </c:pt>
                  <c:pt idx="66">
                    <c:v>729.9798594368126</c:v>
                  </c:pt>
                  <c:pt idx="68">
                    <c:v>1128.888537238907</c:v>
                  </c:pt>
                  <c:pt idx="76">
                    <c:v>367.2080823971275</c:v>
                  </c:pt>
                  <c:pt idx="81">
                    <c:v>1568.8284591123299</c:v>
                  </c:pt>
                  <c:pt idx="87">
                    <c:v>341.6404978397868</c:v>
                  </c:pt>
                  <c:pt idx="90">
                    <c:v>747.28167094628009</c:v>
                  </c:pt>
                  <c:pt idx="95">
                    <c:v>999.56316930229616</c:v>
                  </c:pt>
                  <c:pt idx="98">
                    <c:v>8.1464442545761813</c:v>
                  </c:pt>
                  <c:pt idx="102">
                    <c:v>241.7883496328059</c:v>
                  </c:pt>
                  <c:pt idx="105">
                    <c:v>19.050612928600003</c:v>
                  </c:pt>
                  <c:pt idx="107">
                    <c:v>540.84004998787782</c:v>
                  </c:pt>
                  <c:pt idx="113">
                    <c:v>789.38779787848296</c:v>
                  </c:pt>
                  <c:pt idx="120">
                    <c:v>751.42306317471468</c:v>
                  </c:pt>
                  <c:pt idx="123">
                    <c:v>53.405683048425367</c:v>
                  </c:pt>
                  <c:pt idx="132">
                    <c:v>164.24208831954883</c:v>
                  </c:pt>
                  <c:pt idx="135">
                    <c:v>27.890320306909302</c:v>
                  </c:pt>
                  <c:pt idx="140">
                    <c:v>72.305837937025572</c:v>
                  </c:pt>
                  <c:pt idx="184">
                    <c:v>6.4515014705519889</c:v>
                  </c:pt>
                  <c:pt idx="196">
                    <c:v>590.04013277504941</c:v>
                  </c:pt>
                  <c:pt idx="199">
                    <c:v>22.996894291403635</c:v>
                  </c:pt>
                </c:numCache>
              </c:numRef>
            </c:plus>
            <c:minus>
              <c:numRef>
                <c:f>'Fig. 2'!$AI$3:$AI$230</c:f>
                <c:numCache>
                  <c:formatCode>General</c:formatCode>
                  <c:ptCount val="228"/>
                  <c:pt idx="18">
                    <c:v>344.65806275341856</c:v>
                  </c:pt>
                  <c:pt idx="25">
                    <c:v>243.76346704001139</c:v>
                  </c:pt>
                  <c:pt idx="29">
                    <c:v>76.47855940186264</c:v>
                  </c:pt>
                  <c:pt idx="33">
                    <c:v>949.30563287111499</c:v>
                  </c:pt>
                  <c:pt idx="45">
                    <c:v>587.30143867000959</c:v>
                  </c:pt>
                  <c:pt idx="52">
                    <c:v>605.14865642864788</c:v>
                  </c:pt>
                  <c:pt idx="56">
                    <c:v>600.98668752865706</c:v>
                  </c:pt>
                  <c:pt idx="61">
                    <c:v>118.076706163366</c:v>
                  </c:pt>
                  <c:pt idx="63">
                    <c:v>576.67628079075394</c:v>
                  </c:pt>
                  <c:pt idx="66">
                    <c:v>729.9798594368126</c:v>
                  </c:pt>
                  <c:pt idx="68">
                    <c:v>1128.888537238907</c:v>
                  </c:pt>
                  <c:pt idx="76">
                    <c:v>367.2080823971275</c:v>
                  </c:pt>
                  <c:pt idx="81">
                    <c:v>1568.8284591123299</c:v>
                  </c:pt>
                  <c:pt idx="87">
                    <c:v>341.6404978397868</c:v>
                  </c:pt>
                  <c:pt idx="90">
                    <c:v>747.28167094628009</c:v>
                  </c:pt>
                  <c:pt idx="95">
                    <c:v>999.56316930229616</c:v>
                  </c:pt>
                  <c:pt idx="98">
                    <c:v>8.1464442545761813</c:v>
                  </c:pt>
                  <c:pt idx="102">
                    <c:v>241.7883496328059</c:v>
                  </c:pt>
                  <c:pt idx="105">
                    <c:v>19.050612928600003</c:v>
                  </c:pt>
                  <c:pt idx="107">
                    <c:v>540.84004998787782</c:v>
                  </c:pt>
                  <c:pt idx="113">
                    <c:v>789.38779787848296</c:v>
                  </c:pt>
                  <c:pt idx="120">
                    <c:v>751.42306317471468</c:v>
                  </c:pt>
                  <c:pt idx="123">
                    <c:v>53.405683048425367</c:v>
                  </c:pt>
                  <c:pt idx="132">
                    <c:v>164.24208831954883</c:v>
                  </c:pt>
                  <c:pt idx="135">
                    <c:v>27.890320306909302</c:v>
                  </c:pt>
                  <c:pt idx="140">
                    <c:v>72.305837937025572</c:v>
                  </c:pt>
                  <c:pt idx="184">
                    <c:v>6.4515014705519889</c:v>
                  </c:pt>
                  <c:pt idx="196">
                    <c:v>590.04013277504941</c:v>
                  </c:pt>
                  <c:pt idx="199">
                    <c:v>22.996894291403635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2'!$V$3:$V$230</c:f>
              <c:numCache>
                <c:formatCode>0_);[Red]\(0\)</c:formatCode>
                <c:ptCount val="228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</c:numCache>
            </c:numRef>
          </c:xVal>
          <c:yVal>
            <c:numRef>
              <c:f>'Fig. 2'!$W$3:$W$230</c:f>
              <c:numCache>
                <c:formatCode>0_);[Red]\(0\)</c:formatCode>
                <c:ptCount val="228"/>
                <c:pt idx="0">
                  <c:v>3256.4319042800003</c:v>
                </c:pt>
                <c:pt idx="1">
                  <c:v>3014.1404709878479</c:v>
                </c:pt>
                <c:pt idx="2">
                  <c:v>2797.4513966601398</c:v>
                </c:pt>
                <c:pt idx="3">
                  <c:v>2942.8052034293373</c:v>
                </c:pt>
                <c:pt idx="4">
                  <c:v>2926.9315774973015</c:v>
                </c:pt>
                <c:pt idx="10">
                  <c:v>3549.253790660212</c:v>
                </c:pt>
                <c:pt idx="11">
                  <c:v>3762.0756080718506</c:v>
                </c:pt>
                <c:pt idx="12">
                  <c:v>2476.4995882484982</c:v>
                </c:pt>
                <c:pt idx="15">
                  <c:v>3219.5793264866343</c:v>
                </c:pt>
                <c:pt idx="16">
                  <c:v>3046.035411509285</c:v>
                </c:pt>
                <c:pt idx="17">
                  <c:v>5738.7444083703531</c:v>
                </c:pt>
                <c:pt idx="18">
                  <c:v>4781.9742451649918</c:v>
                </c:pt>
                <c:pt idx="21">
                  <c:v>1605.4792135602358</c:v>
                </c:pt>
                <c:pt idx="22">
                  <c:v>2932.3352542735374</c:v>
                </c:pt>
                <c:pt idx="23">
                  <c:v>3406.4769840709755</c:v>
                </c:pt>
                <c:pt idx="24">
                  <c:v>2906.4395873178987</c:v>
                </c:pt>
                <c:pt idx="25">
                  <c:v>3935.5529121251229</c:v>
                </c:pt>
                <c:pt idx="27">
                  <c:v>4300.6582983744402</c:v>
                </c:pt>
                <c:pt idx="28">
                  <c:v>2738.2604497577063</c:v>
                </c:pt>
                <c:pt idx="29">
                  <c:v>3215.1728076991567</c:v>
                </c:pt>
                <c:pt idx="32">
                  <c:v>2960.5180975644575</c:v>
                </c:pt>
                <c:pt idx="33">
                  <c:v>3497.2396815688107</c:v>
                </c:pt>
                <c:pt idx="37">
                  <c:v>562.67812813554599</c:v>
                </c:pt>
                <c:pt idx="38">
                  <c:v>3219.5201247213886</c:v>
                </c:pt>
                <c:pt idx="39">
                  <c:v>1678.3722628007793</c:v>
                </c:pt>
                <c:pt idx="43">
                  <c:v>1837.1238873950051</c:v>
                </c:pt>
                <c:pt idx="44">
                  <c:v>2987.2726432958061</c:v>
                </c:pt>
                <c:pt idx="45">
                  <c:v>2663.7692622096665</c:v>
                </c:pt>
                <c:pt idx="50">
                  <c:v>3405.5454311237727</c:v>
                </c:pt>
                <c:pt idx="52">
                  <c:v>3244.4801808929342</c:v>
                </c:pt>
                <c:pt idx="55">
                  <c:v>6559.281658838333</c:v>
                </c:pt>
                <c:pt idx="56">
                  <c:v>3110.9379805573249</c:v>
                </c:pt>
                <c:pt idx="61">
                  <c:v>4584.9435499860429</c:v>
                </c:pt>
                <c:pt idx="63">
                  <c:v>6158.5760301220143</c:v>
                </c:pt>
                <c:pt idx="66">
                  <c:v>8292.1603573107332</c:v>
                </c:pt>
                <c:pt idx="68">
                  <c:v>4809.0692466323353</c:v>
                </c:pt>
                <c:pt idx="76">
                  <c:v>5136.5242704313314</c:v>
                </c:pt>
                <c:pt idx="81">
                  <c:v>5013.1089333701912</c:v>
                </c:pt>
                <c:pt idx="87">
                  <c:v>5072.9298493256183</c:v>
                </c:pt>
                <c:pt idx="89">
                  <c:v>5444.7941354795475</c:v>
                </c:pt>
                <c:pt idx="90">
                  <c:v>4803.8766212682594</c:v>
                </c:pt>
                <c:pt idx="95">
                  <c:v>5137.9598266560652</c:v>
                </c:pt>
                <c:pt idx="98">
                  <c:v>5099.1290263475694</c:v>
                </c:pt>
                <c:pt idx="100">
                  <c:v>4860.8889720264433</c:v>
                </c:pt>
                <c:pt idx="101">
                  <c:v>6311.7671798203564</c:v>
                </c:pt>
                <c:pt idx="102">
                  <c:v>5153.9162806724607</c:v>
                </c:pt>
                <c:pt idx="105">
                  <c:v>5338.2256349205527</c:v>
                </c:pt>
                <c:pt idx="107">
                  <c:v>5128.2155648203006</c:v>
                </c:pt>
                <c:pt idx="109">
                  <c:v>5500.5553910340459</c:v>
                </c:pt>
                <c:pt idx="110">
                  <c:v>5229.3767448967874</c:v>
                </c:pt>
                <c:pt idx="111">
                  <c:v>4111.4672845483847</c:v>
                </c:pt>
                <c:pt idx="113">
                  <c:v>5273.9482931507227</c:v>
                </c:pt>
                <c:pt idx="123">
                  <c:v>900.23824240774616</c:v>
                </c:pt>
                <c:pt idx="132">
                  <c:v>704.36060137371805</c:v>
                </c:pt>
                <c:pt idx="135">
                  <c:v>1075.8245637760124</c:v>
                </c:pt>
                <c:pt idx="139">
                  <c:v>478.10946298565142</c:v>
                </c:pt>
                <c:pt idx="140">
                  <c:v>496.57187184384679</c:v>
                </c:pt>
                <c:pt idx="149">
                  <c:v>943.77941060744399</c:v>
                </c:pt>
                <c:pt idx="150">
                  <c:v>770.60208604534819</c:v>
                </c:pt>
                <c:pt idx="157">
                  <c:v>955.96616888388348</c:v>
                </c:pt>
                <c:pt idx="161">
                  <c:v>760.98256085747323</c:v>
                </c:pt>
                <c:pt idx="162">
                  <c:v>452.67491620465125</c:v>
                </c:pt>
                <c:pt idx="163">
                  <c:v>407.84546534209863</c:v>
                </c:pt>
                <c:pt idx="164">
                  <c:v>74.812296796605025</c:v>
                </c:pt>
                <c:pt idx="184">
                  <c:v>875.76769183849558</c:v>
                </c:pt>
                <c:pt idx="186">
                  <c:v>1113.4247338947162</c:v>
                </c:pt>
                <c:pt idx="196">
                  <c:v>2360.6563878088109</c:v>
                </c:pt>
                <c:pt idx="198">
                  <c:v>713.33932617293567</c:v>
                </c:pt>
                <c:pt idx="199">
                  <c:v>963.95342509799752</c:v>
                </c:pt>
                <c:pt idx="219">
                  <c:v>1173.1794918227361</c:v>
                </c:pt>
                <c:pt idx="222">
                  <c:v>594</c:v>
                </c:pt>
                <c:pt idx="223">
                  <c:v>824</c:v>
                </c:pt>
                <c:pt idx="224">
                  <c:v>679</c:v>
                </c:pt>
                <c:pt idx="225">
                  <c:v>727</c:v>
                </c:pt>
                <c:pt idx="226">
                  <c:v>796.99999999999989</c:v>
                </c:pt>
                <c:pt idx="227">
                  <c:v>746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6E-4D78-B26F-3302B4C63DC8}"/>
            </c:ext>
          </c:extLst>
        </c:ser>
        <c:ser>
          <c:idx val="3"/>
          <c:order val="4"/>
          <c:tx>
            <c:v>H2O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'Fig. 2'!$V$3:$V$232</c:f>
              <c:numCache>
                <c:formatCode>0_);[Red]\(0\)</c:formatCode>
                <c:ptCount val="230"/>
                <c:pt idx="0">
                  <c:v>54.568044485033759</c:v>
                </c:pt>
                <c:pt idx="1">
                  <c:v>53.986315571931129</c:v>
                </c:pt>
                <c:pt idx="2">
                  <c:v>54.891572319064814</c:v>
                </c:pt>
                <c:pt idx="3">
                  <c:v>53.63454754237366</c:v>
                </c:pt>
                <c:pt idx="4">
                  <c:v>53.929242627529156</c:v>
                </c:pt>
                <c:pt idx="5">
                  <c:v>57.069992434475161</c:v>
                </c:pt>
                <c:pt idx="6">
                  <c:v>54.345339151035532</c:v>
                </c:pt>
                <c:pt idx="7">
                  <c:v>54.696152914236166</c:v>
                </c:pt>
                <c:pt idx="8">
                  <c:v>55.764687497076395</c:v>
                </c:pt>
                <c:pt idx="10">
                  <c:v>53.900135034913767</c:v>
                </c:pt>
                <c:pt idx="11">
                  <c:v>54.162162314495362</c:v>
                </c:pt>
                <c:pt idx="12">
                  <c:v>54.316532755141985</c:v>
                </c:pt>
                <c:pt idx="15">
                  <c:v>53.830651220448296</c:v>
                </c:pt>
                <c:pt idx="16">
                  <c:v>55.03673955733754</c:v>
                </c:pt>
                <c:pt idx="17">
                  <c:v>52.272173463126542</c:v>
                </c:pt>
                <c:pt idx="18">
                  <c:v>52.801869763930682</c:v>
                </c:pt>
                <c:pt idx="21">
                  <c:v>55.312007148930562</c:v>
                </c:pt>
                <c:pt idx="22">
                  <c:v>52.602565657355569</c:v>
                </c:pt>
                <c:pt idx="23">
                  <c:v>53.672884673438745</c:v>
                </c:pt>
                <c:pt idx="24">
                  <c:v>53.383809268632668</c:v>
                </c:pt>
                <c:pt idx="25">
                  <c:v>52.341853608074253</c:v>
                </c:pt>
                <c:pt idx="27">
                  <c:v>52.570744568772795</c:v>
                </c:pt>
                <c:pt idx="28">
                  <c:v>53.980751915444074</c:v>
                </c:pt>
                <c:pt idx="29">
                  <c:v>53.240785613973898</c:v>
                </c:pt>
                <c:pt idx="32">
                  <c:v>53.909991226205044</c:v>
                </c:pt>
                <c:pt idx="33">
                  <c:v>55.024331782435453</c:v>
                </c:pt>
                <c:pt idx="37">
                  <c:v>54.799379043708186</c:v>
                </c:pt>
                <c:pt idx="38">
                  <c:v>54.31241498162521</c:v>
                </c:pt>
                <c:pt idx="39">
                  <c:v>53.989060458051227</c:v>
                </c:pt>
                <c:pt idx="41">
                  <c:v>55.561973336692304</c:v>
                </c:pt>
                <c:pt idx="43">
                  <c:v>55.553630675421154</c:v>
                </c:pt>
                <c:pt idx="44">
                  <c:v>54.719990958667935</c:v>
                </c:pt>
                <c:pt idx="45">
                  <c:v>54.465478698220764</c:v>
                </c:pt>
                <c:pt idx="50">
                  <c:v>56.24912018088348</c:v>
                </c:pt>
                <c:pt idx="52">
                  <c:v>54.702503532417353</c:v>
                </c:pt>
                <c:pt idx="55">
                  <c:v>66.693128470928244</c:v>
                </c:pt>
                <c:pt idx="56">
                  <c:v>66.572510299056262</c:v>
                </c:pt>
                <c:pt idx="61">
                  <c:v>66.520933407038655</c:v>
                </c:pt>
                <c:pt idx="63">
                  <c:v>67.123680831952484</c:v>
                </c:pt>
                <c:pt idx="66">
                  <c:v>66.702517361543215</c:v>
                </c:pt>
                <c:pt idx="68">
                  <c:v>67.31670472218434</c:v>
                </c:pt>
                <c:pt idx="76">
                  <c:v>66.747876253565693</c:v>
                </c:pt>
                <c:pt idx="81">
                  <c:v>67.042540242813772</c:v>
                </c:pt>
                <c:pt idx="87">
                  <c:v>67.943392100276412</c:v>
                </c:pt>
                <c:pt idx="89">
                  <c:v>66.855993838812068</c:v>
                </c:pt>
                <c:pt idx="90">
                  <c:v>67.453813049807806</c:v>
                </c:pt>
                <c:pt idx="95">
                  <c:v>66.562517267330506</c:v>
                </c:pt>
                <c:pt idx="98">
                  <c:v>69.111391961440376</c:v>
                </c:pt>
                <c:pt idx="100">
                  <c:v>69.222211741436311</c:v>
                </c:pt>
                <c:pt idx="101">
                  <c:v>69.626229850492706</c:v>
                </c:pt>
                <c:pt idx="102">
                  <c:v>67.620482563637111</c:v>
                </c:pt>
                <c:pt idx="105">
                  <c:v>66.658396584795582</c:v>
                </c:pt>
                <c:pt idx="107">
                  <c:v>68.849091226167957</c:v>
                </c:pt>
                <c:pt idx="109">
                  <c:v>66.960379276918289</c:v>
                </c:pt>
                <c:pt idx="110">
                  <c:v>67.670781466628924</c:v>
                </c:pt>
                <c:pt idx="111">
                  <c:v>67.274053217143859</c:v>
                </c:pt>
                <c:pt idx="113">
                  <c:v>67.248631151493058</c:v>
                </c:pt>
                <c:pt idx="118">
                  <c:v>67.325331796238885</c:v>
                </c:pt>
                <c:pt idx="120">
                  <c:v>68.541393068211789</c:v>
                </c:pt>
                <c:pt idx="123">
                  <c:v>77.416814700388286</c:v>
                </c:pt>
                <c:pt idx="127">
                  <c:v>76.974187504889969</c:v>
                </c:pt>
                <c:pt idx="128">
                  <c:v>77.045991081409653</c:v>
                </c:pt>
                <c:pt idx="131">
                  <c:v>77.10505624593381</c:v>
                </c:pt>
                <c:pt idx="132">
                  <c:v>75.340087214226145</c:v>
                </c:pt>
                <c:pt idx="134">
                  <c:v>74.982709153139083</c:v>
                </c:pt>
                <c:pt idx="135">
                  <c:v>76.879859911000608</c:v>
                </c:pt>
                <c:pt idx="137">
                  <c:v>77.321835306607028</c:v>
                </c:pt>
                <c:pt idx="139">
                  <c:v>76.657627918434144</c:v>
                </c:pt>
                <c:pt idx="140">
                  <c:v>77.24258653355929</c:v>
                </c:pt>
                <c:pt idx="142">
                  <c:v>76.803565876540631</c:v>
                </c:pt>
                <c:pt idx="146">
                  <c:v>76.679664345730373</c:v>
                </c:pt>
                <c:pt idx="147">
                  <c:v>77.21171442586747</c:v>
                </c:pt>
                <c:pt idx="148">
                  <c:v>76.538600900527371</c:v>
                </c:pt>
                <c:pt idx="149">
                  <c:v>76.965645290699527</c:v>
                </c:pt>
                <c:pt idx="150">
                  <c:v>79.050391226539801</c:v>
                </c:pt>
                <c:pt idx="151">
                  <c:v>78.12451963217336</c:v>
                </c:pt>
                <c:pt idx="153">
                  <c:v>77.472532655722404</c:v>
                </c:pt>
                <c:pt idx="155">
                  <c:v>77.753205161718583</c:v>
                </c:pt>
                <c:pt idx="157">
                  <c:v>75.307898018341731</c:v>
                </c:pt>
                <c:pt idx="158">
                  <c:v>73.346129389200001</c:v>
                </c:pt>
                <c:pt idx="160">
                  <c:v>74.557869255971369</c:v>
                </c:pt>
                <c:pt idx="161">
                  <c:v>76.09024496618666</c:v>
                </c:pt>
                <c:pt idx="162">
                  <c:v>75.870671792264801</c:v>
                </c:pt>
                <c:pt idx="163">
                  <c:v>77.160974668670633</c:v>
                </c:pt>
                <c:pt idx="164">
                  <c:v>76.429180903207794</c:v>
                </c:pt>
                <c:pt idx="165">
                  <c:v>75.879450044796783</c:v>
                </c:pt>
                <c:pt idx="166">
                  <c:v>74.10449449726697</c:v>
                </c:pt>
                <c:pt idx="167">
                  <c:v>75.949227395214706</c:v>
                </c:pt>
                <c:pt idx="168">
                  <c:v>75.747936824555325</c:v>
                </c:pt>
                <c:pt idx="169">
                  <c:v>75.342841682050363</c:v>
                </c:pt>
                <c:pt idx="170">
                  <c:v>75.878524803262636</c:v>
                </c:pt>
                <c:pt idx="171">
                  <c:v>76.71266876554742</c:v>
                </c:pt>
                <c:pt idx="172">
                  <c:v>74.91607557853564</c:v>
                </c:pt>
                <c:pt idx="173">
                  <c:v>76.46496412207027</c:v>
                </c:pt>
                <c:pt idx="174">
                  <c:v>77.820942687078144</c:v>
                </c:pt>
                <c:pt idx="176">
                  <c:v>77.483625713486418</c:v>
                </c:pt>
                <c:pt idx="178">
                  <c:v>77.557798680164808</c:v>
                </c:pt>
                <c:pt idx="181">
                  <c:v>77.604232326128169</c:v>
                </c:pt>
                <c:pt idx="183">
                  <c:v>76.702098822106862</c:v>
                </c:pt>
                <c:pt idx="184">
                  <c:v>77.173131584748006</c:v>
                </c:pt>
                <c:pt idx="186">
                  <c:v>76.699572265237236</c:v>
                </c:pt>
                <c:pt idx="187">
                  <c:v>77.62123676315764</c:v>
                </c:pt>
                <c:pt idx="189">
                  <c:v>77.661367900363786</c:v>
                </c:pt>
                <c:pt idx="191">
                  <c:v>78.106469528083053</c:v>
                </c:pt>
                <c:pt idx="192">
                  <c:v>77.173747096986077</c:v>
                </c:pt>
                <c:pt idx="196">
                  <c:v>77.297726410276681</c:v>
                </c:pt>
                <c:pt idx="198">
                  <c:v>77.115708360587107</c:v>
                </c:pt>
                <c:pt idx="199">
                  <c:v>77.496702359916782</c:v>
                </c:pt>
                <c:pt idx="201">
                  <c:v>78.383008239863059</c:v>
                </c:pt>
                <c:pt idx="203">
                  <c:v>76.832263197014839</c:v>
                </c:pt>
                <c:pt idx="206">
                  <c:v>77.317162636783678</c:v>
                </c:pt>
                <c:pt idx="208">
                  <c:v>76.12790615591085</c:v>
                </c:pt>
                <c:pt idx="211">
                  <c:v>76.680147999784893</c:v>
                </c:pt>
                <c:pt idx="212">
                  <c:v>75.568991884919271</c:v>
                </c:pt>
                <c:pt idx="213">
                  <c:v>76.938453123246717</c:v>
                </c:pt>
                <c:pt idx="214">
                  <c:v>76.805433684446058</c:v>
                </c:pt>
                <c:pt idx="218">
                  <c:v>76.54404726678996</c:v>
                </c:pt>
                <c:pt idx="219">
                  <c:v>76.864153640402947</c:v>
                </c:pt>
                <c:pt idx="222">
                  <c:v>76.934363306262384</c:v>
                </c:pt>
                <c:pt idx="223">
                  <c:v>77.504151224185861</c:v>
                </c:pt>
                <c:pt idx="224">
                  <c:v>76.720254879701173</c:v>
                </c:pt>
                <c:pt idx="225">
                  <c:v>76.476398575234228</c:v>
                </c:pt>
                <c:pt idx="226">
                  <c:v>77.125621850281107</c:v>
                </c:pt>
                <c:pt idx="227">
                  <c:v>77.449209784391371</c:v>
                </c:pt>
                <c:pt idx="229">
                  <c:v>54.012981712782192</c:v>
                </c:pt>
              </c:numCache>
            </c:numRef>
          </c:xVal>
          <c:yVal>
            <c:numRef>
              <c:f>'Fig. 2'!$AF$3:$AF$232</c:f>
              <c:numCache>
                <c:formatCode>0_);[Red]\(0\)</c:formatCode>
                <c:ptCount val="230"/>
                <c:pt idx="222">
                  <c:v>93166.9299670904</c:v>
                </c:pt>
                <c:pt idx="223">
                  <c:v>74828.929967090298</c:v>
                </c:pt>
                <c:pt idx="224">
                  <c:v>57567.929967090422</c:v>
                </c:pt>
                <c:pt idx="225">
                  <c:v>50553.929967090502</c:v>
                </c:pt>
                <c:pt idx="226">
                  <c:v>59335.929967090422</c:v>
                </c:pt>
                <c:pt idx="227">
                  <c:v>70179.929967090444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F6E-4D78-B26F-3302B4C63DC8}"/>
            </c:ext>
          </c:extLst>
        </c:ser>
        <c:ser>
          <c:idx val="5"/>
          <c:order val="5"/>
          <c:tx>
            <c:v>theoretical H2O</c:v>
          </c:tx>
          <c:spPr>
            <a:ln w="6350" cap="rnd">
              <a:solidFill>
                <a:srgbClr val="7030A0"/>
              </a:solidFill>
              <a:prstDash val="dash"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rgbClr val="7030A0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2'!$BG$16:$BG$24</c:f>
              <c:numCache>
                <c:formatCode>0</c:formatCode>
                <c:ptCount val="9"/>
                <c:pt idx="0">
                  <c:v>40000</c:v>
                </c:pt>
                <c:pt idx="1">
                  <c:v>53748.992206396135</c:v>
                </c:pt>
                <c:pt idx="2">
                  <c:v>66316.547454731815</c:v>
                </c:pt>
                <c:pt idx="3">
                  <c:v>85016.348296864438</c:v>
                </c:pt>
                <c:pt idx="4">
                  <c:v>103947.85056179775</c:v>
                </c:pt>
                <c:pt idx="5">
                  <c:v>113396.67471084716</c:v>
                </c:pt>
                <c:pt idx="6">
                  <c:v>127478.91331493619</c:v>
                </c:pt>
                <c:pt idx="7">
                  <c:v>130506.00775467041</c:v>
                </c:pt>
                <c:pt idx="8" formatCode="General">
                  <c:v>264461.10285714286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DF6E-4D78-B26F-3302B4C63DC8}"/>
            </c:ext>
          </c:extLst>
        </c:ser>
        <c:ser>
          <c:idx val="6"/>
          <c:order val="6"/>
          <c:tx>
            <c:v>theoretical Cl</c:v>
          </c:tx>
          <c:spPr>
            <a:ln w="6350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diamond"/>
            <c:size val="4"/>
            <c:spPr>
              <a:noFill/>
              <a:ln w="6350">
                <a:solidFill>
                  <a:srgbClr val="0000FF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2'!$BJ$16:$BJ$24</c:f>
              <c:numCache>
                <c:formatCode>0</c:formatCode>
                <c:ptCount val="9"/>
                <c:pt idx="0">
                  <c:v>2700</c:v>
                </c:pt>
                <c:pt idx="1">
                  <c:v>3628.0569739317389</c:v>
                </c:pt>
                <c:pt idx="2">
                  <c:v>4549.3309531943969</c:v>
                </c:pt>
                <c:pt idx="3">
                  <c:v>5927.6835100383487</c:v>
                </c:pt>
                <c:pt idx="4">
                  <c:v>7329.3696629213482</c:v>
                </c:pt>
                <c:pt idx="5">
                  <c:v>8087.3375429821826</c:v>
                </c:pt>
                <c:pt idx="6">
                  <c:v>8974.8563987581947</c:v>
                </c:pt>
                <c:pt idx="7">
                  <c:v>9167.4955234402532</c:v>
                </c:pt>
                <c:pt idx="8">
                  <c:v>18577.274857142856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DF6E-4D78-B26F-3302B4C63DC8}"/>
            </c:ext>
          </c:extLst>
        </c:ser>
        <c:ser>
          <c:idx val="7"/>
          <c:order val="7"/>
          <c:tx>
            <c:v>theoretical S</c:v>
          </c:tx>
          <c:spPr>
            <a:ln w="6350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rgbClr val="FF0000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2'!$BO$16:$BO$24</c:f>
              <c:numCache>
                <c:formatCode>0</c:formatCode>
                <c:ptCount val="9"/>
                <c:pt idx="0">
                  <c:v>2500</c:v>
                </c:pt>
                <c:pt idx="1">
                  <c:v>3359.3120128997584</c:v>
                </c:pt>
                <c:pt idx="2">
                  <c:v>4270.5842159207377</c:v>
                </c:pt>
                <c:pt idx="3">
                  <c:v>5639.5217685540265</c:v>
                </c:pt>
                <c:pt idx="4">
                  <c:v>7536.9309617123899</c:v>
                </c:pt>
                <c:pt idx="5">
                  <c:v>7814.9421694279472</c:v>
                </c:pt>
                <c:pt idx="6">
                  <c:v>8623.6633321835106</c:v>
                </c:pt>
                <c:pt idx="7">
                  <c:v>8812.1254846669017</c:v>
                </c:pt>
                <c:pt idx="8">
                  <c:v>17857.142857142859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DF6E-4D78-B26F-3302B4C63DC8}"/>
            </c:ext>
          </c:extLst>
        </c:ser>
        <c:ser>
          <c:idx val="8"/>
          <c:order val="8"/>
          <c:tx>
            <c:v>theoretical Cu</c:v>
          </c:tx>
          <c:spPr>
            <a:ln w="6350" cap="rnd">
              <a:solidFill>
                <a:srgbClr val="66FF33"/>
              </a:solidFill>
              <a:prstDash val="dash"/>
              <a:round/>
            </a:ln>
            <a:effectLst/>
          </c:spPr>
          <c:marker>
            <c:symbol val="triangle"/>
            <c:size val="3"/>
            <c:spPr>
              <a:noFill/>
              <a:ln w="6350">
                <a:solidFill>
                  <a:srgbClr val="66FF33"/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2'!$BP$16:$BP$24</c:f>
              <c:numCache>
                <c:formatCode>0</c:formatCode>
                <c:ptCount val="9"/>
                <c:pt idx="0">
                  <c:v>90</c:v>
                </c:pt>
                <c:pt idx="1">
                  <c:v>120.93523246439129</c:v>
                </c:pt>
                <c:pt idx="2">
                  <c:v>153.74103177314657</c:v>
                </c:pt>
                <c:pt idx="3">
                  <c:v>203.02278366794496</c:v>
                </c:pt>
                <c:pt idx="4">
                  <c:v>271.32951462164607</c:v>
                </c:pt>
                <c:pt idx="5">
                  <c:v>281.33791809940607</c:v>
                </c:pt>
                <c:pt idx="6">
                  <c:v>310.45187995860641</c:v>
                </c:pt>
                <c:pt idx="7">
                  <c:v>317.2365174480085</c:v>
                </c:pt>
                <c:pt idx="8">
                  <c:v>642.85714285714289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DF6E-4D78-B26F-3302B4C63DC8}"/>
            </c:ext>
          </c:extLst>
        </c:ser>
        <c:ser>
          <c:idx val="9"/>
          <c:order val="9"/>
          <c:tx>
            <c:v>theoretical W</c:v>
          </c:tx>
          <c:spPr>
            <a:ln w="6350" cap="rnd">
              <a:solidFill>
                <a:schemeClr val="tx2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square"/>
            <c:size val="3"/>
            <c:spPr>
              <a:noFill/>
              <a:ln w="6350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2'!$BR$16:$BR$24</c:f>
              <c:numCache>
                <c:formatCode>0</c:formatCode>
                <c:ptCount val="9"/>
                <c:pt idx="0">
                  <c:v>0.3</c:v>
                </c:pt>
                <c:pt idx="1">
                  <c:v>0.40311744154797091</c:v>
                </c:pt>
                <c:pt idx="2">
                  <c:v>0.51247010591048858</c:v>
                </c:pt>
                <c:pt idx="3">
                  <c:v>0.67674261222648313</c:v>
                </c:pt>
                <c:pt idx="4">
                  <c:v>0.90443171540548684</c:v>
                </c:pt>
                <c:pt idx="5">
                  <c:v>0.93779306033135368</c:v>
                </c:pt>
                <c:pt idx="6">
                  <c:v>1.0348395998620215</c:v>
                </c:pt>
                <c:pt idx="7">
                  <c:v>1.0574550581600282</c:v>
                </c:pt>
                <c:pt idx="8">
                  <c:v>2.1428571428571428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DF6E-4D78-B26F-3302B4C63DC8}"/>
            </c:ext>
          </c:extLst>
        </c:ser>
        <c:ser>
          <c:idx val="10"/>
          <c:order val="10"/>
          <c:tx>
            <c:v>exp. H2O</c:v>
          </c:tx>
          <c:spPr>
            <a:ln w="6350" cap="rnd">
              <a:solidFill>
                <a:srgbClr val="7030A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7030A0"/>
              </a:solidFill>
              <a:ln w="6350">
                <a:solidFill>
                  <a:srgbClr val="7030A0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plus>
            <c:min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7030A0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1"/>
            <c:plus>
              <c:numRef>
                <c:f>'Fig. 2'!$BF$16:$BF$24</c:f>
                <c:numCache>
                  <c:formatCode>General</c:formatCode>
                  <c:ptCount val="9"/>
                  <c:pt idx="1">
                    <c:v>10000</c:v>
                  </c:pt>
                  <c:pt idx="2">
                    <c:v>10000</c:v>
                  </c:pt>
                  <c:pt idx="3">
                    <c:v>10000</c:v>
                  </c:pt>
                  <c:pt idx="4">
                    <c:v>10000</c:v>
                  </c:pt>
                  <c:pt idx="5">
                    <c:v>10000</c:v>
                  </c:pt>
                  <c:pt idx="6">
                    <c:v>10000</c:v>
                  </c:pt>
                  <c:pt idx="7">
                    <c:v>10000</c:v>
                  </c:pt>
                </c:numCache>
              </c:numRef>
            </c:plus>
            <c:minus>
              <c:numRef>
                <c:f>'Fig. 2'!$BF$16:$BF$24</c:f>
                <c:numCache>
                  <c:formatCode>General</c:formatCode>
                  <c:ptCount val="9"/>
                  <c:pt idx="1">
                    <c:v>10000</c:v>
                  </c:pt>
                  <c:pt idx="2">
                    <c:v>10000</c:v>
                  </c:pt>
                  <c:pt idx="3">
                    <c:v>10000</c:v>
                  </c:pt>
                  <c:pt idx="4">
                    <c:v>10000</c:v>
                  </c:pt>
                  <c:pt idx="5">
                    <c:v>10000</c:v>
                  </c:pt>
                  <c:pt idx="6">
                    <c:v>10000</c:v>
                  </c:pt>
                  <c:pt idx="7">
                    <c:v>10000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7030A0"/>
                </a:solidFill>
                <a:round/>
              </a:ln>
              <a:effectLst/>
            </c:spPr>
          </c:errBars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2'!$BE$16:$BE$24</c:f>
              <c:numCache>
                <c:formatCode>0</c:formatCode>
                <c:ptCount val="9"/>
                <c:pt idx="0">
                  <c:v>40000</c:v>
                </c:pt>
                <c:pt idx="1">
                  <c:v>53748.992206396135</c:v>
                </c:pt>
                <c:pt idx="2">
                  <c:v>66316.547454731815</c:v>
                </c:pt>
                <c:pt idx="3">
                  <c:v>86000</c:v>
                </c:pt>
                <c:pt idx="4">
                  <c:v>79500</c:v>
                </c:pt>
                <c:pt idx="5">
                  <c:v>93000</c:v>
                </c:pt>
                <c:pt idx="6">
                  <c:v>79000</c:v>
                </c:pt>
                <c:pt idx="7">
                  <c:v>77000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DF6E-4D78-B26F-3302B4C63DC8}"/>
            </c:ext>
          </c:extLst>
        </c:ser>
        <c:ser>
          <c:idx val="11"/>
          <c:order val="11"/>
          <c:tx>
            <c:v>exp. Cl</c:v>
          </c:tx>
          <c:spPr>
            <a:ln w="6350" cap="rnd">
              <a:solidFill>
                <a:srgbClr val="0000FF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00FF"/>
              </a:solidFill>
              <a:ln w="6350">
                <a:solidFill>
                  <a:srgbClr val="0000FF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plus>
            <c:min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0000FF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1"/>
            <c:plus>
              <c:numRef>
                <c:f>'Fig. 2'!$BI$16:$BI$24</c:f>
                <c:numCache>
                  <c:formatCode>General</c:formatCode>
                  <c:ptCount val="9"/>
                  <c:pt idx="1">
                    <c:v>237.23153247407905</c:v>
                  </c:pt>
                  <c:pt idx="2">
                    <c:v>937.82634320006207</c:v>
                  </c:pt>
                  <c:pt idx="3">
                    <c:v>1074.242989271979</c:v>
                  </c:pt>
                  <c:pt idx="4">
                    <c:v>55.512499999999818</c:v>
                  </c:pt>
                  <c:pt idx="5">
                    <c:v>676.39302646464159</c:v>
                  </c:pt>
                  <c:pt idx="6">
                    <c:v>79.650737598593452</c:v>
                  </c:pt>
                  <c:pt idx="7">
                    <c:v>224.62369767136218</c:v>
                  </c:pt>
                </c:numCache>
              </c:numRef>
            </c:plus>
            <c:minus>
              <c:numRef>
                <c:f>'Fig. 2'!$BI$16:$BI$24</c:f>
                <c:numCache>
                  <c:formatCode>General</c:formatCode>
                  <c:ptCount val="9"/>
                  <c:pt idx="1">
                    <c:v>237.23153247407905</c:v>
                  </c:pt>
                  <c:pt idx="2">
                    <c:v>937.82634320006207</c:v>
                  </c:pt>
                  <c:pt idx="3">
                    <c:v>1074.242989271979</c:v>
                  </c:pt>
                  <c:pt idx="4">
                    <c:v>55.512499999999818</c:v>
                  </c:pt>
                  <c:pt idx="5">
                    <c:v>676.39302646464159</c:v>
                  </c:pt>
                  <c:pt idx="6">
                    <c:v>79.650737598593452</c:v>
                  </c:pt>
                  <c:pt idx="7">
                    <c:v>224.62369767136218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0000FF"/>
                </a:solidFill>
                <a:round/>
              </a:ln>
              <a:effectLst/>
            </c:spPr>
          </c:errBars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2'!$BH$16:$BH$24</c:f>
              <c:numCache>
                <c:formatCode>0</c:formatCode>
                <c:ptCount val="9"/>
                <c:pt idx="0">
                  <c:v>2700</c:v>
                </c:pt>
                <c:pt idx="1">
                  <c:v>3726.0000000000005</c:v>
                </c:pt>
                <c:pt idx="2">
                  <c:v>5017.5</c:v>
                </c:pt>
                <c:pt idx="3">
                  <c:v>5214.0000000000009</c:v>
                </c:pt>
                <c:pt idx="4">
                  <c:v>5888.8624999999993</c:v>
                </c:pt>
                <c:pt idx="5">
                  <c:v>5658.7</c:v>
                </c:pt>
                <c:pt idx="6">
                  <c:v>3671.6</c:v>
                </c:pt>
                <c:pt idx="7">
                  <c:v>3218.833333333333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DF6E-4D78-B26F-3302B4C63DC8}"/>
            </c:ext>
          </c:extLst>
        </c:ser>
        <c:ser>
          <c:idx val="12"/>
          <c:order val="12"/>
          <c:tx>
            <c:v>exp. S</c:v>
          </c:tx>
          <c:spPr>
            <a:ln w="63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2"/>
            <c:spPr>
              <a:solidFill>
                <a:srgbClr val="FF0000"/>
              </a:solidFill>
              <a:ln w="6350">
                <a:solidFill>
                  <a:srgbClr val="FF0000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plus>
            <c:minus>
              <c:numRef>
                <c:f>'Fig. 2'!$BD$16:$BD$24</c:f>
                <c:numCache>
                  <c:formatCode>General</c:formatCode>
                  <c:ptCount val="9"/>
                  <c:pt idx="0">
                    <c:v>0.1584017438453813</c:v>
                  </c:pt>
                  <c:pt idx="1">
                    <c:v>0.48127098223565756</c:v>
                  </c:pt>
                  <c:pt idx="2">
                    <c:v>0.37576320977366645</c:v>
                  </c:pt>
                  <c:pt idx="3">
                    <c:v>0.91319146199127688</c:v>
                  </c:pt>
                  <c:pt idx="4">
                    <c:v>0.58015360589693188</c:v>
                  </c:pt>
                  <c:pt idx="5">
                    <c:v>0.58897142846434425</c:v>
                  </c:pt>
                  <c:pt idx="6">
                    <c:v>0.59570690267159387</c:v>
                  </c:pt>
                  <c:pt idx="7">
                    <c:v>0.8332075408734454</c:v>
                  </c:pt>
                  <c:pt idx="8">
                    <c:v>0.3699352923187374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FF0000"/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1"/>
            <c:plus>
              <c:numRef>
                <c:f>'Fig. 2'!$BL$16:$BL$24</c:f>
                <c:numCache>
                  <c:formatCode>General</c:formatCode>
                  <c:ptCount val="9"/>
                  <c:pt idx="1">
                    <c:v>174.69179259484386</c:v>
                  </c:pt>
                  <c:pt idx="2">
                    <c:v>693.08934488996294</c:v>
                  </c:pt>
                  <c:pt idx="3">
                    <c:v>303.4156957779951</c:v>
                  </c:pt>
                  <c:pt idx="4">
                    <c:v>26.944999999999936</c:v>
                  </c:pt>
                  <c:pt idx="5">
                    <c:v>802.40933233687849</c:v>
                  </c:pt>
                  <c:pt idx="6">
                    <c:v>77.581441079680133</c:v>
                  </c:pt>
                  <c:pt idx="7">
                    <c:v>143.33093021241282</c:v>
                  </c:pt>
                </c:numCache>
              </c:numRef>
            </c:plus>
            <c:minus>
              <c:numRef>
                <c:f>'Fig. 2'!$BL$16:$BL$24</c:f>
                <c:numCache>
                  <c:formatCode>General</c:formatCode>
                  <c:ptCount val="9"/>
                  <c:pt idx="1">
                    <c:v>174.69179259484386</c:v>
                  </c:pt>
                  <c:pt idx="2">
                    <c:v>693.08934488996294</c:v>
                  </c:pt>
                  <c:pt idx="3">
                    <c:v>303.4156957779951</c:v>
                  </c:pt>
                  <c:pt idx="4">
                    <c:v>26.944999999999936</c:v>
                  </c:pt>
                  <c:pt idx="5">
                    <c:v>802.40933233687849</c:v>
                  </c:pt>
                  <c:pt idx="6">
                    <c:v>77.581441079680133</c:v>
                  </c:pt>
                  <c:pt idx="7">
                    <c:v>143.33093021241282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FF0000"/>
                </a:solidFill>
                <a:round/>
              </a:ln>
              <a:effectLst/>
            </c:spPr>
          </c:errBars>
          <c:xVal>
            <c:numRef>
              <c:f>'Fig. 2'!$BC$16:$BC$24</c:f>
              <c:numCache>
                <c:formatCode>0.0</c:formatCode>
                <c:ptCount val="9"/>
                <c:pt idx="0">
                  <c:v>52.263591474615303</c:v>
                </c:pt>
                <c:pt idx="1">
                  <c:v>56.045588157481447</c:v>
                </c:pt>
                <c:pt idx="2">
                  <c:v>57.253872725146358</c:v>
                </c:pt>
                <c:pt idx="3">
                  <c:v>60.86600959480581</c:v>
                </c:pt>
                <c:pt idx="4">
                  <c:v>65.051585647871804</c:v>
                </c:pt>
                <c:pt idx="5">
                  <c:v>68.270498150490127</c:v>
                </c:pt>
                <c:pt idx="6">
                  <c:v>69.721250947823947</c:v>
                </c:pt>
                <c:pt idx="7">
                  <c:v>71.313161333969404</c:v>
                </c:pt>
                <c:pt idx="8">
                  <c:v>77.034999936676016</c:v>
                </c:pt>
              </c:numCache>
            </c:numRef>
          </c:xVal>
          <c:yVal>
            <c:numRef>
              <c:f>'Fig. 2'!$BK$16:$BK$24</c:f>
              <c:numCache>
                <c:formatCode>0</c:formatCode>
                <c:ptCount val="9"/>
                <c:pt idx="0">
                  <c:v>2500</c:v>
                </c:pt>
                <c:pt idx="1">
                  <c:v>2424.56</c:v>
                </c:pt>
                <c:pt idx="2">
                  <c:v>4190.5999999999995</c:v>
                </c:pt>
                <c:pt idx="3">
                  <c:v>2955.3333333333335</c:v>
                </c:pt>
                <c:pt idx="4">
                  <c:v>2682.0950000000003</c:v>
                </c:pt>
                <c:pt idx="5">
                  <c:v>1546.9761904761913</c:v>
                </c:pt>
                <c:pt idx="6">
                  <c:v>657.20000000000016</c:v>
                </c:pt>
                <c:pt idx="7">
                  <c:v>263.26666666666671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DF6E-4D78-B26F-3302B4C63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984703"/>
        <c:axId val="254365439"/>
      </c:scatterChart>
      <c:valAx>
        <c:axId val="246984703"/>
        <c:scaling>
          <c:orientation val="minMax"/>
          <c:max val="80"/>
          <c:min val="50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;[Red]\(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54365439"/>
        <c:crossesAt val="0.1"/>
        <c:crossBetween val="midCat"/>
        <c:majorUnit val="5"/>
        <c:minorUnit val="1"/>
      </c:valAx>
      <c:valAx>
        <c:axId val="254365439"/>
        <c:scaling>
          <c:logBase val="10"/>
          <c:orientation val="minMax"/>
          <c:max val="1000000"/>
          <c:min val="0.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E+00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46984703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trachyte porp_apa incl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'Fig. 4'!$AF$2:$AF$8</c:f>
              <c:numCache>
                <c:formatCode>0_);[Red]\(0\)</c:formatCode>
                <c:ptCount val="7"/>
                <c:pt idx="0">
                  <c:v>9.8889511948726181</c:v>
                </c:pt>
                <c:pt idx="1">
                  <c:v>5.1815394959435297</c:v>
                </c:pt>
                <c:pt idx="2">
                  <c:v>7.515053682391633</c:v>
                </c:pt>
                <c:pt idx="3">
                  <c:v>5.7211204528229747</c:v>
                </c:pt>
                <c:pt idx="4">
                  <c:v>10.191391167218192</c:v>
                </c:pt>
                <c:pt idx="5">
                  <c:v>7.7502486354414319</c:v>
                </c:pt>
                <c:pt idx="6">
                  <c:v>3.1865224546299</c:v>
                </c:pt>
              </c:numCache>
            </c:numRef>
          </c:xVal>
          <c:yVal>
            <c:numRef>
              <c:f>'Fig. 4'!$AG$2:$AG$8</c:f>
              <c:numCache>
                <c:formatCode>0.0_);[Red]\(0.0\)</c:formatCode>
                <c:ptCount val="7"/>
                <c:pt idx="0">
                  <c:v>0.35416986431629399</c:v>
                </c:pt>
                <c:pt idx="1">
                  <c:v>0.88522968360236487</c:v>
                </c:pt>
                <c:pt idx="2">
                  <c:v>0.94999990383975796</c:v>
                </c:pt>
                <c:pt idx="3">
                  <c:v>0.75850151607545435</c:v>
                </c:pt>
                <c:pt idx="4">
                  <c:v>1.1571123033787918</c:v>
                </c:pt>
                <c:pt idx="5">
                  <c:v>1.9722713488289465</c:v>
                </c:pt>
                <c:pt idx="6">
                  <c:v>4.7290602953287806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AD-4ADE-8557-C321F2553934}"/>
            </c:ext>
          </c:extLst>
        </c:ser>
        <c:ser>
          <c:idx val="0"/>
          <c:order val="1"/>
          <c:tx>
            <c:v>rhyolite tuff_apa incl</c:v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FFC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'Fig. 4'!$AF$20:$AF$29</c:f>
              <c:numCache>
                <c:formatCode>0_);[Red]\(0\)</c:formatCode>
                <c:ptCount val="10"/>
                <c:pt idx="0">
                  <c:v>32.284456248260028</c:v>
                </c:pt>
                <c:pt idx="1">
                  <c:v>36.011994574947288</c:v>
                </c:pt>
                <c:pt idx="2">
                  <c:v>36.791893345049239</c:v>
                </c:pt>
                <c:pt idx="3">
                  <c:v>40.112489207366721</c:v>
                </c:pt>
                <c:pt idx="4">
                  <c:v>29.539692422382043</c:v>
                </c:pt>
                <c:pt idx="5">
                  <c:v>31.170789768306079</c:v>
                </c:pt>
                <c:pt idx="6">
                  <c:v>29.294981706835113</c:v>
                </c:pt>
                <c:pt idx="7">
                  <c:v>36.581775287128792</c:v>
                </c:pt>
                <c:pt idx="8">
                  <c:v>32.280340775515398</c:v>
                </c:pt>
                <c:pt idx="9">
                  <c:v>32.696401470809036</c:v>
                </c:pt>
              </c:numCache>
            </c:numRef>
          </c:xVal>
          <c:yVal>
            <c:numRef>
              <c:f>'Fig. 4'!$AG$20:$AG$29</c:f>
              <c:numCache>
                <c:formatCode>0.0_);[Red]\(0.0\)</c:formatCode>
                <c:ptCount val="10"/>
                <c:pt idx="0">
                  <c:v>0.11628721779680673</c:v>
                </c:pt>
                <c:pt idx="1">
                  <c:v>0.11333434191522414</c:v>
                </c:pt>
                <c:pt idx="2">
                  <c:v>8.8325333093475622E-2</c:v>
                </c:pt>
                <c:pt idx="3">
                  <c:v>9.4996489846566043E-2</c:v>
                </c:pt>
                <c:pt idx="4">
                  <c:v>0.13046067125453525</c:v>
                </c:pt>
                <c:pt idx="5">
                  <c:v>0.11287734603106721</c:v>
                </c:pt>
                <c:pt idx="6">
                  <c:v>0.12934866523404384</c:v>
                </c:pt>
                <c:pt idx="7">
                  <c:v>9.5348668333365513E-2</c:v>
                </c:pt>
                <c:pt idx="8">
                  <c:v>0.10537357771420948</c:v>
                </c:pt>
                <c:pt idx="9">
                  <c:v>0.12711724942778471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AD-4ADE-8557-C321F2553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9666400"/>
        <c:axId val="741250048"/>
      </c:scatterChart>
      <c:valAx>
        <c:axId val="669666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Apatite XF/XCl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741250048"/>
        <c:crosses val="autoZero"/>
        <c:crossBetween val="midCat"/>
      </c:valAx>
      <c:valAx>
        <c:axId val="741250048"/>
        <c:scaling>
          <c:orientation val="minMax"/>
          <c:max val="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Apatite XCl/XOH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_);[Red]\(0.0\)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69666400"/>
        <c:crosses val="autoZero"/>
        <c:crossBetween val="midCat"/>
        <c:minorUnit val="0.1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884064492606723E-2"/>
          <c:y val="2.248221906836112E-2"/>
          <c:w val="0.93503967484890815"/>
          <c:h val="0.89016386477691267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FF0000"/>
              </a:solidFill>
              <a:ln w="6350">
                <a:solidFill>
                  <a:schemeClr val="bg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5'!$M$2:$M$17</c:f>
                <c:numCache>
                  <c:formatCode>General</c:formatCode>
                  <c:ptCount val="16"/>
                  <c:pt idx="0">
                    <c:v>0.96522568449382218</c:v>
                  </c:pt>
                  <c:pt idx="1">
                    <c:v>0.7341955615069935</c:v>
                  </c:pt>
                  <c:pt idx="2">
                    <c:v>0.6</c:v>
                  </c:pt>
                  <c:pt idx="4">
                    <c:v>0.89101180493790921</c:v>
                  </c:pt>
                  <c:pt idx="5">
                    <c:v>0.71778075433432476</c:v>
                  </c:pt>
                  <c:pt idx="6">
                    <c:v>0.69197392699165361</c:v>
                  </c:pt>
                  <c:pt idx="8">
                    <c:v>0.70207970314862822</c:v>
                  </c:pt>
                  <c:pt idx="9">
                    <c:v>0.65734576044009996</c:v>
                  </c:pt>
                  <c:pt idx="10">
                    <c:v>0.60131031348105513</c:v>
                  </c:pt>
                  <c:pt idx="11">
                    <c:v>0.6</c:v>
                  </c:pt>
                  <c:pt idx="13">
                    <c:v>0.6</c:v>
                  </c:pt>
                  <c:pt idx="14">
                    <c:v>0.6</c:v>
                  </c:pt>
                  <c:pt idx="15">
                    <c:v>0.6</c:v>
                  </c:pt>
                </c:numCache>
              </c:numRef>
            </c:plus>
            <c:minus>
              <c:numRef>
                <c:f>'Fig. 5'!$M$2:$M$17</c:f>
                <c:numCache>
                  <c:formatCode>General</c:formatCode>
                  <c:ptCount val="16"/>
                  <c:pt idx="0">
                    <c:v>0.96522568449382218</c:v>
                  </c:pt>
                  <c:pt idx="1">
                    <c:v>0.7341955615069935</c:v>
                  </c:pt>
                  <c:pt idx="2">
                    <c:v>0.6</c:v>
                  </c:pt>
                  <c:pt idx="4">
                    <c:v>0.89101180493790921</c:v>
                  </c:pt>
                  <c:pt idx="5">
                    <c:v>0.71778075433432476</c:v>
                  </c:pt>
                  <c:pt idx="6">
                    <c:v>0.69197392699165361</c:v>
                  </c:pt>
                  <c:pt idx="8">
                    <c:v>0.70207970314862822</c:v>
                  </c:pt>
                  <c:pt idx="9">
                    <c:v>0.65734576044009996</c:v>
                  </c:pt>
                  <c:pt idx="10">
                    <c:v>0.60131031348105513</c:v>
                  </c:pt>
                  <c:pt idx="11">
                    <c:v>0.6</c:v>
                  </c:pt>
                  <c:pt idx="13">
                    <c:v>0.6</c:v>
                  </c:pt>
                  <c:pt idx="14">
                    <c:v>0.6</c:v>
                  </c:pt>
                  <c:pt idx="15">
                    <c:v>0.6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5'!$K$2:$K$17</c:f>
              <c:numCache>
                <c:formatCode>0_);[Red]\(0\)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xVal>
          <c:yVal>
            <c:numRef>
              <c:f>'Fig. 5'!$L$2:$L$17</c:f>
              <c:numCache>
                <c:formatCode>0.0_);[Red]\(0.0\)</c:formatCode>
                <c:ptCount val="16"/>
                <c:pt idx="0">
                  <c:v>6.0326605280863888</c:v>
                </c:pt>
                <c:pt idx="1">
                  <c:v>4.5887222594187094</c:v>
                </c:pt>
                <c:pt idx="2">
                  <c:v>3.4107285295816223</c:v>
                </c:pt>
                <c:pt idx="4">
                  <c:v>5.5688237808619325</c:v>
                </c:pt>
                <c:pt idx="5">
                  <c:v>4.4861297145895298</c:v>
                </c:pt>
                <c:pt idx="6">
                  <c:v>4.3248370436978352</c:v>
                </c:pt>
                <c:pt idx="8">
                  <c:v>4.3879981446789262</c:v>
                </c:pt>
                <c:pt idx="9">
                  <c:v>4.1084110027506249</c:v>
                </c:pt>
                <c:pt idx="10">
                  <c:v>3.7581894592565943</c:v>
                </c:pt>
                <c:pt idx="11">
                  <c:v>3.6487785097238232</c:v>
                </c:pt>
                <c:pt idx="13">
                  <c:v>3.2547490491818145</c:v>
                </c:pt>
                <c:pt idx="14">
                  <c:v>3.1534648243802179</c:v>
                </c:pt>
                <c:pt idx="15">
                  <c:v>3.0030033776309555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87-4A7D-B1F5-556A30973A49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rgbClr val="FF0000"/>
              </a:solidFill>
              <a:ln w="6350">
                <a:solidFill>
                  <a:schemeClr val="bg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5'!$M$19:$M$40</c:f>
                <c:numCache>
                  <c:formatCode>General</c:formatCode>
                  <c:ptCount val="22"/>
                  <c:pt idx="0">
                    <c:v>0.77947944728044094</c:v>
                  </c:pt>
                  <c:pt idx="1">
                    <c:v>0.72539022728076741</c:v>
                  </c:pt>
                  <c:pt idx="3">
                    <c:v>0.6765294738349743</c:v>
                  </c:pt>
                  <c:pt idx="4">
                    <c:v>0.66504747954664323</c:v>
                  </c:pt>
                  <c:pt idx="5">
                    <c:v>0.64597960039658264</c:v>
                  </c:pt>
                  <c:pt idx="6">
                    <c:v>0.64110139059153382</c:v>
                  </c:pt>
                  <c:pt idx="8">
                    <c:v>0.88974136862543096</c:v>
                  </c:pt>
                  <c:pt idx="9">
                    <c:v>0.79927170864712349</c:v>
                  </c:pt>
                  <c:pt idx="10">
                    <c:v>0.80600161891604249</c:v>
                  </c:pt>
                  <c:pt idx="11">
                    <c:v>0.77841768986551674</c:v>
                  </c:pt>
                  <c:pt idx="13">
                    <c:v>0.64347225549634812</c:v>
                  </c:pt>
                  <c:pt idx="15">
                    <c:v>0.6</c:v>
                  </c:pt>
                  <c:pt idx="16">
                    <c:v>0.6</c:v>
                  </c:pt>
                  <c:pt idx="18">
                    <c:v>1.0003850381626285</c:v>
                  </c:pt>
                  <c:pt idx="19">
                    <c:v>0.84801808754652086</c:v>
                  </c:pt>
                  <c:pt idx="20">
                    <c:v>0.8057620446453353</c:v>
                  </c:pt>
                  <c:pt idx="21">
                    <c:v>0.6</c:v>
                  </c:pt>
                </c:numCache>
              </c:numRef>
            </c:plus>
            <c:minus>
              <c:numRef>
                <c:f>'Fig. 5'!$M$19:$M$40</c:f>
                <c:numCache>
                  <c:formatCode>General</c:formatCode>
                  <c:ptCount val="22"/>
                  <c:pt idx="0">
                    <c:v>0.77947944728044094</c:v>
                  </c:pt>
                  <c:pt idx="1">
                    <c:v>0.72539022728076741</c:v>
                  </c:pt>
                  <c:pt idx="3">
                    <c:v>0.6765294738349743</c:v>
                  </c:pt>
                  <c:pt idx="4">
                    <c:v>0.66504747954664323</c:v>
                  </c:pt>
                  <c:pt idx="5">
                    <c:v>0.64597960039658264</c:v>
                  </c:pt>
                  <c:pt idx="6">
                    <c:v>0.64110139059153382</c:v>
                  </c:pt>
                  <c:pt idx="8">
                    <c:v>0.88974136862543096</c:v>
                  </c:pt>
                  <c:pt idx="9">
                    <c:v>0.79927170864712349</c:v>
                  </c:pt>
                  <c:pt idx="10">
                    <c:v>0.80600161891604249</c:v>
                  </c:pt>
                  <c:pt idx="11">
                    <c:v>0.77841768986551674</c:v>
                  </c:pt>
                  <c:pt idx="13">
                    <c:v>0.64347225549634812</c:v>
                  </c:pt>
                  <c:pt idx="15">
                    <c:v>0.6</c:v>
                  </c:pt>
                  <c:pt idx="16">
                    <c:v>0.6</c:v>
                  </c:pt>
                  <c:pt idx="18">
                    <c:v>1.0003850381626285</c:v>
                  </c:pt>
                  <c:pt idx="19">
                    <c:v>0.84801808754652086</c:v>
                  </c:pt>
                  <c:pt idx="20">
                    <c:v>0.8057620446453353</c:v>
                  </c:pt>
                  <c:pt idx="21">
                    <c:v>0.6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5'!$K$19:$K$40</c:f>
              <c:numCache>
                <c:formatCode>0_);[Red]\(0\)</c:formatCode>
                <c:ptCount val="22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  <c:pt idx="5">
                  <c:v>23</c:v>
                </c:pt>
                <c:pt idx="6">
                  <c:v>24</c:v>
                </c:pt>
                <c:pt idx="7">
                  <c:v>25</c:v>
                </c:pt>
                <c:pt idx="8">
                  <c:v>26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30</c:v>
                </c:pt>
                <c:pt idx="13">
                  <c:v>31</c:v>
                </c:pt>
                <c:pt idx="14">
                  <c:v>32</c:v>
                </c:pt>
                <c:pt idx="15">
                  <c:v>33</c:v>
                </c:pt>
                <c:pt idx="16">
                  <c:v>34</c:v>
                </c:pt>
                <c:pt idx="17">
                  <c:v>35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</c:numCache>
            </c:numRef>
          </c:xVal>
          <c:yVal>
            <c:numRef>
              <c:f>'Fig. 5'!$L$19:$L$40</c:f>
              <c:numCache>
                <c:formatCode>0.0_);[Red]\(0.0\)</c:formatCode>
                <c:ptCount val="22"/>
                <c:pt idx="0">
                  <c:v>4.8717465455027558</c:v>
                </c:pt>
                <c:pt idx="1">
                  <c:v>4.5336889205047965</c:v>
                </c:pt>
                <c:pt idx="3">
                  <c:v>4.2283092114685896</c:v>
                </c:pt>
                <c:pt idx="4">
                  <c:v>4.1565467471665203</c:v>
                </c:pt>
                <c:pt idx="5">
                  <c:v>4.0373725024786413</c:v>
                </c:pt>
                <c:pt idx="6">
                  <c:v>4.0068836911970864</c:v>
                </c:pt>
                <c:pt idx="8">
                  <c:v>5.5608835539089432</c:v>
                </c:pt>
                <c:pt idx="9">
                  <c:v>4.995448179044522</c:v>
                </c:pt>
                <c:pt idx="10">
                  <c:v>5.0375101182252653</c:v>
                </c:pt>
                <c:pt idx="11">
                  <c:v>4.8651105616594794</c:v>
                </c:pt>
                <c:pt idx="13">
                  <c:v>4.0217015968521759</c:v>
                </c:pt>
                <c:pt idx="15">
                  <c:v>2.9966641477994544</c:v>
                </c:pt>
                <c:pt idx="16">
                  <c:v>2.3005258946962939</c:v>
                </c:pt>
                <c:pt idx="18">
                  <c:v>6.2524064885164279</c:v>
                </c:pt>
                <c:pt idx="19">
                  <c:v>5.3001130471657554</c:v>
                </c:pt>
                <c:pt idx="20">
                  <c:v>5.0360127790333458</c:v>
                </c:pt>
                <c:pt idx="21">
                  <c:v>3.5192040240078488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187-4A7D-B1F5-556A30973A49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6350">
                <a:solidFill>
                  <a:schemeClr val="bg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5'!$M$42:$M$50</c:f>
                <c:numCache>
                  <c:formatCode>General</c:formatCode>
                  <c:ptCount val="9"/>
                  <c:pt idx="0">
                    <c:v>0.72099929216530689</c:v>
                  </c:pt>
                  <c:pt idx="1">
                    <c:v>0.72105117555621112</c:v>
                  </c:pt>
                  <c:pt idx="3">
                    <c:v>0.6</c:v>
                  </c:pt>
                  <c:pt idx="4">
                    <c:v>0.6</c:v>
                  </c:pt>
                  <c:pt idx="5">
                    <c:v>0.6</c:v>
                  </c:pt>
                  <c:pt idx="7">
                    <c:v>0.74710889367336297</c:v>
                  </c:pt>
                  <c:pt idx="8">
                    <c:v>0.67938625292786015</c:v>
                  </c:pt>
                </c:numCache>
              </c:numRef>
            </c:plus>
            <c:minus>
              <c:numRef>
                <c:f>'Fig. 5'!$M$42:$M$50</c:f>
                <c:numCache>
                  <c:formatCode>General</c:formatCode>
                  <c:ptCount val="9"/>
                  <c:pt idx="0">
                    <c:v>0.72099929216530689</c:v>
                  </c:pt>
                  <c:pt idx="1">
                    <c:v>0.72105117555621112</c:v>
                  </c:pt>
                  <c:pt idx="3">
                    <c:v>0.6</c:v>
                  </c:pt>
                  <c:pt idx="4">
                    <c:v>0.6</c:v>
                  </c:pt>
                  <c:pt idx="5">
                    <c:v>0.6</c:v>
                  </c:pt>
                  <c:pt idx="7">
                    <c:v>0.74710889367336297</c:v>
                  </c:pt>
                  <c:pt idx="8">
                    <c:v>0.67938625292786015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5'!$K$42:$K$50</c:f>
              <c:numCache>
                <c:formatCode>0_);[Red]\(0\)</c:formatCode>
                <c:ptCount val="9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  <c:pt idx="4">
                  <c:v>45</c:v>
                </c:pt>
                <c:pt idx="5">
                  <c:v>46</c:v>
                </c:pt>
                <c:pt idx="6">
                  <c:v>47</c:v>
                </c:pt>
                <c:pt idx="7">
                  <c:v>48</c:v>
                </c:pt>
                <c:pt idx="8">
                  <c:v>49</c:v>
                </c:pt>
              </c:numCache>
            </c:numRef>
          </c:xVal>
          <c:yVal>
            <c:numRef>
              <c:f>'Fig. 5'!$L$42:$L$50</c:f>
              <c:numCache>
                <c:formatCode>0.0_);[Red]\(0.0\)</c:formatCode>
                <c:ptCount val="9"/>
                <c:pt idx="0">
                  <c:v>4.5062455760331677</c:v>
                </c:pt>
                <c:pt idx="1">
                  <c:v>4.5065698472263191</c:v>
                </c:pt>
                <c:pt idx="3">
                  <c:v>3.490018604399332</c:v>
                </c:pt>
                <c:pt idx="4">
                  <c:v>3.089927109704603</c:v>
                </c:pt>
                <c:pt idx="5">
                  <c:v>3.0083190996335913</c:v>
                </c:pt>
                <c:pt idx="7">
                  <c:v>4.6694305854585183</c:v>
                </c:pt>
                <c:pt idx="8">
                  <c:v>4.2461640807991259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187-4A7D-B1F5-556A30973A49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2">
                  <a:lumMod val="50000"/>
                </a:schemeClr>
              </a:solidFill>
              <a:ln w="6350">
                <a:solidFill>
                  <a:schemeClr val="bg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5'!$M$52:$M$74</c:f>
                <c:numCache>
                  <c:formatCode>General</c:formatCode>
                  <c:ptCount val="23"/>
                  <c:pt idx="0">
                    <c:v>0.7160425156536061</c:v>
                  </c:pt>
                  <c:pt idx="1">
                    <c:v>0.70541241763361118</c:v>
                  </c:pt>
                  <c:pt idx="2">
                    <c:v>0.69921946144343017</c:v>
                  </c:pt>
                  <c:pt idx="3">
                    <c:v>0.60522614053954971</c:v>
                  </c:pt>
                  <c:pt idx="4">
                    <c:v>0.6</c:v>
                  </c:pt>
                  <c:pt idx="6">
                    <c:v>0.98314146410885717</c:v>
                  </c:pt>
                  <c:pt idx="7">
                    <c:v>0.8046666660885049</c:v>
                  </c:pt>
                  <c:pt idx="8">
                    <c:v>0.69177269884773152</c:v>
                  </c:pt>
                  <c:pt idx="9">
                    <c:v>0.61449083014160333</c:v>
                  </c:pt>
                  <c:pt idx="11">
                    <c:v>0.90873768990553627</c:v>
                  </c:pt>
                  <c:pt idx="12">
                    <c:v>0.89776477366609553</c:v>
                  </c:pt>
                  <c:pt idx="13">
                    <c:v>0.89440135698765266</c:v>
                  </c:pt>
                  <c:pt idx="14">
                    <c:v>0.87802024848942029</c:v>
                  </c:pt>
                  <c:pt idx="15">
                    <c:v>0.83409909111394831</c:v>
                  </c:pt>
                  <c:pt idx="16">
                    <c:v>0.81774180069220936</c:v>
                  </c:pt>
                  <c:pt idx="17">
                    <c:v>0.81486124219262335</c:v>
                  </c:pt>
                  <c:pt idx="18">
                    <c:v>0.78501927293944418</c:v>
                  </c:pt>
                  <c:pt idx="19">
                    <c:v>0.74099357081773731</c:v>
                  </c:pt>
                  <c:pt idx="21">
                    <c:v>0.6</c:v>
                  </c:pt>
                  <c:pt idx="22">
                    <c:v>0.6</c:v>
                  </c:pt>
                </c:numCache>
              </c:numRef>
            </c:plus>
            <c:minus>
              <c:numRef>
                <c:f>'Fig. 5'!$M$52:$M$74</c:f>
                <c:numCache>
                  <c:formatCode>General</c:formatCode>
                  <c:ptCount val="23"/>
                  <c:pt idx="0">
                    <c:v>0.7160425156536061</c:v>
                  </c:pt>
                  <c:pt idx="1">
                    <c:v>0.70541241763361118</c:v>
                  </c:pt>
                  <c:pt idx="2">
                    <c:v>0.69921946144343017</c:v>
                  </c:pt>
                  <c:pt idx="3">
                    <c:v>0.60522614053954971</c:v>
                  </c:pt>
                  <c:pt idx="4">
                    <c:v>0.6</c:v>
                  </c:pt>
                  <c:pt idx="6">
                    <c:v>0.98314146410885717</c:v>
                  </c:pt>
                  <c:pt idx="7">
                    <c:v>0.8046666660885049</c:v>
                  </c:pt>
                  <c:pt idx="8">
                    <c:v>0.69177269884773152</c:v>
                  </c:pt>
                  <c:pt idx="9">
                    <c:v>0.61449083014160333</c:v>
                  </c:pt>
                  <c:pt idx="11">
                    <c:v>0.90873768990553627</c:v>
                  </c:pt>
                  <c:pt idx="12">
                    <c:v>0.89776477366609553</c:v>
                  </c:pt>
                  <c:pt idx="13">
                    <c:v>0.89440135698765266</c:v>
                  </c:pt>
                  <c:pt idx="14">
                    <c:v>0.87802024848942029</c:v>
                  </c:pt>
                  <c:pt idx="15">
                    <c:v>0.83409909111394831</c:v>
                  </c:pt>
                  <c:pt idx="16">
                    <c:v>0.81774180069220936</c:v>
                  </c:pt>
                  <c:pt idx="17">
                    <c:v>0.81486124219262335</c:v>
                  </c:pt>
                  <c:pt idx="18">
                    <c:v>0.78501927293944418</c:v>
                  </c:pt>
                  <c:pt idx="19">
                    <c:v>0.74099357081773731</c:v>
                  </c:pt>
                  <c:pt idx="21">
                    <c:v>0.6</c:v>
                  </c:pt>
                  <c:pt idx="22">
                    <c:v>0.6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5'!$K$52:$K$74</c:f>
              <c:numCache>
                <c:formatCode>0_);[Red]\(0\)</c:formatCode>
                <c:ptCount val="23"/>
                <c:pt idx="0">
                  <c:v>51</c:v>
                </c:pt>
                <c:pt idx="1">
                  <c:v>52</c:v>
                </c:pt>
                <c:pt idx="2">
                  <c:v>53</c:v>
                </c:pt>
                <c:pt idx="3">
                  <c:v>54</c:v>
                </c:pt>
                <c:pt idx="4">
                  <c:v>55</c:v>
                </c:pt>
                <c:pt idx="5">
                  <c:v>56</c:v>
                </c:pt>
                <c:pt idx="6">
                  <c:v>57</c:v>
                </c:pt>
                <c:pt idx="7">
                  <c:v>58</c:v>
                </c:pt>
                <c:pt idx="8">
                  <c:v>59</c:v>
                </c:pt>
                <c:pt idx="9">
                  <c:v>60</c:v>
                </c:pt>
                <c:pt idx="10">
                  <c:v>61</c:v>
                </c:pt>
                <c:pt idx="11">
                  <c:v>62</c:v>
                </c:pt>
                <c:pt idx="12">
                  <c:v>63</c:v>
                </c:pt>
                <c:pt idx="13">
                  <c:v>64</c:v>
                </c:pt>
                <c:pt idx="14">
                  <c:v>65</c:v>
                </c:pt>
                <c:pt idx="15">
                  <c:v>66</c:v>
                </c:pt>
                <c:pt idx="16">
                  <c:v>67</c:v>
                </c:pt>
                <c:pt idx="17">
                  <c:v>68</c:v>
                </c:pt>
                <c:pt idx="18">
                  <c:v>69</c:v>
                </c:pt>
                <c:pt idx="19">
                  <c:v>70</c:v>
                </c:pt>
                <c:pt idx="20">
                  <c:v>71</c:v>
                </c:pt>
                <c:pt idx="21">
                  <c:v>72</c:v>
                </c:pt>
                <c:pt idx="22">
                  <c:v>73</c:v>
                </c:pt>
              </c:numCache>
            </c:numRef>
          </c:xVal>
          <c:yVal>
            <c:numRef>
              <c:f>'Fig. 5'!$L$52:$L$74</c:f>
              <c:numCache>
                <c:formatCode>0.0_);[Red]\(0.0\)</c:formatCode>
                <c:ptCount val="23"/>
                <c:pt idx="0">
                  <c:v>4.4752657228350383</c:v>
                </c:pt>
                <c:pt idx="1">
                  <c:v>4.4088276102100696</c:v>
                </c:pt>
                <c:pt idx="2">
                  <c:v>4.3701216340214382</c:v>
                </c:pt>
                <c:pt idx="3">
                  <c:v>3.7826633783721855</c:v>
                </c:pt>
                <c:pt idx="4">
                  <c:v>3.5786372049551947</c:v>
                </c:pt>
                <c:pt idx="6">
                  <c:v>6.144634150680357</c:v>
                </c:pt>
                <c:pt idx="7">
                  <c:v>5.0291666630531555</c:v>
                </c:pt>
                <c:pt idx="8">
                  <c:v>4.3235793677983221</c:v>
                </c:pt>
                <c:pt idx="9">
                  <c:v>3.8405676883850206</c:v>
                </c:pt>
                <c:pt idx="11">
                  <c:v>5.6796105619096018</c:v>
                </c:pt>
                <c:pt idx="12">
                  <c:v>5.6110298354130972</c:v>
                </c:pt>
                <c:pt idx="13">
                  <c:v>5.5900084811728288</c:v>
                </c:pt>
                <c:pt idx="14">
                  <c:v>5.4876265530588766</c:v>
                </c:pt>
                <c:pt idx="15">
                  <c:v>5.2131193194621765</c:v>
                </c:pt>
                <c:pt idx="16">
                  <c:v>5.1108862543263083</c:v>
                </c:pt>
                <c:pt idx="17">
                  <c:v>5.092882763703896</c:v>
                </c:pt>
                <c:pt idx="18">
                  <c:v>4.9063704558715262</c:v>
                </c:pt>
                <c:pt idx="19">
                  <c:v>4.6312098176108583</c:v>
                </c:pt>
                <c:pt idx="21">
                  <c:v>3.5214845597745708</c:v>
                </c:pt>
                <c:pt idx="22">
                  <c:v>3.4281177199581734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187-4A7D-B1F5-556A30973A49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6350">
                <a:solidFill>
                  <a:schemeClr val="bg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5'!$M$76:$M$155</c:f>
                <c:numCache>
                  <c:formatCode>General</c:formatCode>
                  <c:ptCount val="80"/>
                  <c:pt idx="0">
                    <c:v>1</c:v>
                  </c:pt>
                  <c:pt idx="1">
                    <c:v>1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1</c:v>
                  </c:pt>
                  <c:pt idx="19">
                    <c:v>1</c:v>
                  </c:pt>
                  <c:pt idx="20">
                    <c:v>1</c:v>
                  </c:pt>
                  <c:pt idx="21">
                    <c:v>1</c:v>
                  </c:pt>
                  <c:pt idx="23">
                    <c:v>1</c:v>
                  </c:pt>
                  <c:pt idx="24">
                    <c:v>1</c:v>
                  </c:pt>
                  <c:pt idx="26">
                    <c:v>1</c:v>
                  </c:pt>
                  <c:pt idx="27">
                    <c:v>1</c:v>
                  </c:pt>
                  <c:pt idx="28">
                    <c:v>1</c:v>
                  </c:pt>
                  <c:pt idx="29">
                    <c:v>1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1</c:v>
                  </c:pt>
                  <c:pt idx="36">
                    <c:v>1</c:v>
                  </c:pt>
                  <c:pt idx="37">
                    <c:v>1</c:v>
                  </c:pt>
                  <c:pt idx="38">
                    <c:v>1</c:v>
                  </c:pt>
                  <c:pt idx="39">
                    <c:v>1</c:v>
                  </c:pt>
                  <c:pt idx="40">
                    <c:v>1</c:v>
                  </c:pt>
                  <c:pt idx="41">
                    <c:v>1</c:v>
                  </c:pt>
                  <c:pt idx="42">
                    <c:v>1</c:v>
                  </c:pt>
                  <c:pt idx="43">
                    <c:v>1</c:v>
                  </c:pt>
                  <c:pt idx="44">
                    <c:v>1</c:v>
                  </c:pt>
                  <c:pt idx="45">
                    <c:v>1</c:v>
                  </c:pt>
                  <c:pt idx="46">
                    <c:v>1</c:v>
                  </c:pt>
                  <c:pt idx="47">
                    <c:v>1</c:v>
                  </c:pt>
                  <c:pt idx="48">
                    <c:v>1</c:v>
                  </c:pt>
                  <c:pt idx="49">
                    <c:v>1</c:v>
                  </c:pt>
                  <c:pt idx="50">
                    <c:v>1</c:v>
                  </c:pt>
                  <c:pt idx="51">
                    <c:v>1</c:v>
                  </c:pt>
                  <c:pt idx="53">
                    <c:v>1</c:v>
                  </c:pt>
                  <c:pt idx="54">
                    <c:v>1</c:v>
                  </c:pt>
                  <c:pt idx="55">
                    <c:v>1</c:v>
                  </c:pt>
                  <c:pt idx="57">
                    <c:v>1</c:v>
                  </c:pt>
                  <c:pt idx="58">
                    <c:v>1</c:v>
                  </c:pt>
                  <c:pt idx="59">
                    <c:v>1</c:v>
                  </c:pt>
                  <c:pt idx="60">
                    <c:v>1</c:v>
                  </c:pt>
                  <c:pt idx="61">
                    <c:v>1</c:v>
                  </c:pt>
                  <c:pt idx="63">
                    <c:v>1</c:v>
                  </c:pt>
                  <c:pt idx="65">
                    <c:v>1</c:v>
                  </c:pt>
                  <c:pt idx="66">
                    <c:v>1</c:v>
                  </c:pt>
                  <c:pt idx="68">
                    <c:v>1</c:v>
                  </c:pt>
                  <c:pt idx="69">
                    <c:v>1</c:v>
                  </c:pt>
                  <c:pt idx="70">
                    <c:v>1</c:v>
                  </c:pt>
                  <c:pt idx="71">
                    <c:v>1</c:v>
                  </c:pt>
                  <c:pt idx="73">
                    <c:v>1</c:v>
                  </c:pt>
                  <c:pt idx="74">
                    <c:v>1</c:v>
                  </c:pt>
                  <c:pt idx="75">
                    <c:v>1</c:v>
                  </c:pt>
                  <c:pt idx="76">
                    <c:v>1</c:v>
                  </c:pt>
                  <c:pt idx="77">
                    <c:v>1</c:v>
                  </c:pt>
                  <c:pt idx="78">
                    <c:v>1</c:v>
                  </c:pt>
                  <c:pt idx="79">
                    <c:v>1</c:v>
                  </c:pt>
                </c:numCache>
              </c:numRef>
            </c:plus>
            <c:minus>
              <c:numRef>
                <c:f>'Fig. 5'!$M$76:$M$155</c:f>
                <c:numCache>
                  <c:formatCode>General</c:formatCode>
                  <c:ptCount val="80"/>
                  <c:pt idx="0">
                    <c:v>1</c:v>
                  </c:pt>
                  <c:pt idx="1">
                    <c:v>1</c:v>
                  </c:pt>
                  <c:pt idx="2">
                    <c:v>1</c:v>
                  </c:pt>
                  <c:pt idx="3">
                    <c:v>1</c:v>
                  </c:pt>
                  <c:pt idx="4">
                    <c:v>1</c:v>
                  </c:pt>
                  <c:pt idx="5">
                    <c:v>1</c:v>
                  </c:pt>
                  <c:pt idx="6">
                    <c:v>1</c:v>
                  </c:pt>
                  <c:pt idx="7">
                    <c:v>1</c:v>
                  </c:pt>
                  <c:pt idx="8">
                    <c:v>1</c:v>
                  </c:pt>
                  <c:pt idx="9">
                    <c:v>1</c:v>
                  </c:pt>
                  <c:pt idx="10">
                    <c:v>1</c:v>
                  </c:pt>
                  <c:pt idx="11">
                    <c:v>1</c:v>
                  </c:pt>
                  <c:pt idx="12">
                    <c:v>1</c:v>
                  </c:pt>
                  <c:pt idx="14">
                    <c:v>1</c:v>
                  </c:pt>
                  <c:pt idx="15">
                    <c:v>1</c:v>
                  </c:pt>
                  <c:pt idx="16">
                    <c:v>1</c:v>
                  </c:pt>
                  <c:pt idx="17">
                    <c:v>1</c:v>
                  </c:pt>
                  <c:pt idx="18">
                    <c:v>1</c:v>
                  </c:pt>
                  <c:pt idx="19">
                    <c:v>1</c:v>
                  </c:pt>
                  <c:pt idx="20">
                    <c:v>1</c:v>
                  </c:pt>
                  <c:pt idx="21">
                    <c:v>1</c:v>
                  </c:pt>
                  <c:pt idx="23">
                    <c:v>1</c:v>
                  </c:pt>
                  <c:pt idx="24">
                    <c:v>1</c:v>
                  </c:pt>
                  <c:pt idx="26">
                    <c:v>1</c:v>
                  </c:pt>
                  <c:pt idx="27">
                    <c:v>1</c:v>
                  </c:pt>
                  <c:pt idx="28">
                    <c:v>1</c:v>
                  </c:pt>
                  <c:pt idx="29">
                    <c:v>1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1</c:v>
                  </c:pt>
                  <c:pt idx="36">
                    <c:v>1</c:v>
                  </c:pt>
                  <c:pt idx="37">
                    <c:v>1</c:v>
                  </c:pt>
                  <c:pt idx="38">
                    <c:v>1</c:v>
                  </c:pt>
                  <c:pt idx="39">
                    <c:v>1</c:v>
                  </c:pt>
                  <c:pt idx="40">
                    <c:v>1</c:v>
                  </c:pt>
                  <c:pt idx="41">
                    <c:v>1</c:v>
                  </c:pt>
                  <c:pt idx="42">
                    <c:v>1</c:v>
                  </c:pt>
                  <c:pt idx="43">
                    <c:v>1</c:v>
                  </c:pt>
                  <c:pt idx="44">
                    <c:v>1</c:v>
                  </c:pt>
                  <c:pt idx="45">
                    <c:v>1</c:v>
                  </c:pt>
                  <c:pt idx="46">
                    <c:v>1</c:v>
                  </c:pt>
                  <c:pt idx="47">
                    <c:v>1</c:v>
                  </c:pt>
                  <c:pt idx="48">
                    <c:v>1</c:v>
                  </c:pt>
                  <c:pt idx="49">
                    <c:v>1</c:v>
                  </c:pt>
                  <c:pt idx="50">
                    <c:v>1</c:v>
                  </c:pt>
                  <c:pt idx="51">
                    <c:v>1</c:v>
                  </c:pt>
                  <c:pt idx="53">
                    <c:v>1</c:v>
                  </c:pt>
                  <c:pt idx="54">
                    <c:v>1</c:v>
                  </c:pt>
                  <c:pt idx="55">
                    <c:v>1</c:v>
                  </c:pt>
                  <c:pt idx="57">
                    <c:v>1</c:v>
                  </c:pt>
                  <c:pt idx="58">
                    <c:v>1</c:v>
                  </c:pt>
                  <c:pt idx="59">
                    <c:v>1</c:v>
                  </c:pt>
                  <c:pt idx="60">
                    <c:v>1</c:v>
                  </c:pt>
                  <c:pt idx="61">
                    <c:v>1</c:v>
                  </c:pt>
                  <c:pt idx="63">
                    <c:v>1</c:v>
                  </c:pt>
                  <c:pt idx="65">
                    <c:v>1</c:v>
                  </c:pt>
                  <c:pt idx="66">
                    <c:v>1</c:v>
                  </c:pt>
                  <c:pt idx="68">
                    <c:v>1</c:v>
                  </c:pt>
                  <c:pt idx="69">
                    <c:v>1</c:v>
                  </c:pt>
                  <c:pt idx="70">
                    <c:v>1</c:v>
                  </c:pt>
                  <c:pt idx="71">
                    <c:v>1</c:v>
                  </c:pt>
                  <c:pt idx="73">
                    <c:v>1</c:v>
                  </c:pt>
                  <c:pt idx="74">
                    <c:v>1</c:v>
                  </c:pt>
                  <c:pt idx="75">
                    <c:v>1</c:v>
                  </c:pt>
                  <c:pt idx="76">
                    <c:v>1</c:v>
                  </c:pt>
                  <c:pt idx="77">
                    <c:v>1</c:v>
                  </c:pt>
                  <c:pt idx="78">
                    <c:v>1</c:v>
                  </c:pt>
                  <c:pt idx="79">
                    <c:v>1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5'!$K$76:$K$155</c:f>
              <c:numCache>
                <c:formatCode>0_);[Red]\(0\)</c:formatCode>
                <c:ptCount val="80"/>
                <c:pt idx="0">
                  <c:v>75</c:v>
                </c:pt>
                <c:pt idx="1">
                  <c:v>76</c:v>
                </c:pt>
                <c:pt idx="2">
                  <c:v>77</c:v>
                </c:pt>
                <c:pt idx="3">
                  <c:v>78</c:v>
                </c:pt>
                <c:pt idx="4">
                  <c:v>79</c:v>
                </c:pt>
                <c:pt idx="5">
                  <c:v>80</c:v>
                </c:pt>
                <c:pt idx="6">
                  <c:v>81</c:v>
                </c:pt>
                <c:pt idx="7">
                  <c:v>82</c:v>
                </c:pt>
                <c:pt idx="8">
                  <c:v>83</c:v>
                </c:pt>
                <c:pt idx="9">
                  <c:v>84</c:v>
                </c:pt>
                <c:pt idx="10">
                  <c:v>85</c:v>
                </c:pt>
                <c:pt idx="11">
                  <c:v>86</c:v>
                </c:pt>
                <c:pt idx="12">
                  <c:v>87</c:v>
                </c:pt>
                <c:pt idx="13">
                  <c:v>88</c:v>
                </c:pt>
                <c:pt idx="14">
                  <c:v>89</c:v>
                </c:pt>
                <c:pt idx="15">
                  <c:v>90</c:v>
                </c:pt>
                <c:pt idx="16">
                  <c:v>91</c:v>
                </c:pt>
                <c:pt idx="17">
                  <c:v>92</c:v>
                </c:pt>
                <c:pt idx="18">
                  <c:v>93</c:v>
                </c:pt>
                <c:pt idx="19">
                  <c:v>94</c:v>
                </c:pt>
                <c:pt idx="20">
                  <c:v>95</c:v>
                </c:pt>
                <c:pt idx="21">
                  <c:v>96</c:v>
                </c:pt>
                <c:pt idx="22">
                  <c:v>97</c:v>
                </c:pt>
                <c:pt idx="23">
                  <c:v>98</c:v>
                </c:pt>
                <c:pt idx="24">
                  <c:v>99</c:v>
                </c:pt>
                <c:pt idx="25">
                  <c:v>100</c:v>
                </c:pt>
                <c:pt idx="26">
                  <c:v>101</c:v>
                </c:pt>
                <c:pt idx="27">
                  <c:v>102</c:v>
                </c:pt>
                <c:pt idx="28">
                  <c:v>103</c:v>
                </c:pt>
                <c:pt idx="29">
                  <c:v>104</c:v>
                </c:pt>
                <c:pt idx="30">
                  <c:v>105</c:v>
                </c:pt>
                <c:pt idx="31">
                  <c:v>106</c:v>
                </c:pt>
                <c:pt idx="32">
                  <c:v>107</c:v>
                </c:pt>
                <c:pt idx="33">
                  <c:v>108</c:v>
                </c:pt>
                <c:pt idx="34">
                  <c:v>109</c:v>
                </c:pt>
                <c:pt idx="35">
                  <c:v>110</c:v>
                </c:pt>
                <c:pt idx="36">
                  <c:v>111</c:v>
                </c:pt>
                <c:pt idx="37">
                  <c:v>112</c:v>
                </c:pt>
                <c:pt idx="38">
                  <c:v>113</c:v>
                </c:pt>
                <c:pt idx="39">
                  <c:v>114</c:v>
                </c:pt>
                <c:pt idx="40">
                  <c:v>115</c:v>
                </c:pt>
                <c:pt idx="41">
                  <c:v>116</c:v>
                </c:pt>
                <c:pt idx="42">
                  <c:v>117</c:v>
                </c:pt>
                <c:pt idx="43">
                  <c:v>118</c:v>
                </c:pt>
                <c:pt idx="44">
                  <c:v>119</c:v>
                </c:pt>
                <c:pt idx="45">
                  <c:v>120</c:v>
                </c:pt>
                <c:pt idx="46">
                  <c:v>121</c:v>
                </c:pt>
                <c:pt idx="47">
                  <c:v>122</c:v>
                </c:pt>
                <c:pt idx="48">
                  <c:v>123</c:v>
                </c:pt>
                <c:pt idx="49">
                  <c:v>124</c:v>
                </c:pt>
                <c:pt idx="50">
                  <c:v>125</c:v>
                </c:pt>
                <c:pt idx="51">
                  <c:v>126</c:v>
                </c:pt>
                <c:pt idx="52">
                  <c:v>127</c:v>
                </c:pt>
                <c:pt idx="53">
                  <c:v>128</c:v>
                </c:pt>
                <c:pt idx="54">
                  <c:v>129</c:v>
                </c:pt>
                <c:pt idx="55">
                  <c:v>130</c:v>
                </c:pt>
                <c:pt idx="56">
                  <c:v>131</c:v>
                </c:pt>
                <c:pt idx="57">
                  <c:v>132</c:v>
                </c:pt>
                <c:pt idx="58">
                  <c:v>133</c:v>
                </c:pt>
                <c:pt idx="59">
                  <c:v>134</c:v>
                </c:pt>
                <c:pt idx="60">
                  <c:v>135</c:v>
                </c:pt>
                <c:pt idx="61">
                  <c:v>136</c:v>
                </c:pt>
                <c:pt idx="62">
                  <c:v>137</c:v>
                </c:pt>
                <c:pt idx="63">
                  <c:v>138</c:v>
                </c:pt>
                <c:pt idx="64">
                  <c:v>139</c:v>
                </c:pt>
                <c:pt idx="65">
                  <c:v>140</c:v>
                </c:pt>
                <c:pt idx="66">
                  <c:v>141</c:v>
                </c:pt>
                <c:pt idx="67">
                  <c:v>142</c:v>
                </c:pt>
                <c:pt idx="68">
                  <c:v>143</c:v>
                </c:pt>
                <c:pt idx="69">
                  <c:v>144</c:v>
                </c:pt>
                <c:pt idx="70">
                  <c:v>145</c:v>
                </c:pt>
                <c:pt idx="71">
                  <c:v>146</c:v>
                </c:pt>
                <c:pt idx="72">
                  <c:v>147</c:v>
                </c:pt>
                <c:pt idx="73">
                  <c:v>148</c:v>
                </c:pt>
                <c:pt idx="74">
                  <c:v>149</c:v>
                </c:pt>
                <c:pt idx="75">
                  <c:v>150</c:v>
                </c:pt>
                <c:pt idx="76">
                  <c:v>151</c:v>
                </c:pt>
                <c:pt idx="77">
                  <c:v>152</c:v>
                </c:pt>
                <c:pt idx="78">
                  <c:v>153</c:v>
                </c:pt>
                <c:pt idx="79">
                  <c:v>154</c:v>
                </c:pt>
              </c:numCache>
            </c:numRef>
          </c:xVal>
          <c:yVal>
            <c:numRef>
              <c:f>'Fig. 5'!$L$76:$L$155</c:f>
              <c:numCache>
                <c:formatCode>0.0_);[Red]\(0.0\)</c:formatCode>
                <c:ptCount val="80"/>
                <c:pt idx="0">
                  <c:v>5.1543058751349058</c:v>
                </c:pt>
                <c:pt idx="1">
                  <c:v>4.9601587883773206</c:v>
                </c:pt>
                <c:pt idx="2">
                  <c:v>4.2680369681255099</c:v>
                </c:pt>
                <c:pt idx="3">
                  <c:v>3.8419460332829485</c:v>
                </c:pt>
                <c:pt idx="4">
                  <c:v>3.8198887522945109</c:v>
                </c:pt>
                <c:pt idx="5">
                  <c:v>3.657556449445563</c:v>
                </c:pt>
                <c:pt idx="6">
                  <c:v>3.4647145385733658</c:v>
                </c:pt>
                <c:pt idx="7">
                  <c:v>3.4350009971841766</c:v>
                </c:pt>
                <c:pt idx="8">
                  <c:v>3.2765214347276848</c:v>
                </c:pt>
                <c:pt idx="9">
                  <c:v>3.2729400605192875</c:v>
                </c:pt>
                <c:pt idx="10">
                  <c:v>3.2460656732987472</c:v>
                </c:pt>
                <c:pt idx="11">
                  <c:v>3.2290703232811557</c:v>
                </c:pt>
                <c:pt idx="12">
                  <c:v>2.8249984776972998</c:v>
                </c:pt>
                <c:pt idx="14">
                  <c:v>5.4264962088728828</c:v>
                </c:pt>
                <c:pt idx="15">
                  <c:v>5.0986020925781084</c:v>
                </c:pt>
                <c:pt idx="16">
                  <c:v>5.0090774761299066</c:v>
                </c:pt>
                <c:pt idx="17">
                  <c:v>4.6137362244685951</c:v>
                </c:pt>
                <c:pt idx="18">
                  <c:v>4.2388108419427564</c:v>
                </c:pt>
                <c:pt idx="19">
                  <c:v>4.1229167907968458</c:v>
                </c:pt>
                <c:pt idx="20">
                  <c:v>4.0889083383632787</c:v>
                </c:pt>
                <c:pt idx="21">
                  <c:v>3.3134248904168162</c:v>
                </c:pt>
                <c:pt idx="23">
                  <c:v>4.9599180743875086</c:v>
                </c:pt>
                <c:pt idx="24">
                  <c:v>4.0763915041278542</c:v>
                </c:pt>
                <c:pt idx="26">
                  <c:v>5.1487026473271014</c:v>
                </c:pt>
                <c:pt idx="27">
                  <c:v>4.4011119993005501</c:v>
                </c:pt>
                <c:pt idx="28">
                  <c:v>4.0280254941465365</c:v>
                </c:pt>
                <c:pt idx="29">
                  <c:v>3.6430474186676074</c:v>
                </c:pt>
                <c:pt idx="31">
                  <c:v>4.1246761771005804</c:v>
                </c:pt>
                <c:pt idx="32">
                  <c:v>3.8549689263998546</c:v>
                </c:pt>
                <c:pt idx="33">
                  <c:v>3.3734609800808224</c:v>
                </c:pt>
                <c:pt idx="34">
                  <c:v>3.0419564047102008</c:v>
                </c:pt>
                <c:pt idx="36">
                  <c:v>6.0168936631234073</c:v>
                </c:pt>
                <c:pt idx="37">
                  <c:v>5.0833310325157806</c:v>
                </c:pt>
                <c:pt idx="38">
                  <c:v>4.777634042941469</c:v>
                </c:pt>
                <c:pt idx="39">
                  <c:v>4.6809202847006013</c:v>
                </c:pt>
                <c:pt idx="40">
                  <c:v>4.648654442438704</c:v>
                </c:pt>
                <c:pt idx="41">
                  <c:v>4.5527846003413135</c:v>
                </c:pt>
                <c:pt idx="42">
                  <c:v>4.5108038695231576</c:v>
                </c:pt>
                <c:pt idx="43">
                  <c:v>4.0030521174965212</c:v>
                </c:pt>
                <c:pt idx="44">
                  <c:v>3.9920834808146952</c:v>
                </c:pt>
                <c:pt idx="45">
                  <c:v>3.7667672981183054</c:v>
                </c:pt>
                <c:pt idx="46">
                  <c:v>3.6008215835049588</c:v>
                </c:pt>
                <c:pt idx="47">
                  <c:v>3.5873880472326016</c:v>
                </c:pt>
                <c:pt idx="48">
                  <c:v>3.3946540825020004</c:v>
                </c:pt>
                <c:pt idx="49">
                  <c:v>3.2685110713364836</c:v>
                </c:pt>
                <c:pt idx="50">
                  <c:v>3.1298575254432461</c:v>
                </c:pt>
                <c:pt idx="51">
                  <c:v>2.8850030990783715</c:v>
                </c:pt>
                <c:pt idx="53">
                  <c:v>5.3449576376494656</c:v>
                </c:pt>
                <c:pt idx="54">
                  <c:v>5.0651760439110181</c:v>
                </c:pt>
                <c:pt idx="55">
                  <c:v>3.5891157438428309</c:v>
                </c:pt>
                <c:pt idx="57">
                  <c:v>3.7160052886733435</c:v>
                </c:pt>
                <c:pt idx="58">
                  <c:v>3.5285453608641051</c:v>
                </c:pt>
                <c:pt idx="59">
                  <c:v>3.0481816675705482</c:v>
                </c:pt>
                <c:pt idx="60">
                  <c:v>2.8907495432969768</c:v>
                </c:pt>
                <c:pt idx="61">
                  <c:v>2.5112889443574673</c:v>
                </c:pt>
                <c:pt idx="63">
                  <c:v>4.2228928533084371</c:v>
                </c:pt>
                <c:pt idx="65">
                  <c:v>3.5204777745631657</c:v>
                </c:pt>
                <c:pt idx="66">
                  <c:v>2.6756508639606844</c:v>
                </c:pt>
                <c:pt idx="68">
                  <c:v>4.9043501992068865</c:v>
                </c:pt>
                <c:pt idx="69">
                  <c:v>4.5565770293895564</c:v>
                </c:pt>
                <c:pt idx="70">
                  <c:v>3.3972281288846182</c:v>
                </c:pt>
                <c:pt idx="71">
                  <c:v>3.3243165407221795</c:v>
                </c:pt>
                <c:pt idx="73">
                  <c:v>4.2880446561493217</c:v>
                </c:pt>
                <c:pt idx="74">
                  <c:v>4.1374802615933488</c:v>
                </c:pt>
                <c:pt idx="75">
                  <c:v>4.052119463546993</c:v>
                </c:pt>
                <c:pt idx="76">
                  <c:v>3.9407088675121118</c:v>
                </c:pt>
                <c:pt idx="77">
                  <c:v>3.7089176880203483</c:v>
                </c:pt>
                <c:pt idx="78">
                  <c:v>3.0089591419502058</c:v>
                </c:pt>
                <c:pt idx="79">
                  <c:v>3.0013308792542044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187-4A7D-B1F5-556A30973A49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bg1"/>
              </a:solidFill>
              <a:ln w="6350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1"/>
            <c:plus>
              <c:numRef>
                <c:f>'Fig. 5'!$M$157:$M$213</c:f>
                <c:numCache>
                  <c:formatCode>General</c:formatCode>
                  <c:ptCount val="57"/>
                  <c:pt idx="0">
                    <c:v>0.6</c:v>
                  </c:pt>
                  <c:pt idx="1">
                    <c:v>0.6</c:v>
                  </c:pt>
                  <c:pt idx="2">
                    <c:v>0.6</c:v>
                  </c:pt>
                  <c:pt idx="3">
                    <c:v>0.6</c:v>
                  </c:pt>
                  <c:pt idx="4">
                    <c:v>0.6</c:v>
                  </c:pt>
                  <c:pt idx="5">
                    <c:v>0.6</c:v>
                  </c:pt>
                  <c:pt idx="6">
                    <c:v>0.6</c:v>
                  </c:pt>
                  <c:pt idx="7">
                    <c:v>0.6</c:v>
                  </c:pt>
                  <c:pt idx="9">
                    <c:v>0.6</c:v>
                  </c:pt>
                  <c:pt idx="10">
                    <c:v>0.6</c:v>
                  </c:pt>
                  <c:pt idx="11">
                    <c:v>0.6</c:v>
                  </c:pt>
                  <c:pt idx="12">
                    <c:v>0.6</c:v>
                  </c:pt>
                  <c:pt idx="14">
                    <c:v>0.6</c:v>
                  </c:pt>
                  <c:pt idx="15">
                    <c:v>0.6</c:v>
                  </c:pt>
                  <c:pt idx="17">
                    <c:v>0.6</c:v>
                  </c:pt>
                  <c:pt idx="18">
                    <c:v>0.6</c:v>
                  </c:pt>
                  <c:pt idx="19">
                    <c:v>0.6</c:v>
                  </c:pt>
                  <c:pt idx="20">
                    <c:v>0.6</c:v>
                  </c:pt>
                  <c:pt idx="21">
                    <c:v>0.6</c:v>
                  </c:pt>
                  <c:pt idx="22">
                    <c:v>0.6</c:v>
                  </c:pt>
                  <c:pt idx="23">
                    <c:v>0.6</c:v>
                  </c:pt>
                  <c:pt idx="25">
                    <c:v>0.6</c:v>
                  </c:pt>
                  <c:pt idx="26">
                    <c:v>0.6</c:v>
                  </c:pt>
                  <c:pt idx="27">
                    <c:v>0.6</c:v>
                  </c:pt>
                  <c:pt idx="28">
                    <c:v>0.6</c:v>
                  </c:pt>
                  <c:pt idx="29">
                    <c:v>0.6</c:v>
                  </c:pt>
                  <c:pt idx="30">
                    <c:v>0.6</c:v>
                  </c:pt>
                  <c:pt idx="32">
                    <c:v>0.6</c:v>
                  </c:pt>
                  <c:pt idx="33">
                    <c:v>0.6</c:v>
                  </c:pt>
                  <c:pt idx="34">
                    <c:v>0.6</c:v>
                  </c:pt>
                  <c:pt idx="35">
                    <c:v>0.6</c:v>
                  </c:pt>
                  <c:pt idx="37">
                    <c:v>0.6</c:v>
                  </c:pt>
                  <c:pt idx="38">
                    <c:v>0.6</c:v>
                  </c:pt>
                  <c:pt idx="40">
                    <c:v>0.6</c:v>
                  </c:pt>
                  <c:pt idx="41">
                    <c:v>0.6</c:v>
                  </c:pt>
                  <c:pt idx="42">
                    <c:v>0.6</c:v>
                  </c:pt>
                  <c:pt idx="43">
                    <c:v>0.6</c:v>
                  </c:pt>
                  <c:pt idx="44">
                    <c:v>0.6</c:v>
                  </c:pt>
                  <c:pt idx="45">
                    <c:v>0.6</c:v>
                  </c:pt>
                  <c:pt idx="46">
                    <c:v>0.6</c:v>
                  </c:pt>
                  <c:pt idx="47">
                    <c:v>0.6</c:v>
                  </c:pt>
                  <c:pt idx="48">
                    <c:v>0.6</c:v>
                  </c:pt>
                  <c:pt idx="49">
                    <c:v>0.6</c:v>
                  </c:pt>
                  <c:pt idx="50">
                    <c:v>0.6</c:v>
                  </c:pt>
                  <c:pt idx="51">
                    <c:v>0.6</c:v>
                  </c:pt>
                  <c:pt idx="52">
                    <c:v>0.6</c:v>
                  </c:pt>
                  <c:pt idx="53">
                    <c:v>0.6</c:v>
                  </c:pt>
                  <c:pt idx="54">
                    <c:v>0.6</c:v>
                  </c:pt>
                  <c:pt idx="55">
                    <c:v>0.6</c:v>
                  </c:pt>
                  <c:pt idx="56">
                    <c:v>0.6</c:v>
                  </c:pt>
                </c:numCache>
              </c:numRef>
            </c:plus>
            <c:minus>
              <c:numRef>
                <c:f>'Fig. 5'!$M$157:$M$213</c:f>
                <c:numCache>
                  <c:formatCode>General</c:formatCode>
                  <c:ptCount val="57"/>
                  <c:pt idx="0">
                    <c:v>0.6</c:v>
                  </c:pt>
                  <c:pt idx="1">
                    <c:v>0.6</c:v>
                  </c:pt>
                  <c:pt idx="2">
                    <c:v>0.6</c:v>
                  </c:pt>
                  <c:pt idx="3">
                    <c:v>0.6</c:v>
                  </c:pt>
                  <c:pt idx="4">
                    <c:v>0.6</c:v>
                  </c:pt>
                  <c:pt idx="5">
                    <c:v>0.6</c:v>
                  </c:pt>
                  <c:pt idx="6">
                    <c:v>0.6</c:v>
                  </c:pt>
                  <c:pt idx="7">
                    <c:v>0.6</c:v>
                  </c:pt>
                  <c:pt idx="9">
                    <c:v>0.6</c:v>
                  </c:pt>
                  <c:pt idx="10">
                    <c:v>0.6</c:v>
                  </c:pt>
                  <c:pt idx="11">
                    <c:v>0.6</c:v>
                  </c:pt>
                  <c:pt idx="12">
                    <c:v>0.6</c:v>
                  </c:pt>
                  <c:pt idx="14">
                    <c:v>0.6</c:v>
                  </c:pt>
                  <c:pt idx="15">
                    <c:v>0.6</c:v>
                  </c:pt>
                  <c:pt idx="17">
                    <c:v>0.6</c:v>
                  </c:pt>
                  <c:pt idx="18">
                    <c:v>0.6</c:v>
                  </c:pt>
                  <c:pt idx="19">
                    <c:v>0.6</c:v>
                  </c:pt>
                  <c:pt idx="20">
                    <c:v>0.6</c:v>
                  </c:pt>
                  <c:pt idx="21">
                    <c:v>0.6</c:v>
                  </c:pt>
                  <c:pt idx="22">
                    <c:v>0.6</c:v>
                  </c:pt>
                  <c:pt idx="23">
                    <c:v>0.6</c:v>
                  </c:pt>
                  <c:pt idx="25">
                    <c:v>0.6</c:v>
                  </c:pt>
                  <c:pt idx="26">
                    <c:v>0.6</c:v>
                  </c:pt>
                  <c:pt idx="27">
                    <c:v>0.6</c:v>
                  </c:pt>
                  <c:pt idx="28">
                    <c:v>0.6</c:v>
                  </c:pt>
                  <c:pt idx="29">
                    <c:v>0.6</c:v>
                  </c:pt>
                  <c:pt idx="30">
                    <c:v>0.6</c:v>
                  </c:pt>
                  <c:pt idx="32">
                    <c:v>0.6</c:v>
                  </c:pt>
                  <c:pt idx="33">
                    <c:v>0.6</c:v>
                  </c:pt>
                  <c:pt idx="34">
                    <c:v>0.6</c:v>
                  </c:pt>
                  <c:pt idx="35">
                    <c:v>0.6</c:v>
                  </c:pt>
                  <c:pt idx="37">
                    <c:v>0.6</c:v>
                  </c:pt>
                  <c:pt idx="38">
                    <c:v>0.6</c:v>
                  </c:pt>
                  <c:pt idx="40">
                    <c:v>0.6</c:v>
                  </c:pt>
                  <c:pt idx="41">
                    <c:v>0.6</c:v>
                  </c:pt>
                  <c:pt idx="42">
                    <c:v>0.6</c:v>
                  </c:pt>
                  <c:pt idx="43">
                    <c:v>0.6</c:v>
                  </c:pt>
                  <c:pt idx="44">
                    <c:v>0.6</c:v>
                  </c:pt>
                  <c:pt idx="45">
                    <c:v>0.6</c:v>
                  </c:pt>
                  <c:pt idx="46">
                    <c:v>0.6</c:v>
                  </c:pt>
                  <c:pt idx="47">
                    <c:v>0.6</c:v>
                  </c:pt>
                  <c:pt idx="48">
                    <c:v>0.6</c:v>
                  </c:pt>
                  <c:pt idx="49">
                    <c:v>0.6</c:v>
                  </c:pt>
                  <c:pt idx="50">
                    <c:v>0.6</c:v>
                  </c:pt>
                  <c:pt idx="51">
                    <c:v>0.6</c:v>
                  </c:pt>
                  <c:pt idx="52">
                    <c:v>0.6</c:v>
                  </c:pt>
                  <c:pt idx="53">
                    <c:v>0.6</c:v>
                  </c:pt>
                  <c:pt idx="54">
                    <c:v>0.6</c:v>
                  </c:pt>
                  <c:pt idx="55">
                    <c:v>0.6</c:v>
                  </c:pt>
                  <c:pt idx="56">
                    <c:v>0.6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5'!$K$157:$K$213</c:f>
              <c:numCache>
                <c:formatCode>0_);[Red]\(0\)</c:formatCode>
                <c:ptCount val="57"/>
                <c:pt idx="0">
                  <c:v>156</c:v>
                </c:pt>
                <c:pt idx="1">
                  <c:v>157</c:v>
                </c:pt>
                <c:pt idx="2">
                  <c:v>158</c:v>
                </c:pt>
                <c:pt idx="3">
                  <c:v>159</c:v>
                </c:pt>
                <c:pt idx="4">
                  <c:v>160</c:v>
                </c:pt>
                <c:pt idx="5">
                  <c:v>161</c:v>
                </c:pt>
                <c:pt idx="6">
                  <c:v>162</c:v>
                </c:pt>
                <c:pt idx="7">
                  <c:v>163</c:v>
                </c:pt>
                <c:pt idx="8">
                  <c:v>164</c:v>
                </c:pt>
                <c:pt idx="9">
                  <c:v>165</c:v>
                </c:pt>
                <c:pt idx="10">
                  <c:v>166</c:v>
                </c:pt>
                <c:pt idx="11">
                  <c:v>167</c:v>
                </c:pt>
                <c:pt idx="12">
                  <c:v>168</c:v>
                </c:pt>
                <c:pt idx="13">
                  <c:v>169</c:v>
                </c:pt>
                <c:pt idx="14">
                  <c:v>170</c:v>
                </c:pt>
                <c:pt idx="15">
                  <c:v>171</c:v>
                </c:pt>
                <c:pt idx="16">
                  <c:v>172</c:v>
                </c:pt>
                <c:pt idx="17">
                  <c:v>173</c:v>
                </c:pt>
                <c:pt idx="18">
                  <c:v>174</c:v>
                </c:pt>
                <c:pt idx="19">
                  <c:v>175</c:v>
                </c:pt>
                <c:pt idx="20">
                  <c:v>176</c:v>
                </c:pt>
                <c:pt idx="21">
                  <c:v>177</c:v>
                </c:pt>
                <c:pt idx="22">
                  <c:v>178</c:v>
                </c:pt>
                <c:pt idx="23">
                  <c:v>179</c:v>
                </c:pt>
                <c:pt idx="24">
                  <c:v>180</c:v>
                </c:pt>
                <c:pt idx="25">
                  <c:v>181</c:v>
                </c:pt>
                <c:pt idx="26">
                  <c:v>182</c:v>
                </c:pt>
                <c:pt idx="27">
                  <c:v>183</c:v>
                </c:pt>
                <c:pt idx="28">
                  <c:v>184</c:v>
                </c:pt>
                <c:pt idx="29">
                  <c:v>185</c:v>
                </c:pt>
                <c:pt idx="30">
                  <c:v>186</c:v>
                </c:pt>
                <c:pt idx="31">
                  <c:v>187</c:v>
                </c:pt>
                <c:pt idx="32">
                  <c:v>188</c:v>
                </c:pt>
                <c:pt idx="33">
                  <c:v>189</c:v>
                </c:pt>
                <c:pt idx="34">
                  <c:v>190</c:v>
                </c:pt>
                <c:pt idx="35">
                  <c:v>191</c:v>
                </c:pt>
                <c:pt idx="36">
                  <c:v>192</c:v>
                </c:pt>
                <c:pt idx="37">
                  <c:v>193</c:v>
                </c:pt>
                <c:pt idx="38">
                  <c:v>194</c:v>
                </c:pt>
                <c:pt idx="39">
                  <c:v>195</c:v>
                </c:pt>
                <c:pt idx="40">
                  <c:v>196</c:v>
                </c:pt>
                <c:pt idx="41">
                  <c:v>197</c:v>
                </c:pt>
                <c:pt idx="42">
                  <c:v>198</c:v>
                </c:pt>
                <c:pt idx="43">
                  <c:v>199</c:v>
                </c:pt>
                <c:pt idx="44">
                  <c:v>200</c:v>
                </c:pt>
                <c:pt idx="45">
                  <c:v>201</c:v>
                </c:pt>
                <c:pt idx="46">
                  <c:v>202</c:v>
                </c:pt>
                <c:pt idx="47">
                  <c:v>203</c:v>
                </c:pt>
                <c:pt idx="48">
                  <c:v>204</c:v>
                </c:pt>
                <c:pt idx="49">
                  <c:v>205</c:v>
                </c:pt>
                <c:pt idx="50">
                  <c:v>206</c:v>
                </c:pt>
                <c:pt idx="51">
                  <c:v>207</c:v>
                </c:pt>
                <c:pt idx="52">
                  <c:v>208</c:v>
                </c:pt>
                <c:pt idx="53">
                  <c:v>209</c:v>
                </c:pt>
                <c:pt idx="54">
                  <c:v>210</c:v>
                </c:pt>
                <c:pt idx="55">
                  <c:v>211</c:v>
                </c:pt>
                <c:pt idx="56">
                  <c:v>212</c:v>
                </c:pt>
              </c:numCache>
            </c:numRef>
          </c:xVal>
          <c:yVal>
            <c:numRef>
              <c:f>'Fig. 5'!$L$157:$L$213</c:f>
              <c:numCache>
                <c:formatCode>0.0_);[Red]\(0.0\)</c:formatCode>
                <c:ptCount val="57"/>
                <c:pt idx="0">
                  <c:v>3.1426776199094615</c:v>
                </c:pt>
                <c:pt idx="1">
                  <c:v>1.9294181636464054</c:v>
                </c:pt>
                <c:pt idx="2">
                  <c:v>1.9027138890021746</c:v>
                </c:pt>
                <c:pt idx="3">
                  <c:v>1.8343187392668023</c:v>
                </c:pt>
                <c:pt idx="4">
                  <c:v>1.8223050481882574</c:v>
                </c:pt>
                <c:pt idx="5">
                  <c:v>1.8029709014419311</c:v>
                </c:pt>
                <c:pt idx="6">
                  <c:v>1.774359419325269</c:v>
                </c:pt>
                <c:pt idx="7">
                  <c:v>0.73798610889019478</c:v>
                </c:pt>
                <c:pt idx="9">
                  <c:v>1.6529162874601753</c:v>
                </c:pt>
                <c:pt idx="10">
                  <c:v>1.5209564394116346</c:v>
                </c:pt>
                <c:pt idx="11">
                  <c:v>1.4665883514836482</c:v>
                </c:pt>
                <c:pt idx="12">
                  <c:v>1.3629458829367915</c:v>
                </c:pt>
                <c:pt idx="14">
                  <c:v>1.4737081152882638</c:v>
                </c:pt>
                <c:pt idx="15">
                  <c:v>1.4034693573697337</c:v>
                </c:pt>
                <c:pt idx="17">
                  <c:v>1.8448059962082097</c:v>
                </c:pt>
                <c:pt idx="18">
                  <c:v>1.8114510958365018</c:v>
                </c:pt>
                <c:pt idx="19">
                  <c:v>1.6779141635344905</c:v>
                </c:pt>
                <c:pt idx="20">
                  <c:v>1.5696188373516475</c:v>
                </c:pt>
                <c:pt idx="21">
                  <c:v>1.4476820837485327</c:v>
                </c:pt>
                <c:pt idx="22">
                  <c:v>1.3298688998582762</c:v>
                </c:pt>
                <c:pt idx="23">
                  <c:v>1.2865376566775149</c:v>
                </c:pt>
                <c:pt idx="25">
                  <c:v>2.4836959274670871</c:v>
                </c:pt>
                <c:pt idx="26">
                  <c:v>1.9675674335693962</c:v>
                </c:pt>
                <c:pt idx="27">
                  <c:v>1.8992663324523551</c:v>
                </c:pt>
                <c:pt idx="28">
                  <c:v>1.8634602903625226</c:v>
                </c:pt>
                <c:pt idx="29">
                  <c:v>1.8533243736363489</c:v>
                </c:pt>
                <c:pt idx="30">
                  <c:v>1.8132212955348908</c:v>
                </c:pt>
                <c:pt idx="32">
                  <c:v>1.7129925824185996</c:v>
                </c:pt>
                <c:pt idx="33">
                  <c:v>1.6737288554330974</c:v>
                </c:pt>
                <c:pt idx="34">
                  <c:v>1.505599431304999</c:v>
                </c:pt>
                <c:pt idx="35">
                  <c:v>1.4959655175936157</c:v>
                </c:pt>
                <c:pt idx="37">
                  <c:v>1.1078659009640619</c:v>
                </c:pt>
                <c:pt idx="38">
                  <c:v>1.0252443475219619</c:v>
                </c:pt>
                <c:pt idx="40">
                  <c:v>1.4487639476596541</c:v>
                </c:pt>
                <c:pt idx="41">
                  <c:v>1.452332628813497</c:v>
                </c:pt>
                <c:pt idx="42">
                  <c:v>1.4368199701925937</c:v>
                </c:pt>
                <c:pt idx="43">
                  <c:v>1.4089082097437311</c:v>
                </c:pt>
                <c:pt idx="44">
                  <c:v>1.2885510563335998</c:v>
                </c:pt>
                <c:pt idx="45">
                  <c:v>1.2660171979646679</c:v>
                </c:pt>
                <c:pt idx="46">
                  <c:v>1.2634036964000637</c:v>
                </c:pt>
                <c:pt idx="47">
                  <c:v>1.2382402899117926</c:v>
                </c:pt>
                <c:pt idx="48">
                  <c:v>0.9761505056447527</c:v>
                </c:pt>
                <c:pt idx="49">
                  <c:v>0.87535166147044208</c:v>
                </c:pt>
                <c:pt idx="50">
                  <c:v>0.88106981656352934</c:v>
                </c:pt>
                <c:pt idx="51">
                  <c:v>0.85911696464223453</c:v>
                </c:pt>
                <c:pt idx="52">
                  <c:v>0.86333776846563781</c:v>
                </c:pt>
                <c:pt idx="53">
                  <c:v>0.84866725088399819</c:v>
                </c:pt>
                <c:pt idx="54">
                  <c:v>0.77904642135567936</c:v>
                </c:pt>
                <c:pt idx="55">
                  <c:v>0.76016139757272461</c:v>
                </c:pt>
                <c:pt idx="56">
                  <c:v>0.73754067656590883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187-4A7D-B1F5-556A30973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3263728"/>
        <c:axId val="277895744"/>
      </c:scatterChart>
      <c:valAx>
        <c:axId val="1103263728"/>
        <c:scaling>
          <c:orientation val="minMax"/>
          <c:max val="220"/>
          <c:min val="0"/>
        </c:scaling>
        <c:delete val="0"/>
        <c:axPos val="b"/>
        <c:numFmt formatCode="0_);[Red]\(0\)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77895744"/>
        <c:crosses val="autoZero"/>
        <c:crossBetween val="midCat"/>
      </c:valAx>
      <c:valAx>
        <c:axId val="2778957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_);[Red]\(0.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103263728"/>
        <c:crosses val="autoZero"/>
        <c:crossBetween val="midCat"/>
        <c:minorUnit val="0.5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Cl</c:v>
          </c:tx>
          <c:spPr>
            <a:ln w="1905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0000FF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6'!$O$3:$O$29</c:f>
                <c:numCache>
                  <c:formatCode>General</c:formatCode>
                  <c:ptCount val="27"/>
                  <c:pt idx="0">
                    <c:v>15420.709979862271</c:v>
                  </c:pt>
                </c:numCache>
              </c:numRef>
            </c:plus>
            <c:minus>
              <c:numRef>
                <c:f>'Fig. 6'!$O$3:$O$29</c:f>
                <c:numCache>
                  <c:formatCode>General</c:formatCode>
                  <c:ptCount val="27"/>
                  <c:pt idx="0">
                    <c:v>15420.709979862271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6'!$M$3:$M$63</c:f>
              <c:numCache>
                <c:formatCode>General</c:formatCode>
                <c:ptCount val="61"/>
                <c:pt idx="0" formatCode="0_);[Red]\(0\)">
                  <c:v>1</c:v>
                </c:pt>
                <c:pt idx="3" formatCode="0_);[Red]\(0\)">
                  <c:v>2</c:v>
                </c:pt>
                <c:pt idx="4" formatCode="0_);[Red]\(0\)">
                  <c:v>2</c:v>
                </c:pt>
                <c:pt idx="5" formatCode="0_);[Red]\(0\)">
                  <c:v>2</c:v>
                </c:pt>
                <c:pt idx="6" formatCode="0_);[Red]\(0\)">
                  <c:v>2</c:v>
                </c:pt>
                <c:pt idx="7" formatCode="0_);[Red]\(0\)">
                  <c:v>2</c:v>
                </c:pt>
                <c:pt idx="8" formatCode="0_);[Red]\(0\)">
                  <c:v>2</c:v>
                </c:pt>
                <c:pt idx="9" formatCode="0_);[Red]\(0\)">
                  <c:v>2</c:v>
                </c:pt>
                <c:pt idx="10" formatCode="0_);[Red]\(0\)">
                  <c:v>2</c:v>
                </c:pt>
                <c:pt idx="11" formatCode="0_);[Red]\(0\)">
                  <c:v>2</c:v>
                </c:pt>
                <c:pt idx="12" formatCode="0_);[Red]\(0\)">
                  <c:v>2</c:v>
                </c:pt>
                <c:pt idx="13" formatCode="0_);[Red]\(0\)">
                  <c:v>2</c:v>
                </c:pt>
                <c:pt idx="14" formatCode="0_);[Red]\(0\)">
                  <c:v>2</c:v>
                </c:pt>
                <c:pt idx="15" formatCode="0_);[Red]\(0\)">
                  <c:v>2</c:v>
                </c:pt>
                <c:pt idx="16" formatCode="0_);[Red]\(0\)">
                  <c:v>2</c:v>
                </c:pt>
                <c:pt idx="17" formatCode="0_);[Red]\(0\)">
                  <c:v>3</c:v>
                </c:pt>
                <c:pt idx="18" formatCode="0_);[Red]\(0\)">
                  <c:v>3</c:v>
                </c:pt>
                <c:pt idx="19" formatCode="0_);[Red]\(0\)">
                  <c:v>3</c:v>
                </c:pt>
                <c:pt idx="20" formatCode="0_);[Red]\(0\)">
                  <c:v>3</c:v>
                </c:pt>
                <c:pt idx="21" formatCode="0_);[Red]\(0\)">
                  <c:v>4</c:v>
                </c:pt>
                <c:pt idx="22" formatCode="0_);[Red]\(0\)">
                  <c:v>4</c:v>
                </c:pt>
                <c:pt idx="23" formatCode="0_);[Red]\(0\)">
                  <c:v>4</c:v>
                </c:pt>
                <c:pt idx="24" formatCode="0_);[Red]\(0\)">
                  <c:v>4</c:v>
                </c:pt>
                <c:pt idx="25" formatCode="0_);[Red]\(0\)">
                  <c:v>4</c:v>
                </c:pt>
                <c:pt idx="26" formatCode="0_);[Red]\(0\)">
                  <c:v>4</c:v>
                </c:pt>
                <c:pt idx="27" formatCode="0_);[Red]\(0\)">
                  <c:v>4</c:v>
                </c:pt>
                <c:pt idx="28" formatCode="0_);[Red]\(0\)">
                  <c:v>4</c:v>
                </c:pt>
                <c:pt idx="29" formatCode="0_);[Red]\(0\)">
                  <c:v>4</c:v>
                </c:pt>
                <c:pt idx="30" formatCode="0_);[Red]\(0\)">
                  <c:v>4</c:v>
                </c:pt>
                <c:pt idx="31" formatCode="0_);[Red]\(0\)">
                  <c:v>4</c:v>
                </c:pt>
                <c:pt idx="32" formatCode="0_);[Red]\(0\)">
                  <c:v>4</c:v>
                </c:pt>
                <c:pt idx="33" formatCode="0_);[Red]\(0\)">
                  <c:v>4</c:v>
                </c:pt>
                <c:pt idx="34" formatCode="0_);[Red]\(0\)">
                  <c:v>4</c:v>
                </c:pt>
                <c:pt idx="35" formatCode="0_);[Red]\(0\)">
                  <c:v>4</c:v>
                </c:pt>
                <c:pt idx="36" formatCode="0_);[Red]\(0\)">
                  <c:v>4</c:v>
                </c:pt>
                <c:pt idx="37" formatCode="0_);[Red]\(0\)">
                  <c:v>4</c:v>
                </c:pt>
                <c:pt idx="38" formatCode="0_);[Red]\(0\)">
                  <c:v>4</c:v>
                </c:pt>
              </c:numCache>
            </c:numRef>
          </c:xVal>
          <c:yVal>
            <c:numRef>
              <c:f>'Fig. 6'!$N$3:$N$63</c:f>
              <c:numCache>
                <c:formatCode>0_);[Red]\(0\)</c:formatCode>
                <c:ptCount val="61"/>
                <c:pt idx="0">
                  <c:v>60683.76068376068</c:v>
                </c:pt>
                <c:pt idx="3">
                  <c:v>55510.714660800266</c:v>
                </c:pt>
                <c:pt idx="4">
                  <c:v>84446.870341628659</c:v>
                </c:pt>
                <c:pt idx="5">
                  <c:v>65178.390763864736</c:v>
                </c:pt>
                <c:pt idx="6">
                  <c:v>66011.973790503427</c:v>
                </c:pt>
                <c:pt idx="7">
                  <c:v>81508.179500541592</c:v>
                </c:pt>
                <c:pt idx="8">
                  <c:v>68674.469510212191</c:v>
                </c:pt>
                <c:pt idx="9">
                  <c:v>55671.166063882891</c:v>
                </c:pt>
                <c:pt idx="17">
                  <c:v>71464.157171952276</c:v>
                </c:pt>
                <c:pt idx="18">
                  <c:v>67515.122969268021</c:v>
                </c:pt>
                <c:pt idx="19">
                  <c:v>65643.101626483549</c:v>
                </c:pt>
                <c:pt idx="20">
                  <c:v>69802.552932211096</c:v>
                </c:pt>
                <c:pt idx="21">
                  <c:v>69177.27004354776</c:v>
                </c:pt>
                <c:pt idx="22">
                  <c:v>74147.150639513784</c:v>
                </c:pt>
                <c:pt idx="23">
                  <c:v>62994.852556268743</c:v>
                </c:pt>
                <c:pt idx="24">
                  <c:v>78023.633804003344</c:v>
                </c:pt>
                <c:pt idx="25">
                  <c:v>65402.738052758155</c:v>
                </c:pt>
                <c:pt idx="26">
                  <c:v>66010.942746866291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01-4144-BB5B-2025C1FE5D36}"/>
            </c:ext>
          </c:extLst>
        </c:ser>
        <c:ser>
          <c:idx val="1"/>
          <c:order val="1"/>
          <c:tx>
            <c:v>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6'!$R$3:$R$29</c:f>
                <c:numCache>
                  <c:formatCode>General</c:formatCode>
                  <c:ptCount val="27"/>
                  <c:pt idx="0">
                    <c:v>8391.3375509649413</c:v>
                  </c:pt>
                </c:numCache>
              </c:numRef>
            </c:plus>
            <c:minus>
              <c:numRef>
                <c:f>'Fig. 6'!$R$3:$R$29</c:f>
                <c:numCache>
                  <c:formatCode>General</c:formatCode>
                  <c:ptCount val="27"/>
                  <c:pt idx="0">
                    <c:v>8391.3375509649413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6'!$P$3:$P$63</c:f>
              <c:numCache>
                <c:formatCode>0_);[Red]\(0\)</c:formatCode>
                <c:ptCount val="61"/>
                <c:pt idx="0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</c:numCache>
            </c:numRef>
          </c:xVal>
          <c:yVal>
            <c:numRef>
              <c:f>'Fig. 6'!$Q$3:$Q$63</c:f>
              <c:numCache>
                <c:formatCode>0_);[Red]\(0\)</c:formatCode>
                <c:ptCount val="61"/>
                <c:pt idx="0">
                  <c:v>10146.905773851835</c:v>
                </c:pt>
                <c:pt idx="4">
                  <c:v>1751.2360557106783</c:v>
                </c:pt>
                <c:pt idx="5">
                  <c:v>142.00795257373034</c:v>
                </c:pt>
                <c:pt idx="7">
                  <c:v>2494.2485866407296</c:v>
                </c:pt>
                <c:pt idx="8">
                  <c:v>1251.1022711233525</c:v>
                </c:pt>
                <c:pt idx="17">
                  <c:v>2189.9708883343455</c:v>
                </c:pt>
                <c:pt idx="18">
                  <c:v>598.10761724409303</c:v>
                </c:pt>
                <c:pt idx="21">
                  <c:v>1896.9330888165821</c:v>
                </c:pt>
                <c:pt idx="22">
                  <c:v>1659.278284608748</c:v>
                </c:pt>
                <c:pt idx="23">
                  <c:v>595.66695053948604</c:v>
                </c:pt>
                <c:pt idx="24">
                  <c:v>2047.0583783567533</c:v>
                </c:pt>
                <c:pt idx="25">
                  <c:v>324.17417686458941</c:v>
                </c:pt>
                <c:pt idx="26">
                  <c:v>145.49843794428321</c:v>
                </c:pt>
                <c:pt idx="27">
                  <c:v>2570.0934579439254</c:v>
                </c:pt>
                <c:pt idx="28">
                  <c:v>1945.7013574660632</c:v>
                </c:pt>
                <c:pt idx="30">
                  <c:v>1902.439024390244</c:v>
                </c:pt>
                <c:pt idx="31">
                  <c:v>2626.2626262626263</c:v>
                </c:pt>
                <c:pt idx="32">
                  <c:v>1674.8768472906406</c:v>
                </c:pt>
                <c:pt idx="33">
                  <c:v>2139.4230769230767</c:v>
                </c:pt>
                <c:pt idx="34">
                  <c:v>1170.9601873536299</c:v>
                </c:pt>
                <c:pt idx="36">
                  <c:v>3271.0280373831779</c:v>
                </c:pt>
                <c:pt idx="37">
                  <c:v>1898.148148148148</c:v>
                </c:pt>
                <c:pt idx="38">
                  <c:v>2184.2105263157896</c:v>
                </c:pt>
                <c:pt idx="48">
                  <c:v>3324.0997229916893</c:v>
                </c:pt>
                <c:pt idx="49">
                  <c:v>897.75561097256855</c:v>
                </c:pt>
                <c:pt idx="50">
                  <c:v>491.15913555992142</c:v>
                </c:pt>
                <c:pt idx="51">
                  <c:v>2301.2552301255232</c:v>
                </c:pt>
                <c:pt idx="52">
                  <c:v>1058.6011342155009</c:v>
                </c:pt>
                <c:pt idx="53">
                  <c:v>3464.2032332563513</c:v>
                </c:pt>
                <c:pt idx="54">
                  <c:v>880.95238095238096</c:v>
                </c:pt>
                <c:pt idx="55">
                  <c:v>5134.4743276283625</c:v>
                </c:pt>
                <c:pt idx="56">
                  <c:v>2935.0104821802934</c:v>
                </c:pt>
                <c:pt idx="57">
                  <c:v>702.179176755448</c:v>
                </c:pt>
                <c:pt idx="58">
                  <c:v>1425.5765199161424</c:v>
                </c:pt>
                <c:pt idx="59">
                  <c:v>4665.3144016227188</c:v>
                </c:pt>
                <c:pt idx="60">
                  <c:v>3406.8136272545094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01-4144-BB5B-2025C1FE5D36}"/>
            </c:ext>
          </c:extLst>
        </c:ser>
        <c:ser>
          <c:idx val="2"/>
          <c:order val="2"/>
          <c:tx>
            <c:v>Cu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66FF33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6'!$U$3:$U$29</c:f>
                <c:numCache>
                  <c:formatCode>General</c:formatCode>
                  <c:ptCount val="27"/>
                  <c:pt idx="0">
                    <c:v>762.16110804891025</c:v>
                  </c:pt>
                </c:numCache>
              </c:numRef>
            </c:plus>
            <c:minus>
              <c:numRef>
                <c:f>'Fig. 6'!$U$3:$U$29</c:f>
                <c:numCache>
                  <c:formatCode>General</c:formatCode>
                  <c:ptCount val="27"/>
                  <c:pt idx="0">
                    <c:v>762.16110804891025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6'!$S$3:$S$63</c:f>
              <c:numCache>
                <c:formatCode>0_);[Red]\(0\)</c:formatCode>
                <c:ptCount val="61"/>
                <c:pt idx="0">
                  <c:v>11</c:v>
                </c:pt>
                <c:pt idx="3">
                  <c:v>12</c:v>
                </c:pt>
                <c:pt idx="4">
                  <c:v>12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12</c:v>
                </c:pt>
                <c:pt idx="12">
                  <c:v>12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12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15</c:v>
                </c:pt>
              </c:numCache>
            </c:numRef>
          </c:xVal>
          <c:yVal>
            <c:numRef>
              <c:f>'Fig. 6'!$T$3:$T$63</c:f>
              <c:numCache>
                <c:formatCode>0_);[Red]\(0\)</c:formatCode>
                <c:ptCount val="61"/>
                <c:pt idx="0">
                  <c:v>1119.4369738596115</c:v>
                </c:pt>
                <c:pt idx="3">
                  <c:v>33.0816449290908</c:v>
                </c:pt>
                <c:pt idx="4">
                  <c:v>10.803987634324063</c:v>
                </c:pt>
                <c:pt idx="5">
                  <c:v>301.45765292497202</c:v>
                </c:pt>
                <c:pt idx="6">
                  <c:v>12.298003224046411</c:v>
                </c:pt>
                <c:pt idx="7">
                  <c:v>2042.3079320524794</c:v>
                </c:pt>
                <c:pt idx="8">
                  <c:v>1098.3718299937884</c:v>
                </c:pt>
                <c:pt idx="9">
                  <c:v>854.61116664065355</c:v>
                </c:pt>
                <c:pt idx="10">
                  <c:v>1625.6267409470752</c:v>
                </c:pt>
                <c:pt idx="11">
                  <c:v>1585.1190476190477</c:v>
                </c:pt>
                <c:pt idx="12">
                  <c:v>1247.5578406169666</c:v>
                </c:pt>
                <c:pt idx="13">
                  <c:v>1170</c:v>
                </c:pt>
                <c:pt idx="14">
                  <c:v>2901.7191977077364</c:v>
                </c:pt>
                <c:pt idx="15">
                  <c:v>2423.1197771587745</c:v>
                </c:pt>
                <c:pt idx="16">
                  <c:v>2555.3571428571427</c:v>
                </c:pt>
                <c:pt idx="17">
                  <c:v>1087.3571429756303</c:v>
                </c:pt>
                <c:pt idx="18">
                  <c:v>378.06568833144559</c:v>
                </c:pt>
                <c:pt idx="19">
                  <c:v>164.88296957375414</c:v>
                </c:pt>
                <c:pt idx="20">
                  <c:v>59.721310199452184</c:v>
                </c:pt>
                <c:pt idx="21">
                  <c:v>2181.1771215950816</c:v>
                </c:pt>
                <c:pt idx="22">
                  <c:v>2277.8808279326608</c:v>
                </c:pt>
                <c:pt idx="23">
                  <c:v>685.88523486748704</c:v>
                </c:pt>
                <c:pt idx="24">
                  <c:v>2514.4164679320393</c:v>
                </c:pt>
                <c:pt idx="25">
                  <c:v>26.180650547370487</c:v>
                </c:pt>
                <c:pt idx="26">
                  <c:v>230.38708751109209</c:v>
                </c:pt>
                <c:pt idx="27">
                  <c:v>2803.73831775701</c:v>
                </c:pt>
                <c:pt idx="28">
                  <c:v>1651.5837104072398</c:v>
                </c:pt>
                <c:pt idx="29">
                  <c:v>2415.4589371980678</c:v>
                </c:pt>
                <c:pt idx="30">
                  <c:v>29.268292682926827</c:v>
                </c:pt>
                <c:pt idx="31">
                  <c:v>2626.2626262626263</c:v>
                </c:pt>
                <c:pt idx="32">
                  <c:v>39.408866995073893</c:v>
                </c:pt>
                <c:pt idx="33">
                  <c:v>1778.8461538461538</c:v>
                </c:pt>
                <c:pt idx="34">
                  <c:v>1217.7985948477751</c:v>
                </c:pt>
                <c:pt idx="35">
                  <c:v>960.45197740112997</c:v>
                </c:pt>
                <c:pt idx="36">
                  <c:v>2336.4485981308412</c:v>
                </c:pt>
                <c:pt idx="37">
                  <c:v>1319.4444444444443</c:v>
                </c:pt>
                <c:pt idx="38">
                  <c:v>1578.9473684210525</c:v>
                </c:pt>
                <c:pt idx="39">
                  <c:v>4460.2851323828918</c:v>
                </c:pt>
                <c:pt idx="40">
                  <c:v>2200.5326648911168</c:v>
                </c:pt>
                <c:pt idx="41">
                  <c:v>2117.8716904276985</c:v>
                </c:pt>
                <c:pt idx="42">
                  <c:v>260.35302104548538</c:v>
                </c:pt>
                <c:pt idx="43">
                  <c:v>4772.2342733188716</c:v>
                </c:pt>
                <c:pt idx="44">
                  <c:v>3080.0821355236139</c:v>
                </c:pt>
                <c:pt idx="45">
                  <c:v>558.03571428571433</c:v>
                </c:pt>
                <c:pt idx="46">
                  <c:v>771.20822622107971</c:v>
                </c:pt>
                <c:pt idx="47">
                  <c:v>488.99755501222495</c:v>
                </c:pt>
                <c:pt idx="48">
                  <c:v>2770.0831024930744</c:v>
                </c:pt>
                <c:pt idx="49">
                  <c:v>1795.5112219451371</c:v>
                </c:pt>
                <c:pt idx="50">
                  <c:v>88.408644400785846</c:v>
                </c:pt>
                <c:pt idx="51">
                  <c:v>230.12552301255229</c:v>
                </c:pt>
                <c:pt idx="52">
                  <c:v>529.30056710775045</c:v>
                </c:pt>
                <c:pt idx="53">
                  <c:v>4157.0438799076219</c:v>
                </c:pt>
                <c:pt idx="54">
                  <c:v>178.57142857142858</c:v>
                </c:pt>
                <c:pt idx="55">
                  <c:v>3911.9804400977996</c:v>
                </c:pt>
                <c:pt idx="56">
                  <c:v>2096.4360587002097</c:v>
                </c:pt>
                <c:pt idx="57">
                  <c:v>220.33898305084747</c:v>
                </c:pt>
                <c:pt idx="58">
                  <c:v>209.64360587002093</c:v>
                </c:pt>
                <c:pt idx="59">
                  <c:v>5476.6734279918865</c:v>
                </c:pt>
                <c:pt idx="60">
                  <c:v>3206.4128256513027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901-4144-BB5B-2025C1FE5D36}"/>
            </c:ext>
          </c:extLst>
        </c:ser>
        <c:ser>
          <c:idx val="4"/>
          <c:order val="3"/>
          <c:tx>
            <c:v>Pb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rgbClr val="C0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6'!$X$3:$X$29</c:f>
                <c:numCache>
                  <c:formatCode>General</c:formatCode>
                  <c:ptCount val="27"/>
                  <c:pt idx="0">
                    <c:v>316.79799655792533</c:v>
                  </c:pt>
                </c:numCache>
              </c:numRef>
            </c:plus>
            <c:minus>
              <c:numRef>
                <c:f>'Fig. 6'!$X$3:$X$29</c:f>
                <c:numCache>
                  <c:formatCode>General</c:formatCode>
                  <c:ptCount val="27"/>
                  <c:pt idx="0">
                    <c:v>316.79799655792533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6'!$V$3:$V$63</c:f>
              <c:numCache>
                <c:formatCode>0_);[Red]\(0\)</c:formatCode>
                <c:ptCount val="61"/>
                <c:pt idx="0">
                  <c:v>16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18</c:v>
                </c:pt>
                <c:pt idx="18">
                  <c:v>18</c:v>
                </c:pt>
                <c:pt idx="19">
                  <c:v>18</c:v>
                </c:pt>
                <c:pt idx="20">
                  <c:v>18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19</c:v>
                </c:pt>
                <c:pt idx="30">
                  <c:v>19</c:v>
                </c:pt>
                <c:pt idx="31">
                  <c:v>19</c:v>
                </c:pt>
                <c:pt idx="32">
                  <c:v>19</c:v>
                </c:pt>
                <c:pt idx="33">
                  <c:v>19</c:v>
                </c:pt>
                <c:pt idx="34">
                  <c:v>19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19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</c:numCache>
            </c:numRef>
          </c:xVal>
          <c:yVal>
            <c:numRef>
              <c:f>'Fig. 6'!$W$3:$W$63</c:f>
              <c:numCache>
                <c:formatCode>0_);[Red]\(0\)</c:formatCode>
                <c:ptCount val="61"/>
                <c:pt idx="0">
                  <c:v>879.76161342776788</c:v>
                </c:pt>
                <c:pt idx="3">
                  <c:v>765.06669795171422</c:v>
                </c:pt>
                <c:pt idx="4">
                  <c:v>594.92727541403917</c:v>
                </c:pt>
                <c:pt idx="5">
                  <c:v>788.0127059304557</c:v>
                </c:pt>
                <c:pt idx="6">
                  <c:v>682.85200293796095</c:v>
                </c:pt>
                <c:pt idx="7">
                  <c:v>706.32402444051559</c:v>
                </c:pt>
                <c:pt idx="8">
                  <c:v>632.88568096165727</c:v>
                </c:pt>
                <c:pt idx="9">
                  <c:v>702.7939095115222</c:v>
                </c:pt>
                <c:pt idx="10">
                  <c:v>913.6490250696379</c:v>
                </c:pt>
                <c:pt idx="11">
                  <c:v>460.11904761904759</c:v>
                </c:pt>
                <c:pt idx="12">
                  <c:v>419.28020565552697</c:v>
                </c:pt>
                <c:pt idx="13">
                  <c:v>578.68421052631584</c:v>
                </c:pt>
                <c:pt idx="14">
                  <c:v>423.49570200573066</c:v>
                </c:pt>
                <c:pt idx="15">
                  <c:v>353.76044568245129</c:v>
                </c:pt>
                <c:pt idx="16">
                  <c:v>327.80612244897958</c:v>
                </c:pt>
                <c:pt idx="17">
                  <c:v>777.5981645117979</c:v>
                </c:pt>
                <c:pt idx="18">
                  <c:v>1491.4416706054869</c:v>
                </c:pt>
                <c:pt idx="19">
                  <c:v>1274.024019157464</c:v>
                </c:pt>
                <c:pt idx="20">
                  <c:v>1861.1808143079006</c:v>
                </c:pt>
                <c:pt idx="21">
                  <c:v>1168.2396716220082</c:v>
                </c:pt>
                <c:pt idx="22">
                  <c:v>1082.0382223416414</c:v>
                </c:pt>
                <c:pt idx="23">
                  <c:v>1080.799012615551</c:v>
                </c:pt>
                <c:pt idx="24">
                  <c:v>1058.8038968386288</c:v>
                </c:pt>
                <c:pt idx="25">
                  <c:v>973.60997131593876</c:v>
                </c:pt>
                <c:pt idx="26">
                  <c:v>2839.6619964964971</c:v>
                </c:pt>
                <c:pt idx="27">
                  <c:v>911.21495327102809</c:v>
                </c:pt>
                <c:pt idx="28">
                  <c:v>904.97737556561083</c:v>
                </c:pt>
                <c:pt idx="29">
                  <c:v>821.25603864734308</c:v>
                </c:pt>
                <c:pt idx="30">
                  <c:v>1024.3902439024391</c:v>
                </c:pt>
                <c:pt idx="31">
                  <c:v>929.29292929292933</c:v>
                </c:pt>
                <c:pt idx="32">
                  <c:v>1083.7438423645319</c:v>
                </c:pt>
                <c:pt idx="33">
                  <c:v>1009.6153846153845</c:v>
                </c:pt>
                <c:pt idx="34">
                  <c:v>1194.3793911007024</c:v>
                </c:pt>
                <c:pt idx="35">
                  <c:v>1129.9435028248588</c:v>
                </c:pt>
                <c:pt idx="36">
                  <c:v>934.57943925233644</c:v>
                </c:pt>
                <c:pt idx="37">
                  <c:v>972.22222222222217</c:v>
                </c:pt>
                <c:pt idx="38">
                  <c:v>526.31578947368416</c:v>
                </c:pt>
                <c:pt idx="39">
                  <c:v>746.77528852681598</c:v>
                </c:pt>
                <c:pt idx="40">
                  <c:v>740.4041986526712</c:v>
                </c:pt>
                <c:pt idx="41">
                  <c:v>685.59063136456211</c:v>
                </c:pt>
                <c:pt idx="42">
                  <c:v>715.54650373387642</c:v>
                </c:pt>
                <c:pt idx="43">
                  <c:v>824.29501084598701</c:v>
                </c:pt>
                <c:pt idx="44">
                  <c:v>636.55030800821351</c:v>
                </c:pt>
                <c:pt idx="45">
                  <c:v>825.89285714285722</c:v>
                </c:pt>
                <c:pt idx="46">
                  <c:v>514.13881748071981</c:v>
                </c:pt>
                <c:pt idx="47">
                  <c:v>782.39608801956001</c:v>
                </c:pt>
                <c:pt idx="48">
                  <c:v>858.72576177285305</c:v>
                </c:pt>
                <c:pt idx="49">
                  <c:v>723.19201995012463</c:v>
                </c:pt>
                <c:pt idx="50">
                  <c:v>982.31827111984285</c:v>
                </c:pt>
                <c:pt idx="51">
                  <c:v>1004.1841004184101</c:v>
                </c:pt>
                <c:pt idx="52">
                  <c:v>1115.3119092627599</c:v>
                </c:pt>
                <c:pt idx="53">
                  <c:v>1362.5866050808315</c:v>
                </c:pt>
                <c:pt idx="54">
                  <c:v>690.47619047619048</c:v>
                </c:pt>
                <c:pt idx="55">
                  <c:v>831.29584352078246</c:v>
                </c:pt>
                <c:pt idx="56">
                  <c:v>733.75262054507334</c:v>
                </c:pt>
                <c:pt idx="57">
                  <c:v>581.11380145278451</c:v>
                </c:pt>
                <c:pt idx="58">
                  <c:v>670.85953878406701</c:v>
                </c:pt>
                <c:pt idx="59">
                  <c:v>669.37119675456393</c:v>
                </c:pt>
                <c:pt idx="60">
                  <c:v>581.16232464929863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901-4144-BB5B-2025C1FE5D36}"/>
            </c:ext>
          </c:extLst>
        </c:ser>
        <c:ser>
          <c:idx val="3"/>
          <c:order val="4"/>
          <c:tx>
            <c:v>W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tx2">
                  <a:lumMod val="60000"/>
                  <a:lumOff val="4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6'!$AA$3:$AA$29</c:f>
                <c:numCache>
                  <c:formatCode>General</c:formatCode>
                  <c:ptCount val="27"/>
                  <c:pt idx="0">
                    <c:v>39.500266634283932</c:v>
                  </c:pt>
                </c:numCache>
              </c:numRef>
            </c:plus>
            <c:minus>
              <c:numRef>
                <c:f>'Fig. 6'!$AA$3:$AA$29</c:f>
                <c:numCache>
                  <c:formatCode>General</c:formatCode>
                  <c:ptCount val="27"/>
                  <c:pt idx="0">
                    <c:v>39.500266634283932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6'!$Y$3:$Y$63</c:f>
              <c:numCache>
                <c:formatCode>0_);[Red]\(0\)</c:formatCode>
                <c:ptCount val="61"/>
                <c:pt idx="0">
                  <c:v>21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</c:numCache>
            </c:numRef>
          </c:xVal>
          <c:yVal>
            <c:numRef>
              <c:f>'Fig. 6'!$Z$3:$Z$63</c:f>
              <c:numCache>
                <c:formatCode>0_);[Red]\(0\)</c:formatCode>
                <c:ptCount val="61"/>
                <c:pt idx="0">
                  <c:v>107.89450451466845</c:v>
                </c:pt>
                <c:pt idx="3">
                  <c:v>66.869077179513582</c:v>
                </c:pt>
                <c:pt idx="4">
                  <c:v>30.640760272029194</c:v>
                </c:pt>
                <c:pt idx="5">
                  <c:v>5.057108502501114</c:v>
                </c:pt>
                <c:pt idx="6">
                  <c:v>1.9649049925915201</c:v>
                </c:pt>
                <c:pt idx="7">
                  <c:v>7.2528358304920157</c:v>
                </c:pt>
                <c:pt idx="8">
                  <c:v>45.163710407491386</c:v>
                </c:pt>
                <c:pt idx="9">
                  <c:v>27.98741665805866</c:v>
                </c:pt>
                <c:pt idx="17">
                  <c:v>20.295886528787886</c:v>
                </c:pt>
                <c:pt idx="18">
                  <c:v>93.313181960646787</c:v>
                </c:pt>
                <c:pt idx="19">
                  <c:v>1.3561349646956471</c:v>
                </c:pt>
                <c:pt idx="20">
                  <c:v>0.85934386794933804</c:v>
                </c:pt>
                <c:pt idx="21">
                  <c:v>31.914507377644068</c:v>
                </c:pt>
                <c:pt idx="22">
                  <c:v>87.421065702285148</c:v>
                </c:pt>
                <c:pt idx="23">
                  <c:v>55.522611416989605</c:v>
                </c:pt>
                <c:pt idx="24">
                  <c:v>47.715938021599449</c:v>
                </c:pt>
                <c:pt idx="25">
                  <c:v>45.043112761761392</c:v>
                </c:pt>
                <c:pt idx="26">
                  <c:v>20.847971164009927</c:v>
                </c:pt>
                <c:pt idx="27">
                  <c:v>65.420560747663558</c:v>
                </c:pt>
                <c:pt idx="28">
                  <c:v>83.710407239818991</c:v>
                </c:pt>
                <c:pt idx="29">
                  <c:v>86.956521739130437</c:v>
                </c:pt>
                <c:pt idx="30">
                  <c:v>65.853658536585357</c:v>
                </c:pt>
                <c:pt idx="31">
                  <c:v>46.464646464646464</c:v>
                </c:pt>
                <c:pt idx="32">
                  <c:v>120.68965517241379</c:v>
                </c:pt>
                <c:pt idx="33">
                  <c:v>81.730769230769226</c:v>
                </c:pt>
                <c:pt idx="34">
                  <c:v>22.950819672131146</c:v>
                </c:pt>
                <c:pt idx="35">
                  <c:v>1.2994350282485876</c:v>
                </c:pt>
                <c:pt idx="36">
                  <c:v>214.95327102803739</c:v>
                </c:pt>
                <c:pt idx="37">
                  <c:v>87.962962962962962</c:v>
                </c:pt>
                <c:pt idx="38">
                  <c:v>136.84210526315789</c:v>
                </c:pt>
                <c:pt idx="43">
                  <c:v>86.767895878524953</c:v>
                </c:pt>
                <c:pt idx="44">
                  <c:v>12.320328542094455</c:v>
                </c:pt>
                <c:pt idx="45">
                  <c:v>31.25</c:v>
                </c:pt>
                <c:pt idx="46">
                  <c:v>24.678663239074549</c:v>
                </c:pt>
                <c:pt idx="47">
                  <c:v>9.5354523227383865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901-4144-BB5B-2025C1FE5D36}"/>
            </c:ext>
          </c:extLst>
        </c:ser>
        <c:ser>
          <c:idx val="5"/>
          <c:order val="5"/>
          <c:tx>
            <c:v>Mo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6'!$AD$3:$AD$29</c:f>
                <c:numCache>
                  <c:formatCode>General</c:formatCode>
                  <c:ptCount val="27"/>
                  <c:pt idx="0">
                    <c:v>33.15767144664327</c:v>
                  </c:pt>
                </c:numCache>
              </c:numRef>
            </c:plus>
            <c:minus>
              <c:numRef>
                <c:f>'Fig. 6'!$AD$3:$AD$29</c:f>
                <c:numCache>
                  <c:formatCode>General</c:formatCode>
                  <c:ptCount val="27"/>
                  <c:pt idx="0">
                    <c:v>33.15767144664327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6'!$AB$3:$AB$63</c:f>
              <c:numCache>
                <c:formatCode>0_);[Red]\(0\)</c:formatCode>
                <c:ptCount val="61"/>
                <c:pt idx="0">
                  <c:v>26</c:v>
                </c:pt>
                <c:pt idx="3">
                  <c:v>27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27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27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</c:numCache>
            </c:numRef>
          </c:xVal>
          <c:yVal>
            <c:numRef>
              <c:f>'Fig. 6'!$AC$3:$AC$63</c:f>
              <c:numCache>
                <c:formatCode>0_);[Red]\(0\)</c:formatCode>
                <c:ptCount val="61"/>
                <c:pt idx="0">
                  <c:v>96.490536894292561</c:v>
                </c:pt>
                <c:pt idx="3">
                  <c:v>0.71044947867101349</c:v>
                </c:pt>
                <c:pt idx="4">
                  <c:v>23.482047528527627</c:v>
                </c:pt>
                <c:pt idx="5">
                  <c:v>0.17224091470331226</c:v>
                </c:pt>
                <c:pt idx="7">
                  <c:v>58.603005646249734</c:v>
                </c:pt>
                <c:pt idx="8">
                  <c:v>18.26450937960341</c:v>
                </c:pt>
                <c:pt idx="9">
                  <c:v>34.643647278600817</c:v>
                </c:pt>
                <c:pt idx="10">
                  <c:v>63.50974930362117</c:v>
                </c:pt>
                <c:pt idx="11">
                  <c:v>6.8452380952380949</c:v>
                </c:pt>
                <c:pt idx="12">
                  <c:v>32.904884318766065</c:v>
                </c:pt>
                <c:pt idx="13">
                  <c:v>20.789473684210527</c:v>
                </c:pt>
                <c:pt idx="14">
                  <c:v>78.796561604584539</c:v>
                </c:pt>
                <c:pt idx="15">
                  <c:v>76.601671309192213</c:v>
                </c:pt>
                <c:pt idx="16">
                  <c:v>56.632653061224481</c:v>
                </c:pt>
                <c:pt idx="17">
                  <c:v>7.562057188585726</c:v>
                </c:pt>
                <c:pt idx="18">
                  <c:v>18.565657865409403</c:v>
                </c:pt>
                <c:pt idx="19">
                  <c:v>1.9973649713750041</c:v>
                </c:pt>
                <c:pt idx="20">
                  <c:v>1.6558825969341862</c:v>
                </c:pt>
                <c:pt idx="21">
                  <c:v>13.10215272934218</c:v>
                </c:pt>
                <c:pt idx="22">
                  <c:v>27.006022911218736</c:v>
                </c:pt>
                <c:pt idx="23">
                  <c:v>3.6208677422481386</c:v>
                </c:pt>
                <c:pt idx="24">
                  <c:v>54.866361243391104</c:v>
                </c:pt>
                <c:pt idx="25">
                  <c:v>0.23044057853345803</c:v>
                </c:pt>
                <c:pt idx="26">
                  <c:v>0.28186898554125595</c:v>
                </c:pt>
                <c:pt idx="27">
                  <c:v>105.14018691588787</c:v>
                </c:pt>
                <c:pt idx="28">
                  <c:v>45.248868778280539</c:v>
                </c:pt>
                <c:pt idx="29">
                  <c:v>94.202898550724655</c:v>
                </c:pt>
                <c:pt idx="30">
                  <c:v>10</c:v>
                </c:pt>
                <c:pt idx="31">
                  <c:v>17.373737373737374</c:v>
                </c:pt>
                <c:pt idx="32">
                  <c:v>1.6502463054187191</c:v>
                </c:pt>
                <c:pt idx="33">
                  <c:v>7.4519230769230766</c:v>
                </c:pt>
                <c:pt idx="34">
                  <c:v>5.8548009367681502</c:v>
                </c:pt>
                <c:pt idx="35">
                  <c:v>7.9096045197740121</c:v>
                </c:pt>
                <c:pt idx="36">
                  <c:v>44.392523364485982</c:v>
                </c:pt>
                <c:pt idx="37">
                  <c:v>50.925925925925924</c:v>
                </c:pt>
                <c:pt idx="38">
                  <c:v>10.263157894736842</c:v>
                </c:pt>
                <c:pt idx="39">
                  <c:v>13.401221995926679</c:v>
                </c:pt>
                <c:pt idx="40">
                  <c:v>23.343255522481588</c:v>
                </c:pt>
                <c:pt idx="41">
                  <c:v>25.178207739307535</c:v>
                </c:pt>
                <c:pt idx="42">
                  <c:v>25.899524779361844</c:v>
                </c:pt>
                <c:pt idx="43">
                  <c:v>58.568329718004335</c:v>
                </c:pt>
                <c:pt idx="44">
                  <c:v>12.320328542094455</c:v>
                </c:pt>
                <c:pt idx="45">
                  <c:v>15.625</c:v>
                </c:pt>
                <c:pt idx="47">
                  <c:v>5.1344743276283626</c:v>
                </c:pt>
                <c:pt idx="48">
                  <c:v>13.850415512465373</c:v>
                </c:pt>
                <c:pt idx="49">
                  <c:v>29.92518703241895</c:v>
                </c:pt>
                <c:pt idx="50">
                  <c:v>1.2966601178781925</c:v>
                </c:pt>
                <c:pt idx="51">
                  <c:v>8.7866108786610884</c:v>
                </c:pt>
                <c:pt idx="52">
                  <c:v>8.8846880907372405</c:v>
                </c:pt>
                <c:pt idx="53">
                  <c:v>36.951501154734416</c:v>
                </c:pt>
                <c:pt idx="54">
                  <c:v>30.952380952380953</c:v>
                </c:pt>
                <c:pt idx="55">
                  <c:v>92.909535452322729</c:v>
                </c:pt>
                <c:pt idx="56">
                  <c:v>25.157232704402514</c:v>
                </c:pt>
                <c:pt idx="57">
                  <c:v>9.2009685230024214</c:v>
                </c:pt>
                <c:pt idx="58">
                  <c:v>15.094339622641508</c:v>
                </c:pt>
                <c:pt idx="59">
                  <c:v>5.2738336713995952</c:v>
                </c:pt>
                <c:pt idx="60">
                  <c:v>4.0080160320641287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901-4144-BB5B-2025C1FE5D36}"/>
            </c:ext>
          </c:extLst>
        </c:ser>
        <c:ser>
          <c:idx val="6"/>
          <c:order val="6"/>
          <c:tx>
            <c:v>Ag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FF00FF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6'!$AG$3:$AG$29</c:f>
                <c:numCache>
                  <c:formatCode>General</c:formatCode>
                  <c:ptCount val="27"/>
                  <c:pt idx="0">
                    <c:v>0.95721949649876537</c:v>
                  </c:pt>
                </c:numCache>
              </c:numRef>
            </c:plus>
            <c:minus>
              <c:numRef>
                <c:f>'Fig. 6'!$AG$3:$AG$29</c:f>
                <c:numCache>
                  <c:formatCode>General</c:formatCode>
                  <c:ptCount val="27"/>
                  <c:pt idx="0">
                    <c:v>0.95721949649876537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6'!$AE$3:$AE$63</c:f>
              <c:numCache>
                <c:formatCode>0_);[Red]\(0\)</c:formatCode>
                <c:ptCount val="61"/>
                <c:pt idx="0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34</c:v>
                </c:pt>
                <c:pt idx="22">
                  <c:v>34</c:v>
                </c:pt>
                <c:pt idx="23">
                  <c:v>34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  <c:pt idx="49">
                  <c:v>35</c:v>
                </c:pt>
                <c:pt idx="50">
                  <c:v>35</c:v>
                </c:pt>
                <c:pt idx="51">
                  <c:v>35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35</c:v>
                </c:pt>
                <c:pt idx="56">
                  <c:v>35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</c:numCache>
            </c:numRef>
          </c:xVal>
          <c:yVal>
            <c:numRef>
              <c:f>'Fig. 6'!$AF$3:$AF$63</c:f>
              <c:numCache>
                <c:formatCode>0.0_);[Red]\(0.0\)</c:formatCode>
                <c:ptCount val="61"/>
                <c:pt idx="0">
                  <c:v>2.0682687095796628</c:v>
                </c:pt>
                <c:pt idx="3">
                  <c:v>4.7480818920091501</c:v>
                </c:pt>
                <c:pt idx="4">
                  <c:v>3.8036410270520551</c:v>
                </c:pt>
                <c:pt idx="5">
                  <c:v>2.9967908738150584</c:v>
                </c:pt>
                <c:pt idx="6">
                  <c:v>3.6892200642661757</c:v>
                </c:pt>
                <c:pt idx="7">
                  <c:v>6.041094185051211</c:v>
                </c:pt>
                <c:pt idx="8">
                  <c:v>5.683499076595206</c:v>
                </c:pt>
                <c:pt idx="9">
                  <c:v>3.1550181934789205</c:v>
                </c:pt>
                <c:pt idx="10">
                  <c:v>3.8997214484679663</c:v>
                </c:pt>
                <c:pt idx="11">
                  <c:v>5.9523809523809526</c:v>
                </c:pt>
                <c:pt idx="12">
                  <c:v>5.6555269922879177</c:v>
                </c:pt>
                <c:pt idx="13">
                  <c:v>5.526315789473685</c:v>
                </c:pt>
                <c:pt idx="14">
                  <c:v>4.5845272206303731</c:v>
                </c:pt>
                <c:pt idx="15">
                  <c:v>3.0640668523676884</c:v>
                </c:pt>
                <c:pt idx="16">
                  <c:v>2.0408163265306118</c:v>
                </c:pt>
                <c:pt idx="17">
                  <c:v>4.6883334019111915</c:v>
                </c:pt>
                <c:pt idx="18">
                  <c:v>3.3112906400735462</c:v>
                </c:pt>
                <c:pt idx="19">
                  <c:v>4.0885898680409563</c:v>
                </c:pt>
                <c:pt idx="20">
                  <c:v>5.3246516536898278</c:v>
                </c:pt>
                <c:pt idx="21">
                  <c:v>7.9925974164830453</c:v>
                </c:pt>
                <c:pt idx="22">
                  <c:v>9.6445578782000094</c:v>
                </c:pt>
                <c:pt idx="23">
                  <c:v>6.0283982088021126</c:v>
                </c:pt>
                <c:pt idx="24">
                  <c:v>5.8911704270729617</c:v>
                </c:pt>
                <c:pt idx="25">
                  <c:v>3.9654442784197306</c:v>
                </c:pt>
                <c:pt idx="26">
                  <c:v>10.066127944264982</c:v>
                </c:pt>
                <c:pt idx="27">
                  <c:v>5.6074766355140193</c:v>
                </c:pt>
                <c:pt idx="28">
                  <c:v>4.9773755656108589</c:v>
                </c:pt>
                <c:pt idx="29">
                  <c:v>5.7971014492753623</c:v>
                </c:pt>
                <c:pt idx="30">
                  <c:v>4.6341463414634152</c:v>
                </c:pt>
                <c:pt idx="31">
                  <c:v>9.8989898989898997</c:v>
                </c:pt>
                <c:pt idx="32">
                  <c:v>5.6650246305418719</c:v>
                </c:pt>
                <c:pt idx="33">
                  <c:v>3.365384615384615</c:v>
                </c:pt>
                <c:pt idx="34" formatCode="0_);[Red]\(0\)">
                  <c:v>5.1522248243559723</c:v>
                </c:pt>
                <c:pt idx="35" formatCode="0_);[Red]\(0\)">
                  <c:v>3.6723163841807911</c:v>
                </c:pt>
                <c:pt idx="36">
                  <c:v>4.6728971962616832</c:v>
                </c:pt>
                <c:pt idx="37">
                  <c:v>3.7037037037037033</c:v>
                </c:pt>
                <c:pt idx="38">
                  <c:v>4.2105263157894735</c:v>
                </c:pt>
                <c:pt idx="39">
                  <c:v>6.313645621181263</c:v>
                </c:pt>
                <c:pt idx="40">
                  <c:v>4.3279022403258658</c:v>
                </c:pt>
                <c:pt idx="41">
                  <c:v>4.2006109979633397</c:v>
                </c:pt>
                <c:pt idx="42">
                  <c:v>3.6999321113374068</c:v>
                </c:pt>
                <c:pt idx="44">
                  <c:v>5.7494866529774127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901-4144-BB5B-2025C1FE5D36}"/>
            </c:ext>
          </c:extLst>
        </c:ser>
        <c:ser>
          <c:idx val="7"/>
          <c:order val="7"/>
          <c:tx>
            <c:v>Au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6'!$AJ$3:$AJ$29</c:f>
                <c:numCache>
                  <c:formatCode>General</c:formatCode>
                  <c:ptCount val="27"/>
                  <c:pt idx="0">
                    <c:v>9.5722752951274623E-3</c:v>
                  </c:pt>
                </c:numCache>
              </c:numRef>
            </c:plus>
            <c:minus>
              <c:numRef>
                <c:f>'Fig. 6'!$AJ$3:$AJ$29</c:f>
                <c:numCache>
                  <c:formatCode>General</c:formatCode>
                  <c:ptCount val="27"/>
                  <c:pt idx="0">
                    <c:v>9.5722752951274623E-3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6'!$AH$3:$AH$63</c:f>
              <c:numCache>
                <c:formatCode>0_);[Red]\(0\)</c:formatCode>
                <c:ptCount val="61"/>
                <c:pt idx="0">
                  <c:v>36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39</c:v>
                </c:pt>
                <c:pt idx="22">
                  <c:v>39</c:v>
                </c:pt>
                <c:pt idx="23">
                  <c:v>39</c:v>
                </c:pt>
                <c:pt idx="24">
                  <c:v>39</c:v>
                </c:pt>
                <c:pt idx="25">
                  <c:v>39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39</c:v>
                </c:pt>
                <c:pt idx="33">
                  <c:v>39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</c:numCache>
            </c:numRef>
          </c:xVal>
          <c:yVal>
            <c:numRef>
              <c:f>'Fig. 6'!$AI$3:$AI$63</c:f>
              <c:numCache>
                <c:formatCode>0_);[Red]\(0\)</c:formatCode>
                <c:ptCount val="61"/>
                <c:pt idx="0" formatCode="0.000_);[Red]\(0.000\)">
                  <c:v>1.6208417436399933E-2</c:v>
                </c:pt>
                <c:pt idx="3" formatCode="0.000_);[Red]\(0.000\)">
                  <c:v>1.8896470707526303E-2</c:v>
                </c:pt>
                <c:pt idx="4" formatCode="0.000_);[Red]\(0.000\)">
                  <c:v>2.045871964972433E-2</c:v>
                </c:pt>
                <c:pt idx="5" formatCode="0.000_);[Red]\(0.000\)">
                  <c:v>8.3199547810346528E-3</c:v>
                </c:pt>
                <c:pt idx="7" formatCode="0.000_);[Red]\(0.000\)">
                  <c:v>3.0046056839013669E-2</c:v>
                </c:pt>
                <c:pt idx="8" formatCode="0.000_);[Red]\(0.000\)">
                  <c:v>9.6442903316101107E-3</c:v>
                </c:pt>
                <c:pt idx="9" formatCode="0.000_);[Red]\(0.000\)">
                  <c:v>3.7599269486581578E-2</c:v>
                </c:pt>
                <c:pt idx="17" formatCode="0.000_);[Red]\(0.000\)">
                  <c:v>7.1989749192085714E-2</c:v>
                </c:pt>
                <c:pt idx="18" formatCode="0.000_);[Red]\(0.000\)">
                  <c:v>2.861369466848317E-2</c:v>
                </c:pt>
                <c:pt idx="21" formatCode="0.000_);[Red]\(0.000\)">
                  <c:v>1.4172010337774325E-2</c:v>
                </c:pt>
                <c:pt idx="23" formatCode="0.000_);[Red]\(0.000\)">
                  <c:v>1.0894191694626623E-2</c:v>
                </c:pt>
                <c:pt idx="24" formatCode="0.000_);[Red]\(0.000\)">
                  <c:v>5.0009760578649219E-3</c:v>
                </c:pt>
                <c:pt idx="26" formatCode="0.000_);[Red]\(0.000\)">
                  <c:v>4.6802045038597077E-2</c:v>
                </c:pt>
                <c:pt idx="39" formatCode="0.000_);[Red]\(0.000\)">
                  <c:v>1.3727087576374747E-2</c:v>
                </c:pt>
                <c:pt idx="40" formatCode="0.000_);[Red]\(0.000\)">
                  <c:v>1.8940936863543787E-2</c:v>
                </c:pt>
                <c:pt idx="41" formatCode="0.000_);[Red]\(0.000\)">
                  <c:v>1.6904276985743382E-2</c:v>
                </c:pt>
                <c:pt idx="42" formatCode="0.000_);[Red]\(0.000\)">
                  <c:v>2.7291242362525461E-2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901-4144-BB5B-2025C1FE5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57567"/>
        <c:axId val="486855295"/>
      </c:scatterChart>
      <c:valAx>
        <c:axId val="801157567"/>
        <c:scaling>
          <c:orientation val="minMax"/>
          <c:max val="4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317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);[Red]\(0\)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855295"/>
        <c:crossesAt val="1.0000000000000003E-4"/>
        <c:crossBetween val="midCat"/>
        <c:majorUnit val="5"/>
        <c:minorUnit val="1"/>
      </c:valAx>
      <c:valAx>
        <c:axId val="486855295"/>
        <c:scaling>
          <c:logBase val="10"/>
          <c:orientation val="minMax"/>
          <c:max val="1000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E+00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01157567"/>
        <c:crossesAt val="1.0000000000000003E-4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0000FF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6'!$O$3:$O$29</c:f>
                <c:numCache>
                  <c:formatCode>General</c:formatCode>
                  <c:ptCount val="27"/>
                  <c:pt idx="0">
                    <c:v>15420.709979862271</c:v>
                  </c:pt>
                </c:numCache>
              </c:numRef>
            </c:plus>
            <c:minus>
              <c:numRef>
                <c:f>'Fig. 6'!$O$3:$O$29</c:f>
                <c:numCache>
                  <c:formatCode>General</c:formatCode>
                  <c:ptCount val="27"/>
                  <c:pt idx="0">
                    <c:v>15420.709979862271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6'!$M$65:$M$81</c:f>
              <c:numCache>
                <c:formatCode>0_);[Red]\(0\)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</c:numCache>
            </c:numRef>
          </c:xVal>
          <c:yVal>
            <c:numRef>
              <c:f>'Fig. 6'!$N$65:$N$81</c:f>
              <c:numCache>
                <c:formatCode>0_);[Red]\(0\)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01-4144-BB5B-2025C1FE5D36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6'!$R$3:$R$29</c:f>
                <c:numCache>
                  <c:formatCode>General</c:formatCode>
                  <c:ptCount val="27"/>
                  <c:pt idx="0">
                    <c:v>8391.3375509649413</c:v>
                  </c:pt>
                </c:numCache>
              </c:numRef>
            </c:plus>
            <c:minus>
              <c:numRef>
                <c:f>'Fig. 6'!$R$3:$R$29</c:f>
                <c:numCache>
                  <c:formatCode>General</c:formatCode>
                  <c:ptCount val="27"/>
                  <c:pt idx="0">
                    <c:v>8391.3375509649413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6'!$P$64:$P$124</c:f>
              <c:numCache>
                <c:formatCode>0_);[Red]\(0\)</c:formatCode>
                <c:ptCount val="61"/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</c:numCache>
            </c:numRef>
          </c:xVal>
          <c:yVal>
            <c:numRef>
              <c:f>'Fig. 6'!$Q$64:$Q$124</c:f>
              <c:numCache>
                <c:formatCode>0_);[Red]\(0\)</c:formatCode>
                <c:ptCount val="61"/>
                <c:pt idx="1">
                  <c:v>5609.8889292102112</c:v>
                </c:pt>
                <c:pt idx="2">
                  <c:v>3670.7291666816764</c:v>
                </c:pt>
                <c:pt idx="3">
                  <c:v>9888.921398871933</c:v>
                </c:pt>
                <c:pt idx="4">
                  <c:v>2900.5244756207203</c:v>
                </c:pt>
                <c:pt idx="5">
                  <c:v>4881.9641570484036</c:v>
                </c:pt>
                <c:pt idx="6">
                  <c:v>21808.613186208098</c:v>
                </c:pt>
                <c:pt idx="7">
                  <c:v>6475.3534517249373</c:v>
                </c:pt>
                <c:pt idx="10">
                  <c:v>12250</c:v>
                </c:pt>
                <c:pt idx="11">
                  <c:v>8375</c:v>
                </c:pt>
                <c:pt idx="12">
                  <c:v>22500</c:v>
                </c:pt>
                <c:pt idx="13">
                  <c:v>17500</c:v>
                </c:pt>
                <c:pt idx="14">
                  <c:v>4750</c:v>
                </c:pt>
                <c:pt idx="15">
                  <c:v>3250</c:v>
                </c:pt>
                <c:pt idx="16">
                  <c:v>16250</c:v>
                </c:pt>
                <c:pt idx="17">
                  <c:v>16250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01-4144-BB5B-2025C1FE5D36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66FF33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6'!$U$3:$U$29</c:f>
                <c:numCache>
                  <c:formatCode>General</c:formatCode>
                  <c:ptCount val="27"/>
                  <c:pt idx="0">
                    <c:v>762.16110804891025</c:v>
                  </c:pt>
                </c:numCache>
              </c:numRef>
            </c:plus>
            <c:minus>
              <c:numRef>
                <c:f>'Fig. 6'!$U$3:$U$29</c:f>
                <c:numCache>
                  <c:formatCode>General</c:formatCode>
                  <c:ptCount val="27"/>
                  <c:pt idx="0">
                    <c:v>762.16110804891025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6'!$S$64:$S$124</c:f>
              <c:numCache>
                <c:formatCode>0_);[Red]\(0\)</c:formatCode>
                <c:ptCount val="61"/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</c:numCache>
            </c:numRef>
          </c:xVal>
          <c:yVal>
            <c:numRef>
              <c:f>'Fig. 6'!$T$64:$T$124</c:f>
              <c:numCache>
                <c:formatCode>0_);[Red]\(0\)</c:formatCode>
                <c:ptCount val="61"/>
                <c:pt idx="1">
                  <c:v>3872.8285642066576</c:v>
                </c:pt>
                <c:pt idx="2">
                  <c:v>2264.8257101702893</c:v>
                </c:pt>
                <c:pt idx="3">
                  <c:v>5529.2857326692265</c:v>
                </c:pt>
                <c:pt idx="4">
                  <c:v>1302.5929108169798</c:v>
                </c:pt>
                <c:pt idx="5">
                  <c:v>2948.6280642383185</c:v>
                </c:pt>
                <c:pt idx="6">
                  <c:v>12550.181675237034</c:v>
                </c:pt>
                <c:pt idx="7">
                  <c:v>4213.0751682914997</c:v>
                </c:pt>
                <c:pt idx="8">
                  <c:v>3116.2584876355572</c:v>
                </c:pt>
                <c:pt idx="9">
                  <c:v>373.33714466571064</c:v>
                </c:pt>
                <c:pt idx="10">
                  <c:v>9250</c:v>
                </c:pt>
                <c:pt idx="11">
                  <c:v>8375</c:v>
                </c:pt>
                <c:pt idx="12">
                  <c:v>6625</c:v>
                </c:pt>
                <c:pt idx="13">
                  <c:v>2000</c:v>
                </c:pt>
                <c:pt idx="14">
                  <c:v>837.5</c:v>
                </c:pt>
                <c:pt idx="15">
                  <c:v>300</c:v>
                </c:pt>
                <c:pt idx="16">
                  <c:v>9000</c:v>
                </c:pt>
                <c:pt idx="17">
                  <c:v>9375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901-4144-BB5B-2025C1FE5D36}"/>
            </c:ext>
          </c:extLst>
        </c:ser>
        <c:ser>
          <c:idx val="4"/>
          <c:order val="3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C0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6'!$X$3:$X$29</c:f>
                <c:numCache>
                  <c:formatCode>General</c:formatCode>
                  <c:ptCount val="27"/>
                  <c:pt idx="0">
                    <c:v>316.79799655792533</c:v>
                  </c:pt>
                </c:numCache>
              </c:numRef>
            </c:plus>
            <c:minus>
              <c:numRef>
                <c:f>'Fig. 6'!$X$3:$X$29</c:f>
                <c:numCache>
                  <c:formatCode>General</c:formatCode>
                  <c:ptCount val="27"/>
                  <c:pt idx="0">
                    <c:v>316.79799655792533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6'!$V$64:$V$124</c:f>
              <c:numCache>
                <c:formatCode>0_);[Red]\(0\)</c:formatCode>
                <c:ptCount val="61"/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</c:numCache>
            </c:numRef>
          </c:xVal>
          <c:yVal>
            <c:numRef>
              <c:f>'Fig. 6'!$W$64:$W$124</c:f>
              <c:numCache>
                <c:formatCode>0_);[Red]\(0\)</c:formatCode>
                <c:ptCount val="61"/>
                <c:pt idx="1">
                  <c:v>633.24691859714585</c:v>
                </c:pt>
                <c:pt idx="2">
                  <c:v>652.96653327752028</c:v>
                </c:pt>
                <c:pt idx="3">
                  <c:v>733.29913061915715</c:v>
                </c:pt>
                <c:pt idx="4">
                  <c:v>641.62149924254788</c:v>
                </c:pt>
                <c:pt idx="5">
                  <c:v>588.88393311122525</c:v>
                </c:pt>
                <c:pt idx="6">
                  <c:v>598.74286544182849</c:v>
                </c:pt>
                <c:pt idx="7">
                  <c:v>668.7543975593378</c:v>
                </c:pt>
                <c:pt idx="8">
                  <c:v>929.72592023194477</c:v>
                </c:pt>
                <c:pt idx="9">
                  <c:v>751.58134456440712</c:v>
                </c:pt>
                <c:pt idx="10">
                  <c:v>587.5</c:v>
                </c:pt>
                <c:pt idx="11">
                  <c:v>662.5</c:v>
                </c:pt>
                <c:pt idx="12">
                  <c:v>562.5</c:v>
                </c:pt>
                <c:pt idx="13">
                  <c:v>750</c:v>
                </c:pt>
                <c:pt idx="14">
                  <c:v>712.5</c:v>
                </c:pt>
                <c:pt idx="15">
                  <c:v>650</c:v>
                </c:pt>
                <c:pt idx="16">
                  <c:v>362.5</c:v>
                </c:pt>
                <c:pt idx="17">
                  <c:v>612.5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901-4144-BB5B-2025C1FE5D36}"/>
            </c:ext>
          </c:extLst>
        </c:ser>
        <c:ser>
          <c:idx val="3"/>
          <c:order val="4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6'!$AA$3:$AA$29</c:f>
                <c:numCache>
                  <c:formatCode>General</c:formatCode>
                  <c:ptCount val="27"/>
                  <c:pt idx="0">
                    <c:v>39.500266634283932</c:v>
                  </c:pt>
                </c:numCache>
              </c:numRef>
            </c:plus>
            <c:minus>
              <c:numRef>
                <c:f>'Fig. 6'!$AA$3:$AA$29</c:f>
                <c:numCache>
                  <c:formatCode>General</c:formatCode>
                  <c:ptCount val="27"/>
                  <c:pt idx="0">
                    <c:v>39.500266634283932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6'!$Y$64:$Y$124</c:f>
              <c:numCache>
                <c:formatCode>0_);[Red]\(0\)</c:formatCode>
                <c:ptCount val="61"/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</c:numCache>
            </c:numRef>
          </c:xVal>
          <c:yVal>
            <c:numRef>
              <c:f>'Fig. 6'!$Z$64:$Z$124</c:f>
              <c:numCache>
                <c:formatCode>0_);[Red]\(0\)</c:formatCode>
                <c:ptCount val="61"/>
                <c:pt idx="1">
                  <c:v>117.56714273451267</c:v>
                </c:pt>
                <c:pt idx="2">
                  <c:v>117.66692505596367</c:v>
                </c:pt>
                <c:pt idx="3">
                  <c:v>75.197199621306396</c:v>
                </c:pt>
                <c:pt idx="4">
                  <c:v>132.68606592258774</c:v>
                </c:pt>
                <c:pt idx="5">
                  <c:v>158.78807871753199</c:v>
                </c:pt>
                <c:pt idx="6">
                  <c:v>65.129323303776516</c:v>
                </c:pt>
                <c:pt idx="7">
                  <c:v>86.611591208085741</c:v>
                </c:pt>
                <c:pt idx="8">
                  <c:v>243.08582112569195</c:v>
                </c:pt>
                <c:pt idx="9">
                  <c:v>56.093239176952075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901-4144-BB5B-2025C1FE5D36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00B0F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6'!$AD$3:$AD$29</c:f>
                <c:numCache>
                  <c:formatCode>General</c:formatCode>
                  <c:ptCount val="27"/>
                  <c:pt idx="0">
                    <c:v>33.15767144664327</c:v>
                  </c:pt>
                </c:numCache>
              </c:numRef>
            </c:plus>
            <c:minus>
              <c:numRef>
                <c:f>'Fig. 6'!$AD$3:$AD$29</c:f>
                <c:numCache>
                  <c:formatCode>General</c:formatCode>
                  <c:ptCount val="27"/>
                  <c:pt idx="0">
                    <c:v>33.15767144664327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6'!$AB$64:$AB$124</c:f>
              <c:numCache>
                <c:formatCode>0_);[Red]\(0\)</c:formatCode>
                <c:ptCount val="61"/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</c:numCache>
            </c:numRef>
          </c:xVal>
          <c:yVal>
            <c:numRef>
              <c:f>'Fig. 6'!$AC$64:$AC$124</c:f>
              <c:numCache>
                <c:formatCode>0_);[Red]\(0\)</c:formatCode>
                <c:ptCount val="61"/>
                <c:pt idx="1">
                  <c:v>17.819775083468716</c:v>
                </c:pt>
                <c:pt idx="2">
                  <c:v>14.4581564312882</c:v>
                </c:pt>
                <c:pt idx="3">
                  <c:v>49.447829761786217</c:v>
                </c:pt>
                <c:pt idx="4">
                  <c:v>27.064124359060013</c:v>
                </c:pt>
                <c:pt idx="5">
                  <c:v>4.972807835049359</c:v>
                </c:pt>
                <c:pt idx="6">
                  <c:v>24.316274579617026</c:v>
                </c:pt>
                <c:pt idx="7">
                  <c:v>6.0991420395538416</c:v>
                </c:pt>
                <c:pt idx="8">
                  <c:v>95.789236388720482</c:v>
                </c:pt>
                <c:pt idx="9">
                  <c:v>33.745210128827679</c:v>
                </c:pt>
                <c:pt idx="10">
                  <c:v>21.25</c:v>
                </c:pt>
                <c:pt idx="11">
                  <c:v>36.25</c:v>
                </c:pt>
                <c:pt idx="12">
                  <c:v>51.25</c:v>
                </c:pt>
                <c:pt idx="13">
                  <c:v>150</c:v>
                </c:pt>
                <c:pt idx="14">
                  <c:v>32.5</c:v>
                </c:pt>
                <c:pt idx="15">
                  <c:v>22.5</c:v>
                </c:pt>
                <c:pt idx="16">
                  <c:v>31.25</c:v>
                </c:pt>
                <c:pt idx="17">
                  <c:v>312.5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901-4144-BB5B-2025C1FE5D36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FF00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6'!$AG$3:$AG$29</c:f>
                <c:numCache>
                  <c:formatCode>General</c:formatCode>
                  <c:ptCount val="27"/>
                  <c:pt idx="0">
                    <c:v>0.95721949649876537</c:v>
                  </c:pt>
                </c:numCache>
              </c:numRef>
            </c:plus>
            <c:minus>
              <c:numRef>
                <c:f>'Fig. 6'!$AG$3:$AG$29</c:f>
                <c:numCache>
                  <c:formatCode>General</c:formatCode>
                  <c:ptCount val="27"/>
                  <c:pt idx="0">
                    <c:v>0.95721949649876537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6'!$AE$64:$AE$124</c:f>
              <c:numCache>
                <c:formatCode>0_);[Red]\(0\)</c:formatCode>
                <c:ptCount val="61"/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</c:numCache>
            </c:numRef>
          </c:xVal>
          <c:yVal>
            <c:numRef>
              <c:f>'Fig. 6'!$AF$64:$AF$124</c:f>
              <c:numCache>
                <c:formatCode>0_);[Red]\(0\)</c:formatCode>
                <c:ptCount val="61"/>
                <c:pt idx="3">
                  <c:v>5.1901793349288354</c:v>
                </c:pt>
                <c:pt idx="4">
                  <c:v>3.7312411891369557</c:v>
                </c:pt>
                <c:pt idx="5">
                  <c:v>3.7520698523573821</c:v>
                </c:pt>
                <c:pt idx="6">
                  <c:v>8.961903900514864</c:v>
                </c:pt>
                <c:pt idx="7">
                  <c:v>3.9758914571610759</c:v>
                </c:pt>
                <c:pt idx="9">
                  <c:v>1.9586050866595284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901-4144-BB5B-2025C1FE5D36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'Fig. 6'!$AJ$3:$AJ$29</c:f>
                <c:numCache>
                  <c:formatCode>General</c:formatCode>
                  <c:ptCount val="27"/>
                  <c:pt idx="0">
                    <c:v>9.5722752951274623E-3</c:v>
                  </c:pt>
                </c:numCache>
              </c:numRef>
            </c:plus>
            <c:minus>
              <c:numRef>
                <c:f>'Fig. 6'!$AJ$3:$AJ$29</c:f>
                <c:numCache>
                  <c:formatCode>General</c:formatCode>
                  <c:ptCount val="27"/>
                  <c:pt idx="0">
                    <c:v>9.5722752951274623E-3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6'!$AH$64:$AH$124</c:f>
              <c:numCache>
                <c:formatCode>0_);[Red]\(0\)</c:formatCode>
                <c:ptCount val="61"/>
                <c:pt idx="1">
                  <c:v>39</c:v>
                </c:pt>
                <c:pt idx="2">
                  <c:v>39</c:v>
                </c:pt>
                <c:pt idx="3">
                  <c:v>39</c:v>
                </c:pt>
                <c:pt idx="4">
                  <c:v>39</c:v>
                </c:pt>
                <c:pt idx="5">
                  <c:v>39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</c:numCache>
            </c:numRef>
          </c:xVal>
          <c:yVal>
            <c:numRef>
              <c:f>'Fig. 6'!$AI$64:$AI$124</c:f>
              <c:numCache>
                <c:formatCode>0.000_);[Red]\(0.000\)</c:formatCode>
                <c:ptCount val="6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901-4144-BB5B-2025C1FE5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57567"/>
        <c:axId val="486855295"/>
      </c:scatterChart>
      <c:valAx>
        <c:axId val="801157567"/>
        <c:scaling>
          <c:orientation val="minMax"/>
          <c:max val="4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317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);[Red]\(0\)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855295"/>
        <c:crossesAt val="1.0000000000000003E-4"/>
        <c:crossBetween val="midCat"/>
        <c:majorUnit val="5"/>
        <c:minorUnit val="1"/>
      </c:valAx>
      <c:valAx>
        <c:axId val="486855295"/>
        <c:scaling>
          <c:logBase val="10"/>
          <c:orientation val="minMax"/>
          <c:max val="1000000"/>
          <c:min val="1.0000000000000002E-3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E+00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01157567"/>
        <c:crossesAt val="1.0000000000000003E-4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8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4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('Fig. 6'!$M$6:$M$19,'Fig. 6'!$P$6:$P$19,'Fig. 6'!$S$6:$S$19,'Fig. 6'!$V$6:$V$19,'Fig. 6'!$Y$6:$Y$19,'Fig. 6'!$AB$6:$AB$19,'Fig. 6'!$AE$6:$AE$19,'Fig. 6'!$AH$6:$AH$19)</c:f>
              <c:numCache>
                <c:formatCode>0_);[Red]\(0\)</c:formatCode>
                <c:ptCount val="1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12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2">
                  <c:v>12</c:v>
                </c:pt>
                <c:pt idx="33">
                  <c:v>12</c:v>
                </c:pt>
                <c:pt idx="34">
                  <c:v>12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12</c:v>
                </c:pt>
                <c:pt idx="39">
                  <c:v>12</c:v>
                </c:pt>
                <c:pt idx="40">
                  <c:v>12</c:v>
                </c:pt>
                <c:pt idx="41">
                  <c:v>12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  <c:pt idx="49">
                  <c:v>17</c:v>
                </c:pt>
                <c:pt idx="50">
                  <c:v>17</c:v>
                </c:pt>
                <c:pt idx="51">
                  <c:v>17</c:v>
                </c:pt>
                <c:pt idx="52">
                  <c:v>17</c:v>
                </c:pt>
                <c:pt idx="53">
                  <c:v>17</c:v>
                </c:pt>
                <c:pt idx="54">
                  <c:v>17</c:v>
                </c:pt>
                <c:pt idx="55">
                  <c:v>17</c:v>
                </c:pt>
                <c:pt idx="56">
                  <c:v>22</c:v>
                </c:pt>
                <c:pt idx="57">
                  <c:v>22</c:v>
                </c:pt>
                <c:pt idx="58">
                  <c:v>22</c:v>
                </c:pt>
                <c:pt idx="59">
                  <c:v>22</c:v>
                </c:pt>
                <c:pt idx="60">
                  <c:v>22</c:v>
                </c:pt>
                <c:pt idx="61">
                  <c:v>22</c:v>
                </c:pt>
                <c:pt idx="62">
                  <c:v>22</c:v>
                </c:pt>
                <c:pt idx="63">
                  <c:v>22</c:v>
                </c:pt>
                <c:pt idx="64">
                  <c:v>22</c:v>
                </c:pt>
                <c:pt idx="65">
                  <c:v>22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22</c:v>
                </c:pt>
                <c:pt idx="70">
                  <c:v>27</c:v>
                </c:pt>
                <c:pt idx="71">
                  <c:v>27</c:v>
                </c:pt>
                <c:pt idx="72">
                  <c:v>27</c:v>
                </c:pt>
                <c:pt idx="73">
                  <c:v>27</c:v>
                </c:pt>
                <c:pt idx="74">
                  <c:v>27</c:v>
                </c:pt>
                <c:pt idx="75">
                  <c:v>27</c:v>
                </c:pt>
                <c:pt idx="76">
                  <c:v>27</c:v>
                </c:pt>
                <c:pt idx="77">
                  <c:v>27</c:v>
                </c:pt>
                <c:pt idx="78">
                  <c:v>27</c:v>
                </c:pt>
                <c:pt idx="79">
                  <c:v>27</c:v>
                </c:pt>
                <c:pt idx="80">
                  <c:v>27</c:v>
                </c:pt>
                <c:pt idx="81">
                  <c:v>27</c:v>
                </c:pt>
                <c:pt idx="82">
                  <c:v>27</c:v>
                </c:pt>
                <c:pt idx="83">
                  <c:v>27</c:v>
                </c:pt>
                <c:pt idx="84">
                  <c:v>32</c:v>
                </c:pt>
                <c:pt idx="85">
                  <c:v>32</c:v>
                </c:pt>
                <c:pt idx="86">
                  <c:v>32</c:v>
                </c:pt>
                <c:pt idx="87">
                  <c:v>32</c:v>
                </c:pt>
                <c:pt idx="88">
                  <c:v>32</c:v>
                </c:pt>
                <c:pt idx="89">
                  <c:v>32</c:v>
                </c:pt>
                <c:pt idx="90">
                  <c:v>32</c:v>
                </c:pt>
                <c:pt idx="91">
                  <c:v>32</c:v>
                </c:pt>
                <c:pt idx="92">
                  <c:v>32</c:v>
                </c:pt>
                <c:pt idx="93">
                  <c:v>32</c:v>
                </c:pt>
                <c:pt idx="94">
                  <c:v>32</c:v>
                </c:pt>
                <c:pt idx="95">
                  <c:v>32</c:v>
                </c:pt>
                <c:pt idx="96">
                  <c:v>32</c:v>
                </c:pt>
                <c:pt idx="97">
                  <c:v>32</c:v>
                </c:pt>
                <c:pt idx="98">
                  <c:v>37</c:v>
                </c:pt>
                <c:pt idx="99">
                  <c:v>37</c:v>
                </c:pt>
                <c:pt idx="100">
                  <c:v>37</c:v>
                </c:pt>
                <c:pt idx="101">
                  <c:v>37</c:v>
                </c:pt>
                <c:pt idx="102">
                  <c:v>37</c:v>
                </c:pt>
                <c:pt idx="103">
                  <c:v>37</c:v>
                </c:pt>
                <c:pt idx="104">
                  <c:v>37</c:v>
                </c:pt>
                <c:pt idx="105">
                  <c:v>37</c:v>
                </c:pt>
                <c:pt idx="106">
                  <c:v>37</c:v>
                </c:pt>
                <c:pt idx="107">
                  <c:v>37</c:v>
                </c:pt>
                <c:pt idx="108">
                  <c:v>37</c:v>
                </c:pt>
                <c:pt idx="109">
                  <c:v>37</c:v>
                </c:pt>
                <c:pt idx="110">
                  <c:v>37</c:v>
                </c:pt>
                <c:pt idx="111">
                  <c:v>37</c:v>
                </c:pt>
              </c:numCache>
            </c:numRef>
          </c:xVal>
          <c:yVal>
            <c:numRef>
              <c:f>('Fig. 6'!$N$6:$N$19,'Fig. 6'!$Q$6:$Q$19,'Fig. 6'!$T$6:$T$19,'Fig. 6'!$W$6:$W$19,'Fig. 6'!$Z$6:$Z$19,'Fig. 6'!$AC$6:$AC$19,'Fig. 6'!$AF$6:$AF$19,'Fig. 6'!$AI$6:$AI$19)</c:f>
              <c:numCache>
                <c:formatCode>0_);[Red]\(0\)</c:formatCode>
                <c:ptCount val="112"/>
                <c:pt idx="0">
                  <c:v>55510.714660800266</c:v>
                </c:pt>
                <c:pt idx="1">
                  <c:v>84446.870341628659</c:v>
                </c:pt>
                <c:pt idx="2">
                  <c:v>65178.390763864736</c:v>
                </c:pt>
                <c:pt idx="3">
                  <c:v>66011.973790503427</c:v>
                </c:pt>
                <c:pt idx="4">
                  <c:v>81508.179500541592</c:v>
                </c:pt>
                <c:pt idx="5">
                  <c:v>68674.469510212191</c:v>
                </c:pt>
                <c:pt idx="6">
                  <c:v>55671.166063882891</c:v>
                </c:pt>
                <c:pt idx="15">
                  <c:v>1751.2360557106783</c:v>
                </c:pt>
                <c:pt idx="16">
                  <c:v>142.00795257373034</c:v>
                </c:pt>
                <c:pt idx="18">
                  <c:v>2494.2485866407296</c:v>
                </c:pt>
                <c:pt idx="19">
                  <c:v>1251.1022711233525</c:v>
                </c:pt>
                <c:pt idx="28">
                  <c:v>33.0816449290908</c:v>
                </c:pt>
                <c:pt idx="29">
                  <c:v>10.803987634324063</c:v>
                </c:pt>
                <c:pt idx="30">
                  <c:v>301.45765292497202</c:v>
                </c:pt>
                <c:pt idx="31">
                  <c:v>12.298003224046411</c:v>
                </c:pt>
                <c:pt idx="32">
                  <c:v>2042.3079320524794</c:v>
                </c:pt>
                <c:pt idx="33">
                  <c:v>1098.3718299937884</c:v>
                </c:pt>
                <c:pt idx="34">
                  <c:v>854.61116664065355</c:v>
                </c:pt>
                <c:pt idx="35">
                  <c:v>1625.6267409470752</c:v>
                </c:pt>
                <c:pt idx="36">
                  <c:v>1585.1190476190477</c:v>
                </c:pt>
                <c:pt idx="37">
                  <c:v>1247.5578406169666</c:v>
                </c:pt>
                <c:pt idx="38">
                  <c:v>1170</c:v>
                </c:pt>
                <c:pt idx="39">
                  <c:v>2901.7191977077364</c:v>
                </c:pt>
                <c:pt idx="40">
                  <c:v>2423.1197771587745</c:v>
                </c:pt>
                <c:pt idx="41">
                  <c:v>2555.3571428571427</c:v>
                </c:pt>
                <c:pt idx="42">
                  <c:v>765.06669795171422</c:v>
                </c:pt>
                <c:pt idx="43">
                  <c:v>594.92727541403917</c:v>
                </c:pt>
                <c:pt idx="44">
                  <c:v>788.0127059304557</c:v>
                </c:pt>
                <c:pt idx="45">
                  <c:v>682.85200293796095</c:v>
                </c:pt>
                <c:pt idx="46">
                  <c:v>706.32402444051559</c:v>
                </c:pt>
                <c:pt idx="47">
                  <c:v>632.88568096165727</c:v>
                </c:pt>
                <c:pt idx="48">
                  <c:v>702.7939095115222</c:v>
                </c:pt>
                <c:pt idx="49">
                  <c:v>913.6490250696379</c:v>
                </c:pt>
                <c:pt idx="50">
                  <c:v>460.11904761904759</c:v>
                </c:pt>
                <c:pt idx="51">
                  <c:v>419.28020565552697</c:v>
                </c:pt>
                <c:pt idx="52">
                  <c:v>578.68421052631584</c:v>
                </c:pt>
                <c:pt idx="53">
                  <c:v>423.49570200573066</c:v>
                </c:pt>
                <c:pt idx="54">
                  <c:v>353.76044568245129</c:v>
                </c:pt>
                <c:pt idx="55">
                  <c:v>327.80612244897958</c:v>
                </c:pt>
                <c:pt idx="56">
                  <c:v>66.869077179513582</c:v>
                </c:pt>
                <c:pt idx="57">
                  <c:v>30.640760272029194</c:v>
                </c:pt>
                <c:pt idx="58">
                  <c:v>5.057108502501114</c:v>
                </c:pt>
                <c:pt idx="59">
                  <c:v>1.9649049925915201</c:v>
                </c:pt>
                <c:pt idx="60">
                  <c:v>7.2528358304920157</c:v>
                </c:pt>
                <c:pt idx="61">
                  <c:v>45.163710407491386</c:v>
                </c:pt>
                <c:pt idx="62">
                  <c:v>27.98741665805866</c:v>
                </c:pt>
                <c:pt idx="70">
                  <c:v>0.71044947867101349</c:v>
                </c:pt>
                <c:pt idx="71">
                  <c:v>23.482047528527627</c:v>
                </c:pt>
                <c:pt idx="72">
                  <c:v>0.17224091470331226</c:v>
                </c:pt>
                <c:pt idx="74">
                  <c:v>58.603005646249734</c:v>
                </c:pt>
                <c:pt idx="75">
                  <c:v>18.26450937960341</c:v>
                </c:pt>
                <c:pt idx="76">
                  <c:v>34.643647278600817</c:v>
                </c:pt>
                <c:pt idx="77">
                  <c:v>63.50974930362117</c:v>
                </c:pt>
                <c:pt idx="78">
                  <c:v>6.8452380952380949</c:v>
                </c:pt>
                <c:pt idx="79">
                  <c:v>32.904884318766065</c:v>
                </c:pt>
                <c:pt idx="80">
                  <c:v>20.789473684210527</c:v>
                </c:pt>
                <c:pt idx="81">
                  <c:v>78.796561604584539</c:v>
                </c:pt>
                <c:pt idx="82">
                  <c:v>76.601671309192213</c:v>
                </c:pt>
                <c:pt idx="83">
                  <c:v>56.632653061224481</c:v>
                </c:pt>
                <c:pt idx="84" formatCode="0.0_);[Red]\(0.0\)">
                  <c:v>4.7480818920091501</c:v>
                </c:pt>
                <c:pt idx="85" formatCode="0.0_);[Red]\(0.0\)">
                  <c:v>3.8036410270520551</c:v>
                </c:pt>
                <c:pt idx="86" formatCode="0.0_);[Red]\(0.0\)">
                  <c:v>2.9967908738150584</c:v>
                </c:pt>
                <c:pt idx="87" formatCode="0.0_);[Red]\(0.0\)">
                  <c:v>3.6892200642661757</c:v>
                </c:pt>
                <c:pt idx="88" formatCode="0.0_);[Red]\(0.0\)">
                  <c:v>6.041094185051211</c:v>
                </c:pt>
                <c:pt idx="89" formatCode="0.0_);[Red]\(0.0\)">
                  <c:v>5.683499076595206</c:v>
                </c:pt>
                <c:pt idx="90" formatCode="0.0_);[Red]\(0.0\)">
                  <c:v>3.1550181934789205</c:v>
                </c:pt>
                <c:pt idx="91" formatCode="0.0_);[Red]\(0.0\)">
                  <c:v>3.8997214484679663</c:v>
                </c:pt>
                <c:pt idx="92" formatCode="0.0_);[Red]\(0.0\)">
                  <c:v>5.9523809523809526</c:v>
                </c:pt>
                <c:pt idx="93" formatCode="0.0_);[Red]\(0.0\)">
                  <c:v>5.6555269922879177</c:v>
                </c:pt>
                <c:pt idx="94" formatCode="0.0_);[Red]\(0.0\)">
                  <c:v>5.526315789473685</c:v>
                </c:pt>
                <c:pt idx="95" formatCode="0.0_);[Red]\(0.0\)">
                  <c:v>4.5845272206303731</c:v>
                </c:pt>
                <c:pt idx="96" formatCode="0.0_);[Red]\(0.0\)">
                  <c:v>3.0640668523676884</c:v>
                </c:pt>
                <c:pt idx="97" formatCode="0.0_);[Red]\(0.0\)">
                  <c:v>2.0408163265306118</c:v>
                </c:pt>
                <c:pt idx="98" formatCode="0.000_);[Red]\(0.000\)">
                  <c:v>1.8896470707526303E-2</c:v>
                </c:pt>
                <c:pt idx="99" formatCode="0.000_);[Red]\(0.000\)">
                  <c:v>2.045871964972433E-2</c:v>
                </c:pt>
                <c:pt idx="100" formatCode="0.000_);[Red]\(0.000\)">
                  <c:v>8.3199547810346528E-3</c:v>
                </c:pt>
                <c:pt idx="102" formatCode="0.000_);[Red]\(0.000\)">
                  <c:v>3.0046056839013669E-2</c:v>
                </c:pt>
                <c:pt idx="103" formatCode="0.000_);[Red]\(0.000\)">
                  <c:v>9.6442903316101107E-3</c:v>
                </c:pt>
                <c:pt idx="104" formatCode="0.000_);[Red]\(0.000\)">
                  <c:v>3.7599269486581578E-2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0D-4471-BA15-A19CFB319C7E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diamond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('Fig. 6'!$M$20:$M$23,'Fig. 6'!$P$20:$P$23,'Fig. 6'!$S$20:$S$23,'Fig. 6'!$V$20:$V$23,'Fig. 6'!$Y$20:$Y$23,'Fig. 6'!$AB$20:$AB$23,'Fig. 6'!$AE$20:$AE$23,'Fig. 6'!$AH$20:$AH$23)</c:f>
              <c:numCache>
                <c:formatCode>0_);[Red]\(0\)</c:formatCode>
                <c:ptCount val="3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18</c:v>
                </c:pt>
                <c:pt idx="13">
                  <c:v>18</c:v>
                </c:pt>
                <c:pt idx="14">
                  <c:v>18</c:v>
                </c:pt>
                <c:pt idx="15">
                  <c:v>18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</c:numCache>
            </c:numRef>
          </c:xVal>
          <c:yVal>
            <c:numRef>
              <c:f>('Fig. 6'!$N$20:$N$23,'Fig. 6'!$Q$20:$Q$23,'Fig. 6'!$T$20:$T$23,'Fig. 6'!$W$20:$W$23,'Fig. 6'!$Z$20:$Z$23,'Fig. 6'!$AC$20:$AC$23,'Fig. 6'!$AF$20:$AF$23,'Fig. 6'!$AI$20:$AI$23)</c:f>
              <c:numCache>
                <c:formatCode>0_);[Red]\(0\)</c:formatCode>
                <c:ptCount val="32"/>
                <c:pt idx="0">
                  <c:v>71464.157171952276</c:v>
                </c:pt>
                <c:pt idx="1">
                  <c:v>67515.122969268021</c:v>
                </c:pt>
                <c:pt idx="2">
                  <c:v>65643.101626483549</c:v>
                </c:pt>
                <c:pt idx="3">
                  <c:v>69802.552932211096</c:v>
                </c:pt>
                <c:pt idx="4">
                  <c:v>2189.9708883343455</c:v>
                </c:pt>
                <c:pt idx="5">
                  <c:v>598.10761724409303</c:v>
                </c:pt>
                <c:pt idx="8">
                  <c:v>1087.3571429756303</c:v>
                </c:pt>
                <c:pt idx="9">
                  <c:v>378.06568833144559</c:v>
                </c:pt>
                <c:pt idx="10">
                  <c:v>164.88296957375414</c:v>
                </c:pt>
                <c:pt idx="11">
                  <c:v>59.721310199452184</c:v>
                </c:pt>
                <c:pt idx="12">
                  <c:v>777.5981645117979</c:v>
                </c:pt>
                <c:pt idx="13">
                  <c:v>1491.4416706054869</c:v>
                </c:pt>
                <c:pt idx="14">
                  <c:v>1274.024019157464</c:v>
                </c:pt>
                <c:pt idx="15">
                  <c:v>1861.1808143079006</c:v>
                </c:pt>
                <c:pt idx="16">
                  <c:v>20.295886528787886</c:v>
                </c:pt>
                <c:pt idx="17">
                  <c:v>93.313181960646787</c:v>
                </c:pt>
                <c:pt idx="18">
                  <c:v>1.3561349646956471</c:v>
                </c:pt>
                <c:pt idx="19">
                  <c:v>0.85934386794933804</c:v>
                </c:pt>
                <c:pt idx="20">
                  <c:v>7.562057188585726</c:v>
                </c:pt>
                <c:pt idx="21">
                  <c:v>18.565657865409403</c:v>
                </c:pt>
                <c:pt idx="22">
                  <c:v>1.9973649713750041</c:v>
                </c:pt>
                <c:pt idx="23">
                  <c:v>1.6558825969341862</c:v>
                </c:pt>
                <c:pt idx="24" formatCode="0.0_);[Red]\(0.0\)">
                  <c:v>4.6883334019111915</c:v>
                </c:pt>
                <c:pt idx="25" formatCode="0.0_);[Red]\(0.0\)">
                  <c:v>3.3112906400735462</c:v>
                </c:pt>
                <c:pt idx="26" formatCode="0.0_);[Red]\(0.0\)">
                  <c:v>4.0885898680409563</c:v>
                </c:pt>
                <c:pt idx="27" formatCode="0.0_);[Red]\(0.0\)">
                  <c:v>5.3246516536898278</c:v>
                </c:pt>
                <c:pt idx="28" formatCode="0.000_);[Red]\(0.000\)">
                  <c:v>7.1989749192085714E-2</c:v>
                </c:pt>
                <c:pt idx="29" formatCode="0.000_);[Red]\(0.000\)">
                  <c:v>2.861369466848317E-2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0D-4471-BA15-A19CFB319C7E}"/>
            </c:ext>
          </c:extLst>
        </c:ser>
        <c:ser>
          <c:idx val="1"/>
          <c:order val="2"/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('Fig. 6'!$M$24:$M$41,'Fig. 6'!$P$24:$P$41,'Fig. 6'!$S$24:$S$41,'Fig. 6'!$V$24:$V$41,'Fig. 6'!$Y$24:$Y$41,'Fig. 6'!$AB$24:$AB$41,'Fig. 6'!$AE$24:$AE$41,'Fig. 6'!$AH$24:$AH$41)</c:f>
              <c:numCache>
                <c:formatCode>0_);[Red]\(0\)</c:formatCode>
                <c:ptCount val="14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9</c:v>
                </c:pt>
                <c:pt idx="35">
                  <c:v>9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14</c:v>
                </c:pt>
                <c:pt idx="40">
                  <c:v>14</c:v>
                </c:pt>
                <c:pt idx="41">
                  <c:v>14</c:v>
                </c:pt>
                <c:pt idx="42">
                  <c:v>14</c:v>
                </c:pt>
                <c:pt idx="43">
                  <c:v>14</c:v>
                </c:pt>
                <c:pt idx="44">
                  <c:v>14</c:v>
                </c:pt>
                <c:pt idx="45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14</c:v>
                </c:pt>
                <c:pt idx="49">
                  <c:v>14</c:v>
                </c:pt>
                <c:pt idx="50">
                  <c:v>14</c:v>
                </c:pt>
                <c:pt idx="51">
                  <c:v>14</c:v>
                </c:pt>
                <c:pt idx="52">
                  <c:v>14</c:v>
                </c:pt>
                <c:pt idx="53">
                  <c:v>14</c:v>
                </c:pt>
                <c:pt idx="54">
                  <c:v>19</c:v>
                </c:pt>
                <c:pt idx="55">
                  <c:v>19</c:v>
                </c:pt>
                <c:pt idx="56">
                  <c:v>19</c:v>
                </c:pt>
                <c:pt idx="57">
                  <c:v>19</c:v>
                </c:pt>
                <c:pt idx="58">
                  <c:v>19</c:v>
                </c:pt>
                <c:pt idx="59">
                  <c:v>19</c:v>
                </c:pt>
                <c:pt idx="60">
                  <c:v>19</c:v>
                </c:pt>
                <c:pt idx="61">
                  <c:v>19</c:v>
                </c:pt>
                <c:pt idx="62">
                  <c:v>19</c:v>
                </c:pt>
                <c:pt idx="63">
                  <c:v>19</c:v>
                </c:pt>
                <c:pt idx="64">
                  <c:v>19</c:v>
                </c:pt>
                <c:pt idx="65">
                  <c:v>19</c:v>
                </c:pt>
                <c:pt idx="66">
                  <c:v>19</c:v>
                </c:pt>
                <c:pt idx="67">
                  <c:v>19</c:v>
                </c:pt>
                <c:pt idx="68">
                  <c:v>19</c:v>
                </c:pt>
                <c:pt idx="69">
                  <c:v>19</c:v>
                </c:pt>
                <c:pt idx="70">
                  <c:v>19</c:v>
                </c:pt>
                <c:pt idx="71">
                  <c:v>19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29</c:v>
                </c:pt>
                <c:pt idx="91">
                  <c:v>29</c:v>
                </c:pt>
                <c:pt idx="92">
                  <c:v>29</c:v>
                </c:pt>
                <c:pt idx="93">
                  <c:v>29</c:v>
                </c:pt>
                <c:pt idx="94">
                  <c:v>29</c:v>
                </c:pt>
                <c:pt idx="95">
                  <c:v>29</c:v>
                </c:pt>
                <c:pt idx="96">
                  <c:v>29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29</c:v>
                </c:pt>
                <c:pt idx="101">
                  <c:v>29</c:v>
                </c:pt>
                <c:pt idx="102">
                  <c:v>29</c:v>
                </c:pt>
                <c:pt idx="103">
                  <c:v>29</c:v>
                </c:pt>
                <c:pt idx="104">
                  <c:v>29</c:v>
                </c:pt>
                <c:pt idx="105">
                  <c:v>29</c:v>
                </c:pt>
                <c:pt idx="106">
                  <c:v>29</c:v>
                </c:pt>
                <c:pt idx="107">
                  <c:v>29</c:v>
                </c:pt>
                <c:pt idx="108">
                  <c:v>34</c:v>
                </c:pt>
                <c:pt idx="109">
                  <c:v>34</c:v>
                </c:pt>
                <c:pt idx="110">
                  <c:v>34</c:v>
                </c:pt>
                <c:pt idx="111">
                  <c:v>34</c:v>
                </c:pt>
                <c:pt idx="112">
                  <c:v>34</c:v>
                </c:pt>
                <c:pt idx="113">
                  <c:v>34</c:v>
                </c:pt>
                <c:pt idx="114">
                  <c:v>34</c:v>
                </c:pt>
                <c:pt idx="115">
                  <c:v>34</c:v>
                </c:pt>
                <c:pt idx="116">
                  <c:v>34</c:v>
                </c:pt>
                <c:pt idx="117">
                  <c:v>34</c:v>
                </c:pt>
                <c:pt idx="118">
                  <c:v>34</c:v>
                </c:pt>
                <c:pt idx="119">
                  <c:v>34</c:v>
                </c:pt>
                <c:pt idx="120">
                  <c:v>34</c:v>
                </c:pt>
                <c:pt idx="121">
                  <c:v>34</c:v>
                </c:pt>
                <c:pt idx="122">
                  <c:v>34</c:v>
                </c:pt>
                <c:pt idx="123">
                  <c:v>34</c:v>
                </c:pt>
                <c:pt idx="124">
                  <c:v>34</c:v>
                </c:pt>
                <c:pt idx="125">
                  <c:v>34</c:v>
                </c:pt>
                <c:pt idx="126">
                  <c:v>39</c:v>
                </c:pt>
                <c:pt idx="127">
                  <c:v>39</c:v>
                </c:pt>
                <c:pt idx="128">
                  <c:v>39</c:v>
                </c:pt>
                <c:pt idx="129">
                  <c:v>39</c:v>
                </c:pt>
                <c:pt idx="130">
                  <c:v>39</c:v>
                </c:pt>
                <c:pt idx="131">
                  <c:v>39</c:v>
                </c:pt>
                <c:pt idx="132">
                  <c:v>39</c:v>
                </c:pt>
                <c:pt idx="133">
                  <c:v>39</c:v>
                </c:pt>
                <c:pt idx="134">
                  <c:v>39</c:v>
                </c:pt>
                <c:pt idx="135">
                  <c:v>39</c:v>
                </c:pt>
                <c:pt idx="136">
                  <c:v>39</c:v>
                </c:pt>
                <c:pt idx="137">
                  <c:v>39</c:v>
                </c:pt>
                <c:pt idx="138">
                  <c:v>39</c:v>
                </c:pt>
                <c:pt idx="139">
                  <c:v>39</c:v>
                </c:pt>
                <c:pt idx="140">
                  <c:v>39</c:v>
                </c:pt>
                <c:pt idx="141">
                  <c:v>39</c:v>
                </c:pt>
                <c:pt idx="142">
                  <c:v>39</c:v>
                </c:pt>
                <c:pt idx="143">
                  <c:v>39</c:v>
                </c:pt>
              </c:numCache>
            </c:numRef>
          </c:xVal>
          <c:yVal>
            <c:numRef>
              <c:f>('Fig. 6'!$N$24:$N$41,'Fig. 6'!$Q$24:$Q$41,'Fig. 6'!$T$24:$T$41,'Fig. 6'!$W$24:$W$41,'Fig. 6'!$Z$24:$Z$41,'Fig. 6'!$AC$24:$AC$41,'Fig. 6'!$AF$24:$AF$41,'Fig. 6'!$AI$24:$AI$41)</c:f>
              <c:numCache>
                <c:formatCode>0_);[Red]\(0\)</c:formatCode>
                <c:ptCount val="144"/>
                <c:pt idx="0">
                  <c:v>69177.27004354776</c:v>
                </c:pt>
                <c:pt idx="1">
                  <c:v>74147.150639513784</c:v>
                </c:pt>
                <c:pt idx="2">
                  <c:v>62994.852556268743</c:v>
                </c:pt>
                <c:pt idx="3">
                  <c:v>78023.633804003344</c:v>
                </c:pt>
                <c:pt idx="4">
                  <c:v>65402.738052758155</c:v>
                </c:pt>
                <c:pt idx="5">
                  <c:v>66010.942746866291</c:v>
                </c:pt>
                <c:pt idx="18">
                  <c:v>1896.9330888165821</c:v>
                </c:pt>
                <c:pt idx="19">
                  <c:v>1659.278284608748</c:v>
                </c:pt>
                <c:pt idx="20">
                  <c:v>595.66695053948604</c:v>
                </c:pt>
                <c:pt idx="21">
                  <c:v>2047.0583783567533</c:v>
                </c:pt>
                <c:pt idx="22">
                  <c:v>324.17417686458941</c:v>
                </c:pt>
                <c:pt idx="23">
                  <c:v>145.49843794428321</c:v>
                </c:pt>
                <c:pt idx="24">
                  <c:v>2570.0934579439254</c:v>
                </c:pt>
                <c:pt idx="25">
                  <c:v>1945.7013574660632</c:v>
                </c:pt>
                <c:pt idx="27">
                  <c:v>1902.439024390244</c:v>
                </c:pt>
                <c:pt idx="28">
                  <c:v>2626.2626262626263</c:v>
                </c:pt>
                <c:pt idx="29">
                  <c:v>1674.8768472906406</c:v>
                </c:pt>
                <c:pt idx="30">
                  <c:v>2139.4230769230767</c:v>
                </c:pt>
                <c:pt idx="31">
                  <c:v>1170.9601873536299</c:v>
                </c:pt>
                <c:pt idx="33">
                  <c:v>3271.0280373831779</c:v>
                </c:pt>
                <c:pt idx="34">
                  <c:v>1898.148148148148</c:v>
                </c:pt>
                <c:pt idx="35">
                  <c:v>2184.2105263157896</c:v>
                </c:pt>
                <c:pt idx="36">
                  <c:v>2181.1771215950816</c:v>
                </c:pt>
                <c:pt idx="37">
                  <c:v>2277.8808279326608</c:v>
                </c:pt>
                <c:pt idx="38">
                  <c:v>685.88523486748704</c:v>
                </c:pt>
                <c:pt idx="39">
                  <c:v>2514.4164679320393</c:v>
                </c:pt>
                <c:pt idx="40">
                  <c:v>26.180650547370487</c:v>
                </c:pt>
                <c:pt idx="41">
                  <c:v>230.38708751109209</c:v>
                </c:pt>
                <c:pt idx="42">
                  <c:v>2803.73831775701</c:v>
                </c:pt>
                <c:pt idx="43">
                  <c:v>1651.5837104072398</c:v>
                </c:pt>
                <c:pt idx="44">
                  <c:v>2415.4589371980678</c:v>
                </c:pt>
                <c:pt idx="45">
                  <c:v>29.268292682926827</c:v>
                </c:pt>
                <c:pt idx="46">
                  <c:v>2626.2626262626263</c:v>
                </c:pt>
                <c:pt idx="47">
                  <c:v>39.408866995073893</c:v>
                </c:pt>
                <c:pt idx="48">
                  <c:v>1778.8461538461538</c:v>
                </c:pt>
                <c:pt idx="49">
                  <c:v>1217.7985948477751</c:v>
                </c:pt>
                <c:pt idx="50">
                  <c:v>960.45197740112997</c:v>
                </c:pt>
                <c:pt idx="51">
                  <c:v>2336.4485981308412</c:v>
                </c:pt>
                <c:pt idx="52">
                  <c:v>1319.4444444444443</c:v>
                </c:pt>
                <c:pt idx="53">
                  <c:v>1578.9473684210525</c:v>
                </c:pt>
                <c:pt idx="54">
                  <c:v>1168.2396716220082</c:v>
                </c:pt>
                <c:pt idx="55">
                  <c:v>1082.0382223416414</c:v>
                </c:pt>
                <c:pt idx="56">
                  <c:v>1080.799012615551</c:v>
                </c:pt>
                <c:pt idx="57">
                  <c:v>1058.8038968386288</c:v>
                </c:pt>
                <c:pt idx="58">
                  <c:v>973.60997131593876</c:v>
                </c:pt>
                <c:pt idx="59">
                  <c:v>2839.6619964964971</c:v>
                </c:pt>
                <c:pt idx="60">
                  <c:v>911.21495327102809</c:v>
                </c:pt>
                <c:pt idx="61">
                  <c:v>904.97737556561083</c:v>
                </c:pt>
                <c:pt idx="62">
                  <c:v>821.25603864734308</c:v>
                </c:pt>
                <c:pt idx="63">
                  <c:v>1024.3902439024391</c:v>
                </c:pt>
                <c:pt idx="64">
                  <c:v>929.29292929292933</c:v>
                </c:pt>
                <c:pt idx="65">
                  <c:v>1083.7438423645319</c:v>
                </c:pt>
                <c:pt idx="66">
                  <c:v>1009.6153846153845</c:v>
                </c:pt>
                <c:pt idx="67">
                  <c:v>1194.3793911007024</c:v>
                </c:pt>
                <c:pt idx="68">
                  <c:v>1129.9435028248588</c:v>
                </c:pt>
                <c:pt idx="69">
                  <c:v>934.57943925233644</c:v>
                </c:pt>
                <c:pt idx="70">
                  <c:v>972.22222222222217</c:v>
                </c:pt>
                <c:pt idx="71">
                  <c:v>526.31578947368416</c:v>
                </c:pt>
                <c:pt idx="72">
                  <c:v>31.914507377644068</c:v>
                </c:pt>
                <c:pt idx="73">
                  <c:v>87.421065702285148</c:v>
                </c:pt>
                <c:pt idx="74">
                  <c:v>55.522611416989605</c:v>
                </c:pt>
                <c:pt idx="75">
                  <c:v>47.715938021599449</c:v>
                </c:pt>
                <c:pt idx="76">
                  <c:v>45.043112761761392</c:v>
                </c:pt>
                <c:pt idx="77">
                  <c:v>20.847971164009927</c:v>
                </c:pt>
                <c:pt idx="78">
                  <c:v>65.420560747663558</c:v>
                </c:pt>
                <c:pt idx="79">
                  <c:v>83.710407239818991</c:v>
                </c:pt>
                <c:pt idx="80">
                  <c:v>86.956521739130437</c:v>
                </c:pt>
                <c:pt idx="81">
                  <c:v>65.853658536585357</c:v>
                </c:pt>
                <c:pt idx="82">
                  <c:v>46.464646464646464</c:v>
                </c:pt>
                <c:pt idx="83">
                  <c:v>120.68965517241379</c:v>
                </c:pt>
                <c:pt idx="84">
                  <c:v>81.730769230769226</c:v>
                </c:pt>
                <c:pt idx="85">
                  <c:v>22.950819672131146</c:v>
                </c:pt>
                <c:pt idx="86">
                  <c:v>1.2994350282485876</c:v>
                </c:pt>
                <c:pt idx="87">
                  <c:v>214.95327102803739</c:v>
                </c:pt>
                <c:pt idx="88">
                  <c:v>87.962962962962962</c:v>
                </c:pt>
                <c:pt idx="89">
                  <c:v>136.84210526315789</c:v>
                </c:pt>
                <c:pt idx="90">
                  <c:v>13.10215272934218</c:v>
                </c:pt>
                <c:pt idx="91">
                  <c:v>27.006022911218736</c:v>
                </c:pt>
                <c:pt idx="92">
                  <c:v>3.6208677422481386</c:v>
                </c:pt>
                <c:pt idx="93">
                  <c:v>54.866361243391104</c:v>
                </c:pt>
                <c:pt idx="94">
                  <c:v>0.23044057853345803</c:v>
                </c:pt>
                <c:pt idx="95">
                  <c:v>0.28186898554125595</c:v>
                </c:pt>
                <c:pt idx="96">
                  <c:v>105.14018691588787</c:v>
                </c:pt>
                <c:pt idx="97">
                  <c:v>45.248868778280539</c:v>
                </c:pt>
                <c:pt idx="98">
                  <c:v>94.202898550724655</c:v>
                </c:pt>
                <c:pt idx="99">
                  <c:v>10</c:v>
                </c:pt>
                <c:pt idx="100">
                  <c:v>17.373737373737374</c:v>
                </c:pt>
                <c:pt idx="101">
                  <c:v>1.6502463054187191</c:v>
                </c:pt>
                <c:pt idx="102">
                  <c:v>7.4519230769230766</c:v>
                </c:pt>
                <c:pt idx="103">
                  <c:v>5.8548009367681502</c:v>
                </c:pt>
                <c:pt idx="104">
                  <c:v>7.9096045197740121</c:v>
                </c:pt>
                <c:pt idx="105">
                  <c:v>44.392523364485982</c:v>
                </c:pt>
                <c:pt idx="106">
                  <c:v>50.925925925925924</c:v>
                </c:pt>
                <c:pt idx="107">
                  <c:v>10.263157894736842</c:v>
                </c:pt>
                <c:pt idx="108" formatCode="0.0_);[Red]\(0.0\)">
                  <c:v>7.9925974164830453</c:v>
                </c:pt>
                <c:pt idx="109" formatCode="0.0_);[Red]\(0.0\)">
                  <c:v>9.6445578782000094</c:v>
                </c:pt>
                <c:pt idx="110" formatCode="0.0_);[Red]\(0.0\)">
                  <c:v>6.0283982088021126</c:v>
                </c:pt>
                <c:pt idx="111" formatCode="0.0_);[Red]\(0.0\)">
                  <c:v>5.8911704270729617</c:v>
                </c:pt>
                <c:pt idx="112" formatCode="0.0_);[Red]\(0.0\)">
                  <c:v>3.9654442784197306</c:v>
                </c:pt>
                <c:pt idx="113" formatCode="0.0_);[Red]\(0.0\)">
                  <c:v>10.066127944264982</c:v>
                </c:pt>
                <c:pt idx="114" formatCode="0.0_);[Red]\(0.0\)">
                  <c:v>5.6074766355140193</c:v>
                </c:pt>
                <c:pt idx="115" formatCode="0.0_);[Red]\(0.0\)">
                  <c:v>4.9773755656108589</c:v>
                </c:pt>
                <c:pt idx="116" formatCode="0.0_);[Red]\(0.0\)">
                  <c:v>5.7971014492753623</c:v>
                </c:pt>
                <c:pt idx="117" formatCode="0.0_);[Red]\(0.0\)">
                  <c:v>4.6341463414634152</c:v>
                </c:pt>
                <c:pt idx="118" formatCode="0.0_);[Red]\(0.0\)">
                  <c:v>9.8989898989898997</c:v>
                </c:pt>
                <c:pt idx="119" formatCode="0.0_);[Red]\(0.0\)">
                  <c:v>5.6650246305418719</c:v>
                </c:pt>
                <c:pt idx="120" formatCode="0.0_);[Red]\(0.0\)">
                  <c:v>3.365384615384615</c:v>
                </c:pt>
                <c:pt idx="121">
                  <c:v>5.1522248243559723</c:v>
                </c:pt>
                <c:pt idx="122">
                  <c:v>3.6723163841807911</c:v>
                </c:pt>
                <c:pt idx="123" formatCode="0.0_);[Red]\(0.0\)">
                  <c:v>4.6728971962616832</c:v>
                </c:pt>
                <c:pt idx="124" formatCode="0.0_);[Red]\(0.0\)">
                  <c:v>3.7037037037037033</c:v>
                </c:pt>
                <c:pt idx="125" formatCode="0.0_);[Red]\(0.0\)">
                  <c:v>4.2105263157894735</c:v>
                </c:pt>
                <c:pt idx="126" formatCode="0.000_);[Red]\(0.000\)">
                  <c:v>1.4172010337774325E-2</c:v>
                </c:pt>
                <c:pt idx="128" formatCode="0.000_);[Red]\(0.000\)">
                  <c:v>1.0894191694626623E-2</c:v>
                </c:pt>
                <c:pt idx="129" formatCode="0.000_);[Red]\(0.000\)">
                  <c:v>5.0009760578649219E-3</c:v>
                </c:pt>
                <c:pt idx="131" formatCode="0.000_);[Red]\(0.000\)">
                  <c:v>4.6802045038597077E-2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0D-4471-BA15-A19CFB319C7E}"/>
            </c:ext>
          </c:extLst>
        </c:ser>
        <c:ser>
          <c:idx val="2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6350">
                <a:solidFill>
                  <a:schemeClr val="tx1"/>
                </a:solidFill>
              </a:ln>
              <a:effectLst/>
            </c:spPr>
          </c:marker>
          <c:xVal>
            <c:numRef>
              <c:f>('Fig. 6'!$M$42:$M$63,'Fig. 6'!$P$42:$P$63,'Fig. 6'!$S$42:$S$63,'Fig. 6'!$V$42:$V$63,'Fig. 6'!$Y$42:$Y$63,'Fig. 6'!$AB$42:$AB$63,'Fig. 6'!$AE$42:$AE$63,'Fig. 6'!$AH$42:$AH$63)</c:f>
              <c:numCache>
                <c:formatCode>0_);[Red]\(0\)</c:formatCode>
                <c:ptCount val="176"/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15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15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  <c:pt idx="91">
                  <c:v>25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25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30</c:v>
                </c:pt>
                <c:pt idx="111">
                  <c:v>30</c:v>
                </c:pt>
                <c:pt idx="112">
                  <c:v>30</c:v>
                </c:pt>
                <c:pt idx="113">
                  <c:v>30</c:v>
                </c:pt>
                <c:pt idx="114">
                  <c:v>30</c:v>
                </c:pt>
                <c:pt idx="115">
                  <c:v>30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30</c:v>
                </c:pt>
                <c:pt idx="120">
                  <c:v>30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30</c:v>
                </c:pt>
                <c:pt idx="125">
                  <c:v>30</c:v>
                </c:pt>
                <c:pt idx="126">
                  <c:v>30</c:v>
                </c:pt>
                <c:pt idx="127">
                  <c:v>30</c:v>
                </c:pt>
                <c:pt idx="128">
                  <c:v>30</c:v>
                </c:pt>
                <c:pt idx="129">
                  <c:v>30</c:v>
                </c:pt>
                <c:pt idx="130">
                  <c:v>30</c:v>
                </c:pt>
                <c:pt idx="131">
                  <c:v>30</c:v>
                </c:pt>
                <c:pt idx="132">
                  <c:v>35</c:v>
                </c:pt>
                <c:pt idx="133">
                  <c:v>35</c:v>
                </c:pt>
                <c:pt idx="134">
                  <c:v>35</c:v>
                </c:pt>
                <c:pt idx="135">
                  <c:v>35</c:v>
                </c:pt>
                <c:pt idx="136">
                  <c:v>35</c:v>
                </c:pt>
                <c:pt idx="137">
                  <c:v>35</c:v>
                </c:pt>
                <c:pt idx="138">
                  <c:v>35</c:v>
                </c:pt>
                <c:pt idx="139">
                  <c:v>35</c:v>
                </c:pt>
                <c:pt idx="140">
                  <c:v>35</c:v>
                </c:pt>
                <c:pt idx="141">
                  <c:v>35</c:v>
                </c:pt>
                <c:pt idx="142">
                  <c:v>35</c:v>
                </c:pt>
                <c:pt idx="143">
                  <c:v>35</c:v>
                </c:pt>
                <c:pt idx="144">
                  <c:v>35</c:v>
                </c:pt>
                <c:pt idx="145">
                  <c:v>35</c:v>
                </c:pt>
                <c:pt idx="146">
                  <c:v>35</c:v>
                </c:pt>
                <c:pt idx="147">
                  <c:v>35</c:v>
                </c:pt>
                <c:pt idx="148">
                  <c:v>35</c:v>
                </c:pt>
                <c:pt idx="149">
                  <c:v>35</c:v>
                </c:pt>
                <c:pt idx="150">
                  <c:v>35</c:v>
                </c:pt>
                <c:pt idx="151">
                  <c:v>35</c:v>
                </c:pt>
                <c:pt idx="152">
                  <c:v>35</c:v>
                </c:pt>
                <c:pt idx="153">
                  <c:v>35</c:v>
                </c:pt>
                <c:pt idx="154">
                  <c:v>40</c:v>
                </c:pt>
                <c:pt idx="155">
                  <c:v>40</c:v>
                </c:pt>
                <c:pt idx="156">
                  <c:v>40</c:v>
                </c:pt>
                <c:pt idx="157">
                  <c:v>40</c:v>
                </c:pt>
                <c:pt idx="158">
                  <c:v>40</c:v>
                </c:pt>
                <c:pt idx="159">
                  <c:v>40</c:v>
                </c:pt>
                <c:pt idx="160">
                  <c:v>40</c:v>
                </c:pt>
                <c:pt idx="161">
                  <c:v>40</c:v>
                </c:pt>
                <c:pt idx="162">
                  <c:v>40</c:v>
                </c:pt>
              </c:numCache>
            </c:numRef>
          </c:xVal>
          <c:yVal>
            <c:numRef>
              <c:f>('Fig. 6'!$N$42:$N$63,'Fig. 6'!$Q$42:$Q$63,'Fig. 6'!$T$42:$T$63,'Fig. 6'!$W$42:$W$63,'Fig. 6'!$Z$42:$Z$63,'Fig. 6'!$AC$42:$AC$63,'Fig. 6'!$AF$42:$AF$63,'Fig. 6'!$AI$42:$AI$63)</c:f>
              <c:numCache>
                <c:formatCode>0_);[Red]\(0\)</c:formatCode>
                <c:ptCount val="176"/>
                <c:pt idx="31">
                  <c:v>3324.0997229916893</c:v>
                </c:pt>
                <c:pt idx="32">
                  <c:v>897.75561097256855</c:v>
                </c:pt>
                <c:pt idx="33">
                  <c:v>491.15913555992142</c:v>
                </c:pt>
                <c:pt idx="34">
                  <c:v>2301.2552301255232</c:v>
                </c:pt>
                <c:pt idx="35">
                  <c:v>1058.6011342155009</c:v>
                </c:pt>
                <c:pt idx="36">
                  <c:v>3464.2032332563513</c:v>
                </c:pt>
                <c:pt idx="37">
                  <c:v>880.95238095238096</c:v>
                </c:pt>
                <c:pt idx="38">
                  <c:v>5134.4743276283625</c:v>
                </c:pt>
                <c:pt idx="39">
                  <c:v>2935.0104821802934</c:v>
                </c:pt>
                <c:pt idx="40">
                  <c:v>702.179176755448</c:v>
                </c:pt>
                <c:pt idx="41">
                  <c:v>1425.5765199161424</c:v>
                </c:pt>
                <c:pt idx="42">
                  <c:v>4665.3144016227188</c:v>
                </c:pt>
                <c:pt idx="43">
                  <c:v>3406.8136272545094</c:v>
                </c:pt>
                <c:pt idx="44">
                  <c:v>4460.2851323828918</c:v>
                </c:pt>
                <c:pt idx="45">
                  <c:v>2200.5326648911168</c:v>
                </c:pt>
                <c:pt idx="46">
                  <c:v>2117.8716904276985</c:v>
                </c:pt>
                <c:pt idx="47">
                  <c:v>260.35302104548538</c:v>
                </c:pt>
                <c:pt idx="48">
                  <c:v>4772.2342733188716</c:v>
                </c:pt>
                <c:pt idx="49">
                  <c:v>3080.0821355236139</c:v>
                </c:pt>
                <c:pt idx="50">
                  <c:v>558.03571428571433</c:v>
                </c:pt>
                <c:pt idx="51">
                  <c:v>771.20822622107971</c:v>
                </c:pt>
                <c:pt idx="52">
                  <c:v>488.99755501222495</c:v>
                </c:pt>
                <c:pt idx="53">
                  <c:v>2770.0831024930744</c:v>
                </c:pt>
                <c:pt idx="54">
                  <c:v>1795.5112219451371</c:v>
                </c:pt>
                <c:pt idx="55">
                  <c:v>88.408644400785846</c:v>
                </c:pt>
                <c:pt idx="56">
                  <c:v>230.12552301255229</c:v>
                </c:pt>
                <c:pt idx="57">
                  <c:v>529.30056710775045</c:v>
                </c:pt>
                <c:pt idx="58">
                  <c:v>4157.0438799076219</c:v>
                </c:pt>
                <c:pt idx="59">
                  <c:v>178.57142857142858</c:v>
                </c:pt>
                <c:pt idx="60">
                  <c:v>3911.9804400977996</c:v>
                </c:pt>
                <c:pt idx="61">
                  <c:v>2096.4360587002097</c:v>
                </c:pt>
                <c:pt idx="62">
                  <c:v>220.33898305084747</c:v>
                </c:pt>
                <c:pt idx="63">
                  <c:v>209.64360587002093</c:v>
                </c:pt>
                <c:pt idx="64">
                  <c:v>5476.6734279918865</c:v>
                </c:pt>
                <c:pt idx="65">
                  <c:v>3206.4128256513027</c:v>
                </c:pt>
                <c:pt idx="66">
                  <c:v>746.77528852681598</c:v>
                </c:pt>
                <c:pt idx="67">
                  <c:v>740.4041986526712</c:v>
                </c:pt>
                <c:pt idx="68">
                  <c:v>685.59063136456211</c:v>
                </c:pt>
                <c:pt idx="69">
                  <c:v>715.54650373387642</c:v>
                </c:pt>
                <c:pt idx="70">
                  <c:v>824.29501084598701</c:v>
                </c:pt>
                <c:pt idx="71">
                  <c:v>636.55030800821351</c:v>
                </c:pt>
                <c:pt idx="72">
                  <c:v>825.89285714285722</c:v>
                </c:pt>
                <c:pt idx="73">
                  <c:v>514.13881748071981</c:v>
                </c:pt>
                <c:pt idx="74">
                  <c:v>782.39608801956001</c:v>
                </c:pt>
                <c:pt idx="75">
                  <c:v>858.72576177285305</c:v>
                </c:pt>
                <c:pt idx="76">
                  <c:v>723.19201995012463</c:v>
                </c:pt>
                <c:pt idx="77">
                  <c:v>982.31827111984285</c:v>
                </c:pt>
                <c:pt idx="78">
                  <c:v>1004.1841004184101</c:v>
                </c:pt>
                <c:pt idx="79">
                  <c:v>1115.3119092627599</c:v>
                </c:pt>
                <c:pt idx="80">
                  <c:v>1362.5866050808315</c:v>
                </c:pt>
                <c:pt idx="81">
                  <c:v>690.47619047619048</c:v>
                </c:pt>
                <c:pt idx="82">
                  <c:v>831.29584352078246</c:v>
                </c:pt>
                <c:pt idx="83">
                  <c:v>733.75262054507334</c:v>
                </c:pt>
                <c:pt idx="84">
                  <c:v>581.11380145278451</c:v>
                </c:pt>
                <c:pt idx="85">
                  <c:v>670.85953878406701</c:v>
                </c:pt>
                <c:pt idx="86">
                  <c:v>669.37119675456393</c:v>
                </c:pt>
                <c:pt idx="87">
                  <c:v>581.16232464929863</c:v>
                </c:pt>
                <c:pt idx="92">
                  <c:v>86.767895878524953</c:v>
                </c:pt>
                <c:pt idx="93">
                  <c:v>12.320328542094455</c:v>
                </c:pt>
                <c:pt idx="94">
                  <c:v>31.25</c:v>
                </c:pt>
                <c:pt idx="95">
                  <c:v>24.678663239074549</c:v>
                </c:pt>
                <c:pt idx="96">
                  <c:v>9.5354523227383865</c:v>
                </c:pt>
                <c:pt idx="110">
                  <c:v>13.401221995926679</c:v>
                </c:pt>
                <c:pt idx="111">
                  <c:v>23.343255522481588</c:v>
                </c:pt>
                <c:pt idx="112">
                  <c:v>25.178207739307535</c:v>
                </c:pt>
                <c:pt idx="113">
                  <c:v>25.899524779361844</c:v>
                </c:pt>
                <c:pt idx="114">
                  <c:v>58.568329718004335</c:v>
                </c:pt>
                <c:pt idx="115">
                  <c:v>12.320328542094455</c:v>
                </c:pt>
                <c:pt idx="116">
                  <c:v>15.625</c:v>
                </c:pt>
                <c:pt idx="118">
                  <c:v>5.1344743276283626</c:v>
                </c:pt>
                <c:pt idx="119">
                  <c:v>13.850415512465373</c:v>
                </c:pt>
                <c:pt idx="120">
                  <c:v>29.92518703241895</c:v>
                </c:pt>
                <c:pt idx="121">
                  <c:v>1.2966601178781925</c:v>
                </c:pt>
                <c:pt idx="122">
                  <c:v>8.7866108786610884</c:v>
                </c:pt>
                <c:pt idx="123">
                  <c:v>8.8846880907372405</c:v>
                </c:pt>
                <c:pt idx="124">
                  <c:v>36.951501154734416</c:v>
                </c:pt>
                <c:pt idx="125">
                  <c:v>30.952380952380953</c:v>
                </c:pt>
                <c:pt idx="126">
                  <c:v>92.909535452322729</c:v>
                </c:pt>
                <c:pt idx="127">
                  <c:v>25.157232704402514</c:v>
                </c:pt>
                <c:pt idx="128">
                  <c:v>9.2009685230024214</c:v>
                </c:pt>
                <c:pt idx="129">
                  <c:v>15.094339622641508</c:v>
                </c:pt>
                <c:pt idx="130">
                  <c:v>5.2738336713995952</c:v>
                </c:pt>
                <c:pt idx="131">
                  <c:v>4.0080160320641287</c:v>
                </c:pt>
                <c:pt idx="132" formatCode="0.0_);[Red]\(0.0\)">
                  <c:v>6.313645621181263</c:v>
                </c:pt>
                <c:pt idx="133" formatCode="0.0_);[Red]\(0.0\)">
                  <c:v>4.3279022403258658</c:v>
                </c:pt>
                <c:pt idx="134" formatCode="0.0_);[Red]\(0.0\)">
                  <c:v>4.2006109979633397</c:v>
                </c:pt>
                <c:pt idx="135" formatCode="0.0_);[Red]\(0.0\)">
                  <c:v>3.6999321113374068</c:v>
                </c:pt>
                <c:pt idx="137" formatCode="0.0_);[Red]\(0.0\)">
                  <c:v>5.7494866529774127</c:v>
                </c:pt>
                <c:pt idx="154" formatCode="0.000_);[Red]\(0.000\)">
                  <c:v>1.3727087576374747E-2</c:v>
                </c:pt>
                <c:pt idx="155" formatCode="0.000_);[Red]\(0.000\)">
                  <c:v>1.8940936863543787E-2</c:v>
                </c:pt>
                <c:pt idx="156" formatCode="0.000_);[Red]\(0.000\)">
                  <c:v>1.6904276985743382E-2</c:v>
                </c:pt>
                <c:pt idx="157" formatCode="0.000_);[Red]\(0.000\)">
                  <c:v>2.7291242362525461E-2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B0D-4471-BA15-A19CFB319C7E}"/>
            </c:ext>
          </c:extLst>
        </c:ser>
        <c:ser>
          <c:idx val="3"/>
          <c:order val="4"/>
          <c:spPr>
            <a:ln w="25400" cap="rnd">
              <a:noFill/>
              <a:round/>
            </a:ln>
            <a:effectLst/>
          </c:spPr>
          <c:marker>
            <c:symbol val="x"/>
            <c:size val="3"/>
            <c:spPr>
              <a:noFill/>
              <a:ln w="6350">
                <a:solidFill>
                  <a:srgbClr val="FF0000"/>
                </a:solidFill>
              </a:ln>
              <a:effectLst/>
            </c:spPr>
          </c:marker>
          <c:xVal>
            <c:numRef>
              <c:f>('Fig. 6'!$P$65:$P$73,'Fig. 6'!$S$65:$S$73,'Fig. 6'!$V$65:$V$73,'Fig. 6'!$Y$65:$Y$73,'Fig. 6'!$AB$65:$AB$73,'Fig. 6'!$AE$65:$AE$73,'Fig. 6'!$AH$65:$AH$73)</c:f>
              <c:numCache>
                <c:formatCode>0_);[Red]\(0\)</c:formatCode>
                <c:ptCount val="63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14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14</c:v>
                </c:pt>
                <c:pt idx="18">
                  <c:v>19</c:v>
                </c:pt>
                <c:pt idx="19">
                  <c:v>19</c:v>
                </c:pt>
                <c:pt idx="20">
                  <c:v>19</c:v>
                </c:pt>
                <c:pt idx="21">
                  <c:v>19</c:v>
                </c:pt>
                <c:pt idx="22">
                  <c:v>19</c:v>
                </c:pt>
                <c:pt idx="23">
                  <c:v>19</c:v>
                </c:pt>
                <c:pt idx="24">
                  <c:v>19</c:v>
                </c:pt>
                <c:pt idx="25">
                  <c:v>19</c:v>
                </c:pt>
                <c:pt idx="26">
                  <c:v>19</c:v>
                </c:pt>
                <c:pt idx="27">
                  <c:v>24</c:v>
                </c:pt>
                <c:pt idx="28">
                  <c:v>24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29</c:v>
                </c:pt>
                <c:pt idx="37">
                  <c:v>29</c:v>
                </c:pt>
                <c:pt idx="38">
                  <c:v>29</c:v>
                </c:pt>
                <c:pt idx="39">
                  <c:v>29</c:v>
                </c:pt>
                <c:pt idx="40">
                  <c:v>29</c:v>
                </c:pt>
                <c:pt idx="41">
                  <c:v>29</c:v>
                </c:pt>
                <c:pt idx="42">
                  <c:v>29</c:v>
                </c:pt>
                <c:pt idx="43">
                  <c:v>29</c:v>
                </c:pt>
                <c:pt idx="44">
                  <c:v>29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  <c:pt idx="49">
                  <c:v>34</c:v>
                </c:pt>
                <c:pt idx="50">
                  <c:v>34</c:v>
                </c:pt>
                <c:pt idx="51">
                  <c:v>34</c:v>
                </c:pt>
                <c:pt idx="52">
                  <c:v>34</c:v>
                </c:pt>
                <c:pt idx="53">
                  <c:v>34</c:v>
                </c:pt>
                <c:pt idx="54">
                  <c:v>39</c:v>
                </c:pt>
                <c:pt idx="55">
                  <c:v>39</c:v>
                </c:pt>
                <c:pt idx="56">
                  <c:v>39</c:v>
                </c:pt>
                <c:pt idx="57">
                  <c:v>39</c:v>
                </c:pt>
                <c:pt idx="58">
                  <c:v>39</c:v>
                </c:pt>
                <c:pt idx="59">
                  <c:v>39</c:v>
                </c:pt>
                <c:pt idx="60">
                  <c:v>39</c:v>
                </c:pt>
                <c:pt idx="61">
                  <c:v>39</c:v>
                </c:pt>
                <c:pt idx="62">
                  <c:v>39</c:v>
                </c:pt>
              </c:numCache>
            </c:numRef>
          </c:xVal>
          <c:yVal>
            <c:numRef>
              <c:f>('Fig. 6'!$Q$65:$Q$73,'Fig. 6'!$T$65:$T$73,'Fig. 6'!$W$65:$W$73,'Fig. 6'!$Z$65:$Z$73,'Fig. 6'!$AC$65:$AC$73,'Fig. 6'!$AF$65:$AF$73,'Fig. 6'!$AI$65:$AI$73)</c:f>
              <c:numCache>
                <c:formatCode>0_);[Red]\(0\)</c:formatCode>
                <c:ptCount val="63"/>
                <c:pt idx="0">
                  <c:v>5609.8889292102112</c:v>
                </c:pt>
                <c:pt idx="1">
                  <c:v>3670.7291666816764</c:v>
                </c:pt>
                <c:pt idx="2">
                  <c:v>9888.921398871933</c:v>
                </c:pt>
                <c:pt idx="3">
                  <c:v>2900.5244756207203</c:v>
                </c:pt>
                <c:pt idx="4">
                  <c:v>4881.9641570484036</c:v>
                </c:pt>
                <c:pt idx="5">
                  <c:v>21808.613186208098</c:v>
                </c:pt>
                <c:pt idx="6">
                  <c:v>6475.3534517249373</c:v>
                </c:pt>
                <c:pt idx="9">
                  <c:v>3872.8285642066576</c:v>
                </c:pt>
                <c:pt idx="10">
                  <c:v>2264.8257101702893</c:v>
                </c:pt>
                <c:pt idx="11">
                  <c:v>5529.2857326692265</c:v>
                </c:pt>
                <c:pt idx="12">
                  <c:v>1302.5929108169798</c:v>
                </c:pt>
                <c:pt idx="13">
                  <c:v>2948.6280642383185</c:v>
                </c:pt>
                <c:pt idx="14">
                  <c:v>12550.181675237034</c:v>
                </c:pt>
                <c:pt idx="15">
                  <c:v>4213.0751682914997</c:v>
                </c:pt>
                <c:pt idx="16">
                  <c:v>3116.2584876355572</c:v>
                </c:pt>
                <c:pt idx="17">
                  <c:v>373.33714466571064</c:v>
                </c:pt>
                <c:pt idx="18">
                  <c:v>633.24691859714585</c:v>
                </c:pt>
                <c:pt idx="19">
                  <c:v>652.96653327752028</c:v>
                </c:pt>
                <c:pt idx="20">
                  <c:v>733.29913061915715</c:v>
                </c:pt>
                <c:pt idx="21">
                  <c:v>641.62149924254788</c:v>
                </c:pt>
                <c:pt idx="22">
                  <c:v>588.88393311122525</c:v>
                </c:pt>
                <c:pt idx="23">
                  <c:v>598.74286544182849</c:v>
                </c:pt>
                <c:pt idx="24">
                  <c:v>668.7543975593378</c:v>
                </c:pt>
                <c:pt idx="25">
                  <c:v>929.72592023194477</c:v>
                </c:pt>
                <c:pt idx="26">
                  <c:v>751.58134456440712</c:v>
                </c:pt>
                <c:pt idx="27">
                  <c:v>117.56714273451267</c:v>
                </c:pt>
                <c:pt idx="28">
                  <c:v>117.66692505596367</c:v>
                </c:pt>
                <c:pt idx="29">
                  <c:v>75.197199621306396</c:v>
                </c:pt>
                <c:pt idx="30">
                  <c:v>132.68606592258774</c:v>
                </c:pt>
                <c:pt idx="31">
                  <c:v>158.78807871753199</c:v>
                </c:pt>
                <c:pt idx="32">
                  <c:v>65.129323303776516</c:v>
                </c:pt>
                <c:pt idx="33">
                  <c:v>86.611591208085741</c:v>
                </c:pt>
                <c:pt idx="34">
                  <c:v>243.08582112569195</c:v>
                </c:pt>
                <c:pt idx="35">
                  <c:v>56.093239176952075</c:v>
                </c:pt>
                <c:pt idx="36">
                  <c:v>17.819775083468716</c:v>
                </c:pt>
                <c:pt idx="37">
                  <c:v>14.4581564312882</c:v>
                </c:pt>
                <c:pt idx="38">
                  <c:v>49.447829761786217</c:v>
                </c:pt>
                <c:pt idx="39">
                  <c:v>27.064124359060013</c:v>
                </c:pt>
                <c:pt idx="40">
                  <c:v>4.972807835049359</c:v>
                </c:pt>
                <c:pt idx="41">
                  <c:v>24.316274579617026</c:v>
                </c:pt>
                <c:pt idx="42">
                  <c:v>6.0991420395538416</c:v>
                </c:pt>
                <c:pt idx="43">
                  <c:v>95.789236388720482</c:v>
                </c:pt>
                <c:pt idx="44">
                  <c:v>33.745210128827679</c:v>
                </c:pt>
                <c:pt idx="47">
                  <c:v>5.1901793349288354</c:v>
                </c:pt>
                <c:pt idx="48">
                  <c:v>3.7312411891369557</c:v>
                </c:pt>
                <c:pt idx="49">
                  <c:v>3.7520698523573821</c:v>
                </c:pt>
                <c:pt idx="50">
                  <c:v>8.961903900514864</c:v>
                </c:pt>
                <c:pt idx="51">
                  <c:v>3.9758914571610759</c:v>
                </c:pt>
                <c:pt idx="53">
                  <c:v>1.9586050866595284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B0D-4471-BA15-A19CFB319C7E}"/>
            </c:ext>
          </c:extLst>
        </c:ser>
        <c:ser>
          <c:idx val="4"/>
          <c:order val="5"/>
          <c:spPr>
            <a:ln w="25400" cap="rnd">
              <a:noFill/>
              <a:round/>
            </a:ln>
            <a:effectLst/>
          </c:spPr>
          <c:marker>
            <c:symbol val="plus"/>
            <c:size val="4"/>
            <c:spPr>
              <a:noFill/>
              <a:ln w="6350">
                <a:solidFill>
                  <a:srgbClr val="FF0000"/>
                </a:solidFill>
              </a:ln>
              <a:effectLst/>
            </c:spPr>
          </c:marker>
          <c:xVal>
            <c:numRef>
              <c:f>('Fig. 6'!$P$74:$P$81,'Fig. 6'!$S$74:$S$81,'Fig. 6'!$V$74:$V$81,'Fig. 6'!$Y$74:$Y$81,'Fig. 6'!$AB$74:$AB$81,'Fig. 6'!$AE$74:$AE$81,'Fig. 6'!$AH$74:$AH$81)</c:f>
              <c:numCache>
                <c:formatCode>0_);[Red]\(0\)</c:formatCode>
                <c:ptCount val="56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</c:numCache>
            </c:numRef>
          </c:xVal>
          <c:yVal>
            <c:numRef>
              <c:f>('Fig. 6'!$Q$74:$Q$81,'Fig. 6'!$T$74:$T$81,'Fig. 6'!$W$74:$W$81,'Fig. 6'!$Z$74:$Z$81,'Fig. 6'!$AC$74:$AC$81,'Fig. 6'!$AF$74:$AF$81,'Fig. 6'!$AI$74:$AI$81)</c:f>
              <c:numCache>
                <c:formatCode>0_);[Red]\(0\)</c:formatCode>
                <c:ptCount val="56"/>
                <c:pt idx="0">
                  <c:v>12250</c:v>
                </c:pt>
                <c:pt idx="1">
                  <c:v>8375</c:v>
                </c:pt>
                <c:pt idx="2">
                  <c:v>22500</c:v>
                </c:pt>
                <c:pt idx="3">
                  <c:v>17500</c:v>
                </c:pt>
                <c:pt idx="4">
                  <c:v>4750</c:v>
                </c:pt>
                <c:pt idx="5">
                  <c:v>3250</c:v>
                </c:pt>
                <c:pt idx="6">
                  <c:v>16250</c:v>
                </c:pt>
                <c:pt idx="7">
                  <c:v>16250</c:v>
                </c:pt>
                <c:pt idx="8">
                  <c:v>9250</c:v>
                </c:pt>
                <c:pt idx="9">
                  <c:v>8375</c:v>
                </c:pt>
                <c:pt idx="10">
                  <c:v>6625</c:v>
                </c:pt>
                <c:pt idx="11">
                  <c:v>2000</c:v>
                </c:pt>
                <c:pt idx="12">
                  <c:v>837.5</c:v>
                </c:pt>
                <c:pt idx="13">
                  <c:v>300</c:v>
                </c:pt>
                <c:pt idx="14">
                  <c:v>9000</c:v>
                </c:pt>
                <c:pt idx="15">
                  <c:v>9375</c:v>
                </c:pt>
                <c:pt idx="16">
                  <c:v>587.5</c:v>
                </c:pt>
                <c:pt idx="17">
                  <c:v>662.5</c:v>
                </c:pt>
                <c:pt idx="18">
                  <c:v>562.5</c:v>
                </c:pt>
                <c:pt idx="19">
                  <c:v>750</c:v>
                </c:pt>
                <c:pt idx="20">
                  <c:v>712.5</c:v>
                </c:pt>
                <c:pt idx="21">
                  <c:v>650</c:v>
                </c:pt>
                <c:pt idx="22">
                  <c:v>362.5</c:v>
                </c:pt>
                <c:pt idx="23">
                  <c:v>612.5</c:v>
                </c:pt>
                <c:pt idx="32">
                  <c:v>21.25</c:v>
                </c:pt>
                <c:pt idx="33">
                  <c:v>36.25</c:v>
                </c:pt>
                <c:pt idx="34">
                  <c:v>51.25</c:v>
                </c:pt>
                <c:pt idx="35">
                  <c:v>150</c:v>
                </c:pt>
                <c:pt idx="36">
                  <c:v>32.5</c:v>
                </c:pt>
                <c:pt idx="37">
                  <c:v>22.5</c:v>
                </c:pt>
                <c:pt idx="38">
                  <c:v>31.25</c:v>
                </c:pt>
                <c:pt idx="39">
                  <c:v>312.5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B0D-4471-BA15-A19CFB319C7E}"/>
            </c:ext>
          </c:extLst>
        </c:ser>
        <c:ser>
          <c:idx val="5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('Fig. 6'!$O$3,'Fig. 6'!$R$3,'Fig. 6'!$U$3,'Fig. 6'!$X$3,'Fig. 6'!$AA$3,'Fig. 6'!$AD$3,'Fig. 6'!$AG$3,'Fig. 6'!$AJ$3)</c:f>
                <c:numCache>
                  <c:formatCode>General</c:formatCode>
                  <c:ptCount val="8"/>
                  <c:pt idx="0">
                    <c:v>15420.709979862271</c:v>
                  </c:pt>
                  <c:pt idx="1">
                    <c:v>8391.3375509649413</c:v>
                  </c:pt>
                  <c:pt idx="2">
                    <c:v>762.16110804891025</c:v>
                  </c:pt>
                  <c:pt idx="3">
                    <c:v>316.79799655792533</c:v>
                  </c:pt>
                  <c:pt idx="4">
                    <c:v>39.500266634283932</c:v>
                  </c:pt>
                  <c:pt idx="5">
                    <c:v>33.15767144664327</c:v>
                  </c:pt>
                  <c:pt idx="6">
                    <c:v>0.95721949649876537</c:v>
                  </c:pt>
                  <c:pt idx="7">
                    <c:v>9.5722752951274623E-3</c:v>
                  </c:pt>
                </c:numCache>
              </c:numRef>
            </c:plus>
            <c:minus>
              <c:numRef>
                <c:f>('Fig. 6'!$O$3,'Fig. 6'!$R$3,'Fig. 6'!$U$3,'Fig. 6'!$X$3,'Fig. 6'!$AA$3,'Fig. 6'!$AD$3,'Fig. 6'!$AG$3,'Fig. 6'!$AJ$3)</c:f>
                <c:numCache>
                  <c:formatCode>General</c:formatCode>
                  <c:ptCount val="8"/>
                  <c:pt idx="0">
                    <c:v>15420.709979862271</c:v>
                  </c:pt>
                  <c:pt idx="1">
                    <c:v>8391.3375509649413</c:v>
                  </c:pt>
                  <c:pt idx="2">
                    <c:v>762.16110804891025</c:v>
                  </c:pt>
                  <c:pt idx="3">
                    <c:v>316.79799655792533</c:v>
                  </c:pt>
                  <c:pt idx="4">
                    <c:v>39.500266634283932</c:v>
                  </c:pt>
                  <c:pt idx="5">
                    <c:v>33.15767144664327</c:v>
                  </c:pt>
                  <c:pt idx="6">
                    <c:v>0.95721949649876537</c:v>
                  </c:pt>
                  <c:pt idx="7">
                    <c:v>9.5722752951274623E-3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('Fig. 6'!$M$3,'Fig. 6'!$P$3,'Fig. 6'!$S$3,'Fig. 6'!$V$3,'Fig. 6'!$Y$3,'Fig. 6'!$AB$3,'Fig. 6'!$AE$3,'Fig. 6'!$AH$3)</c:f>
              <c:numCache>
                <c:formatCode>0_);[Red]\(0\)</c:formatCode>
                <c:ptCount val="8"/>
                <c:pt idx="0">
                  <c:v>1</c:v>
                </c:pt>
                <c:pt idx="1">
                  <c:v>6</c:v>
                </c:pt>
                <c:pt idx="2">
                  <c:v>11</c:v>
                </c:pt>
                <c:pt idx="3">
                  <c:v>16</c:v>
                </c:pt>
                <c:pt idx="4">
                  <c:v>21</c:v>
                </c:pt>
                <c:pt idx="5">
                  <c:v>26</c:v>
                </c:pt>
                <c:pt idx="6">
                  <c:v>31</c:v>
                </c:pt>
                <c:pt idx="7">
                  <c:v>36</c:v>
                </c:pt>
              </c:numCache>
            </c:numRef>
          </c:xVal>
          <c:yVal>
            <c:numRef>
              <c:f>('Fig. 6'!$N$3,'Fig. 6'!$Q$3,'Fig. 6'!$T$3,'Fig. 6'!$W$3,'Fig. 6'!$Z$3,'Fig. 6'!$AC$3,'Fig. 6'!$AF$3,'Fig. 6'!$AI$3)</c:f>
              <c:numCache>
                <c:formatCode>0_);[Red]\(0\)</c:formatCode>
                <c:ptCount val="8"/>
                <c:pt idx="0">
                  <c:v>60683.76068376068</c:v>
                </c:pt>
                <c:pt idx="1">
                  <c:v>10146.905773851835</c:v>
                </c:pt>
                <c:pt idx="2">
                  <c:v>1119.4369738596115</c:v>
                </c:pt>
                <c:pt idx="3">
                  <c:v>879.76161342776788</c:v>
                </c:pt>
                <c:pt idx="4">
                  <c:v>107.89450451466845</c:v>
                </c:pt>
                <c:pt idx="5">
                  <c:v>96.490536894292561</c:v>
                </c:pt>
                <c:pt idx="6" formatCode="0.0_);[Red]\(0.0\)">
                  <c:v>2.0682687095796628</c:v>
                </c:pt>
                <c:pt idx="7" formatCode="0.000_);[Red]\(0.000\)">
                  <c:v>1.6208417436399933E-2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B0D-4471-BA15-A19CFB319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1157567"/>
        <c:axId val="486855295"/>
      </c:scatterChart>
      <c:valAx>
        <c:axId val="801157567"/>
        <c:scaling>
          <c:orientation val="minMax"/>
          <c:max val="4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;[Red]\(0\)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86855295"/>
        <c:crossesAt val="1.0000000000000003E-4"/>
        <c:crossBetween val="midCat"/>
        <c:majorUnit val="5"/>
        <c:minorUnit val="1"/>
      </c:valAx>
      <c:valAx>
        <c:axId val="486855295"/>
        <c:scaling>
          <c:logBase val="10"/>
          <c:orientation val="minMax"/>
          <c:max val="10000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E+00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01157567"/>
        <c:crossesAt val="1.0000000000000003E-4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44F-4A69-84C1-1A99C9F1ECE8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44F-4A69-84C1-1A99C9F1ECE8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44F-4A69-84C1-1A99C9F1ECE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44F-4A69-84C1-1A99C9F1ECE8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44F-4A69-84C1-1A99C9F1ECE8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44F-4A69-84C1-1A99C9F1ECE8}"/>
              </c:ext>
            </c:extLst>
          </c:dPt>
          <c:dPt>
            <c:idx val="7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44F-4A69-84C1-1A99C9F1ECE8}"/>
              </c:ext>
            </c:extLst>
          </c:dPt>
          <c:errBars>
            <c:errBarType val="both"/>
            <c:errValType val="cust"/>
            <c:noEndCap val="0"/>
            <c:plus>
              <c:numRef>
                <c:f>'Fig. 6'!$BB$6:$BB$13</c:f>
                <c:numCache>
                  <c:formatCode>General</c:formatCode>
                  <c:ptCount val="8"/>
                  <c:pt idx="0">
                    <c:v>6.7677132555087951</c:v>
                  </c:pt>
                  <c:pt idx="1">
                    <c:v>3.6000197501790248</c:v>
                  </c:pt>
                  <c:pt idx="2">
                    <c:v>14.273099098080305</c:v>
                  </c:pt>
                  <c:pt idx="3">
                    <c:v>12.063463324325106</c:v>
                  </c:pt>
                  <c:pt idx="4">
                    <c:v>19.417929241554365</c:v>
                  </c:pt>
                  <c:pt idx="5">
                    <c:v>9.7671086581978948</c:v>
                  </c:pt>
                  <c:pt idx="6">
                    <c:v>13.912198818492179</c:v>
                  </c:pt>
                  <c:pt idx="7">
                    <c:v>25.703317695721978</c:v>
                  </c:pt>
                </c:numCache>
              </c:numRef>
            </c:plus>
            <c:minus>
              <c:numRef>
                <c:f>'Fig. 6'!$BB$6:$BB$13</c:f>
                <c:numCache>
                  <c:formatCode>General</c:formatCode>
                  <c:ptCount val="8"/>
                  <c:pt idx="0">
                    <c:v>6.7677132555087951</c:v>
                  </c:pt>
                  <c:pt idx="1">
                    <c:v>3.6000197501790248</c:v>
                  </c:pt>
                  <c:pt idx="2">
                    <c:v>14.273099098080305</c:v>
                  </c:pt>
                  <c:pt idx="3">
                    <c:v>12.063463324325106</c:v>
                  </c:pt>
                  <c:pt idx="4">
                    <c:v>19.417929241554365</c:v>
                  </c:pt>
                  <c:pt idx="5">
                    <c:v>9.7671086581978948</c:v>
                  </c:pt>
                  <c:pt idx="6">
                    <c:v>13.912198818492179</c:v>
                  </c:pt>
                  <c:pt idx="7">
                    <c:v>25.703317695721978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val>
            <c:numRef>
              <c:f>'Fig. 6'!$BA$6:$BA$13</c:f>
              <c:numCache>
                <c:formatCode>0</c:formatCode>
                <c:ptCount val="8"/>
                <c:pt idx="0">
                  <c:v>92.26883273974542</c:v>
                </c:pt>
                <c:pt idx="1">
                  <c:v>97.262734060498474</c:v>
                </c:pt>
                <c:pt idx="2">
                  <c:v>90.905513164981116</c:v>
                </c:pt>
                <c:pt idx="3">
                  <c:v>83.547358412820216</c:v>
                </c:pt>
                <c:pt idx="4">
                  <c:v>71.601957053835136</c:v>
                </c:pt>
                <c:pt idx="5">
                  <c:v>88.221085259337556</c:v>
                </c:pt>
                <c:pt idx="6">
                  <c:v>87.114123424894146</c:v>
                </c:pt>
                <c:pt idx="7">
                  <c:v>63.473928492065454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4F-4A69-84C1-1A99C9F1E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85779935"/>
        <c:axId val="85838799"/>
      </c:barChart>
      <c:catAx>
        <c:axId val="8577993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5838799"/>
        <c:crosses val="autoZero"/>
        <c:auto val="1"/>
        <c:lblAlgn val="ctr"/>
        <c:lblOffset val="100"/>
        <c:noMultiLvlLbl val="0"/>
      </c:catAx>
      <c:valAx>
        <c:axId val="85838799"/>
        <c:scaling>
          <c:orientation val="minMax"/>
          <c:max val="100"/>
        </c:scaling>
        <c:delete val="0"/>
        <c:axPos val="l"/>
        <c:numFmt formatCode="0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5779935"/>
        <c:crosses val="autoZero"/>
        <c:crossBetween val="between"/>
      </c:valAx>
      <c:spPr>
        <a:noFill/>
        <a:ln w="31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C000"/>
              </a:solidFill>
              <a:ln w="317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435884159586187E-2"/>
                  <c:y val="-6.4310700608636431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Bingham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1F0-4A06-A876-D2F61B4237B2}"/>
                </c:ext>
              </c:extLst>
            </c:dLbl>
            <c:dLbl>
              <c:idx val="1"/>
              <c:layout>
                <c:manualLayout>
                  <c:x val="-7.583178842404098E-2"/>
                  <c:y val="0.11034023275692977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Beiya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1F0-4A06-A876-D2F61B4237B2}"/>
                </c:ext>
              </c:extLst>
            </c:dLbl>
            <c:dLbl>
              <c:idx val="2"/>
              <c:layout>
                <c:manualLayout>
                  <c:x val="-1.3813257089744497E-2"/>
                  <c:y val="-5.0522469027144357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Yulong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1F0-4A06-A876-D2F61B4237B2}"/>
                </c:ext>
              </c:extLst>
            </c:dLbl>
            <c:dLbl>
              <c:idx val="3"/>
              <c:layout>
                <c:manualLayout>
                  <c:x val="-2.2702885864347433E-3"/>
                  <c:y val="9.2444090288543862E-3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Taohua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1F0-4A06-A876-D2F61B4237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'Fig. 8'!$I$2:$I$5</c:f>
                <c:numCache>
                  <c:formatCode>General</c:formatCode>
                  <c:ptCount val="4"/>
                  <c:pt idx="0">
                    <c:v>5.0188998241497531</c:v>
                  </c:pt>
                  <c:pt idx="1">
                    <c:v>10.421466474401688</c:v>
                  </c:pt>
                  <c:pt idx="2">
                    <c:v>16.261542861231927</c:v>
                  </c:pt>
                  <c:pt idx="3">
                    <c:v>21.688027261801285</c:v>
                  </c:pt>
                </c:numCache>
              </c:numRef>
            </c:plus>
            <c:minus>
              <c:numRef>
                <c:f>'Fig. 8'!$I$2:$I$5</c:f>
                <c:numCache>
                  <c:formatCode>General</c:formatCode>
                  <c:ptCount val="4"/>
                  <c:pt idx="0">
                    <c:v>5.0188998241497531</c:v>
                  </c:pt>
                  <c:pt idx="1">
                    <c:v>10.421466474401688</c:v>
                  </c:pt>
                  <c:pt idx="2">
                    <c:v>16.261542861231927</c:v>
                  </c:pt>
                  <c:pt idx="3">
                    <c:v>21.688027261801285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8'!$C$2:$C$5</c:f>
              <c:numCache>
                <c:formatCode>General</c:formatCode>
                <c:ptCount val="4"/>
                <c:pt idx="0">
                  <c:v>1600</c:v>
                </c:pt>
                <c:pt idx="1">
                  <c:v>300</c:v>
                </c:pt>
                <c:pt idx="2">
                  <c:v>17</c:v>
                </c:pt>
                <c:pt idx="3">
                  <c:v>1.0499999999999998</c:v>
                </c:pt>
              </c:numCache>
            </c:numRef>
          </c:xVal>
          <c:yVal>
            <c:numRef>
              <c:f>'Fig. 8'!$H$2:$H$5</c:f>
              <c:numCache>
                <c:formatCode>0</c:formatCode>
                <c:ptCount val="4"/>
                <c:pt idx="0">
                  <c:v>19.215885947046846</c:v>
                </c:pt>
                <c:pt idx="1">
                  <c:v>20.82746029924844</c:v>
                </c:pt>
                <c:pt idx="2">
                  <c:v>19.217305782215735</c:v>
                </c:pt>
                <c:pt idx="3">
                  <c:v>50.301721930284444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1F0-4A06-A876-D2F61B4237B2}"/>
            </c:ext>
          </c:extLst>
        </c:ser>
        <c:ser>
          <c:idx val="0"/>
          <c:order val="1"/>
          <c:spPr>
            <a:ln w="31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1</c:v>
              </c:pt>
              <c:pt idx="1">
                <c:v>10000</c:v>
              </c:pt>
            </c:numLit>
          </c:xVal>
          <c:yVal>
            <c:numLit>
              <c:formatCode>General</c:formatCode>
              <c:ptCount val="2"/>
              <c:pt idx="0">
                <c:v>0.1</c:v>
              </c:pt>
              <c:pt idx="1">
                <c:v>1000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1F0-4A06-A876-D2F61B423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7852560"/>
        <c:axId val="1844863600"/>
      </c:scatterChart>
      <c:valAx>
        <c:axId val="1667852560"/>
        <c:scaling>
          <c:logBase val="10"/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Au resource</a:t>
                </a:r>
                <a:r>
                  <a:rPr lang="en-US" altLang="zh-CN" baseline="0">
                    <a:solidFill>
                      <a:sysClr val="windowText" lastClr="000000"/>
                    </a:solidFill>
                  </a:rPr>
                  <a:t> (t)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44863600"/>
        <c:crossesAt val="0.1"/>
        <c:crossBetween val="midCat"/>
      </c:valAx>
      <c:valAx>
        <c:axId val="1844863600"/>
        <c:scaling>
          <c:logBase val="10"/>
          <c:orientation val="minMax"/>
          <c:max val="1000"/>
          <c:min val="0.1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Fluid Au content (ng/g)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667852560"/>
        <c:crossesAt val="1.0000000000000002E-2"/>
        <c:crossBetween val="midCat"/>
      </c:valAx>
      <c:spPr>
        <a:noFill/>
        <a:ln w="31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92D050"/>
              </a:solidFill>
              <a:ln w="317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9383788075623537E-2"/>
                  <c:y val="0.1367823833125141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Bingham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69DF-4A8A-B1B8-3C984CFCB156}"/>
                </c:ext>
              </c:extLst>
            </c:dLbl>
            <c:dLbl>
              <c:idx val="1"/>
              <c:layout>
                <c:manualLayout>
                  <c:x val="-0.1135287791899741"/>
                  <c:y val="-8.5382147506206305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Beiya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9DF-4A8A-B1B8-3C984CFCB156}"/>
                </c:ext>
              </c:extLst>
            </c:dLbl>
            <c:dLbl>
              <c:idx val="2"/>
              <c:layout>
                <c:manualLayout>
                  <c:x val="-0.12740958777628791"/>
                  <c:y val="0.12934638600363701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Yulong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69DF-4A8A-B1B8-3C984CFCB156}"/>
                </c:ext>
              </c:extLst>
            </c:dLbl>
            <c:dLbl>
              <c:idx val="3"/>
              <c:layout>
                <c:manualLayout>
                  <c:x val="-1.0246284334041846E-2"/>
                  <c:y val="1.3698654702086987E-2"/>
                </c:manualLayout>
              </c:layout>
              <c:tx>
                <c:rich>
                  <a:bodyPr/>
                  <a:lstStyle/>
                  <a:p>
                    <a:r>
                      <a:rPr lang="en-US" altLang="zh-CN"/>
                      <a:t>Taohua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69DF-4A8A-B1B8-3C984CFCB1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'Fig. 8'!$E$2:$E$5</c:f>
                <c:numCache>
                  <c:formatCode>General</c:formatCode>
                  <c:ptCount val="4"/>
                  <c:pt idx="0">
                    <c:v>1488.588198206322</c:v>
                  </c:pt>
                  <c:pt idx="1">
                    <c:v>937.85583697393929</c:v>
                  </c:pt>
                  <c:pt idx="2">
                    <c:v>938.42870384310629</c:v>
                  </c:pt>
                  <c:pt idx="3">
                    <c:v>354.64572732209234</c:v>
                  </c:pt>
                </c:numCache>
              </c:numRef>
            </c:plus>
            <c:minus>
              <c:numRef>
                <c:f>'Fig. 8'!$E$2:$E$5</c:f>
                <c:numCache>
                  <c:formatCode>General</c:formatCode>
                  <c:ptCount val="4"/>
                  <c:pt idx="0">
                    <c:v>1488.588198206322</c:v>
                  </c:pt>
                  <c:pt idx="1">
                    <c:v>937.85583697393929</c:v>
                  </c:pt>
                  <c:pt idx="2">
                    <c:v>938.42870384310629</c:v>
                  </c:pt>
                  <c:pt idx="3">
                    <c:v>354.64572732209234</c:v>
                  </c:pt>
                </c:numCache>
              </c:numRef>
            </c:minus>
            <c:spPr>
              <a:noFill/>
              <a:ln w="317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'Fig. 8'!$B$2:$B$5</c:f>
              <c:numCache>
                <c:formatCode>General</c:formatCode>
                <c:ptCount val="4"/>
                <c:pt idx="0">
                  <c:v>28</c:v>
                </c:pt>
                <c:pt idx="1">
                  <c:v>0.6</c:v>
                </c:pt>
                <c:pt idx="2">
                  <c:v>6.5</c:v>
                </c:pt>
                <c:pt idx="3" formatCode="0.0">
                  <c:v>1.4999999999999999E-2</c:v>
                </c:pt>
              </c:numCache>
            </c:numRef>
          </c:xVal>
          <c:yVal>
            <c:numRef>
              <c:f>'Fig. 8'!$D$2:$D$5</c:f>
              <c:numCache>
                <c:formatCode>0</c:formatCode>
                <c:ptCount val="4"/>
                <c:pt idx="0">
                  <c:v>2259.760627186798</c:v>
                </c:pt>
                <c:pt idx="1">
                  <c:v>1275.8165688790068</c:v>
                </c:pt>
                <c:pt idx="2">
                  <c:v>1481.8658488211154</c:v>
                </c:pt>
                <c:pt idx="3">
                  <c:v>732.71141565353787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9DF-4A8A-B1B8-3C984CFCB156}"/>
            </c:ext>
          </c:extLst>
        </c:ser>
        <c:ser>
          <c:idx val="1"/>
          <c:order val="1"/>
          <c:spPr>
            <a:ln w="31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0.01</c:v>
              </c:pt>
              <c:pt idx="1">
                <c:v>100</c:v>
              </c:pt>
            </c:numLit>
          </c:xVal>
          <c:yVal>
            <c:numLit>
              <c:formatCode>General</c:formatCode>
              <c:ptCount val="2"/>
              <c:pt idx="0">
                <c:v>10</c:v>
              </c:pt>
              <c:pt idx="1">
                <c:v>100000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9DF-4A8A-B1B8-3C984CFCB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7852560"/>
        <c:axId val="1844863600"/>
      </c:scatterChart>
      <c:valAx>
        <c:axId val="1667852560"/>
        <c:scaling>
          <c:logBase val="10"/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Cu resrouce (Mt)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44863600"/>
        <c:crosses val="autoZero"/>
        <c:crossBetween val="midCat"/>
      </c:valAx>
      <c:valAx>
        <c:axId val="1844863600"/>
        <c:scaling>
          <c:logBase val="10"/>
          <c:orientation val="minMax"/>
          <c:max val="100000"/>
          <c:min val="1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ysClr val="windowText" lastClr="000000"/>
                    </a:solidFill>
                  </a:rPr>
                  <a:t>Fluid Cu content (</a:t>
                </a:r>
                <a:r>
                  <a:rPr lang="el-GR" altLang="zh-CN">
                    <a:solidFill>
                      <a:sysClr val="windowText" lastClr="000000"/>
                    </a:solidFill>
                  </a:rPr>
                  <a:t>μ</a:t>
                </a:r>
                <a:r>
                  <a:rPr lang="en-US" altLang="zh-CN">
                    <a:solidFill>
                      <a:sysClr val="windowText" lastClr="000000"/>
                    </a:solidFill>
                  </a:rPr>
                  <a:t>g/g)</a:t>
                </a:r>
                <a:endParaRPr lang="zh-CN" altLang="en-US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667852560"/>
        <c:crossesAt val="1.0000000000000002E-2"/>
        <c:crossBetween val="midCat"/>
      </c:valAx>
      <c:spPr>
        <a:noFill/>
        <a:ln w="3175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apa incl fully enclosed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2'!$R$3:$R$9</c:f>
              <c:numCache>
                <c:formatCode>0.0_);[Red]\(0.0\)</c:formatCode>
                <c:ptCount val="7"/>
                <c:pt idx="0">
                  <c:v>2.6471658607530961</c:v>
                </c:pt>
                <c:pt idx="1">
                  <c:v>2.5891457870927543</c:v>
                </c:pt>
                <c:pt idx="2">
                  <c:v>2.8071382501564051</c:v>
                </c:pt>
                <c:pt idx="3">
                  <c:v>3.046821415978894</c:v>
                </c:pt>
                <c:pt idx="4">
                  <c:v>2.5601357502625834</c:v>
                </c:pt>
                <c:pt idx="5">
                  <c:v>3.0239766563843729</c:v>
                </c:pt>
                <c:pt idx="6">
                  <c:v>2.5607188538853953</c:v>
                </c:pt>
              </c:numCache>
            </c:numRef>
          </c:xVal>
          <c:yVal>
            <c:numRef>
              <c:f>'Supplementary Fig. 2'!$K$3:$K$9</c:f>
              <c:numCache>
                <c:formatCode>0.00_);[Red]\(0.00\)</c:formatCode>
                <c:ptCount val="7"/>
                <c:pt idx="0">
                  <c:v>0.4995</c:v>
                </c:pt>
                <c:pt idx="1">
                  <c:v>0.93240000000000001</c:v>
                </c:pt>
                <c:pt idx="2">
                  <c:v>0.69710000000000005</c:v>
                </c:pt>
                <c:pt idx="3">
                  <c:v>0.73380000000000001</c:v>
                </c:pt>
                <c:pt idx="4">
                  <c:v>0.83499999999999996</c:v>
                </c:pt>
                <c:pt idx="5">
                  <c:v>0.55689999999999995</c:v>
                </c:pt>
                <c:pt idx="6">
                  <c:v>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22-45BF-A781-1B6B56B3C6EA}"/>
            </c:ext>
          </c:extLst>
        </c:ser>
        <c:ser>
          <c:idx val="1"/>
          <c:order val="1"/>
          <c:tx>
            <c:v>apa incl partly enclosed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2'!$R$10:$R$12</c:f>
              <c:numCache>
                <c:formatCode>0.0_);[Red]\(0.0\)</c:formatCode>
                <c:ptCount val="3"/>
                <c:pt idx="0">
                  <c:v>3.8782831087687177</c:v>
                </c:pt>
                <c:pt idx="1">
                  <c:v>3.6732967973258028</c:v>
                </c:pt>
                <c:pt idx="2">
                  <c:v>3.812436827527538</c:v>
                </c:pt>
              </c:numCache>
            </c:numRef>
          </c:xVal>
          <c:yVal>
            <c:numRef>
              <c:f>'Supplementary Fig. 2'!$K$10:$K$12</c:f>
              <c:numCache>
                <c:formatCode>0.00_);[Red]\(0.00\)</c:formatCode>
                <c:ptCount val="3"/>
                <c:pt idx="0">
                  <c:v>0.15049999999999999</c:v>
                </c:pt>
                <c:pt idx="1">
                  <c:v>9.9500000000000005E-2</c:v>
                </c:pt>
                <c:pt idx="2">
                  <c:v>0.1089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22-45BF-A781-1B6B56B3C6EA}"/>
            </c:ext>
          </c:extLst>
        </c:ser>
        <c:ser>
          <c:idx val="2"/>
          <c:order val="2"/>
          <c:tx>
            <c:v>apa pheno in matrix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'Supplementary Fig. 2'!$R$13:$R$20</c:f>
              <c:numCache>
                <c:formatCode>0.0_);[Red]\(0.0\)</c:formatCode>
                <c:ptCount val="8"/>
                <c:pt idx="0">
                  <c:v>3.4413967469895779</c:v>
                </c:pt>
                <c:pt idx="1">
                  <c:v>3.5434327691375169</c:v>
                </c:pt>
                <c:pt idx="2">
                  <c:v>3.270881652601771</c:v>
                </c:pt>
                <c:pt idx="3">
                  <c:v>3.4014268183375407</c:v>
                </c:pt>
                <c:pt idx="4">
                  <c:v>3.0388013579604043</c:v>
                </c:pt>
                <c:pt idx="5">
                  <c:v>3.0388013579604043</c:v>
                </c:pt>
                <c:pt idx="6">
                  <c:v>3.4666994012054251</c:v>
                </c:pt>
                <c:pt idx="7">
                  <c:v>3.61174958535628</c:v>
                </c:pt>
              </c:numCache>
            </c:numRef>
          </c:xVal>
          <c:yVal>
            <c:numRef>
              <c:f>'Supplementary Fig. 2'!$K$13:$K$20</c:f>
              <c:numCache>
                <c:formatCode>0.00_);[Red]\(0.00\)</c:formatCode>
                <c:ptCount val="8"/>
                <c:pt idx="0">
                  <c:v>0.29559999999999997</c:v>
                </c:pt>
                <c:pt idx="1">
                  <c:v>0.2949</c:v>
                </c:pt>
                <c:pt idx="2">
                  <c:v>0.3322</c:v>
                </c:pt>
                <c:pt idx="3">
                  <c:v>0.1799</c:v>
                </c:pt>
                <c:pt idx="4">
                  <c:v>0.23319999999999999</c:v>
                </c:pt>
                <c:pt idx="5">
                  <c:v>0.15310000000000001</c:v>
                </c:pt>
                <c:pt idx="6">
                  <c:v>0.15229999999999999</c:v>
                </c:pt>
                <c:pt idx="7">
                  <c:v>9.7600000000000006E-2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722-45BF-A781-1B6B56B3C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2777727"/>
        <c:axId val="1942774367"/>
      </c:scatterChart>
      <c:valAx>
        <c:axId val="1942777727"/>
        <c:scaling>
          <c:orientation val="minMax"/>
          <c:min val="2.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F (wt%)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_);[Red]\(0.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42774367"/>
        <c:crosses val="autoZero"/>
        <c:crossBetween val="midCat"/>
      </c:valAx>
      <c:valAx>
        <c:axId val="1942774367"/>
        <c:scaling>
          <c:orientation val="minMax"/>
          <c:max val="1.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Cl (wt%)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#,##0.0_);[Red]\(#,##0.0\)" sourceLinked="0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942777727"/>
        <c:crosses val="autoZero"/>
        <c:crossBetween val="midCat"/>
        <c:minorUnit val="0.1"/>
      </c:valAx>
      <c:spPr>
        <a:noFill/>
        <a:ln w="635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44780898386364876"/>
          <c:y val="8.7773909985935303E-2"/>
          <c:w val="0.44088341728800967"/>
          <c:h val="0.15294796061884669"/>
        </c:manualLayout>
      </c:layout>
      <c:overlay val="1"/>
      <c:spPr>
        <a:noFill/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Apatite Durango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FF33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'Supplementary Fig. 3'!$C$3:$C$12</c:f>
              <c:numCache>
                <c:formatCode>0_);[Red]\(0\)</c:formatCode>
                <c:ptCount val="10"/>
                <c:pt idx="0">
                  <c:v>90</c:v>
                </c:pt>
                <c:pt idx="1">
                  <c:v>67.5</c:v>
                </c:pt>
                <c:pt idx="2">
                  <c:v>45</c:v>
                </c:pt>
                <c:pt idx="3">
                  <c:v>22.5</c:v>
                </c:pt>
                <c:pt idx="4">
                  <c:v>0</c:v>
                </c:pt>
                <c:pt idx="5">
                  <c:v>90</c:v>
                </c:pt>
                <c:pt idx="6">
                  <c:v>67.5</c:v>
                </c:pt>
                <c:pt idx="7">
                  <c:v>45</c:v>
                </c:pt>
                <c:pt idx="8">
                  <c:v>22.5</c:v>
                </c:pt>
                <c:pt idx="9">
                  <c:v>0</c:v>
                </c:pt>
              </c:numCache>
            </c:numRef>
          </c:xVal>
          <c:yVal>
            <c:numRef>
              <c:f>'Supplementary Fig. 3'!$J$3:$J$12</c:f>
              <c:numCache>
                <c:formatCode>0.0_);[Red]\(0.0\)</c:formatCode>
                <c:ptCount val="10"/>
                <c:pt idx="0">
                  <c:v>4.53</c:v>
                </c:pt>
                <c:pt idx="1">
                  <c:v>4.7300000000000004</c:v>
                </c:pt>
                <c:pt idx="2">
                  <c:v>4.5599999999999996</c:v>
                </c:pt>
                <c:pt idx="3">
                  <c:v>3.97</c:v>
                </c:pt>
                <c:pt idx="4">
                  <c:v>3.84</c:v>
                </c:pt>
                <c:pt idx="5">
                  <c:v>4.68</c:v>
                </c:pt>
                <c:pt idx="6">
                  <c:v>4.8099999999999996</c:v>
                </c:pt>
                <c:pt idx="7">
                  <c:v>4.62</c:v>
                </c:pt>
                <c:pt idx="8">
                  <c:v>4.03</c:v>
                </c:pt>
                <c:pt idx="9">
                  <c:v>3.74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43F-432F-98E8-F98D32447D0D}"/>
            </c:ext>
          </c:extLst>
        </c:ser>
        <c:ser>
          <c:idx val="1"/>
          <c:order val="1"/>
          <c:tx>
            <c:v>Apatite Ipira</c:v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00CC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'Supplementary Fig. 3'!$C$13:$C$17</c:f>
              <c:numCache>
                <c:formatCode>0_);[Red]\(0\)</c:formatCode>
                <c:ptCount val="5"/>
                <c:pt idx="0">
                  <c:v>90</c:v>
                </c:pt>
                <c:pt idx="1">
                  <c:v>67.5</c:v>
                </c:pt>
                <c:pt idx="2">
                  <c:v>45</c:v>
                </c:pt>
                <c:pt idx="3">
                  <c:v>22.5</c:v>
                </c:pt>
                <c:pt idx="4">
                  <c:v>0</c:v>
                </c:pt>
              </c:numCache>
            </c:numRef>
          </c:xVal>
          <c:yVal>
            <c:numRef>
              <c:f>'Supplementary Fig. 3'!$J$13:$J$17</c:f>
              <c:numCache>
                <c:formatCode>General</c:formatCode>
                <c:ptCount val="5"/>
                <c:pt idx="0">
                  <c:v>3.41</c:v>
                </c:pt>
                <c:pt idx="1">
                  <c:v>3.48</c:v>
                </c:pt>
                <c:pt idx="2">
                  <c:v>3.39</c:v>
                </c:pt>
                <c:pt idx="3">
                  <c:v>3.09</c:v>
                </c:pt>
                <c:pt idx="4">
                  <c:v>2.87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43F-432F-98E8-F98D32447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310079"/>
        <c:axId val="349295679"/>
      </c:scatterChart>
      <c:valAx>
        <c:axId val="349310079"/>
        <c:scaling>
          <c:orientation val="minMax"/>
          <c:max val="9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Surface orientation relative to c axis (°)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9295679"/>
        <c:crosses val="autoZero"/>
        <c:crossBetween val="midCat"/>
        <c:majorUnit val="10"/>
        <c:minorUnit val="5"/>
      </c:valAx>
      <c:valAx>
        <c:axId val="349295679"/>
        <c:scaling>
          <c:orientation val="minMax"/>
          <c:min val="2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F (wt%)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_);[Red]\(0.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9310079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52547107375246149"/>
          <c:y val="0.6182930355926074"/>
          <c:w val="0.38384075754806973"/>
          <c:h val="0.14381635911351362"/>
        </c:manualLayout>
      </c:layout>
      <c:overlay val="1"/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FF33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'Supplementary Fig. 3'!$C$3:$C$12</c:f>
              <c:numCache>
                <c:formatCode>0_);[Red]\(0\)</c:formatCode>
                <c:ptCount val="10"/>
                <c:pt idx="0">
                  <c:v>90</c:v>
                </c:pt>
                <c:pt idx="1">
                  <c:v>67.5</c:v>
                </c:pt>
                <c:pt idx="2">
                  <c:v>45</c:v>
                </c:pt>
                <c:pt idx="3">
                  <c:v>22.5</c:v>
                </c:pt>
                <c:pt idx="4">
                  <c:v>0</c:v>
                </c:pt>
                <c:pt idx="5">
                  <c:v>90</c:v>
                </c:pt>
                <c:pt idx="6">
                  <c:v>67.5</c:v>
                </c:pt>
                <c:pt idx="7">
                  <c:v>45</c:v>
                </c:pt>
                <c:pt idx="8">
                  <c:v>22.5</c:v>
                </c:pt>
                <c:pt idx="9">
                  <c:v>0</c:v>
                </c:pt>
              </c:numCache>
            </c:numRef>
          </c:xVal>
          <c:yVal>
            <c:numRef>
              <c:f>'Supplementary Fig. 3'!$K$3:$K$12</c:f>
              <c:numCache>
                <c:formatCode>0.00_);[Red]\(0.00\)</c:formatCode>
                <c:ptCount val="10"/>
                <c:pt idx="0">
                  <c:v>0.36680000000000001</c:v>
                </c:pt>
                <c:pt idx="1">
                  <c:v>0.33939999999999998</c:v>
                </c:pt>
                <c:pt idx="2">
                  <c:v>0.37059999999999998</c:v>
                </c:pt>
                <c:pt idx="3">
                  <c:v>0.4173</c:v>
                </c:pt>
                <c:pt idx="4">
                  <c:v>0.36709999999999998</c:v>
                </c:pt>
                <c:pt idx="5">
                  <c:v>0.37659999999999999</c:v>
                </c:pt>
                <c:pt idx="6">
                  <c:v>0.3518</c:v>
                </c:pt>
                <c:pt idx="7">
                  <c:v>0.3795</c:v>
                </c:pt>
                <c:pt idx="8">
                  <c:v>0.40870000000000001</c:v>
                </c:pt>
                <c:pt idx="9">
                  <c:v>0.3604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5A-44DF-8969-C1C2CD0D150E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00CC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'Supplementary Fig. 3'!$C$13:$C$17</c:f>
              <c:numCache>
                <c:formatCode>0_);[Red]\(0\)</c:formatCode>
                <c:ptCount val="5"/>
                <c:pt idx="0">
                  <c:v>90</c:v>
                </c:pt>
                <c:pt idx="1">
                  <c:v>67.5</c:v>
                </c:pt>
                <c:pt idx="2">
                  <c:v>45</c:v>
                </c:pt>
                <c:pt idx="3">
                  <c:v>22.5</c:v>
                </c:pt>
                <c:pt idx="4">
                  <c:v>0</c:v>
                </c:pt>
              </c:numCache>
            </c:numRef>
          </c:xVal>
          <c:yVal>
            <c:numRef>
              <c:f>'Supplementary Fig. 3'!$K$13:$K$17</c:f>
              <c:numCache>
                <c:formatCode>General</c:formatCode>
                <c:ptCount val="5"/>
                <c:pt idx="0">
                  <c:v>8.5500000000000007E-2</c:v>
                </c:pt>
                <c:pt idx="1">
                  <c:v>6.9199999999999998E-2</c:v>
                </c:pt>
                <c:pt idx="2">
                  <c:v>7.6899999999999996E-2</c:v>
                </c:pt>
                <c:pt idx="3">
                  <c:v>6.88E-2</c:v>
                </c:pt>
                <c:pt idx="4">
                  <c:v>7.7200000000000005E-2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5A-44DF-8969-C1C2CD0D1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310079"/>
        <c:axId val="349295679"/>
      </c:scatterChart>
      <c:valAx>
        <c:axId val="349310079"/>
        <c:scaling>
          <c:orientation val="minMax"/>
          <c:max val="9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Surface orientation relative to c axis (°)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9295679"/>
        <c:crosses val="autoZero"/>
        <c:crossBetween val="midCat"/>
        <c:majorUnit val="10"/>
      </c:valAx>
      <c:valAx>
        <c:axId val="34929567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Cl (wt%)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_);[Red]\(0.00\)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349310079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all data</c:v>
          </c:tx>
          <c:spPr>
            <a:ln w="19050" cap="rnd">
              <a:noFill/>
              <a:round/>
            </a:ln>
            <a:effectLst/>
          </c:spPr>
          <c:marker>
            <c:symbol val="plus"/>
            <c:size val="3"/>
            <c:spPr>
              <a:noFill/>
              <a:ln w="9525">
                <a:solidFill>
                  <a:schemeClr val="bg1"/>
                </a:solidFill>
              </a:ln>
              <a:effectLst/>
            </c:spPr>
          </c:marker>
          <c:trendline>
            <c:spPr>
              <a:ln w="63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-0.10506119553972848"/>
                  <c:y val="-0.16379033141777249"/>
                </c:manualLayout>
              </c:layout>
              <c:numFmt formatCode="#,##0.00000000_);[Red]\(#,##0.00000000\)" sourceLinked="0"/>
              <c:spPr>
                <a:noFill/>
                <a:ln>
                  <a:solidFill>
                    <a:schemeClr val="bg1">
                      <a:lumMod val="75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'Supplementary Fig. 3'!$C$23:$C$44</c:f>
              <c:numCache>
                <c:formatCode>0_);[Red]\(0\)</c:formatCode>
                <c:ptCount val="22"/>
                <c:pt idx="0">
                  <c:v>90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  <c:pt idx="4">
                  <c:v>0</c:v>
                </c:pt>
                <c:pt idx="5">
                  <c:v>90</c:v>
                </c:pt>
                <c:pt idx="6">
                  <c:v>67.5</c:v>
                </c:pt>
                <c:pt idx="7">
                  <c:v>45</c:v>
                </c:pt>
                <c:pt idx="8">
                  <c:v>22.5</c:v>
                </c:pt>
                <c:pt idx="9">
                  <c:v>0</c:v>
                </c:pt>
                <c:pt idx="10">
                  <c:v>90</c:v>
                </c:pt>
                <c:pt idx="11">
                  <c:v>67.5</c:v>
                </c:pt>
                <c:pt idx="12">
                  <c:v>45</c:v>
                </c:pt>
                <c:pt idx="13">
                  <c:v>22.5</c:v>
                </c:pt>
                <c:pt idx="14">
                  <c:v>90</c:v>
                </c:pt>
                <c:pt idx="15">
                  <c:v>0</c:v>
                </c:pt>
                <c:pt idx="16">
                  <c:v>90</c:v>
                </c:pt>
                <c:pt idx="17">
                  <c:v>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</c:numCache>
            </c:numRef>
          </c:xVal>
          <c:yVal>
            <c:numRef>
              <c:f>'Supplementary Fig. 3'!$X$23:$X$44</c:f>
              <c:numCache>
                <c:formatCode>0_);[Red]\(0\)</c:formatCode>
                <c:ptCount val="22"/>
                <c:pt idx="0">
                  <c:v>33.421750663129977</c:v>
                </c:pt>
                <c:pt idx="1">
                  <c:v>8.7533156498673641</c:v>
                </c:pt>
                <c:pt idx="2">
                  <c:v>36.33952254641909</c:v>
                </c:pt>
                <c:pt idx="3">
                  <c:v>10.875331564986729</c:v>
                </c:pt>
                <c:pt idx="4">
                  <c:v>8.7818696883852709</c:v>
                </c:pt>
                <c:pt idx="5">
                  <c:v>28.328611898017009</c:v>
                </c:pt>
                <c:pt idx="6">
                  <c:v>33.99433427762041</c:v>
                </c:pt>
                <c:pt idx="7">
                  <c:v>29.178470254957507</c:v>
                </c:pt>
                <c:pt idx="8">
                  <c:v>12.464589235127491</c:v>
                </c:pt>
                <c:pt idx="9">
                  <c:v>5.9490084985835816</c:v>
                </c:pt>
                <c:pt idx="10">
                  <c:v>32.577903682719544</c:v>
                </c:pt>
                <c:pt idx="11">
                  <c:v>36.26062322946175</c:v>
                </c:pt>
                <c:pt idx="12">
                  <c:v>30.878186968838538</c:v>
                </c:pt>
                <c:pt idx="13">
                  <c:v>14.164305949008513</c:v>
                </c:pt>
                <c:pt idx="14">
                  <c:v>46.341463414634156</c:v>
                </c:pt>
                <c:pt idx="15">
                  <c:v>8.5365853658536572</c:v>
                </c:pt>
                <c:pt idx="16">
                  <c:v>51.219512195121965</c:v>
                </c:pt>
                <c:pt idx="17">
                  <c:v>4.8780487804878092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C73-4674-A49B-439B1996D3E5}"/>
            </c:ext>
          </c:extLst>
        </c:ser>
        <c:ser>
          <c:idx val="1"/>
          <c:order val="1"/>
          <c:tx>
            <c:v>3.8wt%F_H25</c:v>
          </c:tx>
          <c:spPr>
            <a:ln w="25400" cap="rnd">
              <a:noFill/>
              <a:round/>
            </a:ln>
            <a:effectLst/>
          </c:spPr>
          <c:marker>
            <c:symbol val="plus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3'!$C$23:$C$26</c:f>
              <c:numCache>
                <c:formatCode>0_);[Red]\(0\)</c:formatCode>
                <c:ptCount val="4"/>
                <c:pt idx="0">
                  <c:v>90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</c:numCache>
            </c:numRef>
          </c:xVal>
          <c:yVal>
            <c:numRef>
              <c:f>'Supplementary Fig. 3'!$X$23:$X$26</c:f>
              <c:numCache>
                <c:formatCode>0_);[Red]\(0\)</c:formatCode>
                <c:ptCount val="4"/>
                <c:pt idx="0">
                  <c:v>33.421750663129977</c:v>
                </c:pt>
                <c:pt idx="1">
                  <c:v>8.7533156498673641</c:v>
                </c:pt>
                <c:pt idx="2">
                  <c:v>36.33952254641909</c:v>
                </c:pt>
                <c:pt idx="3">
                  <c:v>10.875331564986729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C73-4674-A49B-439B1996D3E5}"/>
            </c:ext>
          </c:extLst>
        </c:ser>
        <c:ser>
          <c:idx val="3"/>
          <c:order val="2"/>
          <c:tx>
            <c:v>2.5wt%F_H27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3'!$C$37:$C$40</c:f>
              <c:numCache>
                <c:formatCode>0_);[Red]\(0\)</c:formatCode>
                <c:ptCount val="4"/>
                <c:pt idx="0">
                  <c:v>90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</c:numCache>
            </c:numRef>
          </c:xVal>
          <c:yVal>
            <c:numRef>
              <c:f>'Supplementary Fig. 3'!$X$37:$X$40</c:f>
              <c:numCache>
                <c:formatCode>0_);[Red]\(0\)</c:formatCode>
                <c:ptCount val="4"/>
                <c:pt idx="0">
                  <c:v>46.341463414634156</c:v>
                </c:pt>
                <c:pt idx="1">
                  <c:v>8.5365853658536572</c:v>
                </c:pt>
                <c:pt idx="2">
                  <c:v>51.219512195121965</c:v>
                </c:pt>
                <c:pt idx="3">
                  <c:v>4.8780487804878092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C73-4674-A49B-439B1996D3E5}"/>
            </c:ext>
          </c:extLst>
        </c:ser>
        <c:ser>
          <c:idx val="2"/>
          <c:order val="3"/>
          <c:tx>
            <c:v>3.5wt%F_Durango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FF33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3'!$C$27:$C$36</c:f>
              <c:numCache>
                <c:formatCode>0_);[Red]\(0\)</c:formatCode>
                <c:ptCount val="10"/>
                <c:pt idx="0">
                  <c:v>0</c:v>
                </c:pt>
                <c:pt idx="1">
                  <c:v>90</c:v>
                </c:pt>
                <c:pt idx="2">
                  <c:v>67.5</c:v>
                </c:pt>
                <c:pt idx="3">
                  <c:v>45</c:v>
                </c:pt>
                <c:pt idx="4">
                  <c:v>22.5</c:v>
                </c:pt>
                <c:pt idx="5">
                  <c:v>0</c:v>
                </c:pt>
                <c:pt idx="6">
                  <c:v>90</c:v>
                </c:pt>
                <c:pt idx="7">
                  <c:v>67.5</c:v>
                </c:pt>
                <c:pt idx="8">
                  <c:v>45</c:v>
                </c:pt>
                <c:pt idx="9">
                  <c:v>22.5</c:v>
                </c:pt>
              </c:numCache>
            </c:numRef>
          </c:xVal>
          <c:yVal>
            <c:numRef>
              <c:f>'Supplementary Fig. 3'!$X$27:$X$36</c:f>
              <c:numCache>
                <c:formatCode>0_);[Red]\(0\)</c:formatCode>
                <c:ptCount val="10"/>
                <c:pt idx="0">
                  <c:v>8.7818696883852709</c:v>
                </c:pt>
                <c:pt idx="1">
                  <c:v>28.328611898017009</c:v>
                </c:pt>
                <c:pt idx="2">
                  <c:v>33.99433427762041</c:v>
                </c:pt>
                <c:pt idx="3">
                  <c:v>29.178470254957507</c:v>
                </c:pt>
                <c:pt idx="4">
                  <c:v>12.464589235127491</c:v>
                </c:pt>
                <c:pt idx="5">
                  <c:v>5.9490084985835816</c:v>
                </c:pt>
                <c:pt idx="6">
                  <c:v>32.577903682719544</c:v>
                </c:pt>
                <c:pt idx="7">
                  <c:v>36.26062322946175</c:v>
                </c:pt>
                <c:pt idx="8">
                  <c:v>30.878186968838538</c:v>
                </c:pt>
                <c:pt idx="9">
                  <c:v>14.164305949008513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C73-4674-A49B-439B1996D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087168"/>
        <c:axId val="575701936"/>
      </c:scatterChart>
      <c:valAx>
        <c:axId val="476087168"/>
        <c:scaling>
          <c:orientation val="minMax"/>
          <c:max val="9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000" b="0" i="0" u="none" strike="noStrike" kern="1200" baseline="0">
                    <a:solidFill>
                      <a:schemeClr val="tx1"/>
                    </a:solidFill>
                  </a:rPr>
                  <a:t>Surface orientation relative to c axis (°)</a:t>
                </a:r>
                <a:endParaRPr lang="zh-CN" altLang="en-US" sz="1000" b="0" i="0" u="none" strike="noStrike" kern="1200" baseline="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5701936"/>
        <c:crosses val="autoZero"/>
        <c:crossBetween val="midCat"/>
        <c:majorUnit val="10"/>
      </c:valAx>
      <c:valAx>
        <c:axId val="57570193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F</a:t>
                </a:r>
                <a:r>
                  <a:rPr lang="en-US" altLang="zh-CN" baseline="0">
                    <a:solidFill>
                      <a:schemeClr val="tx1"/>
                    </a:solidFill>
                  </a:rPr>
                  <a:t> </a:t>
                </a:r>
                <a:r>
                  <a:rPr lang="en-US" altLang="zh-CN">
                    <a:solidFill>
                      <a:schemeClr val="tx1"/>
                    </a:solidFill>
                  </a:rPr>
                  <a:t>% diff</a:t>
                </a:r>
                <a:r>
                  <a:rPr lang="en-US" altLang="zh-CN" baseline="0">
                    <a:solidFill>
                      <a:schemeClr val="tx1"/>
                    </a:solidFill>
                  </a:rPr>
                  <a:t> </a:t>
                </a:r>
                <a:r>
                  <a:rPr lang="en-US" altLang="zh-CN">
                    <a:solidFill>
                      <a:schemeClr val="tx1"/>
                    </a:solidFill>
                  </a:rPr>
                  <a:t>relative to reference value 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76087168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legend>
      <c:legendPos val="r"/>
      <c:legendEntry>
        <c:idx val="0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56651495119228756"/>
          <c:y val="0.58925185256861112"/>
          <c:w val="0.34385213690544131"/>
          <c:h val="0.18085597262921044"/>
        </c:manualLayout>
      </c:layout>
      <c:overlay val="1"/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all data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'Supplementary Fig. 3'!$C$23:$C$44</c:f>
              <c:numCache>
                <c:formatCode>0_);[Red]\(0\)</c:formatCode>
                <c:ptCount val="22"/>
                <c:pt idx="0">
                  <c:v>90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  <c:pt idx="4">
                  <c:v>0</c:v>
                </c:pt>
                <c:pt idx="5">
                  <c:v>90</c:v>
                </c:pt>
                <c:pt idx="6">
                  <c:v>67.5</c:v>
                </c:pt>
                <c:pt idx="7">
                  <c:v>45</c:v>
                </c:pt>
                <c:pt idx="8">
                  <c:v>22.5</c:v>
                </c:pt>
                <c:pt idx="9">
                  <c:v>0</c:v>
                </c:pt>
                <c:pt idx="10">
                  <c:v>90</c:v>
                </c:pt>
                <c:pt idx="11">
                  <c:v>67.5</c:v>
                </c:pt>
                <c:pt idx="12">
                  <c:v>45</c:v>
                </c:pt>
                <c:pt idx="13">
                  <c:v>22.5</c:v>
                </c:pt>
                <c:pt idx="14">
                  <c:v>90</c:v>
                </c:pt>
                <c:pt idx="15">
                  <c:v>0</c:v>
                </c:pt>
                <c:pt idx="16">
                  <c:v>90</c:v>
                </c:pt>
                <c:pt idx="17">
                  <c:v>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</c:numCache>
            </c:numRef>
          </c:xVal>
          <c:yVal>
            <c:numRef>
              <c:f>'Supplementary Fig. 3'!$Y$23:$Y$44</c:f>
              <c:numCache>
                <c:formatCode>0_);[Red]\(0\)</c:formatCode>
                <c:ptCount val="22"/>
                <c:pt idx="4">
                  <c:v>-10.463414634146341</c:v>
                </c:pt>
                <c:pt idx="5">
                  <c:v>-10.53658536585365</c:v>
                </c:pt>
                <c:pt idx="6">
                  <c:v>-17.219512195121954</c:v>
                </c:pt>
                <c:pt idx="7">
                  <c:v>-9.6097560975609753</c:v>
                </c:pt>
                <c:pt idx="8">
                  <c:v>1.7804878048780559</c:v>
                </c:pt>
                <c:pt idx="9">
                  <c:v>-12.097560975609751</c:v>
                </c:pt>
                <c:pt idx="10">
                  <c:v>-8.1463414634146325</c:v>
                </c:pt>
                <c:pt idx="11">
                  <c:v>-14.195121951219505</c:v>
                </c:pt>
                <c:pt idx="12">
                  <c:v>-7.4390243902438966</c:v>
                </c:pt>
                <c:pt idx="13">
                  <c:v>-0.31707317073169949</c:v>
                </c:pt>
                <c:pt idx="14">
                  <c:v>7.8947368421052708</c:v>
                </c:pt>
                <c:pt idx="15">
                  <c:v>-1.3157894736842022</c:v>
                </c:pt>
                <c:pt idx="16">
                  <c:v>3.0701754385965039</c:v>
                </c:pt>
                <c:pt idx="17">
                  <c:v>0.87719298245614119</c:v>
                </c:pt>
                <c:pt idx="18">
                  <c:v>-3.2608695652173907</c:v>
                </c:pt>
                <c:pt idx="19">
                  <c:v>-3.5714285714285783</c:v>
                </c:pt>
                <c:pt idx="20">
                  <c:v>-5.2795031055900736</c:v>
                </c:pt>
                <c:pt idx="21">
                  <c:v>-3.7267080745341645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9F-4072-AE66-AF9E6257B397}"/>
            </c:ext>
          </c:extLst>
        </c:ser>
        <c:ser>
          <c:idx val="3"/>
          <c:order val="1"/>
          <c:tx>
            <c:v>2.3wt%Cl_H27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3'!$C$37:$C$40</c:f>
              <c:numCache>
                <c:formatCode>0_);[Red]\(0\)</c:formatCode>
                <c:ptCount val="4"/>
                <c:pt idx="0">
                  <c:v>90</c:v>
                </c:pt>
                <c:pt idx="1">
                  <c:v>0</c:v>
                </c:pt>
                <c:pt idx="2">
                  <c:v>90</c:v>
                </c:pt>
                <c:pt idx="3">
                  <c:v>0</c:v>
                </c:pt>
              </c:numCache>
            </c:numRef>
          </c:xVal>
          <c:yVal>
            <c:numRef>
              <c:f>'Supplementary Fig. 3'!$Y$37:$Y$40</c:f>
              <c:numCache>
                <c:formatCode>0_);[Red]\(0\)</c:formatCode>
                <c:ptCount val="4"/>
                <c:pt idx="0">
                  <c:v>7.8947368421052708</c:v>
                </c:pt>
                <c:pt idx="1">
                  <c:v>-1.3157894736842022</c:v>
                </c:pt>
                <c:pt idx="2">
                  <c:v>3.0701754385965039</c:v>
                </c:pt>
                <c:pt idx="3">
                  <c:v>0.87719298245614119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F9F-4072-AE66-AF9E6257B397}"/>
            </c:ext>
          </c:extLst>
        </c:ser>
        <c:ser>
          <c:idx val="4"/>
          <c:order val="2"/>
          <c:tx>
            <c:v>6.4wt%Cl_H26</c:v>
          </c:tx>
          <c:spPr>
            <a:ln w="25400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3'!$C$41:$C$44</c:f>
              <c:numCache>
                <c:formatCode>0_);[Red]\(0\)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</c:numCache>
            </c:numRef>
          </c:xVal>
          <c:yVal>
            <c:numRef>
              <c:f>'Supplementary Fig. 3'!$Y$41:$Y$44</c:f>
              <c:numCache>
                <c:formatCode>0_);[Red]\(0\)</c:formatCode>
                <c:ptCount val="4"/>
                <c:pt idx="0">
                  <c:v>-3.2608695652173907</c:v>
                </c:pt>
                <c:pt idx="1">
                  <c:v>-3.5714285714285783</c:v>
                </c:pt>
                <c:pt idx="2">
                  <c:v>-5.2795031055900736</c:v>
                </c:pt>
                <c:pt idx="3">
                  <c:v>-3.7267080745341645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F9F-4072-AE66-AF9E6257B397}"/>
            </c:ext>
          </c:extLst>
        </c:ser>
        <c:ser>
          <c:idx val="2"/>
          <c:order val="3"/>
          <c:tx>
            <c:v>0.4wt%Cl_Durango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CFF33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3'!$C$27:$C$36</c:f>
              <c:numCache>
                <c:formatCode>0_);[Red]\(0\)</c:formatCode>
                <c:ptCount val="10"/>
                <c:pt idx="0">
                  <c:v>0</c:v>
                </c:pt>
                <c:pt idx="1">
                  <c:v>90</c:v>
                </c:pt>
                <c:pt idx="2">
                  <c:v>67.5</c:v>
                </c:pt>
                <c:pt idx="3">
                  <c:v>45</c:v>
                </c:pt>
                <c:pt idx="4">
                  <c:v>22.5</c:v>
                </c:pt>
                <c:pt idx="5">
                  <c:v>0</c:v>
                </c:pt>
                <c:pt idx="6">
                  <c:v>90</c:v>
                </c:pt>
                <c:pt idx="7">
                  <c:v>67.5</c:v>
                </c:pt>
                <c:pt idx="8">
                  <c:v>45</c:v>
                </c:pt>
                <c:pt idx="9">
                  <c:v>22.5</c:v>
                </c:pt>
              </c:numCache>
            </c:numRef>
          </c:xVal>
          <c:yVal>
            <c:numRef>
              <c:f>'Supplementary Fig. 3'!$Y$27:$Y$36</c:f>
              <c:numCache>
                <c:formatCode>0_);[Red]\(0\)</c:formatCode>
                <c:ptCount val="10"/>
                <c:pt idx="0">
                  <c:v>-10.463414634146341</c:v>
                </c:pt>
                <c:pt idx="1">
                  <c:v>-10.53658536585365</c:v>
                </c:pt>
                <c:pt idx="2">
                  <c:v>-17.219512195121954</c:v>
                </c:pt>
                <c:pt idx="3">
                  <c:v>-9.6097560975609753</c:v>
                </c:pt>
                <c:pt idx="4">
                  <c:v>1.7804878048780559</c:v>
                </c:pt>
                <c:pt idx="5">
                  <c:v>-12.097560975609751</c:v>
                </c:pt>
                <c:pt idx="6">
                  <c:v>-8.1463414634146325</c:v>
                </c:pt>
                <c:pt idx="7">
                  <c:v>-14.195121951219505</c:v>
                </c:pt>
                <c:pt idx="8">
                  <c:v>-7.4390243902438966</c:v>
                </c:pt>
                <c:pt idx="9">
                  <c:v>-0.31707317073169949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F9F-4072-AE66-AF9E6257B397}"/>
            </c:ext>
          </c:extLst>
        </c:ser>
        <c:ser>
          <c:idx val="5"/>
          <c:order val="4"/>
          <c:spPr>
            <a:ln w="63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90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5F9F-4072-AE66-AF9E6257B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6087168"/>
        <c:axId val="575701936"/>
      </c:scatterChart>
      <c:valAx>
        <c:axId val="476087168"/>
        <c:scaling>
          <c:orientation val="minMax"/>
          <c:max val="9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 sz="1000" b="0" i="0" u="none" strike="noStrike" kern="1200" baseline="0">
                    <a:solidFill>
                      <a:schemeClr val="tx1"/>
                    </a:solidFill>
                  </a:rPr>
                  <a:t>Surface orientation relative to c axis (°)</a:t>
                </a:r>
                <a:endParaRPr lang="zh-CN" altLang="en-US" sz="1000" b="0" i="0" u="none" strike="noStrike" kern="1200" baseline="0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75701936"/>
        <c:crossesAt val="-30"/>
        <c:crossBetween val="midCat"/>
        <c:majorUnit val="10"/>
      </c:valAx>
      <c:valAx>
        <c:axId val="575701936"/>
        <c:scaling>
          <c:orientation val="minMax"/>
          <c:max val="30"/>
          <c:min val="-3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>
                    <a:solidFill>
                      <a:schemeClr val="tx1"/>
                    </a:solidFill>
                  </a:rPr>
                  <a:t>Cl % diff relative to reference value </a:t>
                </a:r>
                <a:endParaRPr lang="zh-CN" altLang="en-US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_);[Red]\(0\)" sourceLinked="1"/>
        <c:majorTickMark val="out"/>
        <c:minorTickMark val="out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76087168"/>
        <c:crosses val="autoZero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legend>
      <c:legendPos val="r"/>
      <c:legendEntry>
        <c:idx val="0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2215969026338656"/>
          <c:y val="6.8765775934519144E-2"/>
          <c:w val="0.34111840076614025"/>
          <c:h val="0.25173454192668576"/>
        </c:manualLayout>
      </c:layout>
      <c:overlay val="1"/>
      <c:spPr>
        <a:noFill/>
        <a:ln>
          <a:solidFill>
            <a:schemeClr val="tx1">
              <a:lumMod val="25000"/>
              <a:lumOff val="7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4'!$C$4:$C$42</c:f>
              <c:numCache>
                <c:formatCode>0</c:formatCode>
                <c:ptCount val="39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</c:numCache>
            </c:numRef>
          </c:xVal>
          <c:yVal>
            <c:numRef>
              <c:f>'Supplementary Fig. 4'!$E$4:$E$42</c:f>
              <c:numCache>
                <c:formatCode>0</c:formatCode>
                <c:ptCount val="39"/>
                <c:pt idx="0">
                  <c:v>16.611380770875808</c:v>
                </c:pt>
                <c:pt idx="1">
                  <c:v>15.033443466242113</c:v>
                </c:pt>
                <c:pt idx="2">
                  <c:v>15.404004985362956</c:v>
                </c:pt>
                <c:pt idx="3">
                  <c:v>15.615689050832355</c:v>
                </c:pt>
                <c:pt idx="4">
                  <c:v>14.125968791497602</c:v>
                </c:pt>
                <c:pt idx="5">
                  <c:v>8.5425502235094495</c:v>
                </c:pt>
                <c:pt idx="6">
                  <c:v>7.54726204337382</c:v>
                </c:pt>
                <c:pt idx="7">
                  <c:v>6.3962280407692873</c:v>
                </c:pt>
                <c:pt idx="8">
                  <c:v>4.8557147516938919</c:v>
                </c:pt>
                <c:pt idx="9">
                  <c:v>6.1907997042779499</c:v>
                </c:pt>
                <c:pt idx="10">
                  <c:v>6.1815864960046127</c:v>
                </c:pt>
                <c:pt idx="11">
                  <c:v>4.6564499472806062</c:v>
                </c:pt>
                <c:pt idx="12">
                  <c:v>6.7051702217439626</c:v>
                </c:pt>
                <c:pt idx="13">
                  <c:v>4.2805087600698641</c:v>
                </c:pt>
                <c:pt idx="14">
                  <c:v>4.3348246553407499</c:v>
                </c:pt>
                <c:pt idx="15">
                  <c:v>5.9254950541698328</c:v>
                </c:pt>
                <c:pt idx="16">
                  <c:v>6.2266364152931253</c:v>
                </c:pt>
                <c:pt idx="17">
                  <c:v>6.8354262401405208</c:v>
                </c:pt>
                <c:pt idx="18">
                  <c:v>7.1133466565555619</c:v>
                </c:pt>
                <c:pt idx="19">
                  <c:v>9.8271397107193863</c:v>
                </c:pt>
                <c:pt idx="20">
                  <c:v>10.622829232095985</c:v>
                </c:pt>
                <c:pt idx="21">
                  <c:v>13.438112363681816</c:v>
                </c:pt>
                <c:pt idx="22">
                  <c:v>3.9714413483835553</c:v>
                </c:pt>
                <c:pt idx="23">
                  <c:v>11.439860125515171</c:v>
                </c:pt>
                <c:pt idx="24">
                  <c:v>4.689107782496194</c:v>
                </c:pt>
                <c:pt idx="25">
                  <c:v>3.3491406065128437</c:v>
                </c:pt>
                <c:pt idx="26">
                  <c:v>1.5254830865712243</c:v>
                </c:pt>
                <c:pt idx="27">
                  <c:v>1.0672208764214304</c:v>
                </c:pt>
                <c:pt idx="28">
                  <c:v>1.7037147836208586</c:v>
                </c:pt>
                <c:pt idx="29">
                  <c:v>-0.14911327987208622</c:v>
                </c:pt>
                <c:pt idx="30">
                  <c:v>0.59388413756532188</c:v>
                </c:pt>
                <c:pt idx="31">
                  <c:v>5.3977621685523687</c:v>
                </c:pt>
                <c:pt idx="32">
                  <c:v>5.6570261485077342</c:v>
                </c:pt>
                <c:pt idx="33">
                  <c:v>-4.1622359228687849</c:v>
                </c:pt>
                <c:pt idx="34">
                  <c:v>-4.9415984038969505</c:v>
                </c:pt>
                <c:pt idx="35">
                  <c:v>0.65362151895906706</c:v>
                </c:pt>
                <c:pt idx="36">
                  <c:v>3.0665032777480796</c:v>
                </c:pt>
                <c:pt idx="37">
                  <c:v>4.2938148069360906</c:v>
                </c:pt>
                <c:pt idx="38">
                  <c:v>1.5613235401699654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21-45C3-AE84-1AF6177B6A4F}"/>
            </c:ext>
          </c:extLst>
        </c:ser>
        <c:ser>
          <c:idx val="1"/>
          <c:order val="1"/>
          <c:spPr>
            <a:ln w="9525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-5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-5</c:v>
              </c:pt>
              <c:pt idx="1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821-45C3-AE84-1AF6177B6A4F}"/>
            </c:ext>
          </c:extLst>
        </c:ser>
        <c:ser>
          <c:idx val="3"/>
          <c:order val="2"/>
          <c:spPr>
            <a:ln w="9525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-5</c:v>
              </c:pt>
              <c:pt idx="1">
                <c:v>17</c:v>
              </c:pt>
            </c:numLit>
          </c:xVal>
          <c:yVal>
            <c:numLit>
              <c:formatCode>General</c:formatCode>
              <c:ptCount val="2"/>
              <c:pt idx="0">
                <c:v>-2</c:v>
              </c:pt>
              <c:pt idx="1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5821-45C3-AE84-1AF6177B6A4F}"/>
            </c:ext>
          </c:extLst>
        </c:ser>
        <c:ser>
          <c:idx val="4"/>
          <c:order val="3"/>
          <c:spPr>
            <a:ln w="9525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-2</c:v>
              </c:pt>
              <c:pt idx="1">
                <c:v>20</c:v>
              </c:pt>
            </c:numLit>
          </c:xVal>
          <c:yVal>
            <c:numLit>
              <c:formatCode>General</c:formatCode>
              <c:ptCount val="2"/>
              <c:pt idx="0">
                <c:v>-5</c:v>
              </c:pt>
              <c:pt idx="1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5821-45C3-AE84-1AF6177B6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0107056"/>
        <c:axId val="547270144"/>
      </c:scatterChart>
      <c:valAx>
        <c:axId val="400107056"/>
        <c:scaling>
          <c:orientation val="minMax"/>
          <c:max val="20"/>
          <c:min val="-5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47270144"/>
        <c:crossesAt val="-5"/>
        <c:crossBetween val="midCat"/>
      </c:valAx>
      <c:valAx>
        <c:axId val="547270144"/>
        <c:scaling>
          <c:orientation val="minMax"/>
          <c:max val="20"/>
          <c:min val="-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00107056"/>
        <c:crossesAt val="-5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'Supplementary Fig. 4'!$D$4:$D$42</c:f>
              <c:numCache>
                <c:formatCode>0</c:formatCode>
                <c:ptCount val="39"/>
                <c:pt idx="0">
                  <c:v>1300</c:v>
                </c:pt>
                <c:pt idx="1">
                  <c:v>1300</c:v>
                </c:pt>
                <c:pt idx="2">
                  <c:v>1300</c:v>
                </c:pt>
                <c:pt idx="3">
                  <c:v>1300</c:v>
                </c:pt>
                <c:pt idx="4">
                  <c:v>1300</c:v>
                </c:pt>
                <c:pt idx="5">
                  <c:v>1150</c:v>
                </c:pt>
                <c:pt idx="6">
                  <c:v>1100</c:v>
                </c:pt>
                <c:pt idx="7">
                  <c:v>1050</c:v>
                </c:pt>
                <c:pt idx="8">
                  <c:v>1000</c:v>
                </c:pt>
                <c:pt idx="9">
                  <c:v>1000</c:v>
                </c:pt>
                <c:pt idx="10">
                  <c:v>950</c:v>
                </c:pt>
                <c:pt idx="11">
                  <c:v>950</c:v>
                </c:pt>
                <c:pt idx="12">
                  <c:v>950</c:v>
                </c:pt>
                <c:pt idx="13">
                  <c:v>950</c:v>
                </c:pt>
                <c:pt idx="14">
                  <c:v>900</c:v>
                </c:pt>
                <c:pt idx="15">
                  <c:v>850</c:v>
                </c:pt>
                <c:pt idx="16">
                  <c:v>1100</c:v>
                </c:pt>
                <c:pt idx="17">
                  <c:v>1050</c:v>
                </c:pt>
                <c:pt idx="18">
                  <c:v>1050</c:v>
                </c:pt>
                <c:pt idx="19">
                  <c:v>1000</c:v>
                </c:pt>
                <c:pt idx="20">
                  <c:v>900</c:v>
                </c:pt>
                <c:pt idx="21">
                  <c:v>900</c:v>
                </c:pt>
                <c:pt idx="22">
                  <c:v>1050</c:v>
                </c:pt>
                <c:pt idx="23">
                  <c:v>900</c:v>
                </c:pt>
                <c:pt idx="24">
                  <c:v>1000</c:v>
                </c:pt>
                <c:pt idx="25">
                  <c:v>900</c:v>
                </c:pt>
                <c:pt idx="26">
                  <c:v>1000</c:v>
                </c:pt>
                <c:pt idx="27">
                  <c:v>1000</c:v>
                </c:pt>
                <c:pt idx="28">
                  <c:v>1000</c:v>
                </c:pt>
                <c:pt idx="29">
                  <c:v>1000</c:v>
                </c:pt>
                <c:pt idx="30">
                  <c:v>1000</c:v>
                </c:pt>
                <c:pt idx="31">
                  <c:v>1000</c:v>
                </c:pt>
                <c:pt idx="32">
                  <c:v>1000</c:v>
                </c:pt>
                <c:pt idx="33">
                  <c:v>1000</c:v>
                </c:pt>
                <c:pt idx="34">
                  <c:v>1000</c:v>
                </c:pt>
                <c:pt idx="35">
                  <c:v>1000</c:v>
                </c:pt>
                <c:pt idx="36">
                  <c:v>1000</c:v>
                </c:pt>
                <c:pt idx="37">
                  <c:v>900</c:v>
                </c:pt>
                <c:pt idx="38">
                  <c:v>900</c:v>
                </c:pt>
              </c:numCache>
            </c:numRef>
          </c:xVal>
          <c:yVal>
            <c:numRef>
              <c:f>'Supplementary Fig. 4'!$F$4:$F$42</c:f>
              <c:numCache>
                <c:formatCode>0</c:formatCode>
                <c:ptCount val="39"/>
                <c:pt idx="0">
                  <c:v>1362.4626554473075</c:v>
                </c:pt>
                <c:pt idx="1">
                  <c:v>1369.588830974028</c:v>
                </c:pt>
                <c:pt idx="2">
                  <c:v>1365.329173149355</c:v>
                </c:pt>
                <c:pt idx="3">
                  <c:v>1374.1936720065378</c:v>
                </c:pt>
                <c:pt idx="4">
                  <c:v>1336.0243351658246</c:v>
                </c:pt>
                <c:pt idx="5">
                  <c:v>1197.9230026781765</c:v>
                </c:pt>
                <c:pt idx="6">
                  <c:v>1159.7838344233651</c:v>
                </c:pt>
                <c:pt idx="7">
                  <c:v>1088.0479412468094</c:v>
                </c:pt>
                <c:pt idx="8">
                  <c:v>992.15357056870891</c:v>
                </c:pt>
                <c:pt idx="9">
                  <c:v>1030.9722574221169</c:v>
                </c:pt>
                <c:pt idx="10">
                  <c:v>935.27679622211929</c:v>
                </c:pt>
                <c:pt idx="11">
                  <c:v>938.91680431410771</c:v>
                </c:pt>
                <c:pt idx="12">
                  <c:v>953.39348198821938</c:v>
                </c:pt>
                <c:pt idx="13">
                  <c:v>927.43777984092083</c:v>
                </c:pt>
                <c:pt idx="14">
                  <c:v>930.90307292600335</c:v>
                </c:pt>
                <c:pt idx="15">
                  <c:v>905.87898362868589</c:v>
                </c:pt>
                <c:pt idx="16">
                  <c:v>1108.4764927263077</c:v>
                </c:pt>
                <c:pt idx="17">
                  <c:v>1041.2140386080982</c:v>
                </c:pt>
                <c:pt idx="18">
                  <c:v>1044.6599842834021</c:v>
                </c:pt>
                <c:pt idx="19">
                  <c:v>977.39118427129858</c:v>
                </c:pt>
                <c:pt idx="20">
                  <c:v>873.72939130475254</c:v>
                </c:pt>
                <c:pt idx="21">
                  <c:v>877.67763582594</c:v>
                </c:pt>
                <c:pt idx="22">
                  <c:v>1062.2869573834218</c:v>
                </c:pt>
                <c:pt idx="23">
                  <c:v>853.91423570875088</c:v>
                </c:pt>
                <c:pt idx="24">
                  <c:v>973.39099530551687</c:v>
                </c:pt>
                <c:pt idx="25">
                  <c:v>944.60153089027278</c:v>
                </c:pt>
                <c:pt idx="26">
                  <c:v>1028.3751403570905</c:v>
                </c:pt>
                <c:pt idx="27">
                  <c:v>995.51801021464178</c:v>
                </c:pt>
                <c:pt idx="28">
                  <c:v>1032.0682803531608</c:v>
                </c:pt>
                <c:pt idx="29">
                  <c:v>1058.4948561151405</c:v>
                </c:pt>
                <c:pt idx="30">
                  <c:v>1041.6117522859545</c:v>
                </c:pt>
                <c:pt idx="31">
                  <c:v>1013.207790633228</c:v>
                </c:pt>
                <c:pt idx="32">
                  <c:v>1008.1894248962686</c:v>
                </c:pt>
                <c:pt idx="33">
                  <c:v>989.58308334187348</c:v>
                </c:pt>
                <c:pt idx="34">
                  <c:v>939.76838928673021</c:v>
                </c:pt>
                <c:pt idx="35">
                  <c:v>956.03967817893601</c:v>
                </c:pt>
                <c:pt idx="36">
                  <c:v>957.68975877260971</c:v>
                </c:pt>
                <c:pt idx="37">
                  <c:v>962.95020155646182</c:v>
                </c:pt>
                <c:pt idx="38">
                  <c:v>941.74406229065801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D7B-423E-9F23-3431CE096B49}"/>
            </c:ext>
          </c:extLst>
        </c:ser>
        <c:ser>
          <c:idx val="1"/>
          <c:order val="1"/>
          <c:spPr>
            <a:ln w="9525" cap="rnd">
              <a:solidFill>
                <a:srgbClr val="0000FF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800</c:v>
              </c:pt>
              <c:pt idx="1">
                <c:v>1400</c:v>
              </c:pt>
            </c:numLit>
          </c:xVal>
          <c:yVal>
            <c:numLit>
              <c:formatCode>General</c:formatCode>
              <c:ptCount val="2"/>
              <c:pt idx="0">
                <c:v>800</c:v>
              </c:pt>
              <c:pt idx="1">
                <c:v>1400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D7B-423E-9F23-3431CE096B49}"/>
            </c:ext>
          </c:extLst>
        </c:ser>
        <c:ser>
          <c:idx val="3"/>
          <c:order val="2"/>
          <c:spPr>
            <a:ln w="9525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800</c:v>
              </c:pt>
              <c:pt idx="1">
                <c:v>1360</c:v>
              </c:pt>
            </c:numLit>
          </c:xVal>
          <c:yVal>
            <c:numLit>
              <c:formatCode>General</c:formatCode>
              <c:ptCount val="2"/>
              <c:pt idx="0">
                <c:v>840</c:v>
              </c:pt>
              <c:pt idx="1">
                <c:v>1400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DD7B-423E-9F23-3431CE096B49}"/>
            </c:ext>
          </c:extLst>
        </c:ser>
        <c:ser>
          <c:idx val="4"/>
          <c:order val="3"/>
          <c:spPr>
            <a:ln w="9525" cap="rnd">
              <a:solidFill>
                <a:srgbClr val="0000FF"/>
              </a:solidFill>
              <a:prstDash val="dash"/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840</c:v>
              </c:pt>
              <c:pt idx="1">
                <c:v>1400</c:v>
              </c:pt>
            </c:numLit>
          </c:xVal>
          <c:yVal>
            <c:numLit>
              <c:formatCode>General</c:formatCode>
              <c:ptCount val="2"/>
              <c:pt idx="0">
                <c:v>800</c:v>
              </c:pt>
              <c:pt idx="1">
                <c:v>1360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DD7B-423E-9F23-3431CE096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0107056"/>
        <c:axId val="547270144"/>
      </c:scatterChart>
      <c:valAx>
        <c:axId val="400107056"/>
        <c:scaling>
          <c:orientation val="minMax"/>
          <c:max val="1400"/>
          <c:min val="8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47270144"/>
        <c:crossesAt val="-5"/>
        <c:crossBetween val="midCat"/>
      </c:valAx>
      <c:valAx>
        <c:axId val="547270144"/>
        <c:scaling>
          <c:orientation val="minMax"/>
          <c:max val="1400"/>
          <c:min val="80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400107056"/>
        <c:crossesAt val="-5"/>
        <c:crossBetween val="midCat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48214</xdr:colOff>
      <xdr:row>19</xdr:row>
      <xdr:rowOff>162603</xdr:rowOff>
    </xdr:from>
    <xdr:to>
      <xdr:col>49</xdr:col>
      <xdr:colOff>39731</xdr:colOff>
      <xdr:row>37</xdr:row>
      <xdr:rowOff>180213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A68F5F9E-3691-EFE9-C1B3-24C5960071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44</xdr:col>
      <xdr:colOff>36695</xdr:colOff>
      <xdr:row>2</xdr:row>
      <xdr:rowOff>5054</xdr:rowOff>
    </xdr:from>
    <xdr:to>
      <xdr:col>49</xdr:col>
      <xdr:colOff>29555</xdr:colOff>
      <xdr:row>20</xdr:row>
      <xdr:rowOff>26966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FD6BFA26-C832-BBE6-FEF1-AEF61E9742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190500</xdr:colOff>
      <xdr:row>8</xdr:row>
      <xdr:rowOff>127000</xdr:rowOff>
    </xdr:from>
    <xdr:to>
      <xdr:col>37</xdr:col>
      <xdr:colOff>656038</xdr:colOff>
      <xdr:row>22</xdr:row>
      <xdr:rowOff>170533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295BE449-864A-4ED9-9899-6D774CC097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58858</xdr:colOff>
      <xdr:row>1</xdr:row>
      <xdr:rowOff>57819</xdr:rowOff>
    </xdr:from>
    <xdr:to>
      <xdr:col>21</xdr:col>
      <xdr:colOff>523875</xdr:colOff>
      <xdr:row>14</xdr:row>
      <xdr:rowOff>142874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F7A980F3-AAF6-A410-F2F6-2560825B0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298525</xdr:colOff>
      <xdr:row>4</xdr:row>
      <xdr:rowOff>25972</xdr:rowOff>
    </xdr:from>
    <xdr:to>
      <xdr:col>43</xdr:col>
      <xdr:colOff>152626</xdr:colOff>
      <xdr:row>24</xdr:row>
      <xdr:rowOff>156848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1C48F198-AEF9-64E1-7E81-FA4BFA3092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43</xdr:col>
      <xdr:colOff>1202</xdr:colOff>
      <xdr:row>3</xdr:row>
      <xdr:rowOff>177063</xdr:rowOff>
    </xdr:from>
    <xdr:to>
      <xdr:col>49</xdr:col>
      <xdr:colOff>191773</xdr:colOff>
      <xdr:row>24</xdr:row>
      <xdr:rowOff>128430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6053AFE8-1535-3A1F-92ED-88D88CCDED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619140</xdr:colOff>
      <xdr:row>24</xdr:row>
      <xdr:rowOff>186861</xdr:rowOff>
    </xdr:from>
    <xdr:to>
      <xdr:col>46</xdr:col>
      <xdr:colOff>130069</xdr:colOff>
      <xdr:row>45</xdr:row>
      <xdr:rowOff>117970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DBC58838-B633-11FE-F03C-E5F2DE8F0E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309685</xdr:colOff>
      <xdr:row>14</xdr:row>
      <xdr:rowOff>7082</xdr:rowOff>
    </xdr:from>
    <xdr:to>
      <xdr:col>56</xdr:col>
      <xdr:colOff>227135</xdr:colOff>
      <xdr:row>27</xdr:row>
      <xdr:rowOff>189767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3BACD1CD-AE30-1B8E-3955-3F3D14E90C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62780</xdr:colOff>
      <xdr:row>5</xdr:row>
      <xdr:rowOff>84815</xdr:rowOff>
    </xdr:from>
    <xdr:to>
      <xdr:col>9</xdr:col>
      <xdr:colOff>610918</xdr:colOff>
      <xdr:row>19</xdr:row>
      <xdr:rowOff>75289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8E877E98-EFEF-40CB-91A5-4A2604672D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88006</xdr:colOff>
      <xdr:row>5</xdr:row>
      <xdr:rowOff>96610</xdr:rowOff>
    </xdr:from>
    <xdr:to>
      <xdr:col>5</xdr:col>
      <xdr:colOff>19720</xdr:colOff>
      <xdr:row>19</xdr:row>
      <xdr:rowOff>115263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36D045C7-D893-4785-8E54-4A568A1B2D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417146</xdr:colOff>
      <xdr:row>3</xdr:row>
      <xdr:rowOff>97935</xdr:rowOff>
    </xdr:from>
    <xdr:to>
      <xdr:col>23</xdr:col>
      <xdr:colOff>225854</xdr:colOff>
      <xdr:row>17</xdr:row>
      <xdr:rowOff>163350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7F4CC8B-55E2-4780-8397-AE03A05E70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125068</xdr:colOff>
      <xdr:row>2</xdr:row>
      <xdr:rowOff>67312</xdr:rowOff>
    </xdr:from>
    <xdr:to>
      <xdr:col>24</xdr:col>
      <xdr:colOff>564355</xdr:colOff>
      <xdr:row>16</xdr:row>
      <xdr:rowOff>126210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DD90ABED-1D1A-40D0-A6D4-4E19AEECE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628182</xdr:colOff>
      <xdr:row>2</xdr:row>
      <xdr:rowOff>109706</xdr:rowOff>
    </xdr:from>
    <xdr:to>
      <xdr:col>29</xdr:col>
      <xdr:colOff>465224</xdr:colOff>
      <xdr:row>16</xdr:row>
      <xdr:rowOff>169006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A8D8B885-B4CE-4AD8-9882-B4452074C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64486</xdr:colOff>
      <xdr:row>22</xdr:row>
      <xdr:rowOff>68208</xdr:rowOff>
    </xdr:from>
    <xdr:to>
      <xdr:col>31</xdr:col>
      <xdr:colOff>486248</xdr:colOff>
      <xdr:row>36</xdr:row>
      <xdr:rowOff>81976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C54E0679-12EF-4FE8-9C94-B2D5460DF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31</xdr:col>
      <xdr:colOff>596176</xdr:colOff>
      <xdr:row>22</xdr:row>
      <xdr:rowOff>81177</xdr:rowOff>
    </xdr:from>
    <xdr:to>
      <xdr:col>36</xdr:col>
      <xdr:colOff>392967</xdr:colOff>
      <xdr:row>36</xdr:row>
      <xdr:rowOff>92592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9B173298-B3EB-430C-98D3-6AF9F7D29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143089</xdr:colOff>
      <xdr:row>6</xdr:row>
      <xdr:rowOff>48846</xdr:rowOff>
    </xdr:from>
    <xdr:to>
      <xdr:col>9</xdr:col>
      <xdr:colOff>801077</xdr:colOff>
      <xdr:row>22</xdr:row>
      <xdr:rowOff>56064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8D459C8-4CB9-4283-941F-254E57943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94737</xdr:colOff>
      <xdr:row>6</xdr:row>
      <xdr:rowOff>53732</xdr:rowOff>
    </xdr:from>
    <xdr:to>
      <xdr:col>13</xdr:col>
      <xdr:colOff>796192</xdr:colOff>
      <xdr:row>22</xdr:row>
      <xdr:rowOff>60951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C4EA084-669D-4C38-BCA5-66117CCF8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0.13808</cdr:x>
      <cdr:y>0.05827</cdr:y>
    </cdr:from>
    <cdr:to>
      <cdr:x>0.45988</cdr:x>
      <cdr:y>0.18108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E3F6066D-8B70-3348-223E-EFC1723BB303}"/>
            </a:ext>
          </a:extLst>
        </cdr:cNvPr>
        <cdr:cNvSpPr txBox="1"/>
      </cdr:nvSpPr>
      <cdr:spPr>
        <a:xfrm xmlns:a="http://schemas.openxmlformats.org/drawingml/2006/main">
          <a:off x="391488" y="153648"/>
          <a:ext cx="912369" cy="323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1600" b="1">
              <a:solidFill>
                <a:sysClr val="windowText" lastClr="000000"/>
              </a:solidFill>
            </a:rPr>
            <a:t>Pressure</a:t>
          </a:r>
          <a:endParaRPr lang="zh-CN" altLang="en-US" sz="1600" b="1">
            <a:solidFill>
              <a:sysClr val="windowText" lastClr="000000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0.16392</cdr:x>
      <cdr:y>0.05875</cdr:y>
    </cdr:from>
    <cdr:to>
      <cdr:x>0.53123</cdr:x>
      <cdr:y>0.17781</cdr:y>
    </cdr:to>
    <cdr:sp macro="" textlink="">
      <cdr:nvSpPr>
        <cdr:cNvPr id="2" name="文本框 1">
          <a:extLst xmlns:a="http://schemas.openxmlformats.org/drawingml/2006/main">
            <a:ext uri="{FF2B5EF4-FFF2-40B4-BE49-F238E27FC236}">
              <a16:creationId xmlns:a16="http://schemas.microsoft.com/office/drawing/2014/main" id="{EF889BF3-B6CC-73DA-2901-1FF0E70D6130}"/>
            </a:ext>
          </a:extLst>
        </cdr:cNvPr>
        <cdr:cNvSpPr txBox="1"/>
      </cdr:nvSpPr>
      <cdr:spPr>
        <a:xfrm xmlns:a="http://schemas.openxmlformats.org/drawingml/2006/main">
          <a:off x="501818" y="155297"/>
          <a:ext cx="1124514" cy="3147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1400" b="1">
              <a:solidFill>
                <a:sysClr val="windowText" lastClr="000000"/>
              </a:solidFill>
            </a:rPr>
            <a:t>Temperature</a:t>
          </a:r>
          <a:endParaRPr lang="zh-CN" altLang="en-US" sz="1400" b="1">
            <a:solidFill>
              <a:sysClr val="windowText" lastClr="000000"/>
            </a:solidFill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MS4_Sanjiang%20fluid%20exsolution\Figures%20and%20Tables\EPMA%20results%20of%20apatite%20secondary%20stds%20&amp;%20Sanjiang%20samples+++.xlsx" TargetMode="External"/><Relationship Id="rId1" Type="http://schemas.openxmlformats.org/officeDocument/2006/relationships/externalLinkPath" Target="file:///F:\MS4_Sanjiang%20fluid%20exsolution\Figures%20and%20Tables\EPMA%20results%20of%20apatite%20secondary%20stds%20&amp;%20Sanjiang%20samples+++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MS4_Sanjiang%20fluid%20exsolution\Figures%20and%20Tables\Cpx%20thermobarometry_potassic%20magmas\cpx-liq%20Neave%20Putirka%202017_Sanjiang%20magmas+++++.xlsx" TargetMode="External"/><Relationship Id="rId1" Type="http://schemas.openxmlformats.org/officeDocument/2006/relationships/externalLinkPath" Target="file:///F:\MS4_Sanjiang%20fluid%20exsolution\Figures%20and%20Tables\Cpx%20thermobarometry_potassic%20magmas\cpx-liq%20Neave%20Putirka%202017_Sanjiang%20magmas+++++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w data"/>
      <sheetName val="Durango+Ipira"/>
      <sheetName val="stds with reference values"/>
      <sheetName val="F corrected"/>
      <sheetName val="Sanjiang"/>
    </sheetNames>
    <sheetDataSet>
      <sheetData sheetId="0" refreshError="1"/>
      <sheetData sheetId="1">
        <row r="3">
          <cell r="C3">
            <v>90</v>
          </cell>
          <cell r="G3">
            <v>0.30959999999999999</v>
          </cell>
          <cell r="J3">
            <v>4.53</v>
          </cell>
          <cell r="K3">
            <v>0.36680000000000001</v>
          </cell>
          <cell r="R3">
            <v>17.968750000000011</v>
          </cell>
          <cell r="S3">
            <v>-8.1721601743385178E-2</v>
          </cell>
        </row>
        <row r="4">
          <cell r="C4">
            <v>67.5</v>
          </cell>
          <cell r="G4">
            <v>0.32450000000000001</v>
          </cell>
          <cell r="J4">
            <v>4.7300000000000004</v>
          </cell>
          <cell r="K4">
            <v>0.33939999999999998</v>
          </cell>
          <cell r="R4">
            <v>23.17708333333335</v>
          </cell>
          <cell r="S4">
            <v>-7.5456278943067296</v>
          </cell>
        </row>
        <row r="5">
          <cell r="C5">
            <v>45</v>
          </cell>
          <cell r="G5">
            <v>0.33700000000000002</v>
          </cell>
          <cell r="J5">
            <v>4.5599999999999996</v>
          </cell>
          <cell r="K5">
            <v>0.37059999999999998</v>
          </cell>
          <cell r="R5">
            <v>18.749999999999993</v>
          </cell>
          <cell r="S5">
            <v>0.95341868700626631</v>
          </cell>
        </row>
        <row r="6">
          <cell r="C6">
            <v>22.5</v>
          </cell>
          <cell r="G6">
            <v>0.50170000000000003</v>
          </cell>
          <cell r="J6">
            <v>3.97</v>
          </cell>
          <cell r="K6">
            <v>0.4173</v>
          </cell>
          <cell r="R6">
            <v>3.3854166666666754</v>
          </cell>
          <cell r="S6">
            <v>13.674748025061298</v>
          </cell>
        </row>
        <row r="7">
          <cell r="C7">
            <v>0</v>
          </cell>
          <cell r="G7">
            <v>0.3957</v>
          </cell>
          <cell r="J7">
            <v>3.84</v>
          </cell>
          <cell r="K7">
            <v>0.36709999999999998</v>
          </cell>
          <cell r="R7">
            <v>0</v>
          </cell>
          <cell r="S7">
            <v>0</v>
          </cell>
        </row>
        <row r="8">
          <cell r="C8">
            <v>90</v>
          </cell>
          <cell r="G8">
            <v>0.33229999999999998</v>
          </cell>
          <cell r="J8">
            <v>4.68</v>
          </cell>
          <cell r="K8">
            <v>0.37659999999999999</v>
          </cell>
          <cell r="R8">
            <v>25.133689839572178</v>
          </cell>
          <cell r="S8">
            <v>4.4950055493895649</v>
          </cell>
        </row>
        <row r="9">
          <cell r="C9">
            <v>67.5</v>
          </cell>
          <cell r="G9">
            <v>0.29189999999999999</v>
          </cell>
          <cell r="J9">
            <v>4.8099999999999996</v>
          </cell>
          <cell r="K9">
            <v>0.3518</v>
          </cell>
          <cell r="R9">
            <v>28.60962566844918</v>
          </cell>
          <cell r="S9">
            <v>-2.386237513873473</v>
          </cell>
        </row>
        <row r="10">
          <cell r="C10">
            <v>45</v>
          </cell>
          <cell r="G10">
            <v>0.36259999999999998</v>
          </cell>
          <cell r="J10">
            <v>4.62</v>
          </cell>
          <cell r="K10">
            <v>0.3795</v>
          </cell>
          <cell r="R10">
            <v>23.52941176470588</v>
          </cell>
          <cell r="S10">
            <v>5.2996670366259728</v>
          </cell>
        </row>
        <row r="11">
          <cell r="C11">
            <v>22.5</v>
          </cell>
          <cell r="G11">
            <v>0.50739999999999996</v>
          </cell>
          <cell r="J11">
            <v>4.03</v>
          </cell>
          <cell r="K11">
            <v>0.40870000000000001</v>
          </cell>
          <cell r="R11">
            <v>7.7540106951871666</v>
          </cell>
          <cell r="S11">
            <v>13.40177580466149</v>
          </cell>
        </row>
        <row r="12">
          <cell r="C12">
            <v>0</v>
          </cell>
          <cell r="G12">
            <v>0.41149999999999998</v>
          </cell>
          <cell r="J12">
            <v>3.74</v>
          </cell>
          <cell r="K12">
            <v>0.3604</v>
          </cell>
          <cell r="R12">
            <v>0</v>
          </cell>
          <cell r="S12">
            <v>0</v>
          </cell>
        </row>
        <row r="13">
          <cell r="C13">
            <v>90</v>
          </cell>
          <cell r="G13">
            <v>0.95209999999999995</v>
          </cell>
          <cell r="J13">
            <v>3.41</v>
          </cell>
          <cell r="K13">
            <v>8.5500000000000007E-2</v>
          </cell>
          <cell r="R13">
            <v>18.815331010452962</v>
          </cell>
          <cell r="S13">
            <v>10.751295336787567</v>
          </cell>
        </row>
        <row r="14">
          <cell r="C14">
            <v>67.5</v>
          </cell>
          <cell r="G14">
            <v>0.99860000000000004</v>
          </cell>
          <cell r="J14">
            <v>3.48</v>
          </cell>
          <cell r="K14">
            <v>6.9199999999999998E-2</v>
          </cell>
          <cell r="R14">
            <v>21.254355400696859</v>
          </cell>
          <cell r="S14">
            <v>-10.362694300518143</v>
          </cell>
        </row>
        <row r="15">
          <cell r="C15">
            <v>45</v>
          </cell>
          <cell r="G15">
            <v>0.97889999999999999</v>
          </cell>
          <cell r="J15">
            <v>3.39</v>
          </cell>
          <cell r="K15">
            <v>7.6899999999999996E-2</v>
          </cell>
          <cell r="R15">
            <v>18.118466898954704</v>
          </cell>
          <cell r="S15">
            <v>-0.38860103626944115</v>
          </cell>
        </row>
        <row r="16">
          <cell r="C16">
            <v>22.5</v>
          </cell>
          <cell r="G16">
            <v>1.0680000000000001</v>
          </cell>
          <cell r="J16">
            <v>3.09</v>
          </cell>
          <cell r="K16">
            <v>6.88E-2</v>
          </cell>
          <cell r="R16">
            <v>7.6655052264808274</v>
          </cell>
          <cell r="S16">
            <v>-10.880829015544046</v>
          </cell>
        </row>
        <row r="17">
          <cell r="C17">
            <v>0</v>
          </cell>
          <cell r="G17">
            <v>1.0431999999999999</v>
          </cell>
          <cell r="J17">
            <v>2.87</v>
          </cell>
          <cell r="K17">
            <v>7.7200000000000005E-2</v>
          </cell>
          <cell r="R17">
            <v>0</v>
          </cell>
          <cell r="S17">
            <v>0</v>
          </cell>
        </row>
      </sheetData>
      <sheetData sheetId="2">
        <row r="3">
          <cell r="C3">
            <v>90</v>
          </cell>
          <cell r="X3">
            <v>33.421750663129977</v>
          </cell>
        </row>
        <row r="4">
          <cell r="C4">
            <v>0</v>
          </cell>
          <cell r="X4">
            <v>8.7533156498673641</v>
          </cell>
        </row>
        <row r="5">
          <cell r="C5">
            <v>90</v>
          </cell>
          <cell r="X5">
            <v>36.33952254641909</v>
          </cell>
        </row>
        <row r="6">
          <cell r="C6">
            <v>0</v>
          </cell>
          <cell r="X6">
            <v>10.875331564986729</v>
          </cell>
        </row>
        <row r="7">
          <cell r="C7">
            <v>0</v>
          </cell>
          <cell r="X7">
            <v>8.7818696883852709</v>
          </cell>
          <cell r="Y7">
            <v>-10.463414634146341</v>
          </cell>
        </row>
        <row r="8">
          <cell r="C8">
            <v>90</v>
          </cell>
          <cell r="X8">
            <v>28.328611898017009</v>
          </cell>
          <cell r="Y8">
            <v>-10.53658536585365</v>
          </cell>
        </row>
        <row r="9">
          <cell r="C9">
            <v>67.5</v>
          </cell>
          <cell r="X9">
            <v>33.99433427762041</v>
          </cell>
          <cell r="Y9">
            <v>-17.219512195121954</v>
          </cell>
        </row>
        <row r="10">
          <cell r="C10">
            <v>45</v>
          </cell>
          <cell r="X10">
            <v>29.178470254957507</v>
          </cell>
          <cell r="Y10">
            <v>-9.6097560975609753</v>
          </cell>
        </row>
        <row r="11">
          <cell r="C11">
            <v>22.5</v>
          </cell>
          <cell r="X11">
            <v>12.464589235127491</v>
          </cell>
          <cell r="Y11">
            <v>1.7804878048780559</v>
          </cell>
        </row>
        <row r="12">
          <cell r="C12">
            <v>0</v>
          </cell>
          <cell r="X12">
            <v>5.9490084985835816</v>
          </cell>
          <cell r="Y12">
            <v>-12.097560975609751</v>
          </cell>
        </row>
        <row r="13">
          <cell r="C13">
            <v>90</v>
          </cell>
          <cell r="X13">
            <v>32.577903682719544</v>
          </cell>
          <cell r="Y13">
            <v>-8.1463414634146325</v>
          </cell>
        </row>
        <row r="14">
          <cell r="C14">
            <v>67.5</v>
          </cell>
          <cell r="X14">
            <v>36.26062322946175</v>
          </cell>
          <cell r="Y14">
            <v>-14.195121951219505</v>
          </cell>
        </row>
        <row r="15">
          <cell r="C15">
            <v>45</v>
          </cell>
          <cell r="X15">
            <v>30.878186968838538</v>
          </cell>
          <cell r="Y15">
            <v>-7.4390243902438966</v>
          </cell>
        </row>
        <row r="16">
          <cell r="C16">
            <v>22.5</v>
          </cell>
          <cell r="X16">
            <v>14.164305949008513</v>
          </cell>
          <cell r="Y16">
            <v>-0.31707317073169949</v>
          </cell>
        </row>
        <row r="17">
          <cell r="C17">
            <v>90</v>
          </cell>
          <cell r="X17">
            <v>46.341463414634156</v>
          </cell>
          <cell r="Y17">
            <v>7.8947368421052708</v>
          </cell>
        </row>
        <row r="18">
          <cell r="C18">
            <v>0</v>
          </cell>
          <cell r="X18">
            <v>8.5365853658536572</v>
          </cell>
          <cell r="Y18">
            <v>-1.3157894736842022</v>
          </cell>
        </row>
        <row r="19">
          <cell r="C19">
            <v>90</v>
          </cell>
          <cell r="X19">
            <v>51.219512195121965</v>
          </cell>
          <cell r="Y19">
            <v>3.0701754385965039</v>
          </cell>
        </row>
        <row r="20">
          <cell r="C20">
            <v>0</v>
          </cell>
          <cell r="X20">
            <v>4.8780487804878092</v>
          </cell>
          <cell r="Y20">
            <v>0.87719298245614119</v>
          </cell>
        </row>
        <row r="21">
          <cell r="C21">
            <v>90</v>
          </cell>
          <cell r="Y21">
            <v>-3.2608695652173907</v>
          </cell>
        </row>
        <row r="22">
          <cell r="C22">
            <v>90</v>
          </cell>
          <cell r="Y22">
            <v>-3.5714285714285783</v>
          </cell>
        </row>
        <row r="23">
          <cell r="C23">
            <v>90</v>
          </cell>
          <cell r="Y23">
            <v>-5.2795031055900736</v>
          </cell>
        </row>
        <row r="24">
          <cell r="C24">
            <v>90</v>
          </cell>
          <cell r="Y24">
            <v>-3.7267080745341645</v>
          </cell>
        </row>
      </sheetData>
      <sheetData sheetId="3">
        <row r="3">
          <cell r="C3">
            <v>90</v>
          </cell>
          <cell r="U3">
            <v>3.5836325596856291</v>
          </cell>
        </row>
        <row r="4">
          <cell r="C4">
            <v>0</v>
          </cell>
          <cell r="U4">
            <v>0</v>
          </cell>
        </row>
        <row r="5">
          <cell r="C5">
            <v>90</v>
          </cell>
          <cell r="U5">
            <v>-4.8649248834893788</v>
          </cell>
        </row>
        <row r="6">
          <cell r="C6">
            <v>0</v>
          </cell>
          <cell r="U6">
            <v>0</v>
          </cell>
        </row>
        <row r="7">
          <cell r="C7">
            <v>22.5</v>
          </cell>
          <cell r="U7">
            <v>0.75245368140401814</v>
          </cell>
        </row>
        <row r="8">
          <cell r="C8">
            <v>45</v>
          </cell>
          <cell r="U8">
            <v>0.11034690393712598</v>
          </cell>
        </row>
        <row r="9">
          <cell r="C9">
            <v>67.5</v>
          </cell>
          <cell r="U9">
            <v>-4.5963438200674407</v>
          </cell>
        </row>
        <row r="10">
          <cell r="C10">
            <v>90</v>
          </cell>
          <cell r="U10">
            <v>-7.1033748266569008</v>
          </cell>
        </row>
        <row r="11">
          <cell r="C11">
            <v>0</v>
          </cell>
          <cell r="U11">
            <v>0</v>
          </cell>
        </row>
        <row r="12">
          <cell r="C12">
            <v>90</v>
          </cell>
          <cell r="U12">
            <v>4.7315383020642985</v>
          </cell>
        </row>
        <row r="13">
          <cell r="C13">
            <v>0</v>
          </cell>
          <cell r="U13">
            <v>0</v>
          </cell>
        </row>
        <row r="14">
          <cell r="C14">
            <v>90</v>
          </cell>
          <cell r="U14">
            <v>-4.2772928264263852</v>
          </cell>
        </row>
        <row r="15">
          <cell r="C15">
            <v>0</v>
          </cell>
          <cell r="U15">
            <v>0</v>
          </cell>
        </row>
        <row r="16">
          <cell r="C16">
            <v>0</v>
          </cell>
          <cell r="U16">
            <v>0</v>
          </cell>
        </row>
        <row r="58">
          <cell r="C58">
            <v>90</v>
          </cell>
          <cell r="K58">
            <v>0.4995</v>
          </cell>
          <cell r="T58">
            <v>2.6471658607530961</v>
          </cell>
        </row>
        <row r="59">
          <cell r="C59">
            <v>90</v>
          </cell>
          <cell r="K59">
            <v>0.93240000000000001</v>
          </cell>
          <cell r="T59">
            <v>2.5891457870927543</v>
          </cell>
        </row>
        <row r="60">
          <cell r="C60">
            <v>62.5</v>
          </cell>
          <cell r="K60">
            <v>0.69710000000000005</v>
          </cell>
          <cell r="T60">
            <v>2.8071382501564051</v>
          </cell>
        </row>
        <row r="61">
          <cell r="C61">
            <v>22.5</v>
          </cell>
          <cell r="K61">
            <v>0.73380000000000001</v>
          </cell>
          <cell r="T61">
            <v>3.046821415978894</v>
          </cell>
        </row>
        <row r="62">
          <cell r="C62">
            <v>90</v>
          </cell>
          <cell r="K62">
            <v>0.83499999999999996</v>
          </cell>
          <cell r="T62">
            <v>2.5601357502625834</v>
          </cell>
        </row>
        <row r="63">
          <cell r="C63">
            <v>0</v>
          </cell>
          <cell r="K63">
            <v>0.55689999999999995</v>
          </cell>
          <cell r="T63">
            <v>3.0239766563843729</v>
          </cell>
        </row>
        <row r="64">
          <cell r="C64">
            <v>22.5</v>
          </cell>
          <cell r="K64">
            <v>1.5</v>
          </cell>
          <cell r="T64">
            <v>2.5607188538853953</v>
          </cell>
        </row>
        <row r="65">
          <cell r="C65">
            <v>62.5</v>
          </cell>
          <cell r="K65">
            <v>0.15049999999999999</v>
          </cell>
          <cell r="T65">
            <v>3.8782831087687177</v>
          </cell>
        </row>
        <row r="66">
          <cell r="C66">
            <v>0</v>
          </cell>
          <cell r="K66">
            <v>9.9500000000000005E-2</v>
          </cell>
          <cell r="T66">
            <v>3.6732967973258028</v>
          </cell>
        </row>
        <row r="67">
          <cell r="C67">
            <v>0</v>
          </cell>
          <cell r="K67">
            <v>0.1089</v>
          </cell>
          <cell r="T67">
            <v>3.812436827527538</v>
          </cell>
        </row>
        <row r="68">
          <cell r="C68">
            <v>0</v>
          </cell>
          <cell r="K68">
            <v>0.29559999999999997</v>
          </cell>
          <cell r="T68">
            <v>3.4413967469895779</v>
          </cell>
        </row>
        <row r="69">
          <cell r="C69">
            <v>0</v>
          </cell>
          <cell r="K69">
            <v>0.2949</v>
          </cell>
          <cell r="T69">
            <v>3.5434327691375169</v>
          </cell>
        </row>
        <row r="70">
          <cell r="C70">
            <v>90</v>
          </cell>
          <cell r="K70">
            <v>0.3322</v>
          </cell>
          <cell r="T70">
            <v>3.270881652601771</v>
          </cell>
        </row>
        <row r="71">
          <cell r="C71">
            <v>90</v>
          </cell>
          <cell r="K71">
            <v>0.1799</v>
          </cell>
          <cell r="T71">
            <v>3.4014268183375407</v>
          </cell>
        </row>
        <row r="72">
          <cell r="C72">
            <v>90</v>
          </cell>
          <cell r="K72">
            <v>0.23319999999999999</v>
          </cell>
          <cell r="T72">
            <v>3.0388013579604043</v>
          </cell>
        </row>
        <row r="73">
          <cell r="C73">
            <v>90</v>
          </cell>
          <cell r="K73">
            <v>0.15310000000000001</v>
          </cell>
          <cell r="T73">
            <v>3.0388013579604043</v>
          </cell>
        </row>
        <row r="74">
          <cell r="C74">
            <v>90</v>
          </cell>
          <cell r="K74">
            <v>0.15229999999999999</v>
          </cell>
          <cell r="T74">
            <v>3.4666994012054251</v>
          </cell>
        </row>
        <row r="75">
          <cell r="C75">
            <v>90</v>
          </cell>
          <cell r="K75">
            <v>9.7600000000000006E-2</v>
          </cell>
          <cell r="T75">
            <v>3.61174958535628</v>
          </cell>
        </row>
        <row r="77">
          <cell r="C77">
            <v>0</v>
          </cell>
          <cell r="T77">
            <v>2.764248600007801</v>
          </cell>
        </row>
        <row r="78">
          <cell r="C78">
            <v>0</v>
          </cell>
          <cell r="T78">
            <v>2.8013526080615971</v>
          </cell>
        </row>
        <row r="79">
          <cell r="C79">
            <v>0</v>
          </cell>
          <cell r="T79">
            <v>2.6993165859136581</v>
          </cell>
        </row>
        <row r="80">
          <cell r="C80">
            <v>45</v>
          </cell>
          <cell r="T80">
            <v>2.8538334503443044</v>
          </cell>
        </row>
        <row r="81">
          <cell r="C81">
            <v>0</v>
          </cell>
          <cell r="T81">
            <v>2.7920766060481479</v>
          </cell>
        </row>
        <row r="82">
          <cell r="C82">
            <v>0</v>
          </cell>
          <cell r="T82">
            <v>2.7735246020212503</v>
          </cell>
        </row>
        <row r="83">
          <cell r="C83">
            <v>22.5</v>
          </cell>
          <cell r="T83">
            <v>2.8124505378266718</v>
          </cell>
        </row>
        <row r="84">
          <cell r="C84">
            <v>45</v>
          </cell>
          <cell r="T84">
            <v>2.7830772490960989</v>
          </cell>
        </row>
        <row r="85">
          <cell r="C85">
            <v>45</v>
          </cell>
          <cell r="T85">
            <v>2.7673536488187196</v>
          </cell>
        </row>
        <row r="86">
          <cell r="C86">
            <v>0</v>
          </cell>
          <cell r="T86">
            <v>2.8570086201422913</v>
          </cell>
        </row>
      </sheetData>
      <sheetData sheetId="4">
        <row r="2">
          <cell r="AF2">
            <v>9.8889511948726181</v>
          </cell>
          <cell r="AG2">
            <v>0.35416986431629399</v>
          </cell>
        </row>
        <row r="3">
          <cell r="AF3">
            <v>5.1815394959435297</v>
          </cell>
          <cell r="AG3">
            <v>0.88522968360236487</v>
          </cell>
        </row>
        <row r="4">
          <cell r="AF4">
            <v>7.515053682391633</v>
          </cell>
          <cell r="AG4">
            <v>0.94999990383975796</v>
          </cell>
        </row>
        <row r="5">
          <cell r="AF5">
            <v>5.7211204528229747</v>
          </cell>
          <cell r="AG5">
            <v>0.75850151607545435</v>
          </cell>
        </row>
        <row r="6">
          <cell r="AF6">
            <v>10.191391167218192</v>
          </cell>
          <cell r="AG6">
            <v>1.1571123033787918</v>
          </cell>
        </row>
        <row r="7">
          <cell r="AF7">
            <v>7.7502486354414319</v>
          </cell>
          <cell r="AG7">
            <v>1.9722713488289465</v>
          </cell>
        </row>
        <row r="8">
          <cell r="AF8">
            <v>3.1865224546299</v>
          </cell>
          <cell r="AG8">
            <v>4.7290602953287806</v>
          </cell>
        </row>
        <row r="19">
          <cell r="AF19">
            <v>69.051383861322677</v>
          </cell>
          <cell r="AG19">
            <v>-1.2033693801029959</v>
          </cell>
        </row>
        <row r="20">
          <cell r="AF20">
            <v>32.284456248260028</v>
          </cell>
          <cell r="AG20">
            <v>0.11628721779680673</v>
          </cell>
        </row>
        <row r="21">
          <cell r="AF21">
            <v>36.011994574947288</v>
          </cell>
          <cell r="AG21">
            <v>0.11333434191522414</v>
          </cell>
        </row>
        <row r="22">
          <cell r="AF22">
            <v>36.791893345049239</v>
          </cell>
          <cell r="AG22">
            <v>8.8325333093475622E-2</v>
          </cell>
        </row>
        <row r="23">
          <cell r="AF23">
            <v>40.112489207366721</v>
          </cell>
          <cell r="AG23">
            <v>9.4996489846566043E-2</v>
          </cell>
        </row>
        <row r="24">
          <cell r="AF24">
            <v>29.539692422382043</v>
          </cell>
          <cell r="AG24">
            <v>0.13046067125453525</v>
          </cell>
        </row>
        <row r="25">
          <cell r="AF25">
            <v>31.170789768306079</v>
          </cell>
          <cell r="AG25">
            <v>0.11287734603106721</v>
          </cell>
        </row>
        <row r="26">
          <cell r="AF26">
            <v>29.294981706835113</v>
          </cell>
          <cell r="AG26">
            <v>0.12934866523404384</v>
          </cell>
        </row>
        <row r="27">
          <cell r="AF27">
            <v>36.581775287128792</v>
          </cell>
          <cell r="AG27">
            <v>9.5348668333365513E-2</v>
          </cell>
        </row>
        <row r="28">
          <cell r="AF28">
            <v>32.280340775515398</v>
          </cell>
          <cell r="AG28">
            <v>0.10537357771420948</v>
          </cell>
        </row>
        <row r="29">
          <cell r="AF29">
            <v>32.696401470809036</v>
          </cell>
          <cell r="AG29">
            <v>0.12711724942778471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Cpx Input &amp; Models"/>
      <sheetName val="P v T plot"/>
      <sheetName val="Test for Equilibrium"/>
      <sheetName val="Rhodes Diag"/>
      <sheetName val="Rhodes Diag Calcs"/>
    </sheetNames>
    <sheetDataSet>
      <sheetData sheetId="0" refreshError="1"/>
      <sheetData sheetId="1">
        <row r="16">
          <cell r="C16">
            <v>15</v>
          </cell>
          <cell r="D16">
            <v>1300</v>
          </cell>
          <cell r="E16">
            <v>16.611380770875808</v>
          </cell>
          <cell r="F16">
            <v>1362.4626554473075</v>
          </cell>
        </row>
        <row r="17">
          <cell r="C17">
            <v>15</v>
          </cell>
          <cell r="D17">
            <v>1300</v>
          </cell>
          <cell r="E17">
            <v>15.033443466242113</v>
          </cell>
          <cell r="F17">
            <v>1369.588830974028</v>
          </cell>
        </row>
        <row r="18">
          <cell r="C18">
            <v>15</v>
          </cell>
          <cell r="D18">
            <v>1300</v>
          </cell>
          <cell r="E18">
            <v>15.404004985362956</v>
          </cell>
          <cell r="F18">
            <v>1365.329173149355</v>
          </cell>
        </row>
        <row r="19">
          <cell r="C19">
            <v>15</v>
          </cell>
          <cell r="D19">
            <v>1300</v>
          </cell>
          <cell r="E19">
            <v>15.615689050832355</v>
          </cell>
          <cell r="F19">
            <v>1374.1936720065378</v>
          </cell>
        </row>
        <row r="20">
          <cell r="C20">
            <v>15</v>
          </cell>
          <cell r="D20">
            <v>1300</v>
          </cell>
          <cell r="E20">
            <v>14.125968791497602</v>
          </cell>
          <cell r="F20">
            <v>1336.0243351658246</v>
          </cell>
        </row>
        <row r="21">
          <cell r="C21">
            <v>10</v>
          </cell>
          <cell r="D21">
            <v>1150</v>
          </cell>
          <cell r="E21">
            <v>8.5425502235094495</v>
          </cell>
          <cell r="F21">
            <v>1197.9230026781765</v>
          </cell>
        </row>
        <row r="22">
          <cell r="C22">
            <v>10</v>
          </cell>
          <cell r="D22">
            <v>1100</v>
          </cell>
          <cell r="E22">
            <v>7.54726204337382</v>
          </cell>
          <cell r="F22">
            <v>1159.7838344233651</v>
          </cell>
        </row>
        <row r="23">
          <cell r="C23">
            <v>10</v>
          </cell>
          <cell r="D23">
            <v>1050</v>
          </cell>
          <cell r="E23">
            <v>6.3962280407692873</v>
          </cell>
          <cell r="F23">
            <v>1088.0479412468094</v>
          </cell>
        </row>
        <row r="24">
          <cell r="C24">
            <v>10</v>
          </cell>
          <cell r="D24">
            <v>1000</v>
          </cell>
          <cell r="E24">
            <v>4.8557147516938919</v>
          </cell>
          <cell r="F24">
            <v>992.15357056870891</v>
          </cell>
        </row>
        <row r="25">
          <cell r="C25">
            <v>10</v>
          </cell>
          <cell r="D25">
            <v>1000</v>
          </cell>
          <cell r="E25">
            <v>6.1907997042779499</v>
          </cell>
          <cell r="F25">
            <v>1030.9722574221169</v>
          </cell>
        </row>
        <row r="26">
          <cell r="C26">
            <v>10</v>
          </cell>
          <cell r="D26">
            <v>950</v>
          </cell>
          <cell r="E26">
            <v>6.1815864960046127</v>
          </cell>
          <cell r="F26">
            <v>935.27679622211929</v>
          </cell>
        </row>
        <row r="27">
          <cell r="C27">
            <v>10</v>
          </cell>
          <cell r="D27">
            <v>950</v>
          </cell>
          <cell r="E27">
            <v>4.6564499472806062</v>
          </cell>
          <cell r="F27">
            <v>938.91680431410771</v>
          </cell>
        </row>
        <row r="28">
          <cell r="C28">
            <v>10</v>
          </cell>
          <cell r="D28">
            <v>950</v>
          </cell>
          <cell r="E28">
            <v>6.7051702217439626</v>
          </cell>
          <cell r="F28">
            <v>953.39348198821938</v>
          </cell>
        </row>
        <row r="29">
          <cell r="C29">
            <v>10</v>
          </cell>
          <cell r="D29">
            <v>950</v>
          </cell>
          <cell r="E29">
            <v>4.2805087600698641</v>
          </cell>
          <cell r="F29">
            <v>927.43777984092083</v>
          </cell>
        </row>
        <row r="30">
          <cell r="C30">
            <v>10</v>
          </cell>
          <cell r="D30">
            <v>900</v>
          </cell>
          <cell r="E30">
            <v>4.3348246553407499</v>
          </cell>
          <cell r="F30">
            <v>930.90307292600335</v>
          </cell>
        </row>
        <row r="31">
          <cell r="C31">
            <v>10</v>
          </cell>
          <cell r="D31">
            <v>850</v>
          </cell>
          <cell r="E31">
            <v>5.9254950541698328</v>
          </cell>
          <cell r="F31">
            <v>905.87898362868589</v>
          </cell>
        </row>
        <row r="32">
          <cell r="C32">
            <v>10</v>
          </cell>
          <cell r="D32">
            <v>1100</v>
          </cell>
          <cell r="E32">
            <v>6.2266364152931253</v>
          </cell>
          <cell r="F32">
            <v>1108.4764927263077</v>
          </cell>
        </row>
        <row r="33">
          <cell r="C33">
            <v>10</v>
          </cell>
          <cell r="D33">
            <v>1050</v>
          </cell>
          <cell r="E33">
            <v>6.8354262401405208</v>
          </cell>
          <cell r="F33">
            <v>1041.2140386080982</v>
          </cell>
        </row>
        <row r="34">
          <cell r="C34">
            <v>10</v>
          </cell>
          <cell r="D34">
            <v>1050</v>
          </cell>
          <cell r="E34">
            <v>7.1133466565555619</v>
          </cell>
          <cell r="F34">
            <v>1044.6599842834021</v>
          </cell>
        </row>
        <row r="35">
          <cell r="C35">
            <v>10</v>
          </cell>
          <cell r="D35">
            <v>1000</v>
          </cell>
          <cell r="E35">
            <v>9.8271397107193863</v>
          </cell>
          <cell r="F35">
            <v>977.39118427129858</v>
          </cell>
        </row>
        <row r="36">
          <cell r="C36">
            <v>10</v>
          </cell>
          <cell r="D36">
            <v>900</v>
          </cell>
          <cell r="E36">
            <v>10.622829232095985</v>
          </cell>
          <cell r="F36">
            <v>873.72939130475254</v>
          </cell>
        </row>
        <row r="37">
          <cell r="C37">
            <v>10</v>
          </cell>
          <cell r="D37">
            <v>900</v>
          </cell>
          <cell r="E37">
            <v>13.438112363681816</v>
          </cell>
          <cell r="F37">
            <v>877.67763582594</v>
          </cell>
        </row>
        <row r="38">
          <cell r="C38">
            <v>10</v>
          </cell>
          <cell r="D38">
            <v>1050</v>
          </cell>
          <cell r="E38">
            <v>3.9714413483835553</v>
          </cell>
          <cell r="F38">
            <v>1062.2869573834218</v>
          </cell>
        </row>
        <row r="39">
          <cell r="C39">
            <v>10</v>
          </cell>
          <cell r="D39">
            <v>900</v>
          </cell>
          <cell r="E39">
            <v>11.439860125515171</v>
          </cell>
          <cell r="F39">
            <v>853.91423570875088</v>
          </cell>
        </row>
        <row r="40">
          <cell r="C40">
            <v>10</v>
          </cell>
          <cell r="D40">
            <v>1000</v>
          </cell>
          <cell r="E40">
            <v>4.689107782496194</v>
          </cell>
          <cell r="F40">
            <v>973.39099530551687</v>
          </cell>
        </row>
        <row r="41">
          <cell r="C41">
            <v>2</v>
          </cell>
          <cell r="D41">
            <v>900</v>
          </cell>
          <cell r="E41">
            <v>3.3491406065128437</v>
          </cell>
          <cell r="F41">
            <v>944.60153089027278</v>
          </cell>
        </row>
        <row r="42">
          <cell r="C42">
            <v>2</v>
          </cell>
          <cell r="D42">
            <v>1000</v>
          </cell>
          <cell r="E42">
            <v>1.5254830865712243</v>
          </cell>
          <cell r="F42">
            <v>1028.3751403570905</v>
          </cell>
        </row>
        <row r="43">
          <cell r="C43">
            <v>2</v>
          </cell>
          <cell r="D43">
            <v>1000</v>
          </cell>
          <cell r="E43">
            <v>1.0672208764214304</v>
          </cell>
          <cell r="F43">
            <v>995.51801021464178</v>
          </cell>
        </row>
        <row r="44">
          <cell r="C44">
            <v>2</v>
          </cell>
          <cell r="D44">
            <v>1000</v>
          </cell>
          <cell r="E44">
            <v>1.7037147836208586</v>
          </cell>
          <cell r="F44">
            <v>1032.0682803531608</v>
          </cell>
        </row>
        <row r="45">
          <cell r="C45">
            <v>2</v>
          </cell>
          <cell r="D45">
            <v>1000</v>
          </cell>
          <cell r="E45">
            <v>-0.14911327987208622</v>
          </cell>
          <cell r="F45">
            <v>1058.4948561151405</v>
          </cell>
        </row>
        <row r="46">
          <cell r="C46">
            <v>2</v>
          </cell>
          <cell r="D46">
            <v>1000</v>
          </cell>
          <cell r="E46">
            <v>0.59388413756532188</v>
          </cell>
          <cell r="F46">
            <v>1041.6117522859545</v>
          </cell>
        </row>
        <row r="47">
          <cell r="C47">
            <v>2</v>
          </cell>
          <cell r="D47">
            <v>1000</v>
          </cell>
          <cell r="E47">
            <v>5.3977621685523687</v>
          </cell>
          <cell r="F47">
            <v>1013.207790633228</v>
          </cell>
        </row>
        <row r="48">
          <cell r="C48">
            <v>2</v>
          </cell>
          <cell r="D48">
            <v>1000</v>
          </cell>
          <cell r="E48">
            <v>5.6570261485077342</v>
          </cell>
          <cell r="F48">
            <v>1008.1894248962686</v>
          </cell>
        </row>
        <row r="49">
          <cell r="C49">
            <v>1</v>
          </cell>
          <cell r="D49">
            <v>1000</v>
          </cell>
          <cell r="E49">
            <v>-4.1622359228687849</v>
          </cell>
          <cell r="F49">
            <v>989.58308334187348</v>
          </cell>
        </row>
        <row r="50">
          <cell r="C50">
            <v>1</v>
          </cell>
          <cell r="D50">
            <v>1000</v>
          </cell>
          <cell r="E50">
            <v>-4.9415984038969505</v>
          </cell>
          <cell r="F50">
            <v>939.76838928673021</v>
          </cell>
        </row>
        <row r="51">
          <cell r="C51">
            <v>1</v>
          </cell>
          <cell r="D51">
            <v>1000</v>
          </cell>
          <cell r="E51">
            <v>0.65362151895906706</v>
          </cell>
          <cell r="F51">
            <v>956.03967817893601</v>
          </cell>
        </row>
        <row r="52">
          <cell r="C52">
            <v>1</v>
          </cell>
          <cell r="D52">
            <v>1000</v>
          </cell>
          <cell r="E52">
            <v>3.0665032777480796</v>
          </cell>
          <cell r="F52">
            <v>957.68975877260971</v>
          </cell>
        </row>
        <row r="53">
          <cell r="C53">
            <v>1</v>
          </cell>
          <cell r="D53">
            <v>900</v>
          </cell>
          <cell r="E53">
            <v>4.2938148069360906</v>
          </cell>
          <cell r="F53">
            <v>962.95020155646182</v>
          </cell>
        </row>
        <row r="54">
          <cell r="C54">
            <v>1</v>
          </cell>
          <cell r="D54">
            <v>900</v>
          </cell>
          <cell r="E54">
            <v>1.5613235401699654</v>
          </cell>
          <cell r="F54">
            <v>941.74406229065801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" connectionId="1" xr16:uid="{6FAE217F-BD22-464E-B7BE-79F9E7F07F7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_1" connectionId="3" xr16:uid="{9DAACBED-81B1-4210-823B-2E9BA51BBAAF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mmary" connectionId="2" xr16:uid="{B00949B5-D951-4C8B-A179-576BCC87BE9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7236-E34C-46D8-977B-96FD7BD3799C}">
  <dimension ref="A1:BV233"/>
  <sheetViews>
    <sheetView tabSelected="1" zoomScale="130" zoomScaleNormal="130" workbookViewId="0">
      <pane xSplit="4" ySplit="2" topLeftCell="AF3" activePane="bottomRight" state="frozen"/>
      <selection pane="topRight" activeCell="E1" sqref="E1"/>
      <selection pane="bottomLeft" activeCell="A2" sqref="A2"/>
      <selection pane="bottomRight"/>
    </sheetView>
  </sheetViews>
  <sheetFormatPr defaultRowHeight="15.5"/>
  <cols>
    <col min="1" max="1" width="12.58203125" style="1" bestFit="1" customWidth="1"/>
    <col min="2" max="2" width="22.25" style="1" customWidth="1"/>
    <col min="3" max="3" width="17.58203125" style="1" customWidth="1"/>
    <col min="4" max="4" width="13.83203125" style="1" customWidth="1"/>
    <col min="5" max="5" width="30.6640625" style="1" bestFit="1" customWidth="1"/>
    <col min="6" max="6" width="31.75" style="1" bestFit="1" customWidth="1"/>
    <col min="7" max="7" width="23" style="1" bestFit="1" customWidth="1"/>
    <col min="8" max="14" width="8.6640625" style="1"/>
    <col min="15" max="17" width="8.6640625" style="3"/>
    <col min="18" max="18" width="4.9140625" style="1" customWidth="1"/>
    <col min="19" max="29" width="8.6640625" style="1"/>
    <col min="30" max="31" width="8.6640625" style="3"/>
    <col min="32" max="32" width="8.6640625" style="2"/>
    <col min="33" max="33" width="4.5" style="3" customWidth="1"/>
    <col min="34" max="41" width="8.6640625" style="1"/>
    <col min="42" max="43" width="8.6640625" style="3"/>
    <col min="44" max="44" width="8.6640625" style="2"/>
    <col min="45" max="58" width="8.6640625" style="1"/>
    <col min="59" max="59" width="9.1640625" style="1" bestFit="1" customWidth="1"/>
    <col min="60" max="16384" width="8.6640625" style="1"/>
  </cols>
  <sheetData>
    <row r="1" spans="1:74">
      <c r="H1" s="1" t="s">
        <v>666</v>
      </c>
      <c r="I1" s="1" t="s">
        <v>666</v>
      </c>
      <c r="J1" s="1" t="s">
        <v>666</v>
      </c>
      <c r="K1" s="1" t="s">
        <v>666</v>
      </c>
      <c r="L1" s="1" t="s">
        <v>666</v>
      </c>
      <c r="M1" s="1" t="s">
        <v>666</v>
      </c>
      <c r="N1" s="1" t="s">
        <v>666</v>
      </c>
      <c r="O1" s="1" t="s">
        <v>666</v>
      </c>
      <c r="P1" s="1" t="s">
        <v>666</v>
      </c>
      <c r="Q1" s="1" t="s">
        <v>666</v>
      </c>
      <c r="V1" s="1" t="s">
        <v>665</v>
      </c>
      <c r="W1" s="1" t="s">
        <v>665</v>
      </c>
      <c r="X1" s="1" t="s">
        <v>665</v>
      </c>
      <c r="Y1" s="1" t="s">
        <v>665</v>
      </c>
      <c r="Z1" s="1" t="s">
        <v>665</v>
      </c>
      <c r="AB1" s="1" t="s">
        <v>665</v>
      </c>
      <c r="AC1" s="1" t="s">
        <v>665</v>
      </c>
      <c r="AD1" s="1" t="s">
        <v>665</v>
      </c>
      <c r="AE1" s="1" t="s">
        <v>665</v>
      </c>
      <c r="AF1" s="2" t="s">
        <v>665</v>
      </c>
      <c r="AH1" s="1" t="s">
        <v>678</v>
      </c>
      <c r="AI1" s="1" t="s">
        <v>678</v>
      </c>
      <c r="AJ1" s="1" t="s">
        <v>678</v>
      </c>
      <c r="AK1" s="1" t="s">
        <v>678</v>
      </c>
      <c r="AL1" s="1" t="s">
        <v>678</v>
      </c>
      <c r="AN1" s="1" t="s">
        <v>678</v>
      </c>
      <c r="AO1" s="1" t="s">
        <v>678</v>
      </c>
      <c r="AP1" s="1" t="s">
        <v>678</v>
      </c>
      <c r="AQ1" s="1" t="s">
        <v>678</v>
      </c>
      <c r="AR1" s="2" t="s">
        <v>678</v>
      </c>
      <c r="AY1" s="4" t="s">
        <v>0</v>
      </c>
      <c r="AZ1" s="5" t="s">
        <v>1</v>
      </c>
      <c r="BA1" s="6" t="s">
        <v>2</v>
      </c>
      <c r="BB1" s="6" t="s">
        <v>3</v>
      </c>
      <c r="BC1" s="5" t="s">
        <v>4</v>
      </c>
      <c r="BD1" s="7" t="s">
        <v>5</v>
      </c>
      <c r="BE1" s="5" t="s">
        <v>6</v>
      </c>
      <c r="BF1" s="7" t="s">
        <v>5</v>
      </c>
      <c r="BG1" s="5" t="s">
        <v>7</v>
      </c>
      <c r="BH1" s="5" t="s">
        <v>8</v>
      </c>
      <c r="BI1" s="7" t="s">
        <v>5</v>
      </c>
      <c r="BJ1" s="5" t="s">
        <v>9</v>
      </c>
      <c r="BK1" s="5" t="s">
        <v>10</v>
      </c>
      <c r="BL1" s="7" t="s">
        <v>5</v>
      </c>
      <c r="BN1" s="5" t="s">
        <v>11</v>
      </c>
      <c r="BO1" s="1" t="s">
        <v>15</v>
      </c>
      <c r="BP1" s="1" t="s">
        <v>12</v>
      </c>
      <c r="BQ1" s="1" t="s">
        <v>14</v>
      </c>
      <c r="BR1" s="1" t="s">
        <v>677</v>
      </c>
      <c r="BS1" s="1" t="s">
        <v>680</v>
      </c>
      <c r="BT1" s="1" t="s">
        <v>13</v>
      </c>
      <c r="BU1" s="1" t="s">
        <v>682</v>
      </c>
      <c r="BV1" s="1" t="s">
        <v>683</v>
      </c>
    </row>
    <row r="2" spans="1:74">
      <c r="A2" s="8" t="s">
        <v>556</v>
      </c>
      <c r="B2" s="8" t="s">
        <v>557</v>
      </c>
      <c r="C2" s="8" t="s">
        <v>558</v>
      </c>
      <c r="D2" s="8" t="s">
        <v>559</v>
      </c>
      <c r="E2" s="8" t="s">
        <v>560</v>
      </c>
      <c r="F2" s="8" t="s">
        <v>561</v>
      </c>
      <c r="G2" s="8" t="s">
        <v>562</v>
      </c>
      <c r="H2" s="8" t="s">
        <v>174</v>
      </c>
      <c r="I2" s="8" t="s">
        <v>25</v>
      </c>
      <c r="J2" s="8" t="s">
        <v>175</v>
      </c>
      <c r="K2" s="8" t="s">
        <v>26</v>
      </c>
      <c r="L2" s="9" t="s">
        <v>28</v>
      </c>
      <c r="M2" s="8" t="s">
        <v>178</v>
      </c>
      <c r="N2" s="8" t="s">
        <v>27</v>
      </c>
      <c r="O2" s="10" t="s">
        <v>176</v>
      </c>
      <c r="P2" s="10" t="s">
        <v>177</v>
      </c>
      <c r="Q2" s="10" t="s">
        <v>673</v>
      </c>
      <c r="R2" s="8"/>
      <c r="S2" s="8" t="s">
        <v>172</v>
      </c>
      <c r="T2" s="8" t="s">
        <v>173</v>
      </c>
      <c r="U2" s="8"/>
      <c r="V2" s="8" t="s">
        <v>174</v>
      </c>
      <c r="W2" s="8" t="s">
        <v>25</v>
      </c>
      <c r="X2" s="8" t="s">
        <v>175</v>
      </c>
      <c r="Y2" s="8" t="s">
        <v>26</v>
      </c>
      <c r="Z2" s="9" t="s">
        <v>28</v>
      </c>
      <c r="AA2" s="9" t="s">
        <v>677</v>
      </c>
      <c r="AB2" s="8" t="s">
        <v>178</v>
      </c>
      <c r="AC2" s="8" t="s">
        <v>27</v>
      </c>
      <c r="AD2" s="10" t="s">
        <v>176</v>
      </c>
      <c r="AE2" s="10" t="s">
        <v>177</v>
      </c>
      <c r="AF2" s="8" t="s">
        <v>673</v>
      </c>
      <c r="AG2" s="10"/>
      <c r="AH2" s="8" t="s">
        <v>174</v>
      </c>
      <c r="AI2" s="8" t="s">
        <v>25</v>
      </c>
      <c r="AJ2" s="8" t="s">
        <v>175</v>
      </c>
      <c r="AK2" s="8" t="s">
        <v>26</v>
      </c>
      <c r="AL2" s="9" t="s">
        <v>28</v>
      </c>
      <c r="AM2" s="9" t="s">
        <v>677</v>
      </c>
      <c r="AN2" s="8" t="s">
        <v>178</v>
      </c>
      <c r="AO2" s="8" t="s">
        <v>27</v>
      </c>
      <c r="AP2" s="10" t="s">
        <v>176</v>
      </c>
      <c r="AQ2" s="10" t="s">
        <v>177</v>
      </c>
      <c r="AR2" s="8" t="s">
        <v>674</v>
      </c>
      <c r="AY2" s="1" t="s">
        <v>16</v>
      </c>
      <c r="BA2" s="5"/>
      <c r="BC2" s="11"/>
      <c r="BD2" s="11"/>
      <c r="BG2" s="12"/>
      <c r="BI2" s="13"/>
      <c r="BJ2" s="1" t="s">
        <v>684</v>
      </c>
      <c r="BK2" s="2"/>
      <c r="BL2" s="2"/>
      <c r="BN2" s="14" t="s">
        <v>681</v>
      </c>
      <c r="BO2" s="1" t="s">
        <v>684</v>
      </c>
      <c r="BP2" s="1" t="s">
        <v>684</v>
      </c>
      <c r="BQ2" s="1" t="s">
        <v>684</v>
      </c>
      <c r="BS2" s="1" t="s">
        <v>684</v>
      </c>
      <c r="BT2" s="1" t="s">
        <v>684</v>
      </c>
      <c r="BU2" s="1" t="s">
        <v>684</v>
      </c>
      <c r="BV2" s="1" t="s">
        <v>684</v>
      </c>
    </row>
    <row r="3" spans="1:74">
      <c r="A3" s="15" t="s">
        <v>179</v>
      </c>
      <c r="B3" s="16" t="s">
        <v>563</v>
      </c>
      <c r="C3" s="15"/>
      <c r="D3" s="15"/>
      <c r="E3" s="15" t="s">
        <v>181</v>
      </c>
      <c r="F3" s="15" t="s">
        <v>182</v>
      </c>
      <c r="G3" s="15" t="s">
        <v>183</v>
      </c>
      <c r="H3" s="2">
        <v>54.568044485033759</v>
      </c>
      <c r="I3" s="2">
        <v>3256.4319042800003</v>
      </c>
      <c r="J3" s="2">
        <v>2346.0657643064606</v>
      </c>
      <c r="K3" s="2">
        <v>875.02070805269307</v>
      </c>
      <c r="L3" s="17"/>
      <c r="M3" s="2"/>
      <c r="N3" s="17">
        <v>3.6596904611917256</v>
      </c>
      <c r="O3" s="3">
        <v>6.8879458120688533E-2</v>
      </c>
      <c r="P3" s="3">
        <v>2.218459265123983E-3</v>
      </c>
      <c r="S3" s="1" t="s">
        <v>179</v>
      </c>
      <c r="T3" s="1" t="s">
        <v>180</v>
      </c>
      <c r="V3" s="2">
        <f>H3</f>
        <v>54.568044485033759</v>
      </c>
      <c r="W3" s="2">
        <f t="shared" ref="W3:Y3" si="0">I3</f>
        <v>3256.4319042800003</v>
      </c>
      <c r="X3" s="2">
        <f t="shared" si="0"/>
        <v>2346.0657643064606</v>
      </c>
      <c r="Y3" s="2">
        <f t="shared" si="0"/>
        <v>875.02070805269307</v>
      </c>
      <c r="Z3" s="17"/>
      <c r="AA3" s="17"/>
      <c r="AB3" s="2"/>
      <c r="AC3" s="17">
        <f>N3</f>
        <v>3.6596904611917256</v>
      </c>
      <c r="AD3" s="3">
        <f>O3</f>
        <v>6.8879458120688533E-2</v>
      </c>
      <c r="AE3" s="3">
        <f>P3</f>
        <v>2.218459265123983E-3</v>
      </c>
      <c r="AH3" s="2"/>
      <c r="AI3" s="2"/>
      <c r="AJ3" s="2"/>
      <c r="AK3" s="2"/>
      <c r="AL3" s="17"/>
      <c r="AM3" s="17"/>
      <c r="AN3" s="2"/>
      <c r="AO3" s="17"/>
      <c r="AY3" s="1" t="s">
        <v>17</v>
      </c>
      <c r="BA3" s="5"/>
      <c r="BC3" s="11">
        <v>52.263591474615303</v>
      </c>
      <c r="BD3" s="11">
        <v>0.1584017438453813</v>
      </c>
      <c r="BE3" s="13">
        <v>40000</v>
      </c>
      <c r="BF3" s="13"/>
      <c r="BG3" s="13">
        <v>40000</v>
      </c>
      <c r="BH3" s="13">
        <v>2700</v>
      </c>
      <c r="BI3" s="13"/>
      <c r="BJ3" s="13">
        <v>2700</v>
      </c>
      <c r="BK3" s="13">
        <v>2500</v>
      </c>
      <c r="BL3" s="13"/>
      <c r="BM3" s="13"/>
      <c r="BN3" s="13"/>
      <c r="BO3" s="13"/>
      <c r="BP3" s="13"/>
      <c r="BQ3" s="13"/>
      <c r="BR3" s="13"/>
      <c r="BS3" s="13"/>
      <c r="BT3" s="13"/>
    </row>
    <row r="4" spans="1:74">
      <c r="A4" s="18" t="s">
        <v>184</v>
      </c>
      <c r="B4" s="18" t="s">
        <v>185</v>
      </c>
      <c r="C4" s="18"/>
      <c r="D4" s="18"/>
      <c r="E4" s="18" t="s">
        <v>186</v>
      </c>
      <c r="F4" s="18" t="s">
        <v>564</v>
      </c>
      <c r="G4" s="18" t="s">
        <v>565</v>
      </c>
      <c r="H4" s="2">
        <v>53.986315571931129</v>
      </c>
      <c r="I4" s="2">
        <v>3014.1404709878479</v>
      </c>
      <c r="J4" s="2">
        <v>2691.1728200904372</v>
      </c>
      <c r="K4" s="2">
        <v>868.36019517201328</v>
      </c>
      <c r="L4" s="17"/>
      <c r="M4" s="2"/>
      <c r="N4" s="17"/>
      <c r="S4" s="1" t="s">
        <v>184</v>
      </c>
      <c r="T4" s="1" t="s">
        <v>185</v>
      </c>
      <c r="V4" s="2">
        <f t="shared" ref="V4:V5" si="1">H4</f>
        <v>53.986315571931129</v>
      </c>
      <c r="W4" s="2">
        <f t="shared" ref="W4:W6" si="2">I4</f>
        <v>3014.1404709878479</v>
      </c>
      <c r="X4" s="2">
        <f t="shared" ref="X4:X6" si="3">J4</f>
        <v>2691.1728200904372</v>
      </c>
      <c r="Y4" s="2">
        <f t="shared" ref="Y4:Y6" si="4">K4</f>
        <v>868.36019517201328</v>
      </c>
      <c r="Z4" s="17"/>
      <c r="AA4" s="17"/>
      <c r="AB4" s="2"/>
      <c r="AC4" s="17"/>
      <c r="AH4" s="2"/>
      <c r="AI4" s="2"/>
      <c r="AJ4" s="2"/>
      <c r="AK4" s="2"/>
      <c r="AL4" s="17"/>
      <c r="AM4" s="17"/>
      <c r="AN4" s="2"/>
      <c r="AO4" s="17"/>
      <c r="AY4" s="1" t="s">
        <v>18</v>
      </c>
      <c r="AZ4" s="1">
        <v>1150</v>
      </c>
      <c r="BA4" s="5">
        <v>5</v>
      </c>
      <c r="BB4" s="1" t="s">
        <v>11</v>
      </c>
      <c r="BC4" s="11">
        <v>56.045588157481447</v>
      </c>
      <c r="BD4" s="11">
        <v>0.48127098223565756</v>
      </c>
      <c r="BE4" s="19">
        <v>53748.992206396135</v>
      </c>
      <c r="BF4" s="13">
        <v>10000</v>
      </c>
      <c r="BG4" s="19">
        <v>53748.992206396135</v>
      </c>
      <c r="BH4" s="13">
        <v>3726.0000000000005</v>
      </c>
      <c r="BI4" s="13">
        <v>237.23153247407905</v>
      </c>
      <c r="BJ4" s="13">
        <v>3628.0569739317389</v>
      </c>
      <c r="BK4" s="13">
        <v>2424.56</v>
      </c>
      <c r="BL4" s="13">
        <v>174.69179259484386</v>
      </c>
      <c r="BM4" s="13"/>
      <c r="BN4" s="13"/>
      <c r="BO4" s="13"/>
      <c r="BP4" s="13"/>
      <c r="BQ4" s="13"/>
      <c r="BR4" s="13"/>
      <c r="BS4" s="13"/>
      <c r="BT4" s="13"/>
    </row>
    <row r="5" spans="1:74">
      <c r="A5" s="18" t="s">
        <v>188</v>
      </c>
      <c r="B5" s="18" t="s">
        <v>189</v>
      </c>
      <c r="C5" s="18"/>
      <c r="D5" s="18"/>
      <c r="E5" s="18" t="s">
        <v>186</v>
      </c>
      <c r="F5" s="18" t="s">
        <v>187</v>
      </c>
      <c r="G5" s="18" t="s">
        <v>183</v>
      </c>
      <c r="H5" s="2">
        <v>54.891572319064814</v>
      </c>
      <c r="I5" s="2">
        <v>2797.4513966601398</v>
      </c>
      <c r="J5" s="2">
        <v>2689.9206409378749</v>
      </c>
      <c r="K5" s="2">
        <v>2354.2345674785852</v>
      </c>
      <c r="L5" s="17"/>
      <c r="M5" s="2"/>
      <c r="N5" s="17"/>
      <c r="S5" s="1" t="s">
        <v>188</v>
      </c>
      <c r="T5" s="1" t="s">
        <v>189</v>
      </c>
      <c r="V5" s="2">
        <f t="shared" si="1"/>
        <v>54.891572319064814</v>
      </c>
      <c r="W5" s="2">
        <f t="shared" si="2"/>
        <v>2797.4513966601398</v>
      </c>
      <c r="X5" s="2">
        <f t="shared" si="3"/>
        <v>2689.9206409378749</v>
      </c>
      <c r="Y5" s="2">
        <f t="shared" si="4"/>
        <v>2354.2345674785852</v>
      </c>
      <c r="Z5" s="17"/>
      <c r="AA5" s="17"/>
      <c r="AB5" s="2"/>
      <c r="AC5" s="17"/>
      <c r="AH5" s="2"/>
      <c r="AI5" s="2"/>
      <c r="AJ5" s="2"/>
      <c r="AK5" s="2"/>
      <c r="AL5" s="17"/>
      <c r="AM5" s="17"/>
      <c r="AN5" s="2"/>
      <c r="AO5" s="17"/>
      <c r="AY5" s="1" t="s">
        <v>19</v>
      </c>
      <c r="AZ5" s="1">
        <v>1100</v>
      </c>
      <c r="BA5" s="5">
        <v>6</v>
      </c>
      <c r="BB5" s="1" t="s">
        <v>11</v>
      </c>
      <c r="BC5" s="11">
        <v>57.253872725146358</v>
      </c>
      <c r="BD5" s="11">
        <v>0.37576320977366645</v>
      </c>
      <c r="BE5" s="19">
        <v>66316.547454731815</v>
      </c>
      <c r="BF5" s="13">
        <v>10000</v>
      </c>
      <c r="BG5" s="19">
        <v>66316.547454731815</v>
      </c>
      <c r="BH5" s="13">
        <v>5017.5</v>
      </c>
      <c r="BI5" s="13">
        <v>937.82634320006207</v>
      </c>
      <c r="BJ5" s="13">
        <v>4549.3309531943969</v>
      </c>
      <c r="BK5" s="13">
        <v>4190.5999999999995</v>
      </c>
      <c r="BL5" s="13">
        <v>693.08934488996294</v>
      </c>
      <c r="BM5" s="13"/>
      <c r="BN5" s="13"/>
      <c r="BO5" s="13"/>
      <c r="BP5" s="13"/>
      <c r="BQ5" s="13"/>
      <c r="BR5" s="13"/>
      <c r="BS5" s="13"/>
      <c r="BT5" s="13"/>
    </row>
    <row r="6" spans="1:74">
      <c r="A6" s="15" t="s">
        <v>179</v>
      </c>
      <c r="B6" s="16" t="s">
        <v>566</v>
      </c>
      <c r="C6" s="15"/>
      <c r="D6" s="15"/>
      <c r="E6" s="15" t="s">
        <v>181</v>
      </c>
      <c r="F6" s="15" t="s">
        <v>182</v>
      </c>
      <c r="G6" s="15" t="s">
        <v>183</v>
      </c>
      <c r="H6" s="2">
        <v>53.63454754237366</v>
      </c>
      <c r="I6" s="2">
        <v>2942.8052034293373</v>
      </c>
      <c r="J6" s="2">
        <v>3292.4210364563705</v>
      </c>
      <c r="K6" s="2">
        <v>843.29412234349741</v>
      </c>
      <c r="L6" s="17"/>
      <c r="M6" s="2"/>
      <c r="N6" s="17">
        <v>5.1553315627139664</v>
      </c>
      <c r="O6" s="3">
        <v>7.5620880915358221E-2</v>
      </c>
      <c r="P6" s="3">
        <v>2.6731022553027417E-3</v>
      </c>
      <c r="S6" s="1" t="s">
        <v>179</v>
      </c>
      <c r="T6" s="1" t="s">
        <v>190</v>
      </c>
      <c r="V6" s="2">
        <f>H6</f>
        <v>53.63454754237366</v>
      </c>
      <c r="W6" s="2">
        <f t="shared" si="2"/>
        <v>2942.8052034293373</v>
      </c>
      <c r="X6" s="2">
        <f t="shared" si="3"/>
        <v>3292.4210364563705</v>
      </c>
      <c r="Y6" s="2">
        <f t="shared" si="4"/>
        <v>843.29412234349741</v>
      </c>
      <c r="Z6" s="17"/>
      <c r="AA6" s="17"/>
      <c r="AB6" s="2"/>
      <c r="AC6" s="17">
        <f t="shared" ref="AC6" si="5">N6</f>
        <v>5.1553315627139664</v>
      </c>
      <c r="AD6" s="3">
        <f t="shared" ref="AD6" si="6">O6</f>
        <v>7.5620880915358221E-2</v>
      </c>
      <c r="AE6" s="3">
        <f t="shared" ref="AE6" si="7">P6</f>
        <v>2.6731022553027417E-3</v>
      </c>
      <c r="AH6" s="2"/>
      <c r="AI6" s="2"/>
      <c r="AJ6" s="2"/>
      <c r="AK6" s="2"/>
      <c r="AL6" s="17"/>
      <c r="AM6" s="17"/>
      <c r="AN6" s="2"/>
      <c r="AO6" s="17"/>
      <c r="AY6" s="1" t="s">
        <v>20</v>
      </c>
      <c r="AZ6" s="1">
        <v>1050</v>
      </c>
      <c r="BA6" s="5">
        <v>9</v>
      </c>
      <c r="BB6" s="1" t="s">
        <v>11</v>
      </c>
      <c r="BC6" s="11">
        <v>60.86600959480581</v>
      </c>
      <c r="BD6" s="11">
        <v>0.91319146199127688</v>
      </c>
      <c r="BE6" s="13">
        <v>86000</v>
      </c>
      <c r="BF6" s="13">
        <v>10000</v>
      </c>
      <c r="BG6" s="19">
        <v>85016.348296864438</v>
      </c>
      <c r="BH6" s="13">
        <v>5214.0000000000009</v>
      </c>
      <c r="BI6" s="13">
        <v>1074.242989271979</v>
      </c>
      <c r="BJ6" s="13">
        <v>5927.6835100383487</v>
      </c>
      <c r="BK6" s="13">
        <v>2955.3333333333335</v>
      </c>
      <c r="BL6" s="13">
        <v>303.4156957779951</v>
      </c>
      <c r="BM6" s="13"/>
      <c r="BN6" s="13"/>
      <c r="BO6" s="13"/>
      <c r="BP6" s="13"/>
      <c r="BQ6" s="13"/>
      <c r="BR6" s="13"/>
      <c r="BS6" s="13"/>
      <c r="BT6" s="13"/>
    </row>
    <row r="7" spans="1:74">
      <c r="A7" s="20" t="s">
        <v>191</v>
      </c>
      <c r="B7" s="20" t="s">
        <v>192</v>
      </c>
      <c r="C7" s="20"/>
      <c r="D7" s="20"/>
      <c r="E7" s="20" t="s">
        <v>186</v>
      </c>
      <c r="F7" s="20" t="s">
        <v>187</v>
      </c>
      <c r="G7" s="20" t="s">
        <v>183</v>
      </c>
      <c r="H7" s="2">
        <v>53.929242627529156</v>
      </c>
      <c r="I7" s="2">
        <v>2926.9315774973015</v>
      </c>
      <c r="J7" s="2">
        <v>2340.009487981562</v>
      </c>
      <c r="K7" s="2">
        <v>115.33902491663893</v>
      </c>
      <c r="L7" s="17"/>
      <c r="M7" s="2"/>
      <c r="N7" s="17"/>
      <c r="S7" s="1" t="s">
        <v>191</v>
      </c>
      <c r="T7" s="1" t="s">
        <v>192</v>
      </c>
      <c r="V7" s="2">
        <f t="shared" ref="V7:V8" si="8">H7</f>
        <v>53.929242627529156</v>
      </c>
      <c r="W7" s="2">
        <f t="shared" ref="W7" si="9">I7</f>
        <v>2926.9315774973015</v>
      </c>
      <c r="X7" s="2">
        <f t="shared" ref="X7:X8" si="10">J7</f>
        <v>2340.009487981562</v>
      </c>
      <c r="Y7" s="2">
        <f t="shared" ref="Y7:Y8" si="11">K7</f>
        <v>115.33902491663893</v>
      </c>
      <c r="Z7" s="17"/>
      <c r="AA7" s="17"/>
      <c r="AB7" s="2"/>
      <c r="AC7" s="17"/>
      <c r="AH7" s="2"/>
      <c r="AI7" s="2"/>
      <c r="AJ7" s="2"/>
      <c r="AK7" s="2"/>
      <c r="AL7" s="17"/>
      <c r="AM7" s="17"/>
      <c r="AN7" s="2"/>
      <c r="AO7" s="17"/>
      <c r="AY7" s="1" t="s">
        <v>21</v>
      </c>
      <c r="AZ7" s="1">
        <v>1000</v>
      </c>
      <c r="BA7" s="5">
        <v>8</v>
      </c>
      <c r="BB7" s="1" t="s">
        <v>11</v>
      </c>
      <c r="BC7" s="11">
        <v>64.471432041974879</v>
      </c>
      <c r="BD7" s="11">
        <v>0.41985148219279095</v>
      </c>
      <c r="BE7" s="19">
        <v>79000</v>
      </c>
      <c r="BF7" s="13">
        <v>10000</v>
      </c>
      <c r="BG7" s="19">
        <v>103947.85056179775</v>
      </c>
      <c r="BH7" s="13">
        <v>5944.3749999999991</v>
      </c>
      <c r="BI7" s="13">
        <v>286.82613962991587</v>
      </c>
      <c r="BJ7" s="13">
        <v>7329.3696629213482</v>
      </c>
      <c r="BK7" s="13">
        <v>2655.15</v>
      </c>
      <c r="BL7" s="13">
        <v>125.39991028704917</v>
      </c>
      <c r="BM7" s="13"/>
      <c r="BN7" s="13"/>
      <c r="BO7" s="13"/>
      <c r="BP7" s="13"/>
      <c r="BQ7" s="13"/>
      <c r="BR7" s="13"/>
      <c r="BS7" s="13"/>
      <c r="BT7" s="13"/>
    </row>
    <row r="8" spans="1:74">
      <c r="A8" s="20" t="s">
        <v>193</v>
      </c>
      <c r="B8" s="20" t="s">
        <v>194</v>
      </c>
      <c r="C8" s="20"/>
      <c r="D8" s="20"/>
      <c r="E8" s="20" t="s">
        <v>186</v>
      </c>
      <c r="F8" s="20" t="s">
        <v>195</v>
      </c>
      <c r="G8" s="20"/>
      <c r="H8" s="2">
        <v>57.069992434475161</v>
      </c>
      <c r="I8" s="2"/>
      <c r="J8" s="2">
        <v>2934.8513176980659</v>
      </c>
      <c r="K8" s="2">
        <v>523.57445784577237</v>
      </c>
      <c r="L8" s="17"/>
      <c r="M8" s="2"/>
      <c r="N8" s="17"/>
      <c r="S8" s="1" t="s">
        <v>193</v>
      </c>
      <c r="T8" s="1" t="s">
        <v>194</v>
      </c>
      <c r="V8" s="2">
        <f t="shared" si="8"/>
        <v>57.069992434475161</v>
      </c>
      <c r="W8" s="2"/>
      <c r="X8" s="2">
        <f t="shared" si="10"/>
        <v>2934.8513176980659</v>
      </c>
      <c r="Y8" s="2">
        <f t="shared" si="11"/>
        <v>523.57445784577237</v>
      </c>
      <c r="Z8" s="17"/>
      <c r="AA8" s="17"/>
      <c r="AB8" s="2"/>
      <c r="AC8" s="17"/>
      <c r="AH8" s="2"/>
      <c r="AI8" s="2"/>
      <c r="AJ8" s="2"/>
      <c r="AK8" s="2"/>
      <c r="AL8" s="17"/>
      <c r="AM8" s="17"/>
      <c r="AN8" s="2"/>
      <c r="AO8" s="17"/>
      <c r="AY8" s="1" t="s">
        <v>29</v>
      </c>
      <c r="AZ8" s="1">
        <v>1000</v>
      </c>
      <c r="BA8" s="5">
        <v>10</v>
      </c>
      <c r="BB8" s="1" t="s">
        <v>11</v>
      </c>
      <c r="BC8" s="11">
        <v>65.631739253768743</v>
      </c>
      <c r="BD8" s="11">
        <v>0.36206954438475408</v>
      </c>
      <c r="BE8" s="19">
        <v>80000</v>
      </c>
      <c r="BF8" s="13">
        <v>10000</v>
      </c>
      <c r="BG8" s="19">
        <v>110994.49538739824</v>
      </c>
      <c r="BH8" s="13">
        <v>5833.3499999999995</v>
      </c>
      <c r="BI8" s="13">
        <v>941.7049697224669</v>
      </c>
      <c r="BJ8" s="13">
        <v>7849.0854386493811</v>
      </c>
      <c r="BK8" s="13">
        <v>2709.04</v>
      </c>
      <c r="BL8" s="13">
        <v>177.58523462145024</v>
      </c>
      <c r="BM8" s="13"/>
      <c r="BN8" s="13"/>
      <c r="BO8" s="13"/>
      <c r="BP8" s="13"/>
      <c r="BQ8" s="13"/>
      <c r="BR8" s="13"/>
      <c r="BS8" s="13"/>
      <c r="BT8" s="13"/>
    </row>
    <row r="9" spans="1:74">
      <c r="A9" s="21" t="s">
        <v>196</v>
      </c>
      <c r="B9" s="21" t="s">
        <v>197</v>
      </c>
      <c r="C9" s="20"/>
      <c r="D9" s="20"/>
      <c r="E9" s="20" t="s">
        <v>186</v>
      </c>
      <c r="F9" s="20" t="s">
        <v>195</v>
      </c>
      <c r="G9" s="20"/>
      <c r="H9" s="2">
        <v>54.345339151035532</v>
      </c>
      <c r="I9" s="2"/>
      <c r="J9" s="2">
        <v>2077.5100134061931</v>
      </c>
      <c r="K9" s="2">
        <v>2102.7767182078992</v>
      </c>
      <c r="L9" s="17"/>
      <c r="M9" s="2"/>
      <c r="N9" s="17"/>
      <c r="S9" s="1" t="s">
        <v>196</v>
      </c>
      <c r="T9" s="1" t="s">
        <v>197</v>
      </c>
      <c r="V9" s="2">
        <f t="shared" ref="V9:V10" si="12">H9</f>
        <v>54.345339151035532</v>
      </c>
      <c r="W9" s="2"/>
      <c r="X9" s="2">
        <f t="shared" ref="X9:X10" si="13">J9</f>
        <v>2077.5100134061931</v>
      </c>
      <c r="Y9" s="2">
        <f t="shared" ref="Y9:Y10" si="14">K9</f>
        <v>2102.7767182078992</v>
      </c>
      <c r="Z9" s="17"/>
      <c r="AA9" s="17"/>
      <c r="AB9" s="2"/>
      <c r="AC9" s="17"/>
      <c r="AH9" s="2"/>
      <c r="AI9" s="2"/>
      <c r="AJ9" s="2"/>
      <c r="AK9" s="2"/>
      <c r="AL9" s="17"/>
      <c r="AM9" s="17"/>
      <c r="AN9" s="2"/>
      <c r="AO9" s="17"/>
      <c r="AY9" s="1" t="s">
        <v>30</v>
      </c>
      <c r="AZ9" s="1">
        <v>950</v>
      </c>
      <c r="BA9" s="5">
        <v>6</v>
      </c>
      <c r="BB9" s="1" t="s">
        <v>11</v>
      </c>
      <c r="BC9" s="11">
        <v>67.401282013297219</v>
      </c>
      <c r="BD9" s="11">
        <v>0.45308783051239071</v>
      </c>
      <c r="BE9" s="19">
        <v>103000</v>
      </c>
      <c r="BF9" s="13">
        <v>10000</v>
      </c>
      <c r="BG9" s="19">
        <v>108603.83402464683</v>
      </c>
      <c r="BH9" s="13">
        <v>6486.75</v>
      </c>
      <c r="BI9" s="13">
        <v>999.60032638049711</v>
      </c>
      <c r="BJ9" s="13">
        <v>7773.5192966636605</v>
      </c>
      <c r="BK9" s="13">
        <v>2894.6</v>
      </c>
      <c r="BL9" s="13">
        <v>224.94286682029585</v>
      </c>
      <c r="BM9" s="13"/>
      <c r="BN9" s="13"/>
      <c r="BO9" s="13"/>
      <c r="BP9" s="13"/>
      <c r="BQ9" s="13"/>
      <c r="BR9" s="13"/>
      <c r="BS9" s="13"/>
      <c r="BT9" s="13"/>
    </row>
    <row r="10" spans="1:74">
      <c r="A10" s="21" t="s">
        <v>198</v>
      </c>
      <c r="B10" s="21" t="s">
        <v>199</v>
      </c>
      <c r="C10" s="20"/>
      <c r="D10" s="20"/>
      <c r="E10" s="20" t="s">
        <v>186</v>
      </c>
      <c r="F10" s="20" t="s">
        <v>195</v>
      </c>
      <c r="G10" s="20"/>
      <c r="H10" s="2">
        <v>54.696152914236166</v>
      </c>
      <c r="I10" s="2"/>
      <c r="J10" s="2">
        <v>3034.1023284806083</v>
      </c>
      <c r="K10" s="2">
        <v>297.86362872452321</v>
      </c>
      <c r="L10" s="17"/>
      <c r="M10" s="2"/>
      <c r="N10" s="17"/>
      <c r="S10" s="1" t="s">
        <v>198</v>
      </c>
      <c r="T10" s="1" t="s">
        <v>199</v>
      </c>
      <c r="V10" s="2">
        <f t="shared" si="12"/>
        <v>54.696152914236166</v>
      </c>
      <c r="W10" s="2"/>
      <c r="X10" s="2">
        <f t="shared" si="13"/>
        <v>3034.1023284806083</v>
      </c>
      <c r="Y10" s="2">
        <f t="shared" si="14"/>
        <v>297.86362872452321</v>
      </c>
      <c r="Z10" s="17"/>
      <c r="AA10" s="17"/>
      <c r="AB10" s="2"/>
      <c r="AC10" s="17"/>
      <c r="AH10" s="2"/>
      <c r="AI10" s="2"/>
      <c r="AJ10" s="2"/>
      <c r="AK10" s="2"/>
      <c r="AL10" s="17"/>
      <c r="AM10" s="17"/>
      <c r="AN10" s="2"/>
      <c r="AO10" s="17"/>
      <c r="AY10" s="1" t="s">
        <v>22</v>
      </c>
      <c r="AZ10" s="1">
        <v>950</v>
      </c>
      <c r="BA10" s="5">
        <v>6</v>
      </c>
      <c r="BB10" s="1" t="s">
        <v>11</v>
      </c>
      <c r="BC10" s="11">
        <v>68.276812900146851</v>
      </c>
      <c r="BD10" s="11">
        <v>0.52097943184780215</v>
      </c>
      <c r="BE10" s="19">
        <v>84000</v>
      </c>
      <c r="BF10" s="13">
        <v>10000</v>
      </c>
      <c r="BG10" s="19">
        <v>113396.67471084716</v>
      </c>
      <c r="BH10" s="13">
        <v>5935.4999999999991</v>
      </c>
      <c r="BI10" s="13">
        <v>893.7797547494572</v>
      </c>
      <c r="BJ10" s="13">
        <v>8087.3375429821826</v>
      </c>
      <c r="BK10" s="13">
        <v>1156.0666666666668</v>
      </c>
      <c r="BL10" s="13">
        <v>211.82727764751067</v>
      </c>
      <c r="BM10" s="13"/>
      <c r="BN10" s="13"/>
      <c r="BO10" s="13"/>
      <c r="BP10" s="13"/>
      <c r="BQ10" s="13"/>
      <c r="BR10" s="13"/>
      <c r="BS10" s="13"/>
      <c r="BT10" s="13"/>
    </row>
    <row r="11" spans="1:74">
      <c r="A11" s="21" t="s">
        <v>200</v>
      </c>
      <c r="B11" s="21" t="s">
        <v>201</v>
      </c>
      <c r="C11" s="20"/>
      <c r="D11" s="20"/>
      <c r="E11" s="20" t="s">
        <v>186</v>
      </c>
      <c r="F11" s="20" t="s">
        <v>195</v>
      </c>
      <c r="G11" s="20"/>
      <c r="H11" s="22">
        <v>59.033807931298192</v>
      </c>
      <c r="I11" s="22"/>
      <c r="J11" s="22">
        <v>2850.3134191624836</v>
      </c>
      <c r="K11" s="22">
        <v>627.19794407526547</v>
      </c>
      <c r="L11" s="23">
        <v>2.2325081381040137</v>
      </c>
      <c r="M11" s="22"/>
      <c r="N11" s="23">
        <v>2.3747770270099902</v>
      </c>
      <c r="O11" s="24"/>
      <c r="P11" s="24"/>
      <c r="Q11" s="24"/>
      <c r="S11" s="25" t="s">
        <v>200</v>
      </c>
      <c r="T11" s="25" t="s">
        <v>201</v>
      </c>
      <c r="U11" s="25"/>
      <c r="V11" s="22">
        <f>AVERAGE(H11:H12)</f>
        <v>55.764687497076395</v>
      </c>
      <c r="W11" s="22"/>
      <c r="X11" s="22">
        <f>AVERAGE(J11:J12)</f>
        <v>2402.2198872336594</v>
      </c>
      <c r="Y11" s="22">
        <f>AVERAGE(K11:K12)</f>
        <v>901.11412362246881</v>
      </c>
      <c r="Z11" s="23">
        <f>AVERAGE(L11:L12)</f>
        <v>2.2418506571155734</v>
      </c>
      <c r="AA11" s="23">
        <f>Z11/10</f>
        <v>0.22418506571155733</v>
      </c>
      <c r="AB11" s="22"/>
      <c r="AC11" s="23">
        <f>AVERAGE(N11:N12)</f>
        <v>2.3747770270099902</v>
      </c>
      <c r="AD11" s="24"/>
      <c r="AE11" s="24"/>
      <c r="AF11" s="22"/>
      <c r="AH11" s="22">
        <f>_xlfn.STDEV.P(H11:H12)</f>
        <v>3.2691204342218008</v>
      </c>
      <c r="AI11" s="22"/>
      <c r="AJ11" s="22">
        <f>_xlfn.STDEV.P(J11:J12)</f>
        <v>448.09353192882497</v>
      </c>
      <c r="AK11" s="22">
        <f>_xlfn.STDEV.P(K11:K12)</f>
        <v>273.91617954720334</v>
      </c>
      <c r="AL11" s="23">
        <f>_xlfn.STDEV.P(L11:L12)</f>
        <v>9.3425190115596912E-3</v>
      </c>
      <c r="AM11" s="23">
        <f>AL11/10</f>
        <v>9.3425190115596917E-4</v>
      </c>
      <c r="AN11" s="22"/>
      <c r="AO11" s="23"/>
      <c r="AP11" s="24"/>
      <c r="AQ11" s="24"/>
      <c r="AR11" s="22"/>
      <c r="AY11" s="1" t="s">
        <v>31</v>
      </c>
      <c r="AZ11" s="1">
        <v>950</v>
      </c>
      <c r="BA11" s="5">
        <v>6</v>
      </c>
      <c r="BB11" s="1" t="s">
        <v>11</v>
      </c>
      <c r="BC11" s="11">
        <v>68.341620242379648</v>
      </c>
      <c r="BD11" s="11">
        <v>0.28271085102421467</v>
      </c>
      <c r="BE11" s="19">
        <v>88000</v>
      </c>
      <c r="BF11" s="13">
        <v>10000</v>
      </c>
      <c r="BG11" s="19">
        <v>118164.24343598055</v>
      </c>
      <c r="BH11" s="13">
        <v>5584.4999999999991</v>
      </c>
      <c r="BI11" s="13">
        <v>645.11859374846711</v>
      </c>
      <c r="BJ11" s="13">
        <v>8413.9259319286866</v>
      </c>
      <c r="BK11" s="13">
        <v>1341.4666666666699</v>
      </c>
      <c r="BL11" s="13">
        <v>199.15550596344403</v>
      </c>
      <c r="BM11" s="13"/>
      <c r="BN11" s="13"/>
      <c r="BO11" s="13"/>
      <c r="BP11" s="13"/>
      <c r="BQ11" s="13"/>
      <c r="BR11" s="13"/>
      <c r="BS11" s="13"/>
      <c r="BT11" s="13"/>
    </row>
    <row r="12" spans="1:74">
      <c r="A12" s="21" t="s">
        <v>202</v>
      </c>
      <c r="B12" s="21" t="s">
        <v>203</v>
      </c>
      <c r="C12" s="20"/>
      <c r="D12" s="20"/>
      <c r="E12" s="20" t="s">
        <v>186</v>
      </c>
      <c r="F12" s="20" t="s">
        <v>195</v>
      </c>
      <c r="G12" s="20"/>
      <c r="H12" s="22">
        <v>52.49556706285459</v>
      </c>
      <c r="I12" s="22"/>
      <c r="J12" s="22">
        <v>1954.1263553048352</v>
      </c>
      <c r="K12" s="22">
        <v>1175.0303031696722</v>
      </c>
      <c r="L12" s="23">
        <v>2.2511931761271331</v>
      </c>
      <c r="M12" s="22"/>
      <c r="N12" s="23"/>
      <c r="O12" s="24"/>
      <c r="P12" s="24"/>
      <c r="Q12" s="24"/>
      <c r="S12" s="25" t="s">
        <v>202</v>
      </c>
      <c r="T12" s="25" t="s">
        <v>203</v>
      </c>
      <c r="U12" s="25"/>
      <c r="V12" s="22"/>
      <c r="W12" s="22"/>
      <c r="X12" s="22"/>
      <c r="Y12" s="22"/>
      <c r="Z12" s="23"/>
      <c r="AA12" s="23"/>
      <c r="AB12" s="22"/>
      <c r="AC12" s="23"/>
      <c r="AD12" s="24"/>
      <c r="AE12" s="24"/>
      <c r="AF12" s="22"/>
      <c r="AH12" s="22"/>
      <c r="AI12" s="22"/>
      <c r="AJ12" s="22"/>
      <c r="AK12" s="22"/>
      <c r="AL12" s="23"/>
      <c r="AM12" s="23"/>
      <c r="AN12" s="22"/>
      <c r="AO12" s="23"/>
      <c r="AP12" s="24"/>
      <c r="AQ12" s="24"/>
      <c r="AR12" s="22"/>
      <c r="AY12" s="1" t="s">
        <v>32</v>
      </c>
      <c r="AZ12" s="1">
        <v>950</v>
      </c>
      <c r="BA12" s="5">
        <v>7</v>
      </c>
      <c r="BB12" s="1" t="s">
        <v>11</v>
      </c>
      <c r="BC12" s="11">
        <v>69.062277446136832</v>
      </c>
      <c r="BD12" s="11">
        <v>0.34540848755704268</v>
      </c>
      <c r="BE12" s="19">
        <v>97000</v>
      </c>
      <c r="BF12" s="13">
        <v>10000</v>
      </c>
      <c r="BG12" s="19">
        <v>111187.80405280934</v>
      </c>
      <c r="BH12" s="26">
        <v>4628.0499999999993</v>
      </c>
      <c r="BI12" s="13">
        <v>1204.4851131313715</v>
      </c>
      <c r="BJ12" s="13">
        <v>7947.9372735646293</v>
      </c>
      <c r="BK12" s="13">
        <v>795.77142857142849</v>
      </c>
      <c r="BL12" s="13">
        <v>137.29365518880311</v>
      </c>
      <c r="BM12" s="13"/>
      <c r="BN12" s="13"/>
      <c r="BO12" s="13"/>
      <c r="BP12" s="13"/>
      <c r="BQ12" s="13"/>
      <c r="BR12" s="13"/>
      <c r="BS12" s="13"/>
      <c r="BT12" s="13"/>
    </row>
    <row r="13" spans="1:74">
      <c r="A13" s="20" t="s">
        <v>204</v>
      </c>
      <c r="B13" s="20" t="s">
        <v>205</v>
      </c>
      <c r="C13" s="20"/>
      <c r="D13" s="20"/>
      <c r="E13" s="20" t="s">
        <v>186</v>
      </c>
      <c r="F13" s="20" t="s">
        <v>195</v>
      </c>
      <c r="G13" s="20"/>
      <c r="H13" s="2">
        <v>53.900135034913767</v>
      </c>
      <c r="I13" s="2">
        <v>3549.253790660212</v>
      </c>
      <c r="J13" s="2">
        <v>2453.2411247867667</v>
      </c>
      <c r="K13" s="2">
        <v>506.27528236996318</v>
      </c>
      <c r="L13" s="17"/>
      <c r="M13" s="2"/>
      <c r="N13" s="17"/>
      <c r="S13" s="1" t="s">
        <v>204</v>
      </c>
      <c r="T13" s="1" t="s">
        <v>205</v>
      </c>
      <c r="V13" s="2">
        <f t="shared" ref="V13" si="15">H13</f>
        <v>53.900135034913767</v>
      </c>
      <c r="W13" s="2">
        <f t="shared" ref="W13:X13" si="16">I13</f>
        <v>3549.253790660212</v>
      </c>
      <c r="X13" s="2">
        <f t="shared" si="16"/>
        <v>2453.2411247867667</v>
      </c>
      <c r="Y13" s="2">
        <f t="shared" ref="Y13" si="17">K13</f>
        <v>506.27528236996318</v>
      </c>
      <c r="Z13" s="17"/>
      <c r="AA13" s="17"/>
      <c r="AB13" s="2"/>
      <c r="AC13" s="17"/>
      <c r="AH13" s="2"/>
      <c r="AI13" s="2"/>
      <c r="AJ13" s="2"/>
      <c r="AK13" s="2"/>
      <c r="AL13" s="17"/>
      <c r="AM13" s="17"/>
      <c r="AN13" s="2"/>
      <c r="AO13" s="17"/>
      <c r="AY13" s="1" t="s">
        <v>23</v>
      </c>
      <c r="AZ13" s="1">
        <v>900</v>
      </c>
      <c r="BA13" s="5">
        <v>5</v>
      </c>
      <c r="BB13" s="1" t="s">
        <v>11</v>
      </c>
      <c r="BC13" s="11">
        <v>69.721250947823947</v>
      </c>
      <c r="BD13" s="11">
        <v>0.59570690267159387</v>
      </c>
      <c r="BE13" s="19">
        <v>79000</v>
      </c>
      <c r="BF13" s="13">
        <v>10000</v>
      </c>
      <c r="BG13" s="19">
        <v>127478.91331493619</v>
      </c>
      <c r="BH13" s="13">
        <v>3671.6</v>
      </c>
      <c r="BI13" s="13">
        <v>79.650737598593452</v>
      </c>
      <c r="BJ13" s="13">
        <v>8974.8563987581947</v>
      </c>
      <c r="BK13" s="13">
        <v>657.20000000000016</v>
      </c>
      <c r="BL13" s="13">
        <v>77.581441079680133</v>
      </c>
      <c r="BM13" s="13"/>
      <c r="BN13" s="13"/>
      <c r="BO13" s="13"/>
      <c r="BP13" s="13"/>
      <c r="BQ13" s="13"/>
      <c r="BR13" s="13"/>
      <c r="BS13" s="13"/>
      <c r="BT13" s="13"/>
    </row>
    <row r="14" spans="1:74">
      <c r="A14" s="20" t="s">
        <v>206</v>
      </c>
      <c r="B14" s="20" t="s">
        <v>207</v>
      </c>
      <c r="C14" s="20"/>
      <c r="D14" s="20"/>
      <c r="E14" s="20" t="s">
        <v>186</v>
      </c>
      <c r="F14" s="20" t="s">
        <v>195</v>
      </c>
      <c r="G14" s="20"/>
      <c r="H14" s="2">
        <v>54.162162314495362</v>
      </c>
      <c r="I14" s="2">
        <v>3762.0756080718506</v>
      </c>
      <c r="J14" s="2">
        <v>2764.5665561859446</v>
      </c>
      <c r="K14" s="2">
        <v>369.93837751272673</v>
      </c>
      <c r="L14" s="17">
        <v>3.0493646598932238</v>
      </c>
      <c r="M14" s="2"/>
      <c r="N14" s="17">
        <v>2.306982608382353</v>
      </c>
      <c r="S14" s="1" t="s">
        <v>206</v>
      </c>
      <c r="T14" s="1" t="s">
        <v>207</v>
      </c>
      <c r="V14" s="2">
        <f t="shared" ref="V14" si="18">H14</f>
        <v>54.162162314495362</v>
      </c>
      <c r="W14" s="2">
        <f t="shared" ref="W14" si="19">I14</f>
        <v>3762.0756080718506</v>
      </c>
      <c r="X14" s="2">
        <f t="shared" ref="X14" si="20">J14</f>
        <v>2764.5665561859446</v>
      </c>
      <c r="Y14" s="2">
        <f t="shared" ref="Y14:Z14" si="21">K14</f>
        <v>369.93837751272673</v>
      </c>
      <c r="Z14" s="17">
        <f t="shared" si="21"/>
        <v>3.0493646598932238</v>
      </c>
      <c r="AA14" s="17">
        <f t="shared" ref="AA14:AA15" si="22">Z14/10</f>
        <v>0.30493646598932239</v>
      </c>
      <c r="AB14" s="2"/>
      <c r="AC14" s="17">
        <f>N14</f>
        <v>2.306982608382353</v>
      </c>
      <c r="AH14" s="2"/>
      <c r="AI14" s="2"/>
      <c r="AJ14" s="2"/>
      <c r="AK14" s="2"/>
      <c r="AL14" s="17"/>
      <c r="AM14" s="17">
        <f t="shared" ref="AM14:AM15" si="23">AL14/10</f>
        <v>0</v>
      </c>
      <c r="AN14" s="2"/>
      <c r="AO14" s="17"/>
      <c r="AY14" s="1" t="s">
        <v>24</v>
      </c>
      <c r="AZ14" s="1">
        <v>850</v>
      </c>
      <c r="BA14" s="5">
        <v>6</v>
      </c>
      <c r="BB14" s="1" t="s">
        <v>11</v>
      </c>
      <c r="BC14" s="11">
        <v>71.313161333969404</v>
      </c>
      <c r="BD14" s="11">
        <v>0.8332075408734454</v>
      </c>
      <c r="BE14" s="19">
        <v>77000</v>
      </c>
      <c r="BF14" s="13">
        <v>10000</v>
      </c>
      <c r="BG14" s="19">
        <v>130506.00775467041</v>
      </c>
      <c r="BH14" s="13">
        <v>3218.833333333333</v>
      </c>
      <c r="BI14" s="13">
        <v>224.62369767136218</v>
      </c>
      <c r="BJ14" s="13">
        <v>9167.4955234402532</v>
      </c>
      <c r="BK14" s="13">
        <v>263.26666666666671</v>
      </c>
      <c r="BL14" s="13">
        <v>143.33093021241282</v>
      </c>
      <c r="BM14" s="13"/>
      <c r="BN14" s="13"/>
      <c r="BO14" s="13"/>
      <c r="BP14" s="13"/>
      <c r="BQ14" s="13"/>
      <c r="BR14" s="13"/>
      <c r="BS14" s="13"/>
      <c r="BT14" s="13"/>
    </row>
    <row r="15" spans="1:74">
      <c r="A15" s="21" t="s">
        <v>208</v>
      </c>
      <c r="B15" s="21" t="s">
        <v>209</v>
      </c>
      <c r="C15" s="20"/>
      <c r="D15" s="20"/>
      <c r="E15" s="20" t="s">
        <v>186</v>
      </c>
      <c r="F15" s="20" t="s">
        <v>195</v>
      </c>
      <c r="G15" s="20"/>
      <c r="H15" s="22">
        <v>54.426441329521346</v>
      </c>
      <c r="I15" s="22">
        <v>2476.4995882484982</v>
      </c>
      <c r="J15" s="22">
        <v>2146.1334611312182</v>
      </c>
      <c r="K15" s="22">
        <v>68.478364640043466</v>
      </c>
      <c r="L15" s="23">
        <v>2.9383752806652539</v>
      </c>
      <c r="M15" s="22"/>
      <c r="N15" s="23">
        <v>2.7392705244932096</v>
      </c>
      <c r="O15" s="24"/>
      <c r="P15" s="24"/>
      <c r="Q15" s="24"/>
      <c r="S15" s="25" t="s">
        <v>208</v>
      </c>
      <c r="T15" s="25" t="s">
        <v>209</v>
      </c>
      <c r="U15" s="25"/>
      <c r="V15" s="22">
        <f>AVERAGE(H15:H17)</f>
        <v>54.316532755141985</v>
      </c>
      <c r="W15" s="22">
        <f>AVERAGE(I15:I17)</f>
        <v>2476.4995882484982</v>
      </c>
      <c r="X15" s="22">
        <f>AVERAGE(J15:J17)</f>
        <v>2930.660704803056</v>
      </c>
      <c r="Y15" s="22">
        <f>AVERAGE(K15:K17)</f>
        <v>457.55078992391299</v>
      </c>
      <c r="Z15" s="23">
        <f>AVERAGE(L15:L17)</f>
        <v>3.740089941264281</v>
      </c>
      <c r="AA15" s="23">
        <f t="shared" si="22"/>
        <v>0.37400899412642807</v>
      </c>
      <c r="AB15" s="22"/>
      <c r="AC15" s="23">
        <f>AVERAGE(N15:N17)</f>
        <v>3.050825835820044</v>
      </c>
      <c r="AD15" s="24"/>
      <c r="AE15" s="24"/>
      <c r="AF15" s="22"/>
      <c r="AH15" s="22">
        <f>_xlfn.STDEV.P(H15:H17)</f>
        <v>0.17593601632961783</v>
      </c>
      <c r="AI15" s="22"/>
      <c r="AJ15" s="22">
        <f>_xlfn.STDEV.P(J15:J17)</f>
        <v>719.43666513375979</v>
      </c>
      <c r="AK15" s="22">
        <f>_xlfn.STDEV.P(K15:K17)</f>
        <v>468.66449696197304</v>
      </c>
      <c r="AL15" s="23">
        <f>_xlfn.STDEV.P(L15:L17)</f>
        <v>0.80171466059902841</v>
      </c>
      <c r="AM15" s="23">
        <f t="shared" si="23"/>
        <v>8.0171466059902843E-2</v>
      </c>
      <c r="AN15" s="22"/>
      <c r="AO15" s="23">
        <f>_xlfn.STDEV.P(N15:N17)</f>
        <v>0.31155531132683445</v>
      </c>
      <c r="AP15" s="24"/>
      <c r="AQ15" s="24"/>
      <c r="AR15" s="22"/>
      <c r="AY15" s="1" t="s">
        <v>679</v>
      </c>
      <c r="BC15" s="11"/>
      <c r="BD15" s="11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</row>
    <row r="16" spans="1:74">
      <c r="A16" s="21" t="s">
        <v>210</v>
      </c>
      <c r="B16" s="21" t="s">
        <v>211</v>
      </c>
      <c r="C16" s="20"/>
      <c r="D16" s="20"/>
      <c r="E16" s="20" t="s">
        <v>186</v>
      </c>
      <c r="F16" s="20" t="s">
        <v>195</v>
      </c>
      <c r="G16" s="20"/>
      <c r="H16" s="22">
        <v>54.454892465689994</v>
      </c>
      <c r="I16" s="22"/>
      <c r="J16" s="22">
        <v>2761.879385782473</v>
      </c>
      <c r="K16" s="22">
        <v>187.39721143446872</v>
      </c>
      <c r="L16" s="23">
        <v>4.5418046018633085</v>
      </c>
      <c r="M16" s="22"/>
      <c r="N16" s="23"/>
      <c r="O16" s="24"/>
      <c r="P16" s="24"/>
      <c r="Q16" s="24"/>
      <c r="S16" s="25" t="s">
        <v>210</v>
      </c>
      <c r="T16" s="25" t="s">
        <v>211</v>
      </c>
      <c r="U16" s="25"/>
      <c r="V16" s="22"/>
      <c r="W16" s="22"/>
      <c r="X16" s="22"/>
      <c r="Y16" s="22"/>
      <c r="Z16" s="23"/>
      <c r="AA16" s="23"/>
      <c r="AB16" s="22"/>
      <c r="AC16" s="23"/>
      <c r="AD16" s="24"/>
      <c r="AE16" s="24"/>
      <c r="AF16" s="22"/>
      <c r="AH16" s="22"/>
      <c r="AI16" s="22"/>
      <c r="AJ16" s="22"/>
      <c r="AK16" s="22"/>
      <c r="AL16" s="23"/>
      <c r="AM16" s="23"/>
      <c r="AN16" s="22"/>
      <c r="AO16" s="23"/>
      <c r="AP16" s="24"/>
      <c r="AQ16" s="24"/>
      <c r="AR16" s="22"/>
      <c r="AY16" s="1" t="s">
        <v>17</v>
      </c>
      <c r="BA16" s="5"/>
      <c r="BC16" s="11">
        <v>52.263591474615303</v>
      </c>
      <c r="BD16" s="11">
        <v>0.1584017438453813</v>
      </c>
      <c r="BE16" s="13">
        <v>40000</v>
      </c>
      <c r="BF16" s="13"/>
      <c r="BG16" s="13">
        <v>40000</v>
      </c>
      <c r="BH16" s="13">
        <v>2700</v>
      </c>
      <c r="BI16" s="13"/>
      <c r="BJ16" s="13">
        <v>2700</v>
      </c>
      <c r="BK16" s="13">
        <v>2500</v>
      </c>
      <c r="BL16" s="13"/>
      <c r="BM16" s="13"/>
      <c r="BN16" s="13"/>
      <c r="BO16" s="13">
        <v>2500</v>
      </c>
      <c r="BP16" s="13">
        <v>90</v>
      </c>
      <c r="BQ16" s="13">
        <v>3</v>
      </c>
      <c r="BR16" s="13">
        <f>BQ16/10</f>
        <v>0.3</v>
      </c>
      <c r="BS16" s="13">
        <v>30</v>
      </c>
      <c r="BT16" s="13">
        <v>2.5</v>
      </c>
      <c r="BU16" s="27">
        <v>7.9135424014913705E-2</v>
      </c>
      <c r="BV16" s="27">
        <v>2.2804516694884046E-3</v>
      </c>
    </row>
    <row r="17" spans="1:74">
      <c r="A17" s="21" t="s">
        <v>212</v>
      </c>
      <c r="B17" s="21" t="s">
        <v>213</v>
      </c>
      <c r="C17" s="20"/>
      <c r="D17" s="20"/>
      <c r="E17" s="20" t="s">
        <v>186</v>
      </c>
      <c r="F17" s="20" t="s">
        <v>195</v>
      </c>
      <c r="G17" s="20"/>
      <c r="H17" s="22">
        <v>54.068264470214622</v>
      </c>
      <c r="I17" s="22"/>
      <c r="J17" s="22">
        <v>3883.9692674954772</v>
      </c>
      <c r="K17" s="22">
        <v>1116.7767936972268</v>
      </c>
      <c r="L17" s="23"/>
      <c r="M17" s="22"/>
      <c r="N17" s="23">
        <v>3.3623811471468779</v>
      </c>
      <c r="O17" s="24"/>
      <c r="P17" s="24"/>
      <c r="Q17" s="24"/>
      <c r="S17" s="25" t="s">
        <v>212</v>
      </c>
      <c r="T17" s="25" t="s">
        <v>213</v>
      </c>
      <c r="U17" s="25"/>
      <c r="V17" s="22"/>
      <c r="W17" s="22"/>
      <c r="X17" s="22"/>
      <c r="Y17" s="22"/>
      <c r="Z17" s="23"/>
      <c r="AA17" s="23"/>
      <c r="AB17" s="22"/>
      <c r="AC17" s="23"/>
      <c r="AD17" s="24"/>
      <c r="AE17" s="24"/>
      <c r="AF17" s="22"/>
      <c r="AH17" s="22"/>
      <c r="AI17" s="22"/>
      <c r="AJ17" s="22"/>
      <c r="AK17" s="22"/>
      <c r="AL17" s="23"/>
      <c r="AM17" s="23"/>
      <c r="AN17" s="22"/>
      <c r="AO17" s="23"/>
      <c r="AP17" s="24"/>
      <c r="AQ17" s="24"/>
      <c r="AR17" s="22"/>
      <c r="AY17" s="1" t="s">
        <v>18</v>
      </c>
      <c r="AZ17" s="1">
        <v>1150</v>
      </c>
      <c r="BA17" s="5">
        <v>5</v>
      </c>
      <c r="BB17" s="1" t="s">
        <v>11</v>
      </c>
      <c r="BC17" s="11">
        <v>56.045588157481447</v>
      </c>
      <c r="BD17" s="11">
        <v>0.48127098223565756</v>
      </c>
      <c r="BE17" s="19">
        <v>53748.992206396135</v>
      </c>
      <c r="BF17" s="13">
        <v>10000</v>
      </c>
      <c r="BG17" s="19">
        <v>53748.992206396135</v>
      </c>
      <c r="BH17" s="13">
        <v>3726.0000000000005</v>
      </c>
      <c r="BI17" s="13">
        <v>237.23153247407905</v>
      </c>
      <c r="BJ17" s="13">
        <v>3628.0569739317389</v>
      </c>
      <c r="BK17" s="13">
        <v>2424.56</v>
      </c>
      <c r="BL17" s="13">
        <v>174.69179259484386</v>
      </c>
      <c r="BM17" s="13"/>
      <c r="BN17" s="13">
        <v>74.42</v>
      </c>
      <c r="BO17" s="13">
        <f t="shared" ref="BO17:BQ24" si="24">BO$16/$BN17*100</f>
        <v>3359.3120128997584</v>
      </c>
      <c r="BP17" s="13">
        <f t="shared" si="24"/>
        <v>120.93523246439129</v>
      </c>
      <c r="BQ17" s="13">
        <f t="shared" si="24"/>
        <v>4.0311744154797093</v>
      </c>
      <c r="BR17" s="13">
        <f t="shared" ref="BR17:BR24" si="25">BQ17/10</f>
        <v>0.40311744154797091</v>
      </c>
      <c r="BS17" s="13">
        <f t="shared" ref="BS17:BV24" si="26">BS$16/$BN17*100</f>
        <v>40.311744154797097</v>
      </c>
      <c r="BT17" s="13">
        <f t="shared" si="26"/>
        <v>3.3593120128997582</v>
      </c>
      <c r="BU17" s="27">
        <f t="shared" si="26"/>
        <v>0.10633623221568624</v>
      </c>
      <c r="BV17" s="27">
        <f t="shared" si="26"/>
        <v>3.0642994752598826E-3</v>
      </c>
    </row>
    <row r="18" spans="1:74">
      <c r="A18" s="15" t="s">
        <v>179</v>
      </c>
      <c r="B18" s="16" t="s">
        <v>567</v>
      </c>
      <c r="C18" s="15"/>
      <c r="D18" s="15"/>
      <c r="E18" s="15" t="s">
        <v>181</v>
      </c>
      <c r="F18" s="15" t="s">
        <v>182</v>
      </c>
      <c r="G18" s="15" t="s">
        <v>183</v>
      </c>
      <c r="H18" s="2">
        <v>53.830651220448296</v>
      </c>
      <c r="I18" s="2">
        <v>3219.5793264866343</v>
      </c>
      <c r="J18" s="2">
        <v>1889.3859634557409</v>
      </c>
      <c r="K18" s="2">
        <v>762.66428563195052</v>
      </c>
      <c r="L18" s="17"/>
      <c r="M18" s="2"/>
      <c r="N18" s="17">
        <v>2.8727932292576037</v>
      </c>
      <c r="O18" s="3">
        <v>0.12387097667542822</v>
      </c>
      <c r="P18" s="3">
        <v>2.8762456162699282E-3</v>
      </c>
      <c r="S18" s="1" t="s">
        <v>179</v>
      </c>
      <c r="T18" s="1" t="s">
        <v>214</v>
      </c>
      <c r="V18" s="2">
        <f>H18</f>
        <v>53.830651220448296</v>
      </c>
      <c r="W18" s="2">
        <f t="shared" ref="W18" si="27">I18</f>
        <v>3219.5793264866343</v>
      </c>
      <c r="X18" s="2">
        <f t="shared" ref="X18" si="28">J18</f>
        <v>1889.3859634557409</v>
      </c>
      <c r="Y18" s="2">
        <f t="shared" ref="Y18" si="29">K18</f>
        <v>762.66428563195052</v>
      </c>
      <c r="Z18" s="17"/>
      <c r="AA18" s="17"/>
      <c r="AB18" s="2"/>
      <c r="AC18" s="17">
        <f t="shared" ref="AC18" si="30">N18</f>
        <v>2.8727932292576037</v>
      </c>
      <c r="AD18" s="3">
        <f t="shared" ref="AD18" si="31">O18</f>
        <v>0.12387097667542822</v>
      </c>
      <c r="AE18" s="3">
        <f t="shared" ref="AE18" si="32">P18</f>
        <v>2.8762456162699282E-3</v>
      </c>
      <c r="AH18" s="2"/>
      <c r="AI18" s="2"/>
      <c r="AJ18" s="2"/>
      <c r="AK18" s="2"/>
      <c r="AL18" s="17"/>
      <c r="AM18" s="17"/>
      <c r="AN18" s="2"/>
      <c r="AO18" s="17"/>
      <c r="AY18" s="1" t="s">
        <v>19</v>
      </c>
      <c r="AZ18" s="1">
        <v>1100</v>
      </c>
      <c r="BA18" s="5">
        <v>6</v>
      </c>
      <c r="BB18" s="1" t="s">
        <v>11</v>
      </c>
      <c r="BC18" s="11">
        <v>57.253872725146358</v>
      </c>
      <c r="BD18" s="11">
        <v>0.37576320977366645</v>
      </c>
      <c r="BE18" s="19">
        <v>66316.547454731815</v>
      </c>
      <c r="BF18" s="13">
        <v>10000</v>
      </c>
      <c r="BG18" s="19">
        <v>66316.547454731815</v>
      </c>
      <c r="BH18" s="13">
        <v>5017.5</v>
      </c>
      <c r="BI18" s="13">
        <v>937.82634320006207</v>
      </c>
      <c r="BJ18" s="13">
        <v>4549.3309531943969</v>
      </c>
      <c r="BK18" s="13">
        <v>4190.5999999999995</v>
      </c>
      <c r="BL18" s="13">
        <v>693.08934488996294</v>
      </c>
      <c r="BM18" s="13"/>
      <c r="BN18" s="13">
        <v>58.54</v>
      </c>
      <c r="BO18" s="13">
        <f t="shared" si="24"/>
        <v>4270.5842159207377</v>
      </c>
      <c r="BP18" s="13">
        <f t="shared" si="24"/>
        <v>153.74103177314657</v>
      </c>
      <c r="BQ18" s="13">
        <f t="shared" si="24"/>
        <v>5.1247010591048863</v>
      </c>
      <c r="BR18" s="13">
        <f t="shared" si="25"/>
        <v>0.51247010591048858</v>
      </c>
      <c r="BS18" s="13">
        <f t="shared" si="26"/>
        <v>51.247010591048856</v>
      </c>
      <c r="BT18" s="13">
        <f t="shared" si="26"/>
        <v>4.2705842159207377</v>
      </c>
      <c r="BU18" s="27">
        <f t="shared" si="26"/>
        <v>0.13518179708731415</v>
      </c>
      <c r="BV18" s="27">
        <f t="shared" si="26"/>
        <v>3.8955443619549104E-3</v>
      </c>
    </row>
    <row r="19" spans="1:74">
      <c r="A19" s="15" t="s">
        <v>215</v>
      </c>
      <c r="B19" s="16" t="s">
        <v>568</v>
      </c>
      <c r="C19" s="15"/>
      <c r="D19" s="15"/>
      <c r="E19" s="15" t="s">
        <v>181</v>
      </c>
      <c r="F19" s="15" t="s">
        <v>182</v>
      </c>
      <c r="G19" s="15" t="s">
        <v>183</v>
      </c>
      <c r="H19" s="2">
        <v>55.03673955733754</v>
      </c>
      <c r="I19" s="2">
        <v>3046.035411509285</v>
      </c>
      <c r="J19" s="2">
        <v>4127.307231736143</v>
      </c>
      <c r="K19" s="2">
        <v>1948.3231759729499</v>
      </c>
      <c r="L19" s="17"/>
      <c r="M19" s="2">
        <v>38.586971004177435</v>
      </c>
      <c r="N19" s="17">
        <v>3.3073041343812148</v>
      </c>
      <c r="O19" s="3">
        <v>6.7006423698992831E-2</v>
      </c>
      <c r="S19" s="1" t="s">
        <v>215</v>
      </c>
      <c r="T19" s="1" t="s">
        <v>216</v>
      </c>
      <c r="V19" s="2">
        <f>H19</f>
        <v>55.03673955733754</v>
      </c>
      <c r="W19" s="2">
        <f t="shared" ref="W19" si="33">I19</f>
        <v>3046.035411509285</v>
      </c>
      <c r="X19" s="2">
        <f t="shared" ref="X19" si="34">J19</f>
        <v>4127.307231736143</v>
      </c>
      <c r="Y19" s="2">
        <f t="shared" ref="Y19" si="35">K19</f>
        <v>1948.3231759729499</v>
      </c>
      <c r="Z19" s="17"/>
      <c r="AA19" s="17"/>
      <c r="AB19" s="2">
        <f>M19</f>
        <v>38.586971004177435</v>
      </c>
      <c r="AC19" s="17">
        <f t="shared" ref="AC19" si="36">N19</f>
        <v>3.3073041343812148</v>
      </c>
      <c r="AD19" s="3">
        <f t="shared" ref="AD19" si="37">O19</f>
        <v>6.7006423698992831E-2</v>
      </c>
      <c r="AH19" s="2"/>
      <c r="AI19" s="2"/>
      <c r="AJ19" s="2"/>
      <c r="AK19" s="2"/>
      <c r="AL19" s="17"/>
      <c r="AM19" s="17"/>
      <c r="AN19" s="2"/>
      <c r="AO19" s="17"/>
      <c r="AY19" s="1" t="s">
        <v>20</v>
      </c>
      <c r="AZ19" s="1">
        <v>1050</v>
      </c>
      <c r="BA19" s="5">
        <v>9</v>
      </c>
      <c r="BB19" s="1" t="s">
        <v>11</v>
      </c>
      <c r="BC19" s="11">
        <v>60.86600959480581</v>
      </c>
      <c r="BD19" s="11">
        <v>0.91319146199127688</v>
      </c>
      <c r="BE19" s="13">
        <v>86000</v>
      </c>
      <c r="BF19" s="13">
        <v>10000</v>
      </c>
      <c r="BG19" s="19">
        <v>85016.348296864438</v>
      </c>
      <c r="BH19" s="13">
        <v>5214.0000000000009</v>
      </c>
      <c r="BI19" s="13">
        <v>1074.242989271979</v>
      </c>
      <c r="BJ19" s="13">
        <v>5927.6835100383487</v>
      </c>
      <c r="BK19" s="13">
        <v>2955.3333333333335</v>
      </c>
      <c r="BL19" s="13">
        <v>303.4156957779951</v>
      </c>
      <c r="BM19" s="13"/>
      <c r="BN19" s="13">
        <v>44.33</v>
      </c>
      <c r="BO19" s="13">
        <f t="shared" si="24"/>
        <v>5639.5217685540265</v>
      </c>
      <c r="BP19" s="13">
        <f t="shared" si="24"/>
        <v>203.02278366794496</v>
      </c>
      <c r="BQ19" s="13">
        <f t="shared" si="24"/>
        <v>6.7674261222648315</v>
      </c>
      <c r="BR19" s="13">
        <f t="shared" si="25"/>
        <v>0.67674261222648313</v>
      </c>
      <c r="BS19" s="13">
        <f t="shared" si="26"/>
        <v>67.674261222648326</v>
      </c>
      <c r="BT19" s="13">
        <f t="shared" si="26"/>
        <v>5.6395217685540269</v>
      </c>
      <c r="BU19" s="27">
        <f t="shared" si="26"/>
        <v>0.17851437855834359</v>
      </c>
      <c r="BV19" s="27">
        <f t="shared" si="26"/>
        <v>5.1442627328860922E-3</v>
      </c>
    </row>
    <row r="20" spans="1:74">
      <c r="A20" s="18" t="s">
        <v>217</v>
      </c>
      <c r="B20" s="18" t="s">
        <v>218</v>
      </c>
      <c r="C20" s="18"/>
      <c r="D20" s="18"/>
      <c r="E20" s="18" t="s">
        <v>186</v>
      </c>
      <c r="F20" s="18" t="s">
        <v>187</v>
      </c>
      <c r="G20" s="18" t="s">
        <v>183</v>
      </c>
      <c r="H20" s="2">
        <v>52.272173463126542</v>
      </c>
      <c r="I20" s="2">
        <v>5738.7444083703531</v>
      </c>
      <c r="J20" s="2">
        <v>4296.9600010101431</v>
      </c>
      <c r="K20" s="2">
        <v>9896.1811652510678</v>
      </c>
      <c r="L20" s="17"/>
      <c r="M20" s="2"/>
      <c r="N20" s="17"/>
      <c r="S20" s="1" t="s">
        <v>217</v>
      </c>
      <c r="T20" s="1" t="s">
        <v>218</v>
      </c>
      <c r="V20" s="2">
        <f>H20</f>
        <v>52.272173463126542</v>
      </c>
      <c r="W20" s="2">
        <f t="shared" ref="W20" si="38">I20</f>
        <v>5738.7444083703531</v>
      </c>
      <c r="X20" s="2">
        <f t="shared" ref="X20" si="39">J20</f>
        <v>4296.9600010101431</v>
      </c>
      <c r="Y20" s="2">
        <f t="shared" ref="Y20" si="40">K20</f>
        <v>9896.1811652510678</v>
      </c>
      <c r="Z20" s="17"/>
      <c r="AA20" s="17"/>
      <c r="AB20" s="2"/>
      <c r="AC20" s="17"/>
      <c r="AH20" s="2"/>
      <c r="AI20" s="2"/>
      <c r="AJ20" s="2"/>
      <c r="AK20" s="2"/>
      <c r="AL20" s="17"/>
      <c r="AM20" s="17"/>
      <c r="AN20" s="2"/>
      <c r="AO20" s="17"/>
      <c r="AY20" s="1" t="s">
        <v>21</v>
      </c>
      <c r="AZ20" s="1">
        <v>1000</v>
      </c>
      <c r="BA20" s="5">
        <v>8</v>
      </c>
      <c r="BB20" s="1" t="s">
        <v>11</v>
      </c>
      <c r="BC20" s="28">
        <v>65.051585647871804</v>
      </c>
      <c r="BD20" s="28">
        <v>0.58015360589693188</v>
      </c>
      <c r="BE20" s="29">
        <v>79500</v>
      </c>
      <c r="BF20" s="13">
        <v>10000</v>
      </c>
      <c r="BG20" s="19">
        <v>103947.85056179775</v>
      </c>
      <c r="BH20" s="26">
        <v>5888.8624999999993</v>
      </c>
      <c r="BI20" s="26">
        <v>55.512499999999818</v>
      </c>
      <c r="BJ20" s="13">
        <v>7329.3696629213482</v>
      </c>
      <c r="BK20" s="26">
        <v>2682.0950000000003</v>
      </c>
      <c r="BL20" s="26">
        <v>26.944999999999936</v>
      </c>
      <c r="BM20" s="13"/>
      <c r="BN20" s="13">
        <v>33.17</v>
      </c>
      <c r="BO20" s="13">
        <f t="shared" si="24"/>
        <v>7536.9309617123899</v>
      </c>
      <c r="BP20" s="13">
        <f t="shared" si="24"/>
        <v>271.32951462164607</v>
      </c>
      <c r="BQ20" s="13">
        <f t="shared" si="24"/>
        <v>9.0443171540548679</v>
      </c>
      <c r="BR20" s="13">
        <f t="shared" si="25"/>
        <v>0.90443171540548684</v>
      </c>
      <c r="BS20" s="13">
        <f t="shared" si="26"/>
        <v>90.44317154054869</v>
      </c>
      <c r="BT20" s="13">
        <f t="shared" si="26"/>
        <v>7.5369309617123905</v>
      </c>
      <c r="BU20" s="27">
        <f t="shared" si="26"/>
        <v>0.23857529097049657</v>
      </c>
      <c r="BV20" s="27">
        <f t="shared" si="26"/>
        <v>6.8750427177823471E-3</v>
      </c>
    </row>
    <row r="21" spans="1:74">
      <c r="A21" s="18" t="s">
        <v>219</v>
      </c>
      <c r="B21" s="18" t="s">
        <v>220</v>
      </c>
      <c r="C21" s="18"/>
      <c r="D21" s="18"/>
      <c r="E21" s="18" t="s">
        <v>186</v>
      </c>
      <c r="F21" s="18" t="s">
        <v>187</v>
      </c>
      <c r="G21" s="18" t="s">
        <v>183</v>
      </c>
      <c r="H21" s="22">
        <v>52.742039192177849</v>
      </c>
      <c r="I21" s="22">
        <v>4437.3161824115732</v>
      </c>
      <c r="J21" s="22">
        <v>4372.1856387357802</v>
      </c>
      <c r="K21" s="22">
        <v>4973.7355619538566</v>
      </c>
      <c r="L21" s="23"/>
      <c r="M21" s="22"/>
      <c r="N21" s="23"/>
      <c r="O21" s="24"/>
      <c r="P21" s="24"/>
      <c r="Q21" s="24"/>
      <c r="S21" s="25" t="s">
        <v>219</v>
      </c>
      <c r="T21" s="25" t="s">
        <v>220</v>
      </c>
      <c r="U21" s="25"/>
      <c r="V21" s="22">
        <f>AVERAGE(H21:H23)</f>
        <v>52.801869763930682</v>
      </c>
      <c r="W21" s="22">
        <f>AVERAGE(I21:I23)</f>
        <v>4781.9742451649918</v>
      </c>
      <c r="X21" s="22">
        <f>AVERAGE(J21:J23)</f>
        <v>3924.3003776781861</v>
      </c>
      <c r="Y21" s="22">
        <f>AVERAGE(K21:K23)</f>
        <v>8542.3578285445383</v>
      </c>
      <c r="Z21" s="23"/>
      <c r="AA21" s="23"/>
      <c r="AB21" s="22"/>
      <c r="AC21" s="23">
        <f>AVERAGE(N21:N23)</f>
        <v>2.5494701463477569</v>
      </c>
      <c r="AD21" s="24"/>
      <c r="AE21" s="24"/>
      <c r="AF21" s="22"/>
      <c r="AH21" s="22">
        <f>_xlfn.STDEV.P(H21:H23)</f>
        <v>1.2254807892366497</v>
      </c>
      <c r="AI21" s="22">
        <f>_xlfn.STDEV.P(I21:I23)</f>
        <v>344.65806275341856</v>
      </c>
      <c r="AJ21" s="22">
        <f>_xlfn.STDEV.P(J21:J23)</f>
        <v>333.0626468749474</v>
      </c>
      <c r="AK21" s="22">
        <f>_xlfn.STDEV.P(K21:K23)</f>
        <v>2539.8926059731702</v>
      </c>
      <c r="AL21" s="23"/>
      <c r="AM21" s="23"/>
      <c r="AN21" s="22"/>
      <c r="AO21" s="23"/>
      <c r="AP21" s="24"/>
      <c r="AQ21" s="24"/>
      <c r="AR21" s="22"/>
      <c r="AY21" s="1" t="s">
        <v>22</v>
      </c>
      <c r="AZ21" s="1">
        <v>950</v>
      </c>
      <c r="BA21" s="5">
        <v>6</v>
      </c>
      <c r="BB21" s="1" t="s">
        <v>11</v>
      </c>
      <c r="BC21" s="28">
        <v>68.270498150490127</v>
      </c>
      <c r="BD21" s="28">
        <v>0.58897142846434425</v>
      </c>
      <c r="BE21" s="29">
        <v>93000</v>
      </c>
      <c r="BF21" s="13">
        <v>10000</v>
      </c>
      <c r="BG21" s="19">
        <v>113396.67471084716</v>
      </c>
      <c r="BH21" s="26">
        <v>5658.7</v>
      </c>
      <c r="BI21" s="26">
        <v>676.39302646464159</v>
      </c>
      <c r="BJ21" s="13">
        <v>8087.3375429821826</v>
      </c>
      <c r="BK21" s="26">
        <v>1546.9761904761913</v>
      </c>
      <c r="BL21" s="26">
        <v>802.40933233687849</v>
      </c>
      <c r="BM21" s="13"/>
      <c r="BN21" s="13">
        <v>31.99</v>
      </c>
      <c r="BO21" s="13">
        <f t="shared" si="24"/>
        <v>7814.9421694279472</v>
      </c>
      <c r="BP21" s="13">
        <f t="shared" si="24"/>
        <v>281.33791809940607</v>
      </c>
      <c r="BQ21" s="13">
        <f t="shared" si="24"/>
        <v>9.377930603313537</v>
      </c>
      <c r="BR21" s="13">
        <f t="shared" si="25"/>
        <v>0.93779306033135368</v>
      </c>
      <c r="BS21" s="13">
        <f t="shared" si="26"/>
        <v>93.779306033135356</v>
      </c>
      <c r="BT21" s="13">
        <f t="shared" si="26"/>
        <v>7.8149421694279466</v>
      </c>
      <c r="BU21" s="27">
        <f t="shared" si="26"/>
        <v>0.24737550489188406</v>
      </c>
      <c r="BV21" s="27">
        <f t="shared" si="26"/>
        <v>7.1286391668909177E-3</v>
      </c>
    </row>
    <row r="22" spans="1:74">
      <c r="A22" s="30" t="s">
        <v>221</v>
      </c>
      <c r="B22" s="30" t="s">
        <v>222</v>
      </c>
      <c r="C22" s="30"/>
      <c r="D22" s="30"/>
      <c r="E22" s="30" t="s">
        <v>186</v>
      </c>
      <c r="F22" s="30" t="s">
        <v>195</v>
      </c>
      <c r="G22" s="30"/>
      <c r="H22" s="22">
        <v>51.331778391756906</v>
      </c>
      <c r="I22" s="22">
        <v>5126.6323079184103</v>
      </c>
      <c r="J22" s="22">
        <v>3574.0835027028397</v>
      </c>
      <c r="K22" s="22">
        <v>10680.622367828031</v>
      </c>
      <c r="L22" s="23"/>
      <c r="M22" s="22"/>
      <c r="N22" s="23">
        <v>2.5494701463477569</v>
      </c>
      <c r="O22" s="24"/>
      <c r="P22" s="24"/>
      <c r="Q22" s="24"/>
      <c r="S22" s="25" t="s">
        <v>221</v>
      </c>
      <c r="T22" s="25" t="s">
        <v>222</v>
      </c>
      <c r="U22" s="25"/>
      <c r="V22" s="22"/>
      <c r="W22" s="22"/>
      <c r="X22" s="22"/>
      <c r="Y22" s="22"/>
      <c r="Z22" s="23"/>
      <c r="AA22" s="23"/>
      <c r="AB22" s="22"/>
      <c r="AC22" s="23"/>
      <c r="AD22" s="24"/>
      <c r="AE22" s="24"/>
      <c r="AF22" s="22"/>
      <c r="AH22" s="22"/>
      <c r="AI22" s="22"/>
      <c r="AJ22" s="22"/>
      <c r="AK22" s="22"/>
      <c r="AL22" s="23"/>
      <c r="AM22" s="23"/>
      <c r="AN22" s="22"/>
      <c r="AO22" s="23"/>
      <c r="AP22" s="24"/>
      <c r="AQ22" s="24"/>
      <c r="AR22" s="22"/>
      <c r="AY22" s="1" t="s">
        <v>23</v>
      </c>
      <c r="AZ22" s="1">
        <v>900</v>
      </c>
      <c r="BA22" s="5">
        <v>5</v>
      </c>
      <c r="BB22" s="1" t="s">
        <v>11</v>
      </c>
      <c r="BC22" s="11">
        <v>69.721250947823947</v>
      </c>
      <c r="BD22" s="11">
        <v>0.59570690267159387</v>
      </c>
      <c r="BE22" s="19">
        <v>79000</v>
      </c>
      <c r="BF22" s="13">
        <v>10000</v>
      </c>
      <c r="BG22" s="19">
        <v>127478.91331493619</v>
      </c>
      <c r="BH22" s="13">
        <v>3671.6</v>
      </c>
      <c r="BI22" s="13">
        <v>79.650737598593452</v>
      </c>
      <c r="BJ22" s="13">
        <v>8974.8563987581947</v>
      </c>
      <c r="BK22" s="13">
        <v>657.20000000000016</v>
      </c>
      <c r="BL22" s="13">
        <v>77.581441079680133</v>
      </c>
      <c r="BM22" s="13"/>
      <c r="BN22" s="13">
        <v>28.99</v>
      </c>
      <c r="BO22" s="13">
        <f t="shared" si="24"/>
        <v>8623.6633321835106</v>
      </c>
      <c r="BP22" s="13">
        <f t="shared" si="24"/>
        <v>310.45187995860641</v>
      </c>
      <c r="BQ22" s="13">
        <f t="shared" si="24"/>
        <v>10.348395998620214</v>
      </c>
      <c r="BR22" s="13">
        <f t="shared" si="25"/>
        <v>1.0348395998620215</v>
      </c>
      <c r="BS22" s="13">
        <f t="shared" si="26"/>
        <v>103.48395998620215</v>
      </c>
      <c r="BT22" s="13">
        <f t="shared" si="26"/>
        <v>8.6236633321835114</v>
      </c>
      <c r="BU22" s="27">
        <f t="shared" si="26"/>
        <v>0.27297490174168232</v>
      </c>
      <c r="BV22" s="27">
        <f t="shared" si="26"/>
        <v>7.8663389771935315E-3</v>
      </c>
    </row>
    <row r="23" spans="1:74">
      <c r="A23" s="30" t="s">
        <v>223</v>
      </c>
      <c r="B23" s="30" t="s">
        <v>224</v>
      </c>
      <c r="C23" s="30"/>
      <c r="D23" s="30"/>
      <c r="E23" s="30" t="s">
        <v>186</v>
      </c>
      <c r="F23" s="30" t="s">
        <v>195</v>
      </c>
      <c r="G23" s="30"/>
      <c r="H23" s="22">
        <v>54.331791707857299</v>
      </c>
      <c r="I23" s="22"/>
      <c r="J23" s="22">
        <v>3826.631991595938</v>
      </c>
      <c r="K23" s="22">
        <v>9972.7155558517279</v>
      </c>
      <c r="L23" s="23"/>
      <c r="M23" s="22"/>
      <c r="N23" s="23"/>
      <c r="O23" s="24"/>
      <c r="P23" s="24"/>
      <c r="Q23" s="24"/>
      <c r="S23" s="25" t="s">
        <v>223</v>
      </c>
      <c r="T23" s="25" t="s">
        <v>224</v>
      </c>
      <c r="U23" s="25"/>
      <c r="V23" s="22"/>
      <c r="W23" s="22"/>
      <c r="X23" s="22"/>
      <c r="Y23" s="22"/>
      <c r="Z23" s="23"/>
      <c r="AA23" s="23"/>
      <c r="AB23" s="22"/>
      <c r="AC23" s="23"/>
      <c r="AD23" s="24"/>
      <c r="AE23" s="24"/>
      <c r="AF23" s="22"/>
      <c r="AH23" s="22"/>
      <c r="AI23" s="22"/>
      <c r="AJ23" s="22"/>
      <c r="AK23" s="22"/>
      <c r="AL23" s="23"/>
      <c r="AM23" s="23"/>
      <c r="AN23" s="22"/>
      <c r="AO23" s="23"/>
      <c r="AP23" s="24"/>
      <c r="AQ23" s="24"/>
      <c r="AR23" s="22"/>
      <c r="AY23" s="1" t="s">
        <v>24</v>
      </c>
      <c r="AZ23" s="1">
        <v>850</v>
      </c>
      <c r="BA23" s="5">
        <v>6</v>
      </c>
      <c r="BB23" s="1" t="s">
        <v>11</v>
      </c>
      <c r="BC23" s="11">
        <v>71.313161333969404</v>
      </c>
      <c r="BD23" s="11">
        <v>0.8332075408734454</v>
      </c>
      <c r="BE23" s="19">
        <v>77000</v>
      </c>
      <c r="BF23" s="13">
        <v>10000</v>
      </c>
      <c r="BG23" s="19">
        <v>130506.00775467041</v>
      </c>
      <c r="BH23" s="13">
        <v>3218.833333333333</v>
      </c>
      <c r="BI23" s="13">
        <v>224.62369767136218</v>
      </c>
      <c r="BJ23" s="13">
        <v>9167.4955234402532</v>
      </c>
      <c r="BK23" s="13">
        <v>263.26666666666671</v>
      </c>
      <c r="BL23" s="13">
        <v>143.33093021241282</v>
      </c>
      <c r="BM23" s="13"/>
      <c r="BN23" s="13">
        <v>28.37</v>
      </c>
      <c r="BO23" s="13">
        <f t="shared" si="24"/>
        <v>8812.1254846669017</v>
      </c>
      <c r="BP23" s="13">
        <f t="shared" si="24"/>
        <v>317.2365174480085</v>
      </c>
      <c r="BQ23" s="13">
        <f t="shared" si="24"/>
        <v>10.574550581600281</v>
      </c>
      <c r="BR23" s="13">
        <f t="shared" si="25"/>
        <v>1.0574550581600282</v>
      </c>
      <c r="BS23" s="13">
        <f t="shared" si="26"/>
        <v>105.74550581600282</v>
      </c>
      <c r="BT23" s="13">
        <f t="shared" si="26"/>
        <v>8.8121254846669004</v>
      </c>
      <c r="BU23" s="27">
        <f t="shared" si="26"/>
        <v>0.27894051468069686</v>
      </c>
      <c r="BV23" s="27">
        <f t="shared" si="26"/>
        <v>8.0382505092999809E-3</v>
      </c>
    </row>
    <row r="24" spans="1:74">
      <c r="A24" s="15" t="s">
        <v>225</v>
      </c>
      <c r="B24" s="16" t="s">
        <v>569</v>
      </c>
      <c r="C24" s="15"/>
      <c r="D24" s="15"/>
      <c r="E24" s="15" t="s">
        <v>181</v>
      </c>
      <c r="F24" s="15" t="s">
        <v>182</v>
      </c>
      <c r="G24" s="15" t="s">
        <v>183</v>
      </c>
      <c r="H24" s="2">
        <v>55.312007148930562</v>
      </c>
      <c r="I24" s="2">
        <v>1605.4792135602358</v>
      </c>
      <c r="J24" s="2">
        <v>2296.8097254302506</v>
      </c>
      <c r="K24" s="2">
        <v>1088.683064998625</v>
      </c>
      <c r="L24" s="17"/>
      <c r="M24" s="2">
        <v>37.463510263483279</v>
      </c>
      <c r="N24" s="17">
        <v>3.1525599034470786</v>
      </c>
      <c r="O24" s="3">
        <v>6.3775808822655128E-2</v>
      </c>
      <c r="P24" s="3">
        <v>1.7115242133481584E-3</v>
      </c>
      <c r="S24" s="1" t="s">
        <v>225</v>
      </c>
      <c r="T24" s="1" t="s">
        <v>226</v>
      </c>
      <c r="V24" s="2">
        <f>H24</f>
        <v>55.312007148930562</v>
      </c>
      <c r="W24" s="2">
        <f t="shared" ref="W24:W25" si="41">I24</f>
        <v>1605.4792135602358</v>
      </c>
      <c r="X24" s="2">
        <f t="shared" ref="X24:X25" si="42">J24</f>
        <v>2296.8097254302506</v>
      </c>
      <c r="Y24" s="2">
        <f t="shared" ref="Y24:Y25" si="43">K24</f>
        <v>1088.683064998625</v>
      </c>
      <c r="Z24" s="17"/>
      <c r="AA24" s="17"/>
      <c r="AB24" s="2">
        <f t="shared" ref="AB24" si="44">M24</f>
        <v>37.463510263483279</v>
      </c>
      <c r="AC24" s="17">
        <f t="shared" ref="AC24" si="45">N24</f>
        <v>3.1525599034470786</v>
      </c>
      <c r="AD24" s="3">
        <f t="shared" ref="AD24" si="46">O24</f>
        <v>6.3775808822655128E-2</v>
      </c>
      <c r="AE24" s="3">
        <f t="shared" ref="AE24" si="47">P24</f>
        <v>1.7115242133481584E-3</v>
      </c>
      <c r="AH24" s="2"/>
      <c r="AI24" s="2"/>
      <c r="AJ24" s="2"/>
      <c r="AK24" s="2"/>
      <c r="AL24" s="17"/>
      <c r="AM24" s="17"/>
      <c r="AN24" s="2"/>
      <c r="AO24" s="17"/>
      <c r="AY24" s="1" t="s">
        <v>685</v>
      </c>
      <c r="AZ24" s="1">
        <v>725</v>
      </c>
      <c r="BA24" s="5">
        <v>6</v>
      </c>
      <c r="BB24" s="1" t="s">
        <v>11</v>
      </c>
      <c r="BC24" s="11">
        <v>77.034999936676016</v>
      </c>
      <c r="BD24" s="11">
        <v>0.3699352923187374</v>
      </c>
      <c r="BE24" s="13"/>
      <c r="BF24" s="13"/>
      <c r="BG24" s="1">
        <f>BG23*BN23/BN24</f>
        <v>264461.10285714286</v>
      </c>
      <c r="BJ24" s="13">
        <f>BJ23*BN23/BN24</f>
        <v>18577.274857142856</v>
      </c>
      <c r="BN24" s="26">
        <v>14</v>
      </c>
      <c r="BO24" s="13">
        <f t="shared" si="24"/>
        <v>17857.142857142859</v>
      </c>
      <c r="BP24" s="13">
        <f t="shared" si="24"/>
        <v>642.85714285714289</v>
      </c>
      <c r="BQ24" s="13">
        <f t="shared" si="24"/>
        <v>21.428571428571427</v>
      </c>
      <c r="BR24" s="13">
        <f t="shared" si="25"/>
        <v>2.1428571428571428</v>
      </c>
      <c r="BS24" s="13">
        <f t="shared" si="26"/>
        <v>214.28571428571428</v>
      </c>
      <c r="BT24" s="13">
        <f t="shared" si="26"/>
        <v>17.857142857142858</v>
      </c>
      <c r="BU24" s="27">
        <f t="shared" si="26"/>
        <v>0.56525302867795502</v>
      </c>
      <c r="BV24" s="27">
        <f t="shared" si="26"/>
        <v>1.6288940496345748E-2</v>
      </c>
    </row>
    <row r="25" spans="1:74">
      <c r="A25" s="20" t="s">
        <v>227</v>
      </c>
      <c r="B25" s="20" t="s">
        <v>228</v>
      </c>
      <c r="C25" s="20"/>
      <c r="D25" s="20"/>
      <c r="E25" s="20" t="s">
        <v>186</v>
      </c>
      <c r="F25" s="20" t="s">
        <v>187</v>
      </c>
      <c r="G25" s="20" t="s">
        <v>183</v>
      </c>
      <c r="H25" s="2">
        <v>52.602565657355569</v>
      </c>
      <c r="I25" s="2">
        <v>2932.3352542735374</v>
      </c>
      <c r="J25" s="2">
        <v>3807.3740899142308</v>
      </c>
      <c r="K25" s="2">
        <v>3655.5048249695851</v>
      </c>
      <c r="L25" s="17"/>
      <c r="M25" s="2"/>
      <c r="N25" s="17"/>
      <c r="S25" s="1" t="s">
        <v>227</v>
      </c>
      <c r="T25" s="1" t="s">
        <v>228</v>
      </c>
      <c r="V25" s="2">
        <f>H25</f>
        <v>52.602565657355569</v>
      </c>
      <c r="W25" s="2">
        <f t="shared" si="41"/>
        <v>2932.3352542735374</v>
      </c>
      <c r="X25" s="2">
        <f t="shared" si="42"/>
        <v>3807.3740899142308</v>
      </c>
      <c r="Y25" s="2">
        <f t="shared" si="43"/>
        <v>3655.5048249695851</v>
      </c>
      <c r="Z25" s="17"/>
      <c r="AA25" s="17"/>
      <c r="AB25" s="2"/>
      <c r="AC25" s="17"/>
      <c r="AH25" s="2"/>
      <c r="AI25" s="2"/>
      <c r="AJ25" s="2"/>
      <c r="AK25" s="2"/>
      <c r="AL25" s="17"/>
      <c r="AM25" s="17"/>
      <c r="AN25" s="2"/>
      <c r="AO25" s="17"/>
      <c r="BN25" s="31" t="s">
        <v>686</v>
      </c>
    </row>
    <row r="26" spans="1:74">
      <c r="A26" s="15" t="s">
        <v>229</v>
      </c>
      <c r="B26" s="16" t="s">
        <v>570</v>
      </c>
      <c r="C26" s="15"/>
      <c r="D26" s="15"/>
      <c r="E26" s="15" t="s">
        <v>181</v>
      </c>
      <c r="F26" s="15" t="s">
        <v>182</v>
      </c>
      <c r="G26" s="15" t="s">
        <v>183</v>
      </c>
      <c r="H26" s="2">
        <v>53.672884673438745</v>
      </c>
      <c r="I26" s="2">
        <v>3406.4769840709755</v>
      </c>
      <c r="J26" s="2">
        <v>3291.2888641428981</v>
      </c>
      <c r="K26" s="2">
        <v>2329.1293628715193</v>
      </c>
      <c r="L26" s="17"/>
      <c r="M26" s="2">
        <v>38.644822299186444</v>
      </c>
      <c r="N26" s="17">
        <v>2.7815583696486565</v>
      </c>
      <c r="O26" s="3">
        <v>7.565899585635924E-2</v>
      </c>
      <c r="P26" s="3">
        <v>1.9229269973972097E-3</v>
      </c>
      <c r="S26" s="1" t="s">
        <v>229</v>
      </c>
      <c r="T26" s="1" t="s">
        <v>230</v>
      </c>
      <c r="V26" s="2">
        <f>H26</f>
        <v>53.672884673438745</v>
      </c>
      <c r="W26" s="2">
        <f t="shared" ref="W26:W27" si="48">I26</f>
        <v>3406.4769840709755</v>
      </c>
      <c r="X26" s="2">
        <f t="shared" ref="X26:X27" si="49">J26</f>
        <v>3291.2888641428981</v>
      </c>
      <c r="Y26" s="2">
        <f t="shared" ref="Y26:Y27" si="50">K26</f>
        <v>2329.1293628715193</v>
      </c>
      <c r="Z26" s="17"/>
      <c r="AA26" s="17"/>
      <c r="AB26" s="2">
        <f t="shared" ref="AB26" si="51">M26</f>
        <v>38.644822299186444</v>
      </c>
      <c r="AC26" s="17">
        <f t="shared" ref="AC26" si="52">N26</f>
        <v>2.7815583696486565</v>
      </c>
      <c r="AD26" s="3">
        <f t="shared" ref="AD26" si="53">O26</f>
        <v>7.565899585635924E-2</v>
      </c>
      <c r="AE26" s="3">
        <f t="shared" ref="AE26" si="54">P26</f>
        <v>1.9229269973972097E-3</v>
      </c>
      <c r="AH26" s="2"/>
      <c r="AI26" s="2"/>
      <c r="AJ26" s="2"/>
      <c r="AK26" s="2"/>
      <c r="AL26" s="17"/>
      <c r="AM26" s="17"/>
      <c r="AN26" s="2"/>
      <c r="AO26" s="17"/>
    </row>
    <row r="27" spans="1:74">
      <c r="A27" s="18" t="s">
        <v>231</v>
      </c>
      <c r="B27" s="18" t="s">
        <v>232</v>
      </c>
      <c r="C27" s="18"/>
      <c r="D27" s="18"/>
      <c r="E27" s="18" t="s">
        <v>186</v>
      </c>
      <c r="F27" s="18" t="s">
        <v>187</v>
      </c>
      <c r="G27" s="18" t="s">
        <v>183</v>
      </c>
      <c r="H27" s="2">
        <v>53.383809268632668</v>
      </c>
      <c r="I27" s="2">
        <v>2906.4395873178987</v>
      </c>
      <c r="J27" s="2">
        <v>2372.5387434257209</v>
      </c>
      <c r="K27" s="2">
        <v>798.29914002797557</v>
      </c>
      <c r="L27" s="17"/>
      <c r="M27" s="2"/>
      <c r="N27" s="17"/>
      <c r="S27" s="1" t="s">
        <v>231</v>
      </c>
      <c r="T27" s="1" t="s">
        <v>232</v>
      </c>
      <c r="V27" s="2">
        <f t="shared" ref="V27" si="55">H27</f>
        <v>53.383809268632668</v>
      </c>
      <c r="W27" s="2">
        <f t="shared" si="48"/>
        <v>2906.4395873178987</v>
      </c>
      <c r="X27" s="2">
        <f t="shared" si="49"/>
        <v>2372.5387434257209</v>
      </c>
      <c r="Y27" s="2">
        <f t="shared" si="50"/>
        <v>798.29914002797557</v>
      </c>
      <c r="Z27" s="17"/>
      <c r="AA27" s="17"/>
      <c r="AB27" s="2"/>
      <c r="AC27" s="17"/>
      <c r="AH27" s="2"/>
      <c r="AI27" s="2"/>
      <c r="AJ27" s="2"/>
      <c r="AK27" s="2"/>
      <c r="AL27" s="17"/>
      <c r="AM27" s="17"/>
      <c r="AN27" s="2"/>
      <c r="AO27" s="17"/>
    </row>
    <row r="28" spans="1:74">
      <c r="A28" s="18" t="s">
        <v>233</v>
      </c>
      <c r="B28" s="18" t="s">
        <v>234</v>
      </c>
      <c r="C28" s="18"/>
      <c r="D28" s="18"/>
      <c r="E28" s="18" t="s">
        <v>186</v>
      </c>
      <c r="F28" s="18" t="s">
        <v>187</v>
      </c>
      <c r="G28" s="18" t="s">
        <v>183</v>
      </c>
      <c r="H28" s="22">
        <v>52.546615521422638</v>
      </c>
      <c r="I28" s="22">
        <v>4179.3163791651341</v>
      </c>
      <c r="J28" s="22">
        <v>2937.9201303989889</v>
      </c>
      <c r="K28" s="22">
        <v>4627.4250366636952</v>
      </c>
      <c r="L28" s="23"/>
      <c r="M28" s="22"/>
      <c r="N28" s="23"/>
      <c r="O28" s="24"/>
      <c r="P28" s="24"/>
      <c r="Q28" s="24"/>
      <c r="S28" s="25" t="s">
        <v>233</v>
      </c>
      <c r="T28" s="25" t="s">
        <v>234</v>
      </c>
      <c r="U28" s="25"/>
      <c r="V28" s="22">
        <f>AVERAGE(H28:H29)</f>
        <v>52.341853608074253</v>
      </c>
      <c r="W28" s="22">
        <f>AVERAGE(I28:I29)</f>
        <v>3935.5529121251229</v>
      </c>
      <c r="X28" s="22">
        <f>AVERAGE(J28:J29)</f>
        <v>2992.825722181271</v>
      </c>
      <c r="Y28" s="22">
        <f>AVERAGE(K28:K29)</f>
        <v>3650.8723912754112</v>
      </c>
      <c r="Z28" s="23">
        <f>AVERAGE(L28:L29)</f>
        <v>3.8321464376552208</v>
      </c>
      <c r="AA28" s="23">
        <f>Z28/10</f>
        <v>0.38321464376552206</v>
      </c>
      <c r="AB28" s="22"/>
      <c r="AC28" s="23"/>
      <c r="AD28" s="24"/>
      <c r="AE28" s="24"/>
      <c r="AF28" s="22"/>
      <c r="AH28" s="22">
        <f>_xlfn.STDEV.P(H28:H29)</f>
        <v>0.20476191334838489</v>
      </c>
      <c r="AI28" s="22">
        <f>_xlfn.STDEV.P(I28:I29)</f>
        <v>243.76346704001139</v>
      </c>
      <c r="AJ28" s="22">
        <f>_xlfn.STDEV.P(J28:J29)</f>
        <v>54.905591782281817</v>
      </c>
      <c r="AK28" s="22">
        <f>_xlfn.STDEV.P(K28:K29)</f>
        <v>976.5526453882843</v>
      </c>
      <c r="AL28" s="23"/>
      <c r="AM28" s="23">
        <f>AL28/10</f>
        <v>0</v>
      </c>
      <c r="AN28" s="22"/>
      <c r="AO28" s="23"/>
      <c r="AP28" s="24"/>
      <c r="AQ28" s="24"/>
      <c r="AR28" s="22"/>
    </row>
    <row r="29" spans="1:74">
      <c r="A29" s="30" t="s">
        <v>235</v>
      </c>
      <c r="B29" s="30" t="s">
        <v>236</v>
      </c>
      <c r="C29" s="30"/>
      <c r="D29" s="30"/>
      <c r="E29" s="30" t="s">
        <v>186</v>
      </c>
      <c r="F29" s="30" t="s">
        <v>195</v>
      </c>
      <c r="G29" s="30"/>
      <c r="H29" s="22">
        <v>52.137091694725868</v>
      </c>
      <c r="I29" s="22">
        <v>3691.7894450851113</v>
      </c>
      <c r="J29" s="22">
        <v>3047.7313139635526</v>
      </c>
      <c r="K29" s="22">
        <v>2674.3197458871273</v>
      </c>
      <c r="L29" s="23">
        <v>3.8321464376552208</v>
      </c>
      <c r="M29" s="22"/>
      <c r="N29" s="23"/>
      <c r="O29" s="24"/>
      <c r="P29" s="24"/>
      <c r="Q29" s="24"/>
      <c r="S29" s="25" t="s">
        <v>235</v>
      </c>
      <c r="T29" s="25" t="s">
        <v>236</v>
      </c>
      <c r="U29" s="25"/>
      <c r="V29" s="22"/>
      <c r="W29" s="22"/>
      <c r="X29" s="22"/>
      <c r="Y29" s="22"/>
      <c r="Z29" s="23"/>
      <c r="AA29" s="23"/>
      <c r="AB29" s="22"/>
      <c r="AC29" s="23"/>
      <c r="AD29" s="24"/>
      <c r="AE29" s="24"/>
      <c r="AF29" s="22"/>
      <c r="AH29" s="22"/>
      <c r="AI29" s="22"/>
      <c r="AJ29" s="22"/>
      <c r="AK29" s="22"/>
      <c r="AL29" s="23"/>
      <c r="AM29" s="23"/>
      <c r="AN29" s="22"/>
      <c r="AO29" s="23"/>
      <c r="AP29" s="24"/>
      <c r="AQ29" s="24"/>
      <c r="AR29" s="22"/>
      <c r="BD29" s="1" t="s">
        <v>687</v>
      </c>
    </row>
    <row r="30" spans="1:74">
      <c r="A30" s="30" t="s">
        <v>237</v>
      </c>
      <c r="B30" s="30" t="s">
        <v>238</v>
      </c>
      <c r="C30" s="30"/>
      <c r="D30" s="30"/>
      <c r="E30" s="30" t="s">
        <v>186</v>
      </c>
      <c r="F30" s="30" t="s">
        <v>195</v>
      </c>
      <c r="G30" s="30"/>
      <c r="H30" s="2">
        <v>52.570744568772795</v>
      </c>
      <c r="I30" s="2">
        <v>4300.6582983744402</v>
      </c>
      <c r="J30" s="2">
        <v>3628.694731408767</v>
      </c>
      <c r="K30" s="2">
        <v>2703.9718503991935</v>
      </c>
      <c r="L30" s="17">
        <v>2.6838551907202648</v>
      </c>
      <c r="M30" s="2"/>
      <c r="N30" s="17">
        <v>3.3541987462205576</v>
      </c>
      <c r="S30" s="1" t="s">
        <v>237</v>
      </c>
      <c r="T30" s="1" t="s">
        <v>238</v>
      </c>
      <c r="V30" s="2">
        <f t="shared" ref="V30:V31" si="56">H30</f>
        <v>52.570744568772795</v>
      </c>
      <c r="W30" s="2">
        <f t="shared" ref="W30:W31" si="57">I30</f>
        <v>4300.6582983744402</v>
      </c>
      <c r="X30" s="2">
        <f t="shared" ref="X30:X31" si="58">J30</f>
        <v>3628.694731408767</v>
      </c>
      <c r="Y30" s="2">
        <f t="shared" ref="Y30:Z31" si="59">K30</f>
        <v>2703.9718503991935</v>
      </c>
      <c r="Z30" s="17">
        <f t="shared" si="59"/>
        <v>2.6838551907202648</v>
      </c>
      <c r="AA30" s="17">
        <f>Z30/10</f>
        <v>0.26838551907202646</v>
      </c>
      <c r="AB30" s="2"/>
      <c r="AC30" s="17">
        <f>N30</f>
        <v>3.3541987462205576</v>
      </c>
      <c r="AH30" s="2"/>
      <c r="AI30" s="2"/>
      <c r="AJ30" s="2"/>
      <c r="AK30" s="2"/>
      <c r="AL30" s="17"/>
      <c r="AM30" s="17">
        <f>AL30/10</f>
        <v>0</v>
      </c>
      <c r="AN30" s="2"/>
      <c r="AO30" s="17"/>
      <c r="BE30" s="1" t="s">
        <v>4</v>
      </c>
      <c r="BF30" s="1" t="s">
        <v>678</v>
      </c>
    </row>
    <row r="31" spans="1:74">
      <c r="A31" s="18" t="s">
        <v>239</v>
      </c>
      <c r="B31" s="18" t="s">
        <v>240</v>
      </c>
      <c r="C31" s="18"/>
      <c r="D31" s="18"/>
      <c r="E31" s="18" t="s">
        <v>186</v>
      </c>
      <c r="F31" s="18" t="s">
        <v>187</v>
      </c>
      <c r="G31" s="18" t="s">
        <v>183</v>
      </c>
      <c r="H31" s="2">
        <v>53.980751915444074</v>
      </c>
      <c r="I31" s="2">
        <v>2738.2604497577063</v>
      </c>
      <c r="J31" s="2">
        <v>3332.7960098448543</v>
      </c>
      <c r="K31" s="2">
        <v>5689.656928816119</v>
      </c>
      <c r="L31" s="17"/>
      <c r="M31" s="2"/>
      <c r="N31" s="17"/>
      <c r="S31" s="1" t="s">
        <v>239</v>
      </c>
      <c r="T31" s="1" t="s">
        <v>240</v>
      </c>
      <c r="V31" s="2">
        <f t="shared" si="56"/>
        <v>53.980751915444074</v>
      </c>
      <c r="W31" s="2">
        <f t="shared" si="57"/>
        <v>2738.2604497577063</v>
      </c>
      <c r="X31" s="2">
        <f t="shared" si="58"/>
        <v>3332.7960098448543</v>
      </c>
      <c r="Y31" s="2">
        <f t="shared" si="59"/>
        <v>5689.656928816119</v>
      </c>
      <c r="Z31" s="17"/>
      <c r="AA31" s="17"/>
      <c r="AB31" s="2"/>
      <c r="AC31" s="17"/>
      <c r="AH31" s="2"/>
      <c r="AI31" s="2"/>
      <c r="AJ31" s="2"/>
      <c r="AK31" s="2"/>
      <c r="AL31" s="17"/>
      <c r="AM31" s="17"/>
      <c r="AN31" s="2"/>
      <c r="AO31" s="17"/>
      <c r="BD31" s="1" t="s">
        <v>33</v>
      </c>
      <c r="BE31" s="11">
        <v>65.868227064788414</v>
      </c>
      <c r="BF31" s="1">
        <v>0.2</v>
      </c>
      <c r="BG31" s="1">
        <v>2.0000000000000001E-4</v>
      </c>
    </row>
    <row r="32" spans="1:74">
      <c r="A32" s="20" t="s">
        <v>241</v>
      </c>
      <c r="B32" s="20" t="s">
        <v>242</v>
      </c>
      <c r="C32" s="20"/>
      <c r="D32" s="20"/>
      <c r="E32" s="20" t="s">
        <v>186</v>
      </c>
      <c r="F32" s="20" t="s">
        <v>187</v>
      </c>
      <c r="G32" s="20" t="s">
        <v>183</v>
      </c>
      <c r="H32" s="22">
        <v>54.114715925454078</v>
      </c>
      <c r="I32" s="22">
        <v>3291.6513671010193</v>
      </c>
      <c r="J32" s="22">
        <v>1956.1970648641368</v>
      </c>
      <c r="K32" s="22">
        <v>707.60449949226609</v>
      </c>
      <c r="L32" s="23"/>
      <c r="M32" s="22"/>
      <c r="N32" s="23"/>
      <c r="O32" s="24"/>
      <c r="P32" s="24"/>
      <c r="Q32" s="24"/>
      <c r="S32" s="25" t="s">
        <v>241</v>
      </c>
      <c r="T32" s="25" t="s">
        <v>242</v>
      </c>
      <c r="U32" s="25"/>
      <c r="V32" s="22">
        <f>AVERAGE(H32:H33)</f>
        <v>53.240785613973898</v>
      </c>
      <c r="W32" s="22">
        <f>AVERAGE(I32:I33)</f>
        <v>3215.1728076991567</v>
      </c>
      <c r="X32" s="22">
        <f>AVERAGE(J32:J33)</f>
        <v>2637.1882594075582</v>
      </c>
      <c r="Y32" s="22">
        <f>AVERAGE(K32:K33)</f>
        <v>2410.7267013834785</v>
      </c>
      <c r="Z32" s="23"/>
      <c r="AA32" s="23"/>
      <c r="AB32" s="22"/>
      <c r="AC32" s="23"/>
      <c r="AD32" s="24"/>
      <c r="AE32" s="24"/>
      <c r="AF32" s="22"/>
      <c r="AH32" s="22">
        <f>_xlfn.STDEV.P(H32:H33)</f>
        <v>0.87393031148018352</v>
      </c>
      <c r="AI32" s="22">
        <f>_xlfn.STDEV.P(I32:I33)</f>
        <v>76.47855940186264</v>
      </c>
      <c r="AJ32" s="22">
        <f>_xlfn.STDEV.P(J32:J33)</f>
        <v>680.99119454342144</v>
      </c>
      <c r="AK32" s="22">
        <f>_xlfn.STDEV.P(K32:K33)</f>
        <v>1703.1222018912126</v>
      </c>
      <c r="AL32" s="23"/>
      <c r="AM32" s="23"/>
      <c r="AN32" s="22"/>
      <c r="AO32" s="23"/>
      <c r="AP32" s="24"/>
      <c r="AQ32" s="24"/>
      <c r="AR32" s="22"/>
      <c r="BD32" s="1" t="s">
        <v>34</v>
      </c>
      <c r="BE32" s="11"/>
      <c r="BG32" s="1">
        <v>2.0000000000000001E-4</v>
      </c>
    </row>
    <row r="33" spans="1:59">
      <c r="A33" s="20" t="s">
        <v>243</v>
      </c>
      <c r="B33" s="20" t="s">
        <v>244</v>
      </c>
      <c r="C33" s="20"/>
      <c r="D33" s="20"/>
      <c r="E33" s="20" t="s">
        <v>186</v>
      </c>
      <c r="F33" s="20" t="s">
        <v>187</v>
      </c>
      <c r="G33" s="20" t="s">
        <v>183</v>
      </c>
      <c r="H33" s="22">
        <v>52.366855302493711</v>
      </c>
      <c r="I33" s="22">
        <v>3138.6942482972941</v>
      </c>
      <c r="J33" s="22">
        <v>3318.1794539509797</v>
      </c>
      <c r="K33" s="22">
        <v>4113.8489032746911</v>
      </c>
      <c r="L33" s="23"/>
      <c r="M33" s="22"/>
      <c r="N33" s="23"/>
      <c r="O33" s="24"/>
      <c r="P33" s="24"/>
      <c r="Q33" s="24"/>
      <c r="S33" s="25" t="s">
        <v>243</v>
      </c>
      <c r="T33" s="25" t="s">
        <v>244</v>
      </c>
      <c r="U33" s="25"/>
      <c r="V33" s="22"/>
      <c r="W33" s="22"/>
      <c r="X33" s="22"/>
      <c r="Y33" s="22"/>
      <c r="Z33" s="23"/>
      <c r="AA33" s="23"/>
      <c r="AB33" s="22"/>
      <c r="AC33" s="23"/>
      <c r="AD33" s="24"/>
      <c r="AE33" s="24"/>
      <c r="AF33" s="22"/>
      <c r="AH33" s="22"/>
      <c r="AI33" s="22"/>
      <c r="AJ33" s="22"/>
      <c r="AK33" s="22"/>
      <c r="AL33" s="23"/>
      <c r="AM33" s="23"/>
      <c r="AN33" s="22"/>
      <c r="AO33" s="23"/>
      <c r="AP33" s="24"/>
      <c r="AQ33" s="24"/>
      <c r="AR33" s="22"/>
      <c r="BD33" s="1" t="s">
        <v>35</v>
      </c>
      <c r="BE33" s="11">
        <v>70.093670792425357</v>
      </c>
      <c r="BF33" s="1">
        <v>0.2</v>
      </c>
      <c r="BG33" s="1">
        <v>2.0000000000000001E-4</v>
      </c>
    </row>
    <row r="34" spans="1:5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7"/>
      <c r="M34" s="2"/>
      <c r="N34" s="17"/>
      <c r="V34" s="2"/>
      <c r="W34" s="3"/>
      <c r="X34" s="3"/>
      <c r="Y34" s="2"/>
      <c r="Z34" s="3"/>
      <c r="AA34" s="3"/>
      <c r="AB34" s="3"/>
      <c r="AC34" s="3"/>
      <c r="AH34" s="2"/>
      <c r="AI34" s="2"/>
      <c r="AJ34" s="2"/>
      <c r="AK34" s="2"/>
      <c r="AL34" s="17"/>
      <c r="AM34" s="17"/>
      <c r="AN34" s="2"/>
      <c r="AO34" s="17"/>
      <c r="BD34" s="1" t="s">
        <v>36</v>
      </c>
      <c r="BE34" s="11">
        <v>69.345555555555563</v>
      </c>
      <c r="BF34" s="1">
        <v>0.2</v>
      </c>
      <c r="BG34" s="1">
        <v>2.0000000000000001E-4</v>
      </c>
    </row>
    <row r="35" spans="1:59">
      <c r="A35" s="32" t="s">
        <v>179</v>
      </c>
      <c r="B35" s="16" t="s">
        <v>571</v>
      </c>
      <c r="C35" s="32"/>
      <c r="D35" s="32"/>
      <c r="E35" s="32" t="s">
        <v>181</v>
      </c>
      <c r="F35" s="32" t="s">
        <v>182</v>
      </c>
      <c r="G35" s="32" t="s">
        <v>183</v>
      </c>
      <c r="H35" s="2">
        <v>53.909991226205044</v>
      </c>
      <c r="I35" s="2">
        <v>2960.5180975644575</v>
      </c>
      <c r="J35" s="2">
        <v>2654.445843922053</v>
      </c>
      <c r="K35" s="2">
        <v>2344.4333809474233</v>
      </c>
      <c r="L35" s="17"/>
      <c r="M35" s="2"/>
      <c r="N35" s="17">
        <v>3.266386038861659</v>
      </c>
      <c r="O35" s="3">
        <v>0.11288505883926507</v>
      </c>
      <c r="P35" s="3">
        <v>3.8228902178798884E-3</v>
      </c>
      <c r="S35" s="1" t="s">
        <v>179</v>
      </c>
      <c r="T35" s="1" t="s">
        <v>245</v>
      </c>
      <c r="V35" s="2">
        <f>H35</f>
        <v>53.909991226205044</v>
      </c>
      <c r="W35" s="2">
        <f t="shared" ref="W35" si="60">I35</f>
        <v>2960.5180975644575</v>
      </c>
      <c r="X35" s="2">
        <f t="shared" ref="X35" si="61">J35</f>
        <v>2654.445843922053</v>
      </c>
      <c r="Y35" s="2">
        <f t="shared" ref="Y35" si="62">K35</f>
        <v>2344.4333809474233</v>
      </c>
      <c r="Z35" s="17"/>
      <c r="AA35" s="17"/>
      <c r="AB35" s="2"/>
      <c r="AC35" s="17">
        <f t="shared" ref="AC35" si="63">N35</f>
        <v>3.266386038861659</v>
      </c>
      <c r="AD35" s="3">
        <f t="shared" ref="AD35" si="64">O35</f>
        <v>0.11288505883926507</v>
      </c>
      <c r="AE35" s="3">
        <f t="shared" ref="AE35" si="65">P35</f>
        <v>3.8228902178798884E-3</v>
      </c>
      <c r="AH35" s="2"/>
      <c r="AI35" s="2"/>
      <c r="AJ35" s="2"/>
      <c r="AK35" s="2"/>
      <c r="AL35" s="17"/>
      <c r="AM35" s="17"/>
      <c r="AN35" s="2"/>
      <c r="AO35" s="17"/>
      <c r="BD35" s="1" t="s">
        <v>37</v>
      </c>
      <c r="BE35" s="11">
        <v>69.676000000000002</v>
      </c>
      <c r="BF35" s="1">
        <v>0.2</v>
      </c>
      <c r="BG35" s="1">
        <v>2.0000000000000001E-4</v>
      </c>
    </row>
    <row r="36" spans="1:59">
      <c r="A36" s="32" t="s">
        <v>246</v>
      </c>
      <c r="B36" s="32" t="s">
        <v>247</v>
      </c>
      <c r="C36" s="32"/>
      <c r="D36" s="32"/>
      <c r="E36" s="32" t="s">
        <v>186</v>
      </c>
      <c r="F36" s="32" t="s">
        <v>187</v>
      </c>
      <c r="G36" s="32" t="s">
        <v>183</v>
      </c>
      <c r="H36" s="22">
        <v>54.674553733850331</v>
      </c>
      <c r="I36" s="22">
        <v>3061.1007809580447</v>
      </c>
      <c r="J36" s="22">
        <v>3153.9899833513732</v>
      </c>
      <c r="K36" s="22">
        <v>605.41177133079589</v>
      </c>
      <c r="L36" s="23"/>
      <c r="M36" s="22"/>
      <c r="N36" s="23"/>
      <c r="O36" s="24"/>
      <c r="P36" s="24"/>
      <c r="Q36" s="24"/>
      <c r="S36" s="25" t="s">
        <v>246</v>
      </c>
      <c r="T36" s="25" t="s">
        <v>247</v>
      </c>
      <c r="U36" s="25"/>
      <c r="V36" s="22">
        <f>AVERAGE(H36:H39)</f>
        <v>55.024331782435453</v>
      </c>
      <c r="W36" s="22">
        <f>AVERAGE(I36:I39)</f>
        <v>3497.2396815688107</v>
      </c>
      <c r="X36" s="22">
        <f>AVERAGE(J36:J39)</f>
        <v>3562.8451445828564</v>
      </c>
      <c r="Y36" s="22">
        <f>AVERAGE(K36:K39)</f>
        <v>379.5961120757284</v>
      </c>
      <c r="Z36" s="23">
        <f>AVERAGE(L36:L39)</f>
        <v>4.1360420676942029</v>
      </c>
      <c r="AA36" s="23">
        <f>Z36/10</f>
        <v>0.41360420676942028</v>
      </c>
      <c r="AB36" s="22"/>
      <c r="AC36" s="23">
        <f>AVERAGE(N36:N39)</f>
        <v>4.5596303801104954</v>
      </c>
      <c r="AD36" s="24"/>
      <c r="AE36" s="24"/>
      <c r="AF36" s="22"/>
      <c r="AH36" s="22">
        <f>_xlfn.STDEV.P(H36:H39)</f>
        <v>2.7041666831525468</v>
      </c>
      <c r="AI36" s="22">
        <f>_xlfn.STDEV.P(I36:I39)</f>
        <v>949.30563287111499</v>
      </c>
      <c r="AJ36" s="22">
        <f>_xlfn.STDEV.P(J36:J39)</f>
        <v>1054.879309131702</v>
      </c>
      <c r="AK36" s="22">
        <f>_xlfn.STDEV.P(K36:K39)</f>
        <v>180.7243157295176</v>
      </c>
      <c r="AL36" s="23"/>
      <c r="AM36" s="23">
        <f>AL36/10</f>
        <v>0</v>
      </c>
      <c r="AN36" s="22"/>
      <c r="AO36" s="23"/>
      <c r="AP36" s="24"/>
      <c r="AQ36" s="24"/>
      <c r="AR36" s="22"/>
      <c r="BD36" s="1" t="s">
        <v>38</v>
      </c>
      <c r="BE36" s="11">
        <v>70.146000000000001</v>
      </c>
      <c r="BF36" s="1">
        <v>0.2</v>
      </c>
      <c r="BG36" s="1">
        <v>2.0000000000000001E-4</v>
      </c>
    </row>
    <row r="37" spans="1:59">
      <c r="A37" s="32" t="s">
        <v>248</v>
      </c>
      <c r="B37" s="32" t="s">
        <v>249</v>
      </c>
      <c r="C37" s="32"/>
      <c r="D37" s="32"/>
      <c r="E37" s="32" t="s">
        <v>186</v>
      </c>
      <c r="F37" s="32" t="s">
        <v>187</v>
      </c>
      <c r="G37" s="32" t="s">
        <v>183</v>
      </c>
      <c r="H37" s="22">
        <v>53.066951065353585</v>
      </c>
      <c r="I37" s="22">
        <v>2154.5296128301939</v>
      </c>
      <c r="J37" s="22">
        <v>2130.7691046371242</v>
      </c>
      <c r="K37" s="22">
        <v>304.14611299464417</v>
      </c>
      <c r="L37" s="23"/>
      <c r="M37" s="22"/>
      <c r="N37" s="23"/>
      <c r="O37" s="24"/>
      <c r="P37" s="24"/>
      <c r="Q37" s="24"/>
      <c r="S37" s="25" t="s">
        <v>248</v>
      </c>
      <c r="T37" s="25" t="s">
        <v>249</v>
      </c>
      <c r="U37" s="25"/>
      <c r="V37" s="22"/>
      <c r="W37" s="22"/>
      <c r="X37" s="22"/>
      <c r="Y37" s="22"/>
      <c r="Z37" s="23"/>
      <c r="AA37" s="23"/>
      <c r="AB37" s="22"/>
      <c r="AC37" s="23"/>
      <c r="AD37" s="24"/>
      <c r="AE37" s="24"/>
      <c r="AF37" s="22"/>
      <c r="AH37" s="22"/>
      <c r="AI37" s="22"/>
      <c r="AJ37" s="22"/>
      <c r="AK37" s="22"/>
      <c r="AL37" s="23"/>
      <c r="AM37" s="23"/>
      <c r="AN37" s="22"/>
      <c r="AO37" s="23"/>
      <c r="AP37" s="24"/>
      <c r="AQ37" s="24"/>
      <c r="AR37" s="22"/>
      <c r="BD37" s="1" t="s">
        <v>39</v>
      </c>
      <c r="BE37" s="11"/>
      <c r="BG37" s="1">
        <v>2.0000000000000001E-4</v>
      </c>
    </row>
    <row r="38" spans="1:59">
      <c r="A38" s="20" t="s">
        <v>250</v>
      </c>
      <c r="B38" s="20" t="s">
        <v>251</v>
      </c>
      <c r="C38" s="20"/>
      <c r="D38" s="20"/>
      <c r="E38" s="20" t="s">
        <v>186</v>
      </c>
      <c r="F38" s="20" t="s">
        <v>195</v>
      </c>
      <c r="G38" s="20"/>
      <c r="H38" s="22">
        <v>59.542052590745591</v>
      </c>
      <c r="I38" s="22">
        <v>4508.0837717600998</v>
      </c>
      <c r="J38" s="22">
        <v>5002.2342735215207</v>
      </c>
      <c r="K38" s="22">
        <v>481.40873811359626</v>
      </c>
      <c r="L38" s="23">
        <v>4.1360420676942029</v>
      </c>
      <c r="M38" s="22"/>
      <c r="N38" s="23">
        <v>4.5596303801104954</v>
      </c>
      <c r="O38" s="24"/>
      <c r="P38" s="24"/>
      <c r="Q38" s="24"/>
      <c r="S38" s="25" t="s">
        <v>250</v>
      </c>
      <c r="T38" s="25" t="s">
        <v>251</v>
      </c>
      <c r="U38" s="25"/>
      <c r="V38" s="22"/>
      <c r="W38" s="22"/>
      <c r="X38" s="22"/>
      <c r="Y38" s="22"/>
      <c r="Z38" s="23"/>
      <c r="AA38" s="23"/>
      <c r="AB38" s="22"/>
      <c r="AC38" s="23"/>
      <c r="AD38" s="24"/>
      <c r="AE38" s="24"/>
      <c r="AF38" s="22"/>
      <c r="AH38" s="22"/>
      <c r="AI38" s="22"/>
      <c r="AJ38" s="22"/>
      <c r="AK38" s="22"/>
      <c r="AL38" s="23"/>
      <c r="AM38" s="23"/>
      <c r="AN38" s="22"/>
      <c r="AO38" s="23"/>
      <c r="AP38" s="24"/>
      <c r="AQ38" s="24"/>
      <c r="AR38" s="22"/>
      <c r="BD38" s="1" t="s">
        <v>40</v>
      </c>
      <c r="BE38" s="11">
        <v>67.112499999999997</v>
      </c>
      <c r="BF38" s="1">
        <v>0.2</v>
      </c>
      <c r="BG38" s="1">
        <v>2.0000000000000001E-4</v>
      </c>
    </row>
    <row r="39" spans="1:59">
      <c r="A39" s="20" t="s">
        <v>252</v>
      </c>
      <c r="B39" s="20" t="s">
        <v>253</v>
      </c>
      <c r="C39" s="20"/>
      <c r="D39" s="20"/>
      <c r="E39" s="20" t="s">
        <v>186</v>
      </c>
      <c r="F39" s="20" t="s">
        <v>195</v>
      </c>
      <c r="G39" s="20"/>
      <c r="H39" s="22">
        <v>52.813769739792306</v>
      </c>
      <c r="I39" s="22">
        <v>4265.2445607269037</v>
      </c>
      <c r="J39" s="22">
        <v>3964.387216821407</v>
      </c>
      <c r="K39" s="22">
        <v>127.41782586387738</v>
      </c>
      <c r="L39" s="23"/>
      <c r="M39" s="22"/>
      <c r="N39" s="23"/>
      <c r="O39" s="24"/>
      <c r="P39" s="24"/>
      <c r="Q39" s="24"/>
      <c r="S39" s="25" t="s">
        <v>252</v>
      </c>
      <c r="T39" s="25" t="s">
        <v>253</v>
      </c>
      <c r="U39" s="25"/>
      <c r="V39" s="22"/>
      <c r="W39" s="22"/>
      <c r="X39" s="22"/>
      <c r="Y39" s="22"/>
      <c r="Z39" s="23"/>
      <c r="AA39" s="23"/>
      <c r="AB39" s="22"/>
      <c r="AC39" s="23"/>
      <c r="AD39" s="24"/>
      <c r="AE39" s="24"/>
      <c r="AF39" s="22"/>
      <c r="AH39" s="22"/>
      <c r="AI39" s="22"/>
      <c r="AJ39" s="22"/>
      <c r="AK39" s="22"/>
      <c r="AL39" s="23"/>
      <c r="AM39" s="23"/>
      <c r="AN39" s="22"/>
      <c r="AO39" s="23"/>
      <c r="AP39" s="24"/>
      <c r="AQ39" s="24"/>
      <c r="AR39" s="22"/>
      <c r="BD39" s="1" t="s">
        <v>41</v>
      </c>
      <c r="BE39" s="11">
        <v>68.33</v>
      </c>
      <c r="BF39" s="1">
        <v>0.2</v>
      </c>
      <c r="BG39" s="1">
        <v>2.0000000000000001E-4</v>
      </c>
    </row>
    <row r="40" spans="1:59">
      <c r="A40" s="21" t="s">
        <v>254</v>
      </c>
      <c r="B40" s="16" t="s">
        <v>572</v>
      </c>
      <c r="C40" s="21"/>
      <c r="D40" s="21"/>
      <c r="E40" s="21" t="s">
        <v>181</v>
      </c>
      <c r="F40" s="21" t="s">
        <v>182</v>
      </c>
      <c r="G40" s="21" t="s">
        <v>183</v>
      </c>
      <c r="H40" s="2">
        <v>54.799379043708186</v>
      </c>
      <c r="I40" s="2">
        <v>562.67812813554599</v>
      </c>
      <c r="J40" s="2">
        <v>4011.5786126674161</v>
      </c>
      <c r="K40" s="2">
        <v>315.83491199452664</v>
      </c>
      <c r="L40" s="17"/>
      <c r="M40" s="2">
        <v>34.707333481601424</v>
      </c>
      <c r="N40" s="17">
        <v>4.0622953881668966</v>
      </c>
      <c r="O40" s="3">
        <v>7.4772166156934911E-2</v>
      </c>
      <c r="S40" s="1" t="s">
        <v>254</v>
      </c>
      <c r="T40" s="1" t="s">
        <v>255</v>
      </c>
      <c r="V40" s="2">
        <f t="shared" ref="V40:V41" si="66">H40</f>
        <v>54.799379043708186</v>
      </c>
      <c r="W40" s="2">
        <f t="shared" ref="W40:W41" si="67">I40</f>
        <v>562.67812813554599</v>
      </c>
      <c r="X40" s="2">
        <f t="shared" ref="X40:X41" si="68">J40</f>
        <v>4011.5786126674161</v>
      </c>
      <c r="Y40" s="2">
        <f t="shared" ref="Y40:Y41" si="69">K40</f>
        <v>315.83491199452664</v>
      </c>
      <c r="Z40" s="17"/>
      <c r="AA40" s="17"/>
      <c r="AB40" s="2">
        <f t="shared" ref="AB40:AB41" si="70">M40</f>
        <v>34.707333481601424</v>
      </c>
      <c r="AC40" s="17">
        <f t="shared" ref="AC40:AC41" si="71">N40</f>
        <v>4.0622953881668966</v>
      </c>
      <c r="AD40" s="3">
        <f t="shared" ref="AD40:AD41" si="72">O40</f>
        <v>7.4772166156934911E-2</v>
      </c>
      <c r="AH40" s="2"/>
      <c r="AI40" s="2"/>
      <c r="AJ40" s="2"/>
      <c r="AK40" s="2"/>
      <c r="AL40" s="17"/>
      <c r="AM40" s="17"/>
      <c r="AN40" s="2"/>
      <c r="AO40" s="17"/>
      <c r="BD40" s="1" t="s">
        <v>42</v>
      </c>
      <c r="BE40" s="11">
        <v>68.263333333333335</v>
      </c>
      <c r="BF40" s="1">
        <v>0.2</v>
      </c>
      <c r="BG40" s="1">
        <v>2.0000000000000001E-4</v>
      </c>
    </row>
    <row r="41" spans="1:59">
      <c r="A41" s="21" t="s">
        <v>256</v>
      </c>
      <c r="B41" s="16" t="s">
        <v>573</v>
      </c>
      <c r="C41" s="21"/>
      <c r="D41" s="21"/>
      <c r="E41" s="21" t="s">
        <v>181</v>
      </c>
      <c r="F41" s="21" t="s">
        <v>182</v>
      </c>
      <c r="G41" s="21" t="s">
        <v>183</v>
      </c>
      <c r="H41" s="2">
        <v>54.31241498162521</v>
      </c>
      <c r="I41" s="2">
        <v>3219.5201247213886</v>
      </c>
      <c r="J41" s="2">
        <v>4057.4972316319495</v>
      </c>
      <c r="K41" s="2">
        <v>429.9496807945921</v>
      </c>
      <c r="L41" s="17"/>
      <c r="M41" s="2">
        <v>35.589777078902529</v>
      </c>
      <c r="N41" s="17">
        <v>3.4088257199350918</v>
      </c>
      <c r="O41" s="3">
        <v>3.9743337783646283E-2</v>
      </c>
      <c r="P41" s="3">
        <v>3.0218701828636698E-3</v>
      </c>
      <c r="S41" s="1" t="s">
        <v>256</v>
      </c>
      <c r="T41" s="1" t="s">
        <v>257</v>
      </c>
      <c r="V41" s="2">
        <f t="shared" si="66"/>
        <v>54.31241498162521</v>
      </c>
      <c r="W41" s="2">
        <f t="shared" si="67"/>
        <v>3219.5201247213886</v>
      </c>
      <c r="X41" s="2">
        <f t="shared" si="68"/>
        <v>4057.4972316319495</v>
      </c>
      <c r="Y41" s="2">
        <f t="shared" si="69"/>
        <v>429.9496807945921</v>
      </c>
      <c r="Z41" s="17"/>
      <c r="AA41" s="17"/>
      <c r="AB41" s="2">
        <f t="shared" si="70"/>
        <v>35.589777078902529</v>
      </c>
      <c r="AC41" s="17">
        <f t="shared" si="71"/>
        <v>3.4088257199350918</v>
      </c>
      <c r="AD41" s="3">
        <f t="shared" si="72"/>
        <v>3.9743337783646283E-2</v>
      </c>
      <c r="AE41" s="3">
        <f t="shared" ref="AE41" si="73">P41</f>
        <v>3.0218701828636698E-3</v>
      </c>
      <c r="AH41" s="2"/>
      <c r="AI41" s="2"/>
      <c r="AJ41" s="2"/>
      <c r="AK41" s="2"/>
      <c r="AL41" s="17"/>
      <c r="AM41" s="17"/>
      <c r="AN41" s="2"/>
      <c r="AO41" s="17"/>
      <c r="BD41" s="1" t="s">
        <v>43</v>
      </c>
      <c r="BE41" s="11"/>
      <c r="BG41" s="1">
        <v>2.0000000000000001E-4</v>
      </c>
    </row>
    <row r="42" spans="1:59">
      <c r="A42" s="32" t="s">
        <v>258</v>
      </c>
      <c r="B42" s="32" t="s">
        <v>259</v>
      </c>
      <c r="C42" s="32"/>
      <c r="D42" s="32"/>
      <c r="E42" s="32" t="s">
        <v>186</v>
      </c>
      <c r="F42" s="32" t="s">
        <v>187</v>
      </c>
      <c r="G42" s="32" t="s">
        <v>183</v>
      </c>
      <c r="H42" s="22">
        <v>54.11388455511235</v>
      </c>
      <c r="I42" s="22">
        <v>1678.3722628007793</v>
      </c>
      <c r="J42" s="22">
        <v>2408.9773369451414</v>
      </c>
      <c r="K42" s="22">
        <v>428.95820843416664</v>
      </c>
      <c r="L42" s="23"/>
      <c r="M42" s="22"/>
      <c r="N42" s="23"/>
      <c r="O42" s="24"/>
      <c r="P42" s="24"/>
      <c r="Q42" s="24"/>
      <c r="S42" s="25" t="s">
        <v>258</v>
      </c>
      <c r="T42" s="25" t="s">
        <v>259</v>
      </c>
      <c r="U42" s="25"/>
      <c r="V42" s="22">
        <f>AVERAGE(H42:H43)</f>
        <v>53.989060458051227</v>
      </c>
      <c r="W42" s="22">
        <f>AVERAGE(I42:I43)</f>
        <v>1678.3722628007793</v>
      </c>
      <c r="X42" s="22">
        <f>AVERAGE(J42:J43)</f>
        <v>3185.8216012413723</v>
      </c>
      <c r="Y42" s="22">
        <f>AVERAGE(K42:K43)</f>
        <v>562.37670300587638</v>
      </c>
      <c r="Z42" s="23"/>
      <c r="AA42" s="23"/>
      <c r="AB42" s="22"/>
      <c r="AC42" s="23"/>
      <c r="AD42" s="24"/>
      <c r="AE42" s="24"/>
      <c r="AF42" s="22"/>
      <c r="AH42" s="22">
        <f>_xlfn.STDEV.P(H42:H43)</f>
        <v>0.12482409706112563</v>
      </c>
      <c r="AI42" s="22"/>
      <c r="AJ42" s="22">
        <f>_xlfn.STDEV.P(J42:J43)</f>
        <v>776.84426429623056</v>
      </c>
      <c r="AK42" s="22">
        <f>_xlfn.STDEV.P(K42:K43)</f>
        <v>133.4184945717094</v>
      </c>
      <c r="AL42" s="23"/>
      <c r="AM42" s="23"/>
      <c r="AN42" s="22"/>
      <c r="AO42" s="23"/>
      <c r="AP42" s="24"/>
      <c r="AQ42" s="24"/>
      <c r="AR42" s="22"/>
      <c r="BD42" s="1" t="s">
        <v>44</v>
      </c>
      <c r="BE42" s="11">
        <v>68.46576287011581</v>
      </c>
      <c r="BF42" s="1">
        <v>0.2</v>
      </c>
      <c r="BG42" s="1">
        <v>2.0000000000000001E-4</v>
      </c>
    </row>
    <row r="43" spans="1:59">
      <c r="A43" s="32" t="s">
        <v>260</v>
      </c>
      <c r="B43" s="32" t="s">
        <v>261</v>
      </c>
      <c r="C43" s="32"/>
      <c r="D43" s="32"/>
      <c r="E43" s="32" t="s">
        <v>186</v>
      </c>
      <c r="F43" s="32" t="s">
        <v>187</v>
      </c>
      <c r="G43" s="32" t="s">
        <v>183</v>
      </c>
      <c r="H43" s="22">
        <v>53.864236360990098</v>
      </c>
      <c r="I43" s="22"/>
      <c r="J43" s="22">
        <v>3962.6658655376032</v>
      </c>
      <c r="K43" s="22">
        <v>695.79519757758601</v>
      </c>
      <c r="L43" s="23"/>
      <c r="M43" s="22"/>
      <c r="N43" s="23"/>
      <c r="O43" s="24"/>
      <c r="P43" s="24"/>
      <c r="Q43" s="24"/>
      <c r="S43" s="25" t="s">
        <v>260</v>
      </c>
      <c r="T43" s="25" t="s">
        <v>261</v>
      </c>
      <c r="U43" s="25"/>
      <c r="V43" s="22"/>
      <c r="W43" s="22"/>
      <c r="X43" s="22"/>
      <c r="Y43" s="22"/>
      <c r="Z43" s="23"/>
      <c r="AA43" s="23"/>
      <c r="AB43" s="22"/>
      <c r="AC43" s="23"/>
      <c r="AD43" s="24"/>
      <c r="AE43" s="24"/>
      <c r="AF43" s="22"/>
      <c r="AH43" s="22"/>
      <c r="AI43" s="22"/>
      <c r="AJ43" s="22"/>
      <c r="AK43" s="22"/>
      <c r="AL43" s="23"/>
      <c r="AM43" s="23"/>
      <c r="AN43" s="22"/>
      <c r="AO43" s="23"/>
      <c r="AP43" s="24"/>
      <c r="AQ43" s="24"/>
      <c r="AR43" s="22"/>
      <c r="BD43" s="1" t="s">
        <v>45</v>
      </c>
      <c r="BE43" s="11"/>
      <c r="BG43" s="1">
        <v>2.0000000000000001E-4</v>
      </c>
    </row>
    <row r="44" spans="1:59">
      <c r="A44" s="20" t="s">
        <v>262</v>
      </c>
      <c r="B44" s="20" t="s">
        <v>263</v>
      </c>
      <c r="C44" s="20"/>
      <c r="D44" s="20"/>
      <c r="E44" s="20" t="s">
        <v>186</v>
      </c>
      <c r="F44" s="20" t="s">
        <v>195</v>
      </c>
      <c r="G44" s="20"/>
      <c r="H44" s="33">
        <v>55.236837904046524</v>
      </c>
      <c r="I44" s="33"/>
      <c r="J44" s="33">
        <v>4938.1399557151281</v>
      </c>
      <c r="K44" s="33">
        <v>1639.2712634864622</v>
      </c>
      <c r="L44" s="34">
        <v>4.2053360754768141</v>
      </c>
      <c r="M44" s="33"/>
      <c r="N44" s="34">
        <v>2.1777450131410765</v>
      </c>
      <c r="O44" s="35"/>
      <c r="P44" s="35"/>
      <c r="Q44" s="35"/>
      <c r="S44" s="36" t="s">
        <v>262</v>
      </c>
      <c r="T44" s="36" t="s">
        <v>263</v>
      </c>
      <c r="U44" s="36"/>
      <c r="V44" s="33">
        <f>AVERAGE(H44:H45)</f>
        <v>55.561973336692304</v>
      </c>
      <c r="W44" s="33"/>
      <c r="X44" s="33">
        <f>AVERAGE(J44:J45)</f>
        <v>4366.6397608240277</v>
      </c>
      <c r="Y44" s="33">
        <f>AVERAGE(K44:K45)</f>
        <v>1189.2617973299318</v>
      </c>
      <c r="Z44" s="34">
        <f>AVERAGE(L44:L45)</f>
        <v>3.6563599718167676</v>
      </c>
      <c r="AA44" s="34">
        <f>Z44/10</f>
        <v>0.36563599718167678</v>
      </c>
      <c r="AB44" s="33"/>
      <c r="AC44" s="34">
        <f>AVERAGE(N44:N45)</f>
        <v>2.1777450131410765</v>
      </c>
      <c r="AD44" s="35"/>
      <c r="AE44" s="35"/>
      <c r="AF44" s="33"/>
      <c r="AH44" s="33">
        <f>_xlfn.STDEV.P(H44:H45)</f>
        <v>0.32513543264578004</v>
      </c>
      <c r="AI44" s="33"/>
      <c r="AJ44" s="33">
        <f>_xlfn.STDEV.P(J44:J45)</f>
        <v>571.50019489110355</v>
      </c>
      <c r="AK44" s="33">
        <f>_xlfn.STDEV.P(K44:K45)</f>
        <v>450.00946615653038</v>
      </c>
      <c r="AL44" s="34">
        <f>_xlfn.STDEV.P(L44:L45)</f>
        <v>0.54897610366004679</v>
      </c>
      <c r="AM44" s="34">
        <f>AL44/10</f>
        <v>5.4897610366004677E-2</v>
      </c>
      <c r="AN44" s="33"/>
      <c r="AO44" s="34"/>
      <c r="AP44" s="35"/>
      <c r="AQ44" s="35"/>
      <c r="AR44" s="33"/>
      <c r="BE44" s="11"/>
    </row>
    <row r="45" spans="1:59">
      <c r="A45" s="20" t="s">
        <v>264</v>
      </c>
      <c r="B45" s="20" t="s">
        <v>265</v>
      </c>
      <c r="C45" s="20"/>
      <c r="D45" s="20"/>
      <c r="E45" s="20" t="s">
        <v>186</v>
      </c>
      <c r="F45" s="20" t="s">
        <v>195</v>
      </c>
      <c r="G45" s="20"/>
      <c r="H45" s="33">
        <v>55.887108769338084</v>
      </c>
      <c r="I45" s="33"/>
      <c r="J45" s="33">
        <v>3795.1395659329278</v>
      </c>
      <c r="K45" s="33">
        <v>739.25233117340133</v>
      </c>
      <c r="L45" s="34">
        <v>3.1073838681567216</v>
      </c>
      <c r="M45" s="33"/>
      <c r="N45" s="34"/>
      <c r="O45" s="35"/>
      <c r="P45" s="35"/>
      <c r="Q45" s="35"/>
      <c r="S45" s="36" t="s">
        <v>264</v>
      </c>
      <c r="T45" s="36" t="s">
        <v>265</v>
      </c>
      <c r="U45" s="36"/>
      <c r="V45" s="33"/>
      <c r="W45" s="33"/>
      <c r="X45" s="33"/>
      <c r="Y45" s="33"/>
      <c r="Z45" s="34"/>
      <c r="AA45" s="34"/>
      <c r="AB45" s="33"/>
      <c r="AC45" s="34"/>
      <c r="AD45" s="35"/>
      <c r="AE45" s="35"/>
      <c r="AF45" s="33"/>
      <c r="AH45" s="33"/>
      <c r="AI45" s="33"/>
      <c r="AJ45" s="33"/>
      <c r="AK45" s="33"/>
      <c r="AL45" s="34"/>
      <c r="AM45" s="34"/>
      <c r="AN45" s="33"/>
      <c r="AO45" s="34"/>
      <c r="AP45" s="35"/>
      <c r="AQ45" s="35"/>
      <c r="AR45" s="33"/>
      <c r="BD45" s="1" t="s">
        <v>46</v>
      </c>
      <c r="BE45" s="11">
        <v>60.873526025468088</v>
      </c>
      <c r="BF45" s="1">
        <v>0.4</v>
      </c>
      <c r="BG45" s="1">
        <v>4.0000000000000002E-4</v>
      </c>
    </row>
    <row r="46" spans="1:59">
      <c r="A46" s="15" t="s">
        <v>266</v>
      </c>
      <c r="B46" s="15" t="s">
        <v>267</v>
      </c>
      <c r="C46" s="15"/>
      <c r="D46" s="15"/>
      <c r="E46" s="15" t="s">
        <v>186</v>
      </c>
      <c r="F46" s="15" t="s">
        <v>187</v>
      </c>
      <c r="G46" s="15" t="s">
        <v>183</v>
      </c>
      <c r="H46" s="2">
        <v>55.553630675421154</v>
      </c>
      <c r="I46" s="2">
        <v>1837.1238873950051</v>
      </c>
      <c r="J46" s="2">
        <v>2196.7969995957787</v>
      </c>
      <c r="K46" s="2">
        <v>8814.7949139101347</v>
      </c>
      <c r="L46" s="17"/>
      <c r="M46" s="2"/>
      <c r="N46" s="17"/>
      <c r="S46" s="1" t="s">
        <v>266</v>
      </c>
      <c r="T46" s="1" t="s">
        <v>267</v>
      </c>
      <c r="V46" s="2">
        <f t="shared" ref="V46:V47" si="74">H46</f>
        <v>55.553630675421154</v>
      </c>
      <c r="W46" s="2">
        <f t="shared" ref="W46:W47" si="75">I46</f>
        <v>1837.1238873950051</v>
      </c>
      <c r="X46" s="2">
        <f t="shared" ref="X46:X47" si="76">J46</f>
        <v>2196.7969995957787</v>
      </c>
      <c r="Y46" s="2">
        <f t="shared" ref="Y46:Y47" si="77">K46</f>
        <v>8814.7949139101347</v>
      </c>
      <c r="Z46" s="17"/>
      <c r="AA46" s="17"/>
      <c r="AB46" s="2"/>
      <c r="AC46" s="17"/>
      <c r="AH46" s="2"/>
      <c r="AI46" s="2"/>
      <c r="AJ46" s="2"/>
      <c r="AK46" s="2"/>
      <c r="AL46" s="17"/>
      <c r="AM46" s="17"/>
      <c r="AN46" s="2"/>
      <c r="AO46" s="17"/>
      <c r="BD46" s="1" t="s">
        <v>47</v>
      </c>
      <c r="BE46" s="11">
        <v>61.71</v>
      </c>
      <c r="BF46" s="1">
        <v>0.4</v>
      </c>
      <c r="BG46" s="1">
        <v>4.0000000000000002E-4</v>
      </c>
    </row>
    <row r="47" spans="1:59">
      <c r="A47" s="15" t="s">
        <v>268</v>
      </c>
      <c r="B47" s="15" t="s">
        <v>269</v>
      </c>
      <c r="C47" s="15"/>
      <c r="D47" s="15"/>
      <c r="E47" s="15" t="s">
        <v>186</v>
      </c>
      <c r="F47" s="15" t="s">
        <v>187</v>
      </c>
      <c r="G47" s="15" t="s">
        <v>183</v>
      </c>
      <c r="H47" s="2">
        <v>54.719990958667935</v>
      </c>
      <c r="I47" s="2">
        <v>2987.2726432958061</v>
      </c>
      <c r="J47" s="2">
        <v>1501.797593914906</v>
      </c>
      <c r="K47" s="2">
        <v>5759.3900451321342</v>
      </c>
      <c r="L47" s="17"/>
      <c r="M47" s="2"/>
      <c r="N47" s="17"/>
      <c r="S47" s="1" t="s">
        <v>268</v>
      </c>
      <c r="T47" s="1" t="s">
        <v>269</v>
      </c>
      <c r="V47" s="2">
        <f t="shared" si="74"/>
        <v>54.719990958667935</v>
      </c>
      <c r="W47" s="2">
        <f t="shared" si="75"/>
        <v>2987.2726432958061</v>
      </c>
      <c r="X47" s="2">
        <f t="shared" si="76"/>
        <v>1501.797593914906</v>
      </c>
      <c r="Y47" s="2">
        <f t="shared" si="77"/>
        <v>5759.3900451321342</v>
      </c>
      <c r="Z47" s="17"/>
      <c r="AA47" s="17"/>
      <c r="AB47" s="2"/>
      <c r="AC47" s="17"/>
      <c r="AH47" s="2"/>
      <c r="AI47" s="2"/>
      <c r="AJ47" s="2"/>
      <c r="AK47" s="2"/>
      <c r="AL47" s="17"/>
      <c r="AM47" s="17"/>
      <c r="AN47" s="2"/>
      <c r="AO47" s="17"/>
      <c r="BD47" s="1" t="s">
        <v>42</v>
      </c>
      <c r="BE47" s="11"/>
      <c r="BG47" s="1">
        <v>4.0000000000000002E-4</v>
      </c>
    </row>
    <row r="48" spans="1:59">
      <c r="A48" s="15" t="s">
        <v>270</v>
      </c>
      <c r="B48" s="15" t="s">
        <v>271</v>
      </c>
      <c r="C48" s="15"/>
      <c r="D48" s="15"/>
      <c r="E48" s="15" t="s">
        <v>186</v>
      </c>
      <c r="F48" s="15" t="s">
        <v>187</v>
      </c>
      <c r="G48" s="15" t="s">
        <v>183</v>
      </c>
      <c r="H48" s="22">
        <v>55.113313075182354</v>
      </c>
      <c r="I48" s="22">
        <v>2972.0759637314768</v>
      </c>
      <c r="J48" s="22">
        <v>4128.6051621155011</v>
      </c>
      <c r="K48" s="22">
        <v>1769.6715614568279</v>
      </c>
      <c r="L48" s="23"/>
      <c r="M48" s="22"/>
      <c r="N48" s="23"/>
      <c r="O48" s="24"/>
      <c r="P48" s="24"/>
      <c r="Q48" s="24"/>
      <c r="S48" s="25" t="s">
        <v>270</v>
      </c>
      <c r="T48" s="25" t="s">
        <v>271</v>
      </c>
      <c r="U48" s="25"/>
      <c r="V48" s="22">
        <f>AVERAGE(H48:H52)</f>
        <v>54.465478698220764</v>
      </c>
      <c r="W48" s="22">
        <f>AVERAGE(I48:I52)</f>
        <v>2663.7692622096665</v>
      </c>
      <c r="X48" s="22">
        <f>AVERAGE(J48:J52)</f>
        <v>3503.3116940931636</v>
      </c>
      <c r="Y48" s="22">
        <f>AVERAGE(K48:K52)</f>
        <v>438.80201419215319</v>
      </c>
      <c r="Z48" s="23">
        <f>AVERAGE(L48:L52)</f>
        <v>2.6172698579681022</v>
      </c>
      <c r="AA48" s="23">
        <f>Z48/10</f>
        <v>0.2617269857968102</v>
      </c>
      <c r="AB48" s="22"/>
      <c r="AC48" s="23">
        <f>AVERAGE(N48:N52)</f>
        <v>2.5533591284567656</v>
      </c>
      <c r="AD48" s="24"/>
      <c r="AE48" s="24"/>
      <c r="AF48" s="22"/>
      <c r="AH48" s="22">
        <f>_xlfn.STDEV.P(H48:H52)</f>
        <v>0.62150451222425251</v>
      </c>
      <c r="AI48" s="22">
        <f>_xlfn.STDEV.P(I48:I52)</f>
        <v>587.30143867000959</v>
      </c>
      <c r="AJ48" s="22">
        <f>_xlfn.STDEV.P(J48:J52)</f>
        <v>730.62455872651435</v>
      </c>
      <c r="AK48" s="22">
        <f>_xlfn.STDEV.P(K48:K52)</f>
        <v>666.65755182489147</v>
      </c>
      <c r="AL48" s="23">
        <f>_xlfn.STDEV.P(L48:L52)</f>
        <v>0.16304561710099616</v>
      </c>
      <c r="AM48" s="23">
        <f>AL48/10</f>
        <v>1.6304561710099617E-2</v>
      </c>
      <c r="AN48" s="22"/>
      <c r="AO48" s="23">
        <f>_xlfn.STDEV.P(N48:N52)</f>
        <v>0.63912372493554415</v>
      </c>
      <c r="AP48" s="24"/>
      <c r="AQ48" s="24"/>
      <c r="AR48" s="22"/>
      <c r="BD48" s="1" t="s">
        <v>48</v>
      </c>
      <c r="BE48" s="11"/>
      <c r="BG48" s="1">
        <v>4.0000000000000002E-4</v>
      </c>
    </row>
    <row r="49" spans="1:59">
      <c r="A49" s="15" t="s">
        <v>272</v>
      </c>
      <c r="B49" s="15" t="s">
        <v>273</v>
      </c>
      <c r="C49" s="15"/>
      <c r="D49" s="15"/>
      <c r="E49" s="15" t="s">
        <v>186</v>
      </c>
      <c r="F49" s="15" t="s">
        <v>187</v>
      </c>
      <c r="G49" s="15" t="s">
        <v>183</v>
      </c>
      <c r="H49" s="22">
        <v>55.145733314345556</v>
      </c>
      <c r="I49" s="22">
        <v>3394.8792688564031</v>
      </c>
      <c r="J49" s="22">
        <v>2327.4606376087395</v>
      </c>
      <c r="K49" s="22">
        <v>30.463096396529622</v>
      </c>
      <c r="L49" s="23"/>
      <c r="M49" s="22"/>
      <c r="N49" s="23"/>
      <c r="O49" s="24"/>
      <c r="P49" s="24"/>
      <c r="Q49" s="24"/>
      <c r="S49" s="25" t="s">
        <v>272</v>
      </c>
      <c r="T49" s="25" t="s">
        <v>273</v>
      </c>
      <c r="U49" s="25"/>
      <c r="V49" s="22"/>
      <c r="W49" s="22"/>
      <c r="X49" s="22"/>
      <c r="Y49" s="22"/>
      <c r="Z49" s="23"/>
      <c r="AA49" s="23"/>
      <c r="AB49" s="22"/>
      <c r="AC49" s="23"/>
      <c r="AD49" s="24"/>
      <c r="AE49" s="24"/>
      <c r="AF49" s="22"/>
      <c r="AH49" s="22"/>
      <c r="AI49" s="22"/>
      <c r="AJ49" s="22"/>
      <c r="AK49" s="22"/>
      <c r="AL49" s="23"/>
      <c r="AM49" s="23"/>
      <c r="AN49" s="22"/>
      <c r="AO49" s="23"/>
      <c r="AP49" s="24"/>
      <c r="AQ49" s="24"/>
      <c r="AR49" s="22"/>
      <c r="BE49" s="11"/>
    </row>
    <row r="50" spans="1:59">
      <c r="A50" s="20" t="s">
        <v>274</v>
      </c>
      <c r="B50" s="20" t="s">
        <v>275</v>
      </c>
      <c r="C50" s="20"/>
      <c r="D50" s="20"/>
      <c r="E50" s="20" t="s">
        <v>186</v>
      </c>
      <c r="F50" s="20" t="s">
        <v>195</v>
      </c>
      <c r="G50" s="20"/>
      <c r="H50" s="22">
        <v>53.745194454498879</v>
      </c>
      <c r="I50" s="22">
        <v>2442.4827854375508</v>
      </c>
      <c r="J50" s="22">
        <v>3908.3517386959165</v>
      </c>
      <c r="K50" s="22">
        <v>120.3308190803516</v>
      </c>
      <c r="L50" s="23">
        <v>2.4351547294062947</v>
      </c>
      <c r="M50" s="22"/>
      <c r="N50" s="23">
        <v>3.2125760417707596</v>
      </c>
      <c r="O50" s="24"/>
      <c r="P50" s="24"/>
      <c r="Q50" s="24"/>
      <c r="S50" s="25" t="s">
        <v>274</v>
      </c>
      <c r="T50" s="25" t="s">
        <v>275</v>
      </c>
      <c r="U50" s="25"/>
      <c r="V50" s="22"/>
      <c r="W50" s="22"/>
      <c r="X50" s="22"/>
      <c r="Y50" s="22"/>
      <c r="Z50" s="23"/>
      <c r="AA50" s="23"/>
      <c r="AB50" s="22"/>
      <c r="AC50" s="23"/>
      <c r="AD50" s="24"/>
      <c r="AE50" s="24"/>
      <c r="AF50" s="22"/>
      <c r="AH50" s="22"/>
      <c r="AI50" s="22"/>
      <c r="AJ50" s="22"/>
      <c r="AK50" s="22"/>
      <c r="AL50" s="23"/>
      <c r="AM50" s="23"/>
      <c r="AN50" s="22"/>
      <c r="AO50" s="23"/>
      <c r="AP50" s="24"/>
      <c r="AQ50" s="24"/>
      <c r="AR50" s="22"/>
      <c r="BD50" s="1" t="s">
        <v>49</v>
      </c>
      <c r="BE50" s="11">
        <v>50.17</v>
      </c>
      <c r="BF50" s="1">
        <v>0.6</v>
      </c>
      <c r="BG50" s="1">
        <v>8.0000000000000004E-4</v>
      </c>
    </row>
    <row r="51" spans="1:59">
      <c r="A51" s="20" t="s">
        <v>276</v>
      </c>
      <c r="B51" s="20" t="s">
        <v>277</v>
      </c>
      <c r="C51" s="20"/>
      <c r="D51" s="20"/>
      <c r="E51" s="20" t="s">
        <v>186</v>
      </c>
      <c r="F51" s="20" t="s">
        <v>195</v>
      </c>
      <c r="G51" s="20"/>
      <c r="H51" s="22">
        <v>54.577136711697783</v>
      </c>
      <c r="I51" s="22">
        <v>1658.2966546351097</v>
      </c>
      <c r="J51" s="22">
        <v>4176.4030760680489</v>
      </c>
      <c r="K51" s="22">
        <v>123.74864221026722</v>
      </c>
      <c r="L51" s="23">
        <v>2.5858473428668707</v>
      </c>
      <c r="M51" s="22"/>
      <c r="N51" s="23">
        <v>1.6882196273552816</v>
      </c>
      <c r="O51" s="24"/>
      <c r="P51" s="24"/>
      <c r="Q51" s="24"/>
      <c r="S51" s="25" t="s">
        <v>276</v>
      </c>
      <c r="T51" s="25" t="s">
        <v>277</v>
      </c>
      <c r="U51" s="25"/>
      <c r="V51" s="22"/>
      <c r="W51" s="22"/>
      <c r="X51" s="22"/>
      <c r="Y51" s="22"/>
      <c r="Z51" s="23"/>
      <c r="AA51" s="23"/>
      <c r="AB51" s="22"/>
      <c r="AC51" s="23"/>
      <c r="AD51" s="24"/>
      <c r="AE51" s="24"/>
      <c r="AF51" s="22"/>
      <c r="AH51" s="22"/>
      <c r="AI51" s="22"/>
      <c r="AJ51" s="22"/>
      <c r="AK51" s="22"/>
      <c r="AL51" s="23"/>
      <c r="AM51" s="23"/>
      <c r="AN51" s="22"/>
      <c r="AO51" s="23"/>
      <c r="AP51" s="24"/>
      <c r="AQ51" s="24"/>
      <c r="AR51" s="22"/>
      <c r="BE51" s="11">
        <v>51.02</v>
      </c>
      <c r="BF51" s="1">
        <v>0.6</v>
      </c>
      <c r="BG51" s="1">
        <v>8.0000000000000004E-4</v>
      </c>
    </row>
    <row r="52" spans="1:59">
      <c r="A52" s="20" t="s">
        <v>278</v>
      </c>
      <c r="B52" s="20" t="s">
        <v>279</v>
      </c>
      <c r="C52" s="20"/>
      <c r="D52" s="20"/>
      <c r="E52" s="20" t="s">
        <v>186</v>
      </c>
      <c r="F52" s="20" t="s">
        <v>195</v>
      </c>
      <c r="G52" s="20"/>
      <c r="H52" s="22">
        <v>53.746015935379219</v>
      </c>
      <c r="I52" s="22">
        <v>2851.1116383877929</v>
      </c>
      <c r="J52" s="22">
        <v>2975.7378559776103</v>
      </c>
      <c r="K52" s="22">
        <v>149.79595181678962</v>
      </c>
      <c r="L52" s="23">
        <v>2.8308075016311416</v>
      </c>
      <c r="M52" s="22"/>
      <c r="N52" s="23">
        <v>2.759281716244256</v>
      </c>
      <c r="O52" s="24"/>
      <c r="P52" s="24"/>
      <c r="Q52" s="24"/>
      <c r="S52" s="25" t="s">
        <v>278</v>
      </c>
      <c r="T52" s="25" t="s">
        <v>279</v>
      </c>
      <c r="U52" s="25"/>
      <c r="V52" s="22"/>
      <c r="W52" s="22"/>
      <c r="X52" s="22"/>
      <c r="Y52" s="22"/>
      <c r="Z52" s="23"/>
      <c r="AA52" s="23"/>
      <c r="AB52" s="22"/>
      <c r="AC52" s="23"/>
      <c r="AD52" s="24"/>
      <c r="AE52" s="24"/>
      <c r="AF52" s="22"/>
      <c r="AH52" s="22"/>
      <c r="AI52" s="22"/>
      <c r="AJ52" s="22"/>
      <c r="AK52" s="22"/>
      <c r="AL52" s="23"/>
      <c r="AM52" s="23"/>
      <c r="AN52" s="22"/>
      <c r="AO52" s="23"/>
      <c r="AP52" s="24"/>
      <c r="AQ52" s="24"/>
      <c r="AR52" s="22"/>
      <c r="BE52" s="11">
        <v>52.26</v>
      </c>
      <c r="BF52" s="1">
        <v>0.6</v>
      </c>
      <c r="BG52" s="1">
        <v>8.0000000000000004E-4</v>
      </c>
    </row>
    <row r="53" spans="1:59">
      <c r="A53" s="32" t="s">
        <v>280</v>
      </c>
      <c r="B53" s="32" t="s">
        <v>281</v>
      </c>
      <c r="C53" s="32"/>
      <c r="D53" s="32"/>
      <c r="E53" s="32" t="s">
        <v>186</v>
      </c>
      <c r="F53" s="32" t="s">
        <v>187</v>
      </c>
      <c r="G53" s="32" t="s">
        <v>183</v>
      </c>
      <c r="H53" s="33">
        <v>55.132942611899374</v>
      </c>
      <c r="I53" s="33">
        <v>3405.5454311237727</v>
      </c>
      <c r="J53" s="33">
        <v>3441.6624519228917</v>
      </c>
      <c r="K53" s="33">
        <v>4413.1768995706752</v>
      </c>
      <c r="L53" s="34"/>
      <c r="M53" s="33"/>
      <c r="N53" s="34"/>
      <c r="O53" s="35"/>
      <c r="P53" s="35"/>
      <c r="Q53" s="35"/>
      <c r="S53" s="36" t="s">
        <v>280</v>
      </c>
      <c r="T53" s="36" t="s">
        <v>281</v>
      </c>
      <c r="U53" s="36"/>
      <c r="V53" s="33">
        <f>AVERAGE(H53:H54)</f>
        <v>56.24912018088348</v>
      </c>
      <c r="W53" s="33">
        <f>AVERAGE(I53:I54)</f>
        <v>3405.5454311237727</v>
      </c>
      <c r="X53" s="33">
        <f>AVERAGE(J53:J54)</f>
        <v>3424.5114411179093</v>
      </c>
      <c r="Y53" s="33">
        <f>AVERAGE(K53:K54)</f>
        <v>4456.4542771180259</v>
      </c>
      <c r="Z53" s="34">
        <f>AVERAGE(L53:L54)</f>
        <v>3.6482744989956131</v>
      </c>
      <c r="AA53" s="34">
        <f>Z53/10</f>
        <v>0.36482744989956128</v>
      </c>
      <c r="AB53" s="33"/>
      <c r="AC53" s="34">
        <f>AVERAGE(N53:N54)</f>
        <v>2.7755663788466141</v>
      </c>
      <c r="AD53" s="35"/>
      <c r="AE53" s="35"/>
      <c r="AF53" s="33"/>
      <c r="AH53" s="33">
        <f>_xlfn.STDEV.P(H53:H54)</f>
        <v>1.11617756898411</v>
      </c>
      <c r="AI53" s="33"/>
      <c r="AJ53" s="33">
        <f>_xlfn.STDEV.P(J53:J54)</f>
        <v>17.151010804982434</v>
      </c>
      <c r="AK53" s="33">
        <f>_xlfn.STDEV.P(K53:K54)</f>
        <v>43.277377547350625</v>
      </c>
      <c r="AL53" s="34"/>
      <c r="AM53" s="34">
        <f>AL53/10</f>
        <v>0</v>
      </c>
      <c r="AN53" s="33"/>
      <c r="AO53" s="34"/>
      <c r="AP53" s="35"/>
      <c r="AQ53" s="35"/>
      <c r="AR53" s="33"/>
      <c r="BE53" s="11">
        <v>52.96</v>
      </c>
      <c r="BF53" s="1">
        <v>0.6</v>
      </c>
      <c r="BG53" s="1">
        <v>8.0000000000000004E-4</v>
      </c>
    </row>
    <row r="54" spans="1:59">
      <c r="A54" s="20" t="s">
        <v>282</v>
      </c>
      <c r="B54" s="20" t="s">
        <v>283</v>
      </c>
      <c r="C54" s="20"/>
      <c r="D54" s="20"/>
      <c r="E54" s="20" t="s">
        <v>186</v>
      </c>
      <c r="F54" s="20" t="s">
        <v>195</v>
      </c>
      <c r="G54" s="20"/>
      <c r="H54" s="33">
        <v>57.365297749867594</v>
      </c>
      <c r="I54" s="33"/>
      <c r="J54" s="33">
        <v>3407.3604303129268</v>
      </c>
      <c r="K54" s="33">
        <v>4499.7316546653765</v>
      </c>
      <c r="L54" s="34">
        <v>3.6482744989956131</v>
      </c>
      <c r="M54" s="33"/>
      <c r="N54" s="34">
        <v>2.7755663788466141</v>
      </c>
      <c r="O54" s="35"/>
      <c r="P54" s="35"/>
      <c r="Q54" s="35"/>
      <c r="S54" s="36" t="s">
        <v>282</v>
      </c>
      <c r="T54" s="36" t="s">
        <v>283</v>
      </c>
      <c r="U54" s="36"/>
      <c r="V54" s="33"/>
      <c r="W54" s="33"/>
      <c r="X54" s="33"/>
      <c r="Y54" s="33"/>
      <c r="Z54" s="34"/>
      <c r="AA54" s="34"/>
      <c r="AB54" s="33"/>
      <c r="AC54" s="34"/>
      <c r="AD54" s="35"/>
      <c r="AE54" s="35"/>
      <c r="AF54" s="33"/>
      <c r="AH54" s="33"/>
      <c r="AI54" s="33"/>
      <c r="AJ54" s="33"/>
      <c r="AK54" s="33"/>
      <c r="AL54" s="34"/>
      <c r="AM54" s="34"/>
      <c r="AN54" s="33"/>
      <c r="AO54" s="34"/>
      <c r="AP54" s="35"/>
      <c r="AQ54" s="35"/>
      <c r="AR54" s="33"/>
    </row>
    <row r="55" spans="1:59">
      <c r="A55" s="20" t="s">
        <v>284</v>
      </c>
      <c r="B55" s="20" t="s">
        <v>285</v>
      </c>
      <c r="C55" s="20"/>
      <c r="D55" s="20"/>
      <c r="E55" s="20" t="s">
        <v>186</v>
      </c>
      <c r="F55" s="20" t="s">
        <v>195</v>
      </c>
      <c r="G55" s="20"/>
      <c r="H55" s="22">
        <v>52.935113569374693</v>
      </c>
      <c r="I55" s="22">
        <v>2639.331524464284</v>
      </c>
      <c r="J55" s="22">
        <v>2455.5145311715842</v>
      </c>
      <c r="K55" s="22">
        <v>1652.9317611639276</v>
      </c>
      <c r="L55" s="23">
        <v>2.577435789785659</v>
      </c>
      <c r="M55" s="22"/>
      <c r="N55" s="23">
        <v>2.2689451241550249</v>
      </c>
      <c r="O55" s="24"/>
      <c r="P55" s="24"/>
      <c r="Q55" s="24"/>
      <c r="S55" s="25" t="s">
        <v>284</v>
      </c>
      <c r="T55" s="25" t="s">
        <v>285</v>
      </c>
      <c r="U55" s="25"/>
      <c r="V55" s="22">
        <f>AVERAGE(H55:H56)</f>
        <v>54.702503532417353</v>
      </c>
      <c r="W55" s="22">
        <f>AVERAGE(I55:I56)</f>
        <v>3244.4801808929342</v>
      </c>
      <c r="X55" s="22">
        <f>AVERAGE(J55:J56)</f>
        <v>2779.8254354892802</v>
      </c>
      <c r="Y55" s="22">
        <f>AVERAGE(K55:K56)</f>
        <v>2013.0473393024895</v>
      </c>
      <c r="Z55" s="23">
        <f>AVERAGE(L55:L56)</f>
        <v>3.2876422504601779</v>
      </c>
      <c r="AA55" s="23">
        <f>Z55/10</f>
        <v>0.32876422504601777</v>
      </c>
      <c r="AB55" s="22"/>
      <c r="AC55" s="23">
        <f>AVERAGE(N55:N56)</f>
        <v>2.7421674395483038</v>
      </c>
      <c r="AD55" s="24"/>
      <c r="AE55" s="24"/>
      <c r="AF55" s="22"/>
      <c r="AH55" s="22">
        <f>_xlfn.STDEV.P(H55:H56)</f>
        <v>1.7673899630426604</v>
      </c>
      <c r="AI55" s="22">
        <f>_xlfn.STDEV.P(I55:I56)</f>
        <v>605.14865642864788</v>
      </c>
      <c r="AJ55" s="22">
        <f>_xlfn.STDEV.P(J55:J56)</f>
        <v>324.31090431769684</v>
      </c>
      <c r="AK55" s="22">
        <f>_xlfn.STDEV.P(K55:K56)</f>
        <v>360.11557813856183</v>
      </c>
      <c r="AL55" s="23">
        <f>_xlfn.STDEV.P(L55:L56)</f>
        <v>0.71020646067451998</v>
      </c>
      <c r="AM55" s="23">
        <f>AL55/10</f>
        <v>7.1020646067451995E-2</v>
      </c>
      <c r="AN55" s="22"/>
      <c r="AO55" s="23">
        <f>_xlfn.STDEV.P(N55:N56)</f>
        <v>0.47322231539327764</v>
      </c>
      <c r="AP55" s="24"/>
      <c r="AQ55" s="24"/>
      <c r="AR55" s="22"/>
    </row>
    <row r="56" spans="1:59">
      <c r="A56" s="20" t="s">
        <v>286</v>
      </c>
      <c r="B56" s="20" t="s">
        <v>287</v>
      </c>
      <c r="C56" s="20"/>
      <c r="D56" s="20"/>
      <c r="E56" s="20" t="s">
        <v>186</v>
      </c>
      <c r="F56" s="20" t="s">
        <v>195</v>
      </c>
      <c r="G56" s="20"/>
      <c r="H56" s="22">
        <v>56.469893495460013</v>
      </c>
      <c r="I56" s="22">
        <v>3849.6288373215839</v>
      </c>
      <c r="J56" s="22">
        <v>3104.1363398069761</v>
      </c>
      <c r="K56" s="22">
        <v>2373.1629174410514</v>
      </c>
      <c r="L56" s="23">
        <v>3.9978487111346972</v>
      </c>
      <c r="M56" s="22"/>
      <c r="N56" s="23">
        <v>3.2153897549415822</v>
      </c>
      <c r="O56" s="24"/>
      <c r="P56" s="24"/>
      <c r="Q56" s="24"/>
      <c r="S56" s="25" t="s">
        <v>286</v>
      </c>
      <c r="T56" s="25" t="s">
        <v>287</v>
      </c>
      <c r="U56" s="25"/>
      <c r="V56" s="22"/>
      <c r="W56" s="22"/>
      <c r="X56" s="22"/>
      <c r="Y56" s="22"/>
      <c r="Z56" s="23"/>
      <c r="AA56" s="23"/>
      <c r="AB56" s="22"/>
      <c r="AC56" s="23"/>
      <c r="AD56" s="24"/>
      <c r="AE56" s="24"/>
      <c r="AF56" s="22"/>
      <c r="AH56" s="22"/>
      <c r="AI56" s="22"/>
      <c r="AJ56" s="22"/>
      <c r="AK56" s="22"/>
      <c r="AL56" s="23"/>
      <c r="AM56" s="23"/>
      <c r="AN56" s="22"/>
      <c r="AO56" s="23"/>
      <c r="AP56" s="24"/>
      <c r="AQ56" s="24"/>
      <c r="AR56" s="22"/>
    </row>
    <row r="57" spans="1:5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7"/>
      <c r="M57" s="2"/>
      <c r="N57" s="17"/>
      <c r="V57" s="2"/>
      <c r="W57" s="2"/>
      <c r="X57" s="2"/>
      <c r="Y57" s="2"/>
      <c r="Z57" s="17"/>
      <c r="AA57" s="17"/>
      <c r="AB57" s="2"/>
      <c r="AC57" s="17"/>
      <c r="AH57" s="2"/>
      <c r="AI57" s="2"/>
      <c r="AJ57" s="2"/>
      <c r="AK57" s="2"/>
      <c r="AL57" s="17"/>
      <c r="AM57" s="17"/>
      <c r="AN57" s="2"/>
      <c r="AO57" s="17"/>
    </row>
    <row r="58" spans="1:59">
      <c r="A58" s="32" t="s">
        <v>288</v>
      </c>
      <c r="B58" s="16" t="s">
        <v>574</v>
      </c>
      <c r="C58" s="32"/>
      <c r="D58" s="32" t="s">
        <v>290</v>
      </c>
      <c r="E58" s="32" t="s">
        <v>181</v>
      </c>
      <c r="F58" s="32" t="s">
        <v>182</v>
      </c>
      <c r="G58" s="32" t="s">
        <v>183</v>
      </c>
      <c r="H58" s="2">
        <v>66.693128470928244</v>
      </c>
      <c r="I58" s="2">
        <v>6559.281658838333</v>
      </c>
      <c r="J58" s="2">
        <v>627.6454349420801</v>
      </c>
      <c r="K58" s="2">
        <v>33.484414177222618</v>
      </c>
      <c r="L58" s="17"/>
      <c r="M58" s="2">
        <v>116.70291189928882</v>
      </c>
      <c r="N58" s="17">
        <v>12.688620226398021</v>
      </c>
      <c r="O58" s="3">
        <v>0.21553020524965905</v>
      </c>
      <c r="S58" s="1" t="s">
        <v>288</v>
      </c>
      <c r="T58" s="1" t="s">
        <v>289</v>
      </c>
      <c r="V58" s="2">
        <f>H58</f>
        <v>66.693128470928244</v>
      </c>
      <c r="W58" s="2">
        <f>I58</f>
        <v>6559.281658838333</v>
      </c>
      <c r="X58" s="2">
        <f>J58</f>
        <v>627.6454349420801</v>
      </c>
      <c r="Y58" s="2">
        <f>K58</f>
        <v>33.484414177222618</v>
      </c>
      <c r="Z58" s="17"/>
      <c r="AA58" s="17"/>
      <c r="AB58" s="2">
        <f>M58</f>
        <v>116.70291189928882</v>
      </c>
      <c r="AC58" s="17">
        <f>N58</f>
        <v>12.688620226398021</v>
      </c>
      <c r="AD58" s="3">
        <f>O58</f>
        <v>0.21553020524965905</v>
      </c>
      <c r="AH58" s="2"/>
      <c r="AI58" s="2"/>
      <c r="AJ58" s="2"/>
      <c r="AK58" s="2"/>
      <c r="AL58" s="17"/>
      <c r="AM58" s="17"/>
      <c r="AN58" s="2"/>
      <c r="AO58" s="17"/>
    </row>
    <row r="59" spans="1:59">
      <c r="A59" s="32" t="s">
        <v>291</v>
      </c>
      <c r="B59" s="32" t="s">
        <v>292</v>
      </c>
      <c r="C59" s="32"/>
      <c r="D59" s="32" t="s">
        <v>290</v>
      </c>
      <c r="E59" s="32" t="s">
        <v>186</v>
      </c>
      <c r="F59" s="32" t="s">
        <v>195</v>
      </c>
      <c r="G59" s="32"/>
      <c r="H59" s="22">
        <v>67.299976817540596</v>
      </c>
      <c r="I59" s="22">
        <v>3324.9855618948395</v>
      </c>
      <c r="J59" s="22"/>
      <c r="K59" s="22">
        <v>199.34555947432676</v>
      </c>
      <c r="L59" s="23">
        <v>4.3754551357390712</v>
      </c>
      <c r="M59" s="22"/>
      <c r="N59" s="23">
        <v>3.8571178797075549</v>
      </c>
      <c r="O59" s="24"/>
      <c r="P59" s="24"/>
      <c r="Q59" s="24"/>
      <c r="S59" s="25" t="s">
        <v>291</v>
      </c>
      <c r="T59" s="25" t="s">
        <v>292</v>
      </c>
      <c r="U59" s="25"/>
      <c r="V59" s="22">
        <f>AVERAGE(H59:H63)</f>
        <v>66.572510299056262</v>
      </c>
      <c r="W59" s="22">
        <f>AVERAGE(I59:I63)</f>
        <v>3110.9379805573249</v>
      </c>
      <c r="X59" s="22"/>
      <c r="Y59" s="22">
        <f>AVERAGE(K59:K63)</f>
        <v>147.90092692829751</v>
      </c>
      <c r="Z59" s="23">
        <f>AVERAGE(L59:L63)</f>
        <v>6.1879748633286855</v>
      </c>
      <c r="AA59" s="23">
        <f>Z59/10</f>
        <v>0.61879748633286857</v>
      </c>
      <c r="AB59" s="22"/>
      <c r="AC59" s="23">
        <f>AVERAGE(N59:N63)</f>
        <v>5.4108814676966048</v>
      </c>
      <c r="AD59" s="24"/>
      <c r="AE59" s="24"/>
      <c r="AF59" s="22"/>
      <c r="AH59" s="22">
        <f>_xlfn.STDEV.P(H59:H63)</f>
        <v>0.7231853646469083</v>
      </c>
      <c r="AI59" s="22">
        <f>_xlfn.STDEV.P(I59:I63)</f>
        <v>600.98668752865706</v>
      </c>
      <c r="AJ59" s="22"/>
      <c r="AK59" s="22">
        <f>_xlfn.STDEV.P(K59:K63)</f>
        <v>37.191188341299025</v>
      </c>
      <c r="AL59" s="23">
        <f>_xlfn.STDEV.P(L59:L63)</f>
        <v>1.8543510749219587</v>
      </c>
      <c r="AM59" s="23">
        <f>AL59/10</f>
        <v>0.18543510749219588</v>
      </c>
      <c r="AN59" s="22"/>
      <c r="AO59" s="23">
        <f>_xlfn.STDEV.P(N59:N63)</f>
        <v>3.0188982808110785</v>
      </c>
      <c r="AP59" s="24"/>
      <c r="AQ59" s="24"/>
      <c r="AR59" s="22"/>
    </row>
    <row r="60" spans="1:59">
      <c r="A60" s="32" t="s">
        <v>293</v>
      </c>
      <c r="B60" s="32" t="s">
        <v>294</v>
      </c>
      <c r="C60" s="32"/>
      <c r="D60" s="32" t="s">
        <v>290</v>
      </c>
      <c r="E60" s="32" t="s">
        <v>186</v>
      </c>
      <c r="F60" s="32" t="s">
        <v>195</v>
      </c>
      <c r="G60" s="32"/>
      <c r="H60" s="22">
        <v>65.629330307443809</v>
      </c>
      <c r="I60" s="22">
        <v>3970.998739784367</v>
      </c>
      <c r="J60" s="22"/>
      <c r="K60" s="22">
        <v>102.53601200981106</v>
      </c>
      <c r="L60" s="23">
        <v>5.1082387952675381</v>
      </c>
      <c r="M60" s="22"/>
      <c r="N60" s="23">
        <v>2.7439304725874467</v>
      </c>
      <c r="O60" s="24"/>
      <c r="P60" s="24"/>
      <c r="Q60" s="24"/>
      <c r="S60" s="25" t="s">
        <v>293</v>
      </c>
      <c r="T60" s="25" t="s">
        <v>294</v>
      </c>
      <c r="U60" s="25"/>
      <c r="V60" s="22"/>
      <c r="W60" s="22"/>
      <c r="X60" s="22"/>
      <c r="Y60" s="22"/>
      <c r="Z60" s="23"/>
      <c r="AA60" s="23"/>
      <c r="AB60" s="22"/>
      <c r="AC60" s="23"/>
      <c r="AD60" s="24"/>
      <c r="AE60" s="24"/>
      <c r="AF60" s="22"/>
      <c r="AH60" s="22"/>
      <c r="AI60" s="22"/>
      <c r="AJ60" s="22"/>
      <c r="AK60" s="22"/>
      <c r="AL60" s="23"/>
      <c r="AM60" s="23"/>
      <c r="AN60" s="22"/>
      <c r="AO60" s="23"/>
      <c r="AP60" s="24"/>
      <c r="AQ60" s="24"/>
      <c r="AR60" s="22"/>
    </row>
    <row r="61" spans="1:59">
      <c r="A61" s="32" t="s">
        <v>295</v>
      </c>
      <c r="B61" s="32" t="s">
        <v>296</v>
      </c>
      <c r="C61" s="32"/>
      <c r="D61" s="32" t="s">
        <v>290</v>
      </c>
      <c r="E61" s="32" t="s">
        <v>186</v>
      </c>
      <c r="F61" s="32" t="s">
        <v>195</v>
      </c>
      <c r="G61" s="32"/>
      <c r="H61" s="22">
        <v>65.759169250719964</v>
      </c>
      <c r="I61" s="22">
        <v>2370.9493946713101</v>
      </c>
      <c r="J61" s="22"/>
      <c r="K61" s="22">
        <v>109.84740211209322</v>
      </c>
      <c r="L61" s="23">
        <v>8.7804283160167671</v>
      </c>
      <c r="M61" s="22"/>
      <c r="N61" s="23">
        <v>9.6315960507948137</v>
      </c>
      <c r="O61" s="24"/>
      <c r="P61" s="24"/>
      <c r="Q61" s="24"/>
      <c r="S61" s="25" t="s">
        <v>295</v>
      </c>
      <c r="T61" s="25" t="s">
        <v>296</v>
      </c>
      <c r="U61" s="25"/>
      <c r="V61" s="22"/>
      <c r="W61" s="22"/>
      <c r="X61" s="22"/>
      <c r="Y61" s="22"/>
      <c r="Z61" s="23"/>
      <c r="AA61" s="23"/>
      <c r="AB61" s="22"/>
      <c r="AC61" s="23"/>
      <c r="AD61" s="24"/>
      <c r="AE61" s="24"/>
      <c r="AF61" s="22"/>
      <c r="AH61" s="22"/>
      <c r="AI61" s="22"/>
      <c r="AJ61" s="22"/>
      <c r="AK61" s="22"/>
      <c r="AL61" s="23"/>
      <c r="AM61" s="23"/>
      <c r="AN61" s="22"/>
      <c r="AO61" s="23"/>
      <c r="AP61" s="24"/>
      <c r="AQ61" s="24"/>
      <c r="AR61" s="22"/>
    </row>
    <row r="62" spans="1:59">
      <c r="A62" s="20" t="s">
        <v>297</v>
      </c>
      <c r="B62" s="20" t="s">
        <v>298</v>
      </c>
      <c r="C62" s="20"/>
      <c r="D62" s="20" t="s">
        <v>290</v>
      </c>
      <c r="E62" s="20" t="s">
        <v>186</v>
      </c>
      <c r="F62" s="20" t="s">
        <v>195</v>
      </c>
      <c r="G62" s="20"/>
      <c r="H62" s="22">
        <v>67.036101025151382</v>
      </c>
      <c r="I62" s="22">
        <v>2776.8182258787833</v>
      </c>
      <c r="J62" s="22"/>
      <c r="K62" s="22">
        <v>152.65921075379507</v>
      </c>
      <c r="L62" s="23">
        <v>4.6092528573982801</v>
      </c>
      <c r="M62" s="22"/>
      <c r="N62" s="23"/>
      <c r="O62" s="24"/>
      <c r="P62" s="24"/>
      <c r="Q62" s="24"/>
      <c r="S62" s="25" t="s">
        <v>297</v>
      </c>
      <c r="T62" s="25" t="s">
        <v>298</v>
      </c>
      <c r="U62" s="25"/>
      <c r="V62" s="22"/>
      <c r="W62" s="22"/>
      <c r="X62" s="22"/>
      <c r="Y62" s="22"/>
      <c r="Z62" s="23"/>
      <c r="AA62" s="23"/>
      <c r="AB62" s="22"/>
      <c r="AC62" s="23"/>
      <c r="AD62" s="24"/>
      <c r="AE62" s="24"/>
      <c r="AF62" s="22"/>
      <c r="AH62" s="22"/>
      <c r="AI62" s="22"/>
      <c r="AJ62" s="22"/>
      <c r="AK62" s="22"/>
      <c r="AL62" s="23"/>
      <c r="AM62" s="23"/>
      <c r="AN62" s="22"/>
      <c r="AO62" s="23"/>
      <c r="AP62" s="24"/>
      <c r="AQ62" s="24"/>
      <c r="AR62" s="22"/>
    </row>
    <row r="63" spans="1:59">
      <c r="A63" s="20" t="s">
        <v>299</v>
      </c>
      <c r="B63" s="20" t="s">
        <v>300</v>
      </c>
      <c r="C63" s="20"/>
      <c r="D63" s="20" t="s">
        <v>290</v>
      </c>
      <c r="E63" s="20" t="s">
        <v>186</v>
      </c>
      <c r="F63" s="20" t="s">
        <v>195</v>
      </c>
      <c r="G63" s="20"/>
      <c r="H63" s="22">
        <v>67.137974094425545</v>
      </c>
      <c r="I63" s="22"/>
      <c r="J63" s="22"/>
      <c r="K63" s="22">
        <v>175.1164502914614</v>
      </c>
      <c r="L63" s="23">
        <v>8.0664992122217694</v>
      </c>
      <c r="M63" s="22"/>
      <c r="N63" s="23"/>
      <c r="O63" s="24"/>
      <c r="P63" s="24"/>
      <c r="Q63" s="24"/>
      <c r="S63" s="25" t="s">
        <v>299</v>
      </c>
      <c r="T63" s="25" t="s">
        <v>300</v>
      </c>
      <c r="U63" s="25"/>
      <c r="V63" s="22"/>
      <c r="W63" s="22"/>
      <c r="X63" s="22"/>
      <c r="Y63" s="22"/>
      <c r="Z63" s="23"/>
      <c r="AA63" s="23"/>
      <c r="AB63" s="22"/>
      <c r="AC63" s="23"/>
      <c r="AD63" s="24"/>
      <c r="AE63" s="24"/>
      <c r="AF63" s="22"/>
      <c r="AH63" s="22"/>
      <c r="AI63" s="22"/>
      <c r="AJ63" s="22"/>
      <c r="AK63" s="22"/>
      <c r="AL63" s="23"/>
      <c r="AM63" s="23"/>
      <c r="AN63" s="22"/>
      <c r="AO63" s="23"/>
      <c r="AP63" s="24"/>
      <c r="AQ63" s="24"/>
      <c r="AR63" s="22"/>
    </row>
    <row r="64" spans="1:59">
      <c r="A64" s="32" t="s">
        <v>301</v>
      </c>
      <c r="B64" s="32" t="s">
        <v>302</v>
      </c>
      <c r="C64" s="32"/>
      <c r="D64" s="32" t="s">
        <v>290</v>
      </c>
      <c r="E64" s="32" t="s">
        <v>186</v>
      </c>
      <c r="F64" s="32" t="s">
        <v>195</v>
      </c>
      <c r="G64" s="32"/>
      <c r="H64" s="33">
        <v>66.781433474711278</v>
      </c>
      <c r="I64" s="33">
        <v>4703.0202561494089</v>
      </c>
      <c r="J64" s="33"/>
      <c r="K64" s="33">
        <v>46.870604408352023</v>
      </c>
      <c r="L64" s="34">
        <v>9.4370120074516635</v>
      </c>
      <c r="M64" s="33"/>
      <c r="N64" s="34">
        <v>7.7467532772284065</v>
      </c>
      <c r="O64" s="35"/>
      <c r="P64" s="35"/>
      <c r="Q64" s="35"/>
      <c r="S64" s="36" t="s">
        <v>301</v>
      </c>
      <c r="T64" s="36" t="s">
        <v>302</v>
      </c>
      <c r="U64" s="36"/>
      <c r="V64" s="33">
        <f>AVERAGE(H64:H65)</f>
        <v>66.520933407038655</v>
      </c>
      <c r="W64" s="33">
        <f>AVERAGE(I64:I65)</f>
        <v>4584.9435499860429</v>
      </c>
      <c r="X64" s="33"/>
      <c r="Y64" s="33">
        <f>AVERAGE(K64:K65)</f>
        <v>54.814644889469733</v>
      </c>
      <c r="Z64" s="34">
        <f>AVERAGE(L64:L65)</f>
        <v>8.1601392497210608</v>
      </c>
      <c r="AA64" s="34">
        <f>Z64/10</f>
        <v>0.81601392497210612</v>
      </c>
      <c r="AB64" s="33"/>
      <c r="AC64" s="34">
        <f>AVERAGE(N64:N65)</f>
        <v>7.24526010936055</v>
      </c>
      <c r="AD64" s="35"/>
      <c r="AE64" s="35"/>
      <c r="AF64" s="33"/>
      <c r="AH64" s="33">
        <f>_xlfn.STDEV.P(H64:H65)</f>
        <v>0.26050006767262346</v>
      </c>
      <c r="AI64" s="33">
        <f>_xlfn.STDEV.P(I64:I65)</f>
        <v>118.076706163366</v>
      </c>
      <c r="AJ64" s="33"/>
      <c r="AK64" s="33">
        <f>_xlfn.STDEV.P(K64:K65)</f>
        <v>7.9440404811176659</v>
      </c>
      <c r="AL64" s="34">
        <f>_xlfn.STDEV.P(L64:L65)</f>
        <v>1.2768727577305963</v>
      </c>
      <c r="AM64" s="34">
        <f>AL64/10</f>
        <v>0.12768727577305963</v>
      </c>
      <c r="AN64" s="33"/>
      <c r="AO64" s="34">
        <f>_xlfn.STDEV.P(N64:N65)</f>
        <v>0.50149316786785647</v>
      </c>
      <c r="AP64" s="35"/>
      <c r="AQ64" s="35"/>
      <c r="AR64" s="33"/>
    </row>
    <row r="65" spans="1:44">
      <c r="A65" s="32" t="s">
        <v>303</v>
      </c>
      <c r="B65" s="32" t="s">
        <v>304</v>
      </c>
      <c r="C65" s="32"/>
      <c r="D65" s="32" t="s">
        <v>290</v>
      </c>
      <c r="E65" s="32" t="s">
        <v>186</v>
      </c>
      <c r="F65" s="32" t="s">
        <v>195</v>
      </c>
      <c r="G65" s="32"/>
      <c r="H65" s="33">
        <v>66.260433339366031</v>
      </c>
      <c r="I65" s="33">
        <v>4466.8668438226769</v>
      </c>
      <c r="J65" s="33"/>
      <c r="K65" s="33">
        <v>62.758685370587436</v>
      </c>
      <c r="L65" s="34">
        <v>6.8832664919904571</v>
      </c>
      <c r="M65" s="33"/>
      <c r="N65" s="34">
        <v>6.7437669414926935</v>
      </c>
      <c r="O65" s="35"/>
      <c r="P65" s="35"/>
      <c r="Q65" s="35"/>
      <c r="S65" s="36" t="s">
        <v>303</v>
      </c>
      <c r="T65" s="36" t="s">
        <v>304</v>
      </c>
      <c r="U65" s="36"/>
      <c r="V65" s="33"/>
      <c r="W65" s="33"/>
      <c r="X65" s="33"/>
      <c r="Y65" s="33"/>
      <c r="Z65" s="34"/>
      <c r="AA65" s="34"/>
      <c r="AB65" s="33"/>
      <c r="AC65" s="34"/>
      <c r="AD65" s="35"/>
      <c r="AE65" s="35"/>
      <c r="AF65" s="33"/>
      <c r="AH65" s="33"/>
      <c r="AI65" s="33"/>
      <c r="AJ65" s="33"/>
      <c r="AK65" s="33"/>
      <c r="AL65" s="34"/>
      <c r="AM65" s="34"/>
      <c r="AN65" s="33"/>
      <c r="AO65" s="34"/>
      <c r="AP65" s="35"/>
      <c r="AQ65" s="35"/>
      <c r="AR65" s="33"/>
    </row>
    <row r="66" spans="1:44">
      <c r="A66" s="32" t="s">
        <v>305</v>
      </c>
      <c r="B66" s="32" t="s">
        <v>306</v>
      </c>
      <c r="C66" s="32"/>
      <c r="D66" s="32" t="s">
        <v>290</v>
      </c>
      <c r="E66" s="32" t="s">
        <v>186</v>
      </c>
      <c r="F66" s="32" t="s">
        <v>195</v>
      </c>
      <c r="G66" s="32"/>
      <c r="H66" s="22">
        <v>68.502252567195498</v>
      </c>
      <c r="I66" s="22">
        <v>6016.871259282645</v>
      </c>
      <c r="J66" s="22"/>
      <c r="K66" s="22">
        <v>35.622356411761821</v>
      </c>
      <c r="L66" s="23">
        <v>12.671718945051348</v>
      </c>
      <c r="M66" s="22"/>
      <c r="N66" s="23">
        <v>11.687984708020156</v>
      </c>
      <c r="O66" s="24"/>
      <c r="P66" s="24"/>
      <c r="Q66" s="24"/>
      <c r="S66" s="25" t="s">
        <v>305</v>
      </c>
      <c r="T66" s="25" t="s">
        <v>306</v>
      </c>
      <c r="U66" s="25"/>
      <c r="V66" s="22">
        <f>AVERAGE(H66:H68)</f>
        <v>67.123680831952484</v>
      </c>
      <c r="W66" s="22">
        <f>AVERAGE(I66:I68)</f>
        <v>6158.5760301220143</v>
      </c>
      <c r="X66" s="22"/>
      <c r="Y66" s="22">
        <f>AVERAGE(K66:K68)</f>
        <v>37.215021920503652</v>
      </c>
      <c r="Z66" s="23">
        <f>AVERAGE(L66:L68)</f>
        <v>13.603408293254438</v>
      </c>
      <c r="AA66" s="23">
        <f>Z66/10</f>
        <v>1.3603408293254438</v>
      </c>
      <c r="AB66" s="22"/>
      <c r="AC66" s="23">
        <f>AVERAGE(N66:N68)</f>
        <v>11.797426724945213</v>
      </c>
      <c r="AD66" s="24"/>
      <c r="AE66" s="24"/>
      <c r="AF66" s="22"/>
      <c r="AH66" s="22">
        <f>_xlfn.STDEV.P(H66:H68)</f>
        <v>1.1847650847025777</v>
      </c>
      <c r="AI66" s="22">
        <f>_xlfn.STDEV.P(I66:I68)</f>
        <v>576.67628079075394</v>
      </c>
      <c r="AJ66" s="22"/>
      <c r="AK66" s="22">
        <f>_xlfn.STDEV.P(K66:K68)</f>
        <v>4.1425161110090407</v>
      </c>
      <c r="AL66" s="23">
        <f>_xlfn.STDEV.P(L66:L68)</f>
        <v>1.5228918854902755</v>
      </c>
      <c r="AM66" s="23">
        <f>AL66/10</f>
        <v>0.15228918854902757</v>
      </c>
      <c r="AN66" s="22"/>
      <c r="AO66" s="23">
        <f>_xlfn.STDEV.P(N66:N68)</f>
        <v>0.43264822925694985</v>
      </c>
      <c r="AP66" s="24"/>
      <c r="AQ66" s="24"/>
      <c r="AR66" s="22"/>
    </row>
    <row r="67" spans="1:44">
      <c r="A67" s="32" t="s">
        <v>307</v>
      </c>
      <c r="B67" s="32" t="s">
        <v>308</v>
      </c>
      <c r="C67" s="32"/>
      <c r="D67" s="32" t="s">
        <v>290</v>
      </c>
      <c r="E67" s="32" t="s">
        <v>186</v>
      </c>
      <c r="F67" s="32" t="s">
        <v>195</v>
      </c>
      <c r="G67" s="32"/>
      <c r="H67" s="22">
        <v>67.259111544125091</v>
      </c>
      <c r="I67" s="22">
        <v>5533.8904096203796</v>
      </c>
      <c r="J67" s="22"/>
      <c r="K67" s="22">
        <v>33.128914503412943</v>
      </c>
      <c r="L67" s="23">
        <v>12.387656772910985</v>
      </c>
      <c r="M67" s="22"/>
      <c r="N67" s="23">
        <v>11.330809485130011</v>
      </c>
      <c r="O67" s="24"/>
      <c r="P67" s="24"/>
      <c r="Q67" s="24"/>
      <c r="S67" s="25" t="s">
        <v>307</v>
      </c>
      <c r="T67" s="25" t="s">
        <v>308</v>
      </c>
      <c r="U67" s="25"/>
      <c r="V67" s="22"/>
      <c r="W67" s="22"/>
      <c r="X67" s="22"/>
      <c r="Y67" s="22"/>
      <c r="Z67" s="23"/>
      <c r="AA67" s="23"/>
      <c r="AB67" s="22"/>
      <c r="AC67" s="23"/>
      <c r="AD67" s="24"/>
      <c r="AE67" s="24"/>
      <c r="AF67" s="22"/>
      <c r="AH67" s="22"/>
      <c r="AI67" s="22"/>
      <c r="AJ67" s="22"/>
      <c r="AK67" s="22"/>
      <c r="AL67" s="23"/>
      <c r="AM67" s="23"/>
      <c r="AN67" s="22"/>
      <c r="AO67" s="23"/>
      <c r="AP67" s="24"/>
      <c r="AQ67" s="24"/>
      <c r="AR67" s="22"/>
    </row>
    <row r="68" spans="1:44">
      <c r="A68" s="32" t="s">
        <v>309</v>
      </c>
      <c r="B68" s="32" t="s">
        <v>310</v>
      </c>
      <c r="C68" s="32"/>
      <c r="D68" s="32" t="s">
        <v>290</v>
      </c>
      <c r="E68" s="32" t="s">
        <v>186</v>
      </c>
      <c r="F68" s="32" t="s">
        <v>195</v>
      </c>
      <c r="G68" s="32"/>
      <c r="H68" s="22">
        <v>65.609678384536892</v>
      </c>
      <c r="I68" s="22">
        <v>6924.9664214630193</v>
      </c>
      <c r="J68" s="22"/>
      <c r="K68" s="22">
        <v>42.893794846336185</v>
      </c>
      <c r="L68" s="23">
        <v>15.750849161800978</v>
      </c>
      <c r="M68" s="22"/>
      <c r="N68" s="23">
        <v>12.373485981685473</v>
      </c>
      <c r="O68" s="24"/>
      <c r="P68" s="24"/>
      <c r="Q68" s="24"/>
      <c r="S68" s="25" t="s">
        <v>309</v>
      </c>
      <c r="T68" s="25" t="s">
        <v>310</v>
      </c>
      <c r="U68" s="25"/>
      <c r="V68" s="22"/>
      <c r="W68" s="22"/>
      <c r="X68" s="22"/>
      <c r="Y68" s="22"/>
      <c r="Z68" s="23"/>
      <c r="AA68" s="23"/>
      <c r="AB68" s="22"/>
      <c r="AC68" s="23"/>
      <c r="AD68" s="24"/>
      <c r="AE68" s="24"/>
      <c r="AF68" s="22"/>
      <c r="AH68" s="22"/>
      <c r="AI68" s="22"/>
      <c r="AJ68" s="22"/>
      <c r="AK68" s="22"/>
      <c r="AL68" s="23"/>
      <c r="AM68" s="23"/>
      <c r="AN68" s="22"/>
      <c r="AO68" s="23"/>
      <c r="AP68" s="24"/>
      <c r="AQ68" s="24"/>
      <c r="AR68" s="22"/>
    </row>
    <row r="69" spans="1:44">
      <c r="A69" s="32" t="s">
        <v>311</v>
      </c>
      <c r="B69" s="32" t="s">
        <v>312</v>
      </c>
      <c r="C69" s="32"/>
      <c r="D69" s="32" t="s">
        <v>290</v>
      </c>
      <c r="E69" s="32" t="s">
        <v>186</v>
      </c>
      <c r="F69" s="32" t="s">
        <v>195</v>
      </c>
      <c r="G69" s="32"/>
      <c r="H69" s="33">
        <v>66.162809690257191</v>
      </c>
      <c r="I69" s="33">
        <v>7562.180497873921</v>
      </c>
      <c r="J69" s="33"/>
      <c r="K69" s="33">
        <v>102.30262995629752</v>
      </c>
      <c r="L69" s="34">
        <v>13.40922478260309</v>
      </c>
      <c r="M69" s="33"/>
      <c r="N69" s="34">
        <v>12.703742836777904</v>
      </c>
      <c r="O69" s="35"/>
      <c r="P69" s="35"/>
      <c r="Q69" s="35"/>
      <c r="S69" s="36" t="s">
        <v>311</v>
      </c>
      <c r="T69" s="36" t="s">
        <v>312</v>
      </c>
      <c r="U69" s="36"/>
      <c r="V69" s="33">
        <f>AVERAGE(H69:H70)</f>
        <v>66.702517361543215</v>
      </c>
      <c r="W69" s="33">
        <f>AVERAGE(I69:I70)</f>
        <v>8292.1603573107332</v>
      </c>
      <c r="X69" s="33"/>
      <c r="Y69" s="33">
        <f>AVERAGE(K69:K70)</f>
        <v>112.0582579084906</v>
      </c>
      <c r="Z69" s="34">
        <f>AVERAGE(L69:L70)</f>
        <v>15.06215647371245</v>
      </c>
      <c r="AA69" s="34">
        <f>Z69/10</f>
        <v>1.5062156473712451</v>
      </c>
      <c r="AB69" s="33"/>
      <c r="AC69" s="34">
        <f>AVERAGE(N69:N70)</f>
        <v>13.252342332702622</v>
      </c>
      <c r="AD69" s="35"/>
      <c r="AE69" s="35"/>
      <c r="AF69" s="33"/>
      <c r="AH69" s="33">
        <f>_xlfn.STDEV.P(H69:H70)</f>
        <v>0.53970767128602404</v>
      </c>
      <c r="AI69" s="33">
        <f>_xlfn.STDEV.P(I69:I70)</f>
        <v>729.9798594368126</v>
      </c>
      <c r="AJ69" s="33"/>
      <c r="AK69" s="33">
        <f>_xlfn.STDEV.P(K69:K70)</f>
        <v>9.7556279521930804</v>
      </c>
      <c r="AL69" s="34">
        <f>_xlfn.STDEV.P(L69:L70)</f>
        <v>1.652931691109365</v>
      </c>
      <c r="AM69" s="34">
        <f>AL69/10</f>
        <v>0.1652931691109365</v>
      </c>
      <c r="AN69" s="33"/>
      <c r="AO69" s="34">
        <f>_xlfn.STDEV.P(N69:N70)</f>
        <v>0.54859949592471757</v>
      </c>
      <c r="AP69" s="35"/>
      <c r="AQ69" s="35"/>
      <c r="AR69" s="33"/>
    </row>
    <row r="70" spans="1:44">
      <c r="A70" s="32" t="s">
        <v>313</v>
      </c>
      <c r="B70" s="32" t="s">
        <v>314</v>
      </c>
      <c r="C70" s="32"/>
      <c r="D70" s="32" t="s">
        <v>290</v>
      </c>
      <c r="E70" s="32" t="s">
        <v>186</v>
      </c>
      <c r="F70" s="32" t="s">
        <v>195</v>
      </c>
      <c r="G70" s="32"/>
      <c r="H70" s="33">
        <v>67.242225032829239</v>
      </c>
      <c r="I70" s="33">
        <v>9022.1402167475462</v>
      </c>
      <c r="J70" s="33"/>
      <c r="K70" s="33">
        <v>121.81388586068368</v>
      </c>
      <c r="L70" s="34">
        <v>16.715088164821811</v>
      </c>
      <c r="M70" s="33"/>
      <c r="N70" s="34">
        <v>13.800941828627339</v>
      </c>
      <c r="O70" s="35"/>
      <c r="P70" s="35"/>
      <c r="Q70" s="35"/>
      <c r="S70" s="36" t="s">
        <v>313</v>
      </c>
      <c r="T70" s="36" t="s">
        <v>314</v>
      </c>
      <c r="U70" s="36"/>
      <c r="V70" s="33"/>
      <c r="W70" s="33"/>
      <c r="X70" s="33"/>
      <c r="Y70" s="33"/>
      <c r="Z70" s="34"/>
      <c r="AA70" s="34"/>
      <c r="AB70" s="33"/>
      <c r="AC70" s="34"/>
      <c r="AD70" s="35"/>
      <c r="AE70" s="35"/>
      <c r="AF70" s="33"/>
      <c r="AH70" s="33"/>
      <c r="AI70" s="33"/>
      <c r="AJ70" s="33"/>
      <c r="AK70" s="33"/>
      <c r="AL70" s="34"/>
      <c r="AM70" s="34"/>
      <c r="AN70" s="33"/>
      <c r="AO70" s="34"/>
      <c r="AP70" s="35"/>
      <c r="AQ70" s="35"/>
      <c r="AR70" s="33"/>
    </row>
    <row r="71" spans="1:44">
      <c r="A71" s="32" t="s">
        <v>315</v>
      </c>
      <c r="B71" s="32" t="s">
        <v>316</v>
      </c>
      <c r="C71" s="32"/>
      <c r="D71" s="32" t="s">
        <v>290</v>
      </c>
      <c r="E71" s="32" t="s">
        <v>186</v>
      </c>
      <c r="F71" s="32" t="s">
        <v>575</v>
      </c>
      <c r="G71" s="32"/>
      <c r="H71" s="22">
        <v>66.627716915816009</v>
      </c>
      <c r="I71" s="22">
        <v>3036.7109492962763</v>
      </c>
      <c r="J71" s="22"/>
      <c r="K71" s="22">
        <v>157.56226592517075</v>
      </c>
      <c r="L71" s="23">
        <v>7.8552253316004741</v>
      </c>
      <c r="M71" s="22"/>
      <c r="N71" s="23">
        <v>8.9032440605772276</v>
      </c>
      <c r="O71" s="24"/>
      <c r="P71" s="24"/>
      <c r="Q71" s="24"/>
      <c r="S71" s="25" t="s">
        <v>315</v>
      </c>
      <c r="T71" s="25" t="s">
        <v>316</v>
      </c>
      <c r="U71" s="25"/>
      <c r="V71" s="22">
        <f>AVERAGE(H71:H78)</f>
        <v>67.31670472218434</v>
      </c>
      <c r="W71" s="22">
        <f>AVERAGE(I71:I78)</f>
        <v>4809.0692466323353</v>
      </c>
      <c r="X71" s="22"/>
      <c r="Y71" s="22">
        <f>AVERAGE(K71:K78)</f>
        <v>215.1695867675987</v>
      </c>
      <c r="Z71" s="23">
        <f>AVERAGE(L71:L78)</f>
        <v>9.56505628896101</v>
      </c>
      <c r="AA71" s="23">
        <f>Z71/10</f>
        <v>0.95650562889610102</v>
      </c>
      <c r="AB71" s="22"/>
      <c r="AC71" s="23">
        <f>AVERAGE(N71:N78)</f>
        <v>8.0442391676646263</v>
      </c>
      <c r="AD71" s="24"/>
      <c r="AE71" s="24"/>
      <c r="AF71" s="22"/>
      <c r="AH71" s="22">
        <f>_xlfn.STDEV.P(H71:H78)</f>
        <v>0.98876412401438596</v>
      </c>
      <c r="AI71" s="22">
        <f>_xlfn.STDEV.P(I71:I78)</f>
        <v>1128.888537238907</v>
      </c>
      <c r="AJ71" s="22"/>
      <c r="AK71" s="22">
        <f>_xlfn.STDEV.P(K71:K78)</f>
        <v>87.377288289394158</v>
      </c>
      <c r="AL71" s="23">
        <f>_xlfn.STDEV.P(L71:L78)</f>
        <v>1.5110847233279048</v>
      </c>
      <c r="AM71" s="23">
        <f>AL71/10</f>
        <v>0.15110847233279048</v>
      </c>
      <c r="AN71" s="22"/>
      <c r="AO71" s="23">
        <f>_xlfn.STDEV.P(N71:N78)</f>
        <v>1.6920128843225162</v>
      </c>
      <c r="AP71" s="24"/>
      <c r="AQ71" s="24"/>
      <c r="AR71" s="22"/>
    </row>
    <row r="72" spans="1:44">
      <c r="A72" s="32" t="s">
        <v>317</v>
      </c>
      <c r="B72" s="32" t="s">
        <v>318</v>
      </c>
      <c r="C72" s="32"/>
      <c r="D72" s="32" t="s">
        <v>290</v>
      </c>
      <c r="E72" s="32" t="s">
        <v>186</v>
      </c>
      <c r="F72" s="32" t="s">
        <v>195</v>
      </c>
      <c r="G72" s="32"/>
      <c r="H72" s="22">
        <v>66.478526685211875</v>
      </c>
      <c r="I72" s="22">
        <v>4517.8470878119715</v>
      </c>
      <c r="J72" s="22"/>
      <c r="K72" s="22">
        <v>164.12027327874395</v>
      </c>
      <c r="L72" s="23">
        <v>9.0674234438452519</v>
      </c>
      <c r="M72" s="22"/>
      <c r="N72" s="23">
        <v>7.0174623150867346</v>
      </c>
      <c r="O72" s="24"/>
      <c r="P72" s="24"/>
      <c r="Q72" s="24"/>
      <c r="S72" s="25" t="s">
        <v>317</v>
      </c>
      <c r="T72" s="25" t="s">
        <v>318</v>
      </c>
      <c r="U72" s="25"/>
      <c r="V72" s="22"/>
      <c r="W72" s="22"/>
      <c r="X72" s="22"/>
      <c r="Y72" s="22"/>
      <c r="Z72" s="23"/>
      <c r="AA72" s="23"/>
      <c r="AB72" s="22"/>
      <c r="AC72" s="23"/>
      <c r="AD72" s="24"/>
      <c r="AE72" s="24"/>
      <c r="AF72" s="22"/>
      <c r="AH72" s="22"/>
      <c r="AI72" s="22"/>
      <c r="AJ72" s="22"/>
      <c r="AK72" s="22"/>
      <c r="AL72" s="23"/>
      <c r="AM72" s="23"/>
      <c r="AN72" s="22"/>
      <c r="AO72" s="23"/>
      <c r="AP72" s="24"/>
      <c r="AQ72" s="24"/>
      <c r="AR72" s="22"/>
    </row>
    <row r="73" spans="1:44">
      <c r="A73" s="32" t="s">
        <v>319</v>
      </c>
      <c r="B73" s="32" t="s">
        <v>320</v>
      </c>
      <c r="C73" s="32"/>
      <c r="D73" s="32" t="s">
        <v>290</v>
      </c>
      <c r="E73" s="32" t="s">
        <v>186</v>
      </c>
      <c r="F73" s="32" t="s">
        <v>195</v>
      </c>
      <c r="G73" s="32"/>
      <c r="H73" s="22">
        <v>66.255329654683067</v>
      </c>
      <c r="I73" s="22">
        <v>6221.2859752836903</v>
      </c>
      <c r="J73" s="22"/>
      <c r="K73" s="22">
        <v>313.40496786753471</v>
      </c>
      <c r="L73" s="23">
        <v>9.2894073406121027</v>
      </c>
      <c r="M73" s="22"/>
      <c r="N73" s="23">
        <v>5.9760044987776082</v>
      </c>
      <c r="O73" s="24"/>
      <c r="P73" s="24"/>
      <c r="Q73" s="24"/>
      <c r="S73" s="25" t="s">
        <v>319</v>
      </c>
      <c r="T73" s="25" t="s">
        <v>320</v>
      </c>
      <c r="U73" s="25"/>
      <c r="V73" s="22"/>
      <c r="W73" s="22"/>
      <c r="X73" s="22"/>
      <c r="Y73" s="22"/>
      <c r="Z73" s="23"/>
      <c r="AA73" s="23"/>
      <c r="AB73" s="22"/>
      <c r="AC73" s="23"/>
      <c r="AD73" s="24"/>
      <c r="AE73" s="24"/>
      <c r="AF73" s="22"/>
      <c r="AH73" s="22"/>
      <c r="AI73" s="22"/>
      <c r="AJ73" s="22"/>
      <c r="AK73" s="22"/>
      <c r="AL73" s="23"/>
      <c r="AM73" s="23"/>
      <c r="AN73" s="22"/>
      <c r="AO73" s="23"/>
      <c r="AP73" s="24"/>
      <c r="AQ73" s="24"/>
      <c r="AR73" s="22"/>
    </row>
    <row r="74" spans="1:44">
      <c r="A74" s="32" t="s">
        <v>321</v>
      </c>
      <c r="B74" s="32" t="s">
        <v>322</v>
      </c>
      <c r="C74" s="32"/>
      <c r="D74" s="32" t="s">
        <v>290</v>
      </c>
      <c r="E74" s="32" t="s">
        <v>186</v>
      </c>
      <c r="F74" s="32" t="s">
        <v>195</v>
      </c>
      <c r="G74" s="32"/>
      <c r="H74" s="22">
        <v>67.774078618544578</v>
      </c>
      <c r="I74" s="22">
        <v>5393.7653702890557</v>
      </c>
      <c r="J74" s="22"/>
      <c r="K74" s="22">
        <v>49.553622286194766</v>
      </c>
      <c r="L74" s="23">
        <v>7.7592571213092283</v>
      </c>
      <c r="M74" s="22"/>
      <c r="N74" s="23">
        <v>6.0856722473182874</v>
      </c>
      <c r="O74" s="24"/>
      <c r="P74" s="24"/>
      <c r="Q74" s="24"/>
      <c r="S74" s="25" t="s">
        <v>321</v>
      </c>
      <c r="T74" s="25" t="s">
        <v>322</v>
      </c>
      <c r="U74" s="25"/>
      <c r="V74" s="22"/>
      <c r="W74" s="22"/>
      <c r="X74" s="22"/>
      <c r="Y74" s="22"/>
      <c r="Z74" s="23"/>
      <c r="AA74" s="23"/>
      <c r="AB74" s="22"/>
      <c r="AC74" s="23"/>
      <c r="AD74" s="24"/>
      <c r="AE74" s="24"/>
      <c r="AF74" s="22"/>
      <c r="AH74" s="22"/>
      <c r="AI74" s="22"/>
      <c r="AJ74" s="22"/>
      <c r="AK74" s="22"/>
      <c r="AL74" s="23"/>
      <c r="AM74" s="23"/>
      <c r="AN74" s="22"/>
      <c r="AO74" s="23"/>
      <c r="AP74" s="24"/>
      <c r="AQ74" s="24"/>
      <c r="AR74" s="22"/>
    </row>
    <row r="75" spans="1:44">
      <c r="A75" s="20" t="s">
        <v>323</v>
      </c>
      <c r="B75" s="20" t="s">
        <v>324</v>
      </c>
      <c r="C75" s="20"/>
      <c r="D75" s="20" t="s">
        <v>290</v>
      </c>
      <c r="E75" s="20" t="s">
        <v>186</v>
      </c>
      <c r="F75" s="20" t="s">
        <v>195</v>
      </c>
      <c r="G75" s="20"/>
      <c r="H75" s="22">
        <v>67.1087927192264</v>
      </c>
      <c r="I75" s="22">
        <v>6209.0688386007259</v>
      </c>
      <c r="J75" s="22"/>
      <c r="K75" s="22">
        <v>223.42562621377647</v>
      </c>
      <c r="L75" s="23">
        <v>9.4006427437171762</v>
      </c>
      <c r="M75" s="22"/>
      <c r="N75" s="23">
        <v>8.6311149067677686</v>
      </c>
      <c r="O75" s="24"/>
      <c r="P75" s="24"/>
      <c r="Q75" s="24"/>
      <c r="S75" s="25" t="s">
        <v>323</v>
      </c>
      <c r="T75" s="25" t="s">
        <v>324</v>
      </c>
      <c r="U75" s="25"/>
      <c r="V75" s="22"/>
      <c r="W75" s="22"/>
      <c r="X75" s="22"/>
      <c r="Y75" s="22"/>
      <c r="Z75" s="23"/>
      <c r="AA75" s="23"/>
      <c r="AB75" s="22"/>
      <c r="AC75" s="23"/>
      <c r="AD75" s="24"/>
      <c r="AE75" s="24"/>
      <c r="AF75" s="22"/>
      <c r="AH75" s="22"/>
      <c r="AI75" s="22"/>
      <c r="AJ75" s="22"/>
      <c r="AK75" s="22"/>
      <c r="AL75" s="23"/>
      <c r="AM75" s="23"/>
      <c r="AN75" s="22"/>
      <c r="AO75" s="23"/>
      <c r="AP75" s="24"/>
      <c r="AQ75" s="24"/>
      <c r="AR75" s="22"/>
    </row>
    <row r="76" spans="1:44">
      <c r="A76" s="20" t="s">
        <v>325</v>
      </c>
      <c r="B76" s="20" t="s">
        <v>326</v>
      </c>
      <c r="C76" s="20"/>
      <c r="D76" s="20" t="s">
        <v>290</v>
      </c>
      <c r="E76" s="20" t="s">
        <v>186</v>
      </c>
      <c r="F76" s="20" t="s">
        <v>195</v>
      </c>
      <c r="G76" s="20"/>
      <c r="H76" s="22">
        <v>69.441754259179476</v>
      </c>
      <c r="I76" s="22"/>
      <c r="J76" s="22"/>
      <c r="K76" s="22">
        <v>225.99932468730862</v>
      </c>
      <c r="L76" s="23">
        <v>12.847547027341024</v>
      </c>
      <c r="M76" s="22"/>
      <c r="N76" s="23"/>
      <c r="O76" s="24"/>
      <c r="P76" s="24"/>
      <c r="Q76" s="24"/>
      <c r="S76" s="25" t="s">
        <v>325</v>
      </c>
      <c r="T76" s="25" t="s">
        <v>326</v>
      </c>
      <c r="U76" s="25"/>
      <c r="V76" s="22"/>
      <c r="W76" s="22"/>
      <c r="X76" s="22"/>
      <c r="Y76" s="22"/>
      <c r="Z76" s="23"/>
      <c r="AA76" s="23"/>
      <c r="AB76" s="22"/>
      <c r="AC76" s="23"/>
      <c r="AD76" s="24"/>
      <c r="AE76" s="24"/>
      <c r="AF76" s="22"/>
      <c r="AH76" s="22"/>
      <c r="AI76" s="22"/>
      <c r="AJ76" s="22"/>
      <c r="AK76" s="22"/>
      <c r="AL76" s="23"/>
      <c r="AM76" s="23"/>
      <c r="AN76" s="22"/>
      <c r="AO76" s="23"/>
      <c r="AP76" s="24"/>
      <c r="AQ76" s="24"/>
      <c r="AR76" s="22"/>
    </row>
    <row r="77" spans="1:44">
      <c r="A77" s="20" t="s">
        <v>327</v>
      </c>
      <c r="B77" s="20" t="s">
        <v>328</v>
      </c>
      <c r="C77" s="20"/>
      <c r="D77" s="20" t="s">
        <v>290</v>
      </c>
      <c r="E77" s="20" t="s">
        <v>186</v>
      </c>
      <c r="F77" s="20" t="s">
        <v>195</v>
      </c>
      <c r="G77" s="20"/>
      <c r="H77" s="22">
        <v>66.821094303363267</v>
      </c>
      <c r="I77" s="22">
        <v>4647.1553838982527</v>
      </c>
      <c r="J77" s="22"/>
      <c r="K77" s="22">
        <v>240.86023455802473</v>
      </c>
      <c r="L77" s="23">
        <v>9.7818554465374277</v>
      </c>
      <c r="M77" s="22"/>
      <c r="N77" s="23">
        <v>11.129190954915224</v>
      </c>
      <c r="O77" s="24"/>
      <c r="P77" s="24"/>
      <c r="Q77" s="24"/>
      <c r="S77" s="25" t="s">
        <v>327</v>
      </c>
      <c r="T77" s="25" t="s">
        <v>328</v>
      </c>
      <c r="U77" s="25"/>
      <c r="V77" s="22"/>
      <c r="W77" s="22"/>
      <c r="X77" s="22"/>
      <c r="Y77" s="22"/>
      <c r="Z77" s="23"/>
      <c r="AA77" s="23"/>
      <c r="AB77" s="22"/>
      <c r="AC77" s="23"/>
      <c r="AD77" s="24"/>
      <c r="AE77" s="24"/>
      <c r="AF77" s="22"/>
      <c r="AH77" s="22"/>
      <c r="AI77" s="22"/>
      <c r="AJ77" s="22"/>
      <c r="AK77" s="22"/>
      <c r="AL77" s="23"/>
      <c r="AM77" s="23"/>
      <c r="AN77" s="22"/>
      <c r="AO77" s="23"/>
      <c r="AP77" s="24"/>
      <c r="AQ77" s="24"/>
      <c r="AR77" s="22"/>
    </row>
    <row r="78" spans="1:44">
      <c r="A78" s="20" t="s">
        <v>329</v>
      </c>
      <c r="B78" s="20" t="s">
        <v>330</v>
      </c>
      <c r="C78" s="20"/>
      <c r="D78" s="20" t="s">
        <v>290</v>
      </c>
      <c r="E78" s="20" t="s">
        <v>186</v>
      </c>
      <c r="F78" s="20" t="s">
        <v>195</v>
      </c>
      <c r="G78" s="20"/>
      <c r="H78" s="22">
        <v>68.026344621450107</v>
      </c>
      <c r="I78" s="22">
        <v>3637.6511212463765</v>
      </c>
      <c r="J78" s="22"/>
      <c r="K78" s="22">
        <v>346.43037932403564</v>
      </c>
      <c r="L78" s="23">
        <v>10.519091856725396</v>
      </c>
      <c r="M78" s="22"/>
      <c r="N78" s="23">
        <v>8.5669851902095324</v>
      </c>
      <c r="O78" s="24"/>
      <c r="P78" s="24"/>
      <c r="Q78" s="24"/>
      <c r="S78" s="25" t="s">
        <v>329</v>
      </c>
      <c r="T78" s="25" t="s">
        <v>330</v>
      </c>
      <c r="U78" s="25"/>
      <c r="V78" s="22"/>
      <c r="W78" s="22"/>
      <c r="X78" s="22"/>
      <c r="Y78" s="22"/>
      <c r="Z78" s="23"/>
      <c r="AA78" s="23"/>
      <c r="AB78" s="22"/>
      <c r="AC78" s="23"/>
      <c r="AD78" s="24"/>
      <c r="AE78" s="24"/>
      <c r="AF78" s="22"/>
      <c r="AH78" s="22"/>
      <c r="AI78" s="22"/>
      <c r="AJ78" s="22"/>
      <c r="AK78" s="22"/>
      <c r="AL78" s="23"/>
      <c r="AM78" s="23"/>
      <c r="AN78" s="22"/>
      <c r="AO78" s="23"/>
      <c r="AP78" s="24"/>
      <c r="AQ78" s="24"/>
      <c r="AR78" s="22"/>
    </row>
    <row r="79" spans="1:44">
      <c r="A79" s="37" t="s">
        <v>331</v>
      </c>
      <c r="B79" s="37" t="s">
        <v>332</v>
      </c>
      <c r="C79" s="37"/>
      <c r="D79" s="37" t="s">
        <v>290</v>
      </c>
      <c r="E79" s="37" t="s">
        <v>186</v>
      </c>
      <c r="F79" s="37" t="s">
        <v>195</v>
      </c>
      <c r="G79" s="37"/>
      <c r="H79" s="33">
        <v>67.691467669638527</v>
      </c>
      <c r="I79" s="33">
        <v>4630.3558819801092</v>
      </c>
      <c r="J79" s="33">
        <v>806.93351471782546</v>
      </c>
      <c r="K79" s="33">
        <v>179.41544146251667</v>
      </c>
      <c r="L79" s="34">
        <v>14.855374159302533</v>
      </c>
      <c r="M79" s="33"/>
      <c r="N79" s="34">
        <v>11.045234484558787</v>
      </c>
      <c r="O79" s="35"/>
      <c r="P79" s="35"/>
      <c r="Q79" s="35"/>
      <c r="S79" s="36" t="s">
        <v>331</v>
      </c>
      <c r="T79" s="36" t="s">
        <v>332</v>
      </c>
      <c r="U79" s="36"/>
      <c r="V79" s="33">
        <f>AVERAGE(H79:H83)</f>
        <v>66.747876253565693</v>
      </c>
      <c r="W79" s="33">
        <f>AVERAGE(I79:I83)</f>
        <v>5136.5242704313314</v>
      </c>
      <c r="X79" s="33">
        <f>AVERAGE(J79:J83)</f>
        <v>1283.0884556693304</v>
      </c>
      <c r="Y79" s="33">
        <f>AVERAGE(K79:K83)</f>
        <v>178.24596109265704</v>
      </c>
      <c r="Z79" s="34">
        <f>AVERAGE(L79:L83)</f>
        <v>10.122390877018134</v>
      </c>
      <c r="AA79" s="34">
        <f>Z79/10</f>
        <v>1.0122390877018135</v>
      </c>
      <c r="AB79" s="33"/>
      <c r="AC79" s="34">
        <f>AVERAGE(N79:N83)</f>
        <v>9.0276531620559375</v>
      </c>
      <c r="AD79" s="35"/>
      <c r="AE79" s="35"/>
      <c r="AF79" s="33"/>
      <c r="AH79" s="33">
        <f>_xlfn.STDEV.P(H79:H83)</f>
        <v>1.0125404882551097</v>
      </c>
      <c r="AI79" s="33">
        <f>_xlfn.STDEV.P(I79:I83)</f>
        <v>367.2080823971275</v>
      </c>
      <c r="AJ79" s="33">
        <f>_xlfn.STDEV.P(J79:J83)</f>
        <v>476.15494095150507</v>
      </c>
      <c r="AK79" s="33">
        <f>_xlfn.STDEV.P(K79:K83)</f>
        <v>31.493455802773614</v>
      </c>
      <c r="AL79" s="34">
        <f>_xlfn.STDEV.P(L79:L83)</f>
        <v>2.8756640638817261</v>
      </c>
      <c r="AM79" s="34">
        <f>AL79/10</f>
        <v>0.2875664063881726</v>
      </c>
      <c r="AN79" s="33"/>
      <c r="AO79" s="34">
        <f>_xlfn.STDEV.P(N79:N83)</f>
        <v>1.9082147003503567</v>
      </c>
      <c r="AP79" s="35"/>
      <c r="AQ79" s="35"/>
      <c r="AR79" s="33"/>
    </row>
    <row r="80" spans="1:44">
      <c r="A80" s="37" t="s">
        <v>333</v>
      </c>
      <c r="B80" s="37" t="s">
        <v>334</v>
      </c>
      <c r="C80" s="37"/>
      <c r="D80" s="37" t="s">
        <v>290</v>
      </c>
      <c r="E80" s="37" t="s">
        <v>186</v>
      </c>
      <c r="F80" s="37" t="s">
        <v>195</v>
      </c>
      <c r="G80" s="37"/>
      <c r="H80" s="33">
        <v>66.480668737041356</v>
      </c>
      <c r="I80" s="33">
        <v>5490.1461967090581</v>
      </c>
      <c r="J80" s="33">
        <v>1759.2433966208355</v>
      </c>
      <c r="K80" s="33">
        <v>201.489932178027</v>
      </c>
      <c r="L80" s="34">
        <v>9.9602115500519091</v>
      </c>
      <c r="M80" s="33"/>
      <c r="N80" s="34">
        <v>10.452583281110646</v>
      </c>
      <c r="O80" s="35"/>
      <c r="P80" s="35"/>
      <c r="Q80" s="35"/>
      <c r="S80" s="36" t="s">
        <v>333</v>
      </c>
      <c r="T80" s="36" t="s">
        <v>334</v>
      </c>
      <c r="U80" s="36"/>
      <c r="V80" s="33"/>
      <c r="W80" s="33"/>
      <c r="X80" s="33"/>
      <c r="Y80" s="33"/>
      <c r="Z80" s="34"/>
      <c r="AA80" s="34"/>
      <c r="AB80" s="33"/>
      <c r="AC80" s="34"/>
      <c r="AD80" s="35"/>
      <c r="AE80" s="35"/>
      <c r="AF80" s="33"/>
      <c r="AH80" s="33"/>
      <c r="AI80" s="33"/>
      <c r="AJ80" s="33"/>
      <c r="AK80" s="33"/>
      <c r="AL80" s="34"/>
      <c r="AM80" s="34"/>
      <c r="AN80" s="33"/>
      <c r="AO80" s="34"/>
      <c r="AP80" s="35"/>
      <c r="AQ80" s="35"/>
      <c r="AR80" s="33"/>
    </row>
    <row r="81" spans="1:44">
      <c r="A81" s="20" t="s">
        <v>335</v>
      </c>
      <c r="B81" s="20" t="s">
        <v>336</v>
      </c>
      <c r="C81" s="20"/>
      <c r="D81" s="20" t="s">
        <v>290</v>
      </c>
      <c r="E81" s="20" t="s">
        <v>186</v>
      </c>
      <c r="F81" s="20" t="s">
        <v>195</v>
      </c>
      <c r="G81" s="20"/>
      <c r="H81" s="33">
        <v>66.102179997937853</v>
      </c>
      <c r="I81" s="33">
        <v>5289.0707326048259</v>
      </c>
      <c r="J81" s="33"/>
      <c r="K81" s="33">
        <v>171.84480010448874</v>
      </c>
      <c r="L81" s="34">
        <v>8.1565338490516854</v>
      </c>
      <c r="M81" s="33"/>
      <c r="N81" s="34">
        <v>8.4330363853945283</v>
      </c>
      <c r="O81" s="35"/>
      <c r="P81" s="35"/>
      <c r="Q81" s="35"/>
      <c r="S81" s="36" t="s">
        <v>335</v>
      </c>
      <c r="T81" s="36" t="s">
        <v>336</v>
      </c>
      <c r="U81" s="36"/>
      <c r="V81" s="33"/>
      <c r="W81" s="33"/>
      <c r="X81" s="33"/>
      <c r="Y81" s="33"/>
      <c r="Z81" s="34"/>
      <c r="AA81" s="34"/>
      <c r="AB81" s="33"/>
      <c r="AC81" s="34"/>
      <c r="AD81" s="35"/>
      <c r="AE81" s="35"/>
      <c r="AF81" s="33"/>
      <c r="AH81" s="33"/>
      <c r="AI81" s="33"/>
      <c r="AJ81" s="33"/>
      <c r="AK81" s="33"/>
      <c r="AL81" s="34"/>
      <c r="AM81" s="34"/>
      <c r="AN81" s="33"/>
      <c r="AO81" s="34"/>
      <c r="AP81" s="35"/>
      <c r="AQ81" s="35"/>
      <c r="AR81" s="33"/>
    </row>
    <row r="82" spans="1:44">
      <c r="A82" s="20" t="s">
        <v>337</v>
      </c>
      <c r="B82" s="20" t="s">
        <v>338</v>
      </c>
      <c r="C82" s="20"/>
      <c r="D82" s="20" t="s">
        <v>290</v>
      </c>
      <c r="E82" s="20" t="s">
        <v>186</v>
      </c>
      <c r="F82" s="20" t="s">
        <v>195</v>
      </c>
      <c r="G82" s="20"/>
      <c r="H82" s="33">
        <v>65.363768013575452</v>
      </c>
      <c r="I82" s="33"/>
      <c r="J82" s="33"/>
      <c r="K82" s="33">
        <v>215.14375223675023</v>
      </c>
      <c r="L82" s="34"/>
      <c r="M82" s="33"/>
      <c r="N82" s="34"/>
      <c r="O82" s="35"/>
      <c r="P82" s="35"/>
      <c r="Q82" s="35"/>
      <c r="S82" s="36" t="s">
        <v>337</v>
      </c>
      <c r="T82" s="36" t="s">
        <v>338</v>
      </c>
      <c r="U82" s="36"/>
      <c r="V82" s="33"/>
      <c r="W82" s="33"/>
      <c r="X82" s="33"/>
      <c r="Y82" s="33"/>
      <c r="Z82" s="34"/>
      <c r="AA82" s="34"/>
      <c r="AB82" s="33"/>
      <c r="AC82" s="34"/>
      <c r="AD82" s="35"/>
      <c r="AE82" s="35"/>
      <c r="AF82" s="33"/>
      <c r="AH82" s="33"/>
      <c r="AI82" s="33"/>
      <c r="AJ82" s="33"/>
      <c r="AK82" s="33"/>
      <c r="AL82" s="34"/>
      <c r="AM82" s="34"/>
      <c r="AN82" s="33"/>
      <c r="AO82" s="34"/>
      <c r="AP82" s="35"/>
      <c r="AQ82" s="35"/>
      <c r="AR82" s="33"/>
    </row>
    <row r="83" spans="1:44">
      <c r="A83" s="32" t="s">
        <v>339</v>
      </c>
      <c r="B83" s="32" t="s">
        <v>340</v>
      </c>
      <c r="C83" s="32"/>
      <c r="D83" s="32" t="s">
        <v>290</v>
      </c>
      <c r="E83" s="32" t="s">
        <v>186</v>
      </c>
      <c r="F83" s="32" t="s">
        <v>195</v>
      </c>
      <c r="G83" s="32"/>
      <c r="H83" s="33">
        <v>68.101296849635276</v>
      </c>
      <c r="I83" s="33"/>
      <c r="J83" s="33"/>
      <c r="K83" s="33">
        <v>123.33587948150263</v>
      </c>
      <c r="L83" s="34">
        <v>7.5174439496664052</v>
      </c>
      <c r="M83" s="33"/>
      <c r="N83" s="34">
        <v>6.1797584971597876</v>
      </c>
      <c r="O83" s="35"/>
      <c r="P83" s="35"/>
      <c r="Q83" s="35"/>
      <c r="S83" s="36" t="s">
        <v>339</v>
      </c>
      <c r="T83" s="36" t="s">
        <v>340</v>
      </c>
      <c r="U83" s="36"/>
      <c r="V83" s="33"/>
      <c r="W83" s="33"/>
      <c r="X83" s="33"/>
      <c r="Y83" s="33"/>
      <c r="Z83" s="34"/>
      <c r="AA83" s="34"/>
      <c r="AB83" s="33"/>
      <c r="AC83" s="34"/>
      <c r="AD83" s="35"/>
      <c r="AE83" s="35"/>
      <c r="AF83" s="33"/>
      <c r="AH83" s="33"/>
      <c r="AI83" s="33"/>
      <c r="AJ83" s="33"/>
      <c r="AK83" s="33"/>
      <c r="AL83" s="34"/>
      <c r="AM83" s="34"/>
      <c r="AN83" s="33"/>
      <c r="AO83" s="34"/>
      <c r="AP83" s="35"/>
      <c r="AQ83" s="35"/>
      <c r="AR83" s="33"/>
    </row>
    <row r="84" spans="1:44">
      <c r="A84" s="32" t="s">
        <v>341</v>
      </c>
      <c r="B84" s="32" t="s">
        <v>342</v>
      </c>
      <c r="C84" s="32"/>
      <c r="D84" s="32" t="s">
        <v>290</v>
      </c>
      <c r="E84" s="32" t="s">
        <v>186</v>
      </c>
      <c r="F84" s="32" t="s">
        <v>195</v>
      </c>
      <c r="G84" s="32"/>
      <c r="H84" s="22">
        <v>66.820753964966528</v>
      </c>
      <c r="I84" s="22">
        <v>3866.0694041173847</v>
      </c>
      <c r="J84" s="22"/>
      <c r="K84" s="22">
        <v>189.9297409498754</v>
      </c>
      <c r="L84" s="23">
        <v>8.7360805976885789</v>
      </c>
      <c r="M84" s="22"/>
      <c r="N84" s="23">
        <v>6.4409865625205871</v>
      </c>
      <c r="O84" s="24"/>
      <c r="P84" s="24"/>
      <c r="Q84" s="24"/>
      <c r="S84" s="25" t="s">
        <v>341</v>
      </c>
      <c r="T84" s="25" t="s">
        <v>342</v>
      </c>
      <c r="U84" s="25"/>
      <c r="V84" s="22">
        <f>AVERAGE(H84:H88)</f>
        <v>67.042540242813772</v>
      </c>
      <c r="W84" s="22">
        <f>AVERAGE(I84:I88)</f>
        <v>5013.1089333701912</v>
      </c>
      <c r="X84" s="22"/>
      <c r="Y84" s="22">
        <f>AVERAGE(K84:K88)</f>
        <v>204.28219851814745</v>
      </c>
      <c r="Z84" s="23">
        <f>AVERAGE(L84:L88)</f>
        <v>9.2140859164544082</v>
      </c>
      <c r="AA84" s="23">
        <f>Z84/10</f>
        <v>0.92140859164544087</v>
      </c>
      <c r="AB84" s="22"/>
      <c r="AC84" s="23">
        <f>AVERAGE(N84:N88)</f>
        <v>7.0205423503337325</v>
      </c>
      <c r="AD84" s="24"/>
      <c r="AE84" s="24"/>
      <c r="AF84" s="22"/>
      <c r="AH84" s="22">
        <f>_xlfn.STDEV.P(H84:H88)</f>
        <v>0.64681537673266065</v>
      </c>
      <c r="AI84" s="22">
        <f>_xlfn.STDEV.P(I84:I88)</f>
        <v>1568.8284591123299</v>
      </c>
      <c r="AJ84" s="22"/>
      <c r="AK84" s="22">
        <f>_xlfn.STDEV.P(K84:K88)</f>
        <v>54.271363817071041</v>
      </c>
      <c r="AL84" s="23">
        <f>_xlfn.STDEV.P(L84:L88)</f>
        <v>1.7592965990939931</v>
      </c>
      <c r="AM84" s="23">
        <f>AL84/10</f>
        <v>0.17592965990939929</v>
      </c>
      <c r="AN84" s="22"/>
      <c r="AO84" s="23">
        <f>_xlfn.STDEV.P(N84:N88)</f>
        <v>1.7582209102996729</v>
      </c>
      <c r="AP84" s="24"/>
      <c r="AQ84" s="24"/>
      <c r="AR84" s="22"/>
    </row>
    <row r="85" spans="1:44">
      <c r="A85" s="32" t="s">
        <v>343</v>
      </c>
      <c r="B85" s="32" t="s">
        <v>344</v>
      </c>
      <c r="C85" s="32"/>
      <c r="D85" s="32" t="s">
        <v>290</v>
      </c>
      <c r="E85" s="32" t="s">
        <v>186</v>
      </c>
      <c r="F85" s="32" t="s">
        <v>195</v>
      </c>
      <c r="G85" s="32"/>
      <c r="H85" s="22">
        <v>67.075609313720093</v>
      </c>
      <c r="I85" s="22">
        <v>3895.3211688047809</v>
      </c>
      <c r="J85" s="22"/>
      <c r="K85" s="22">
        <v>116.74946058744841</v>
      </c>
      <c r="L85" s="23">
        <v>8.4452384096658069</v>
      </c>
      <c r="M85" s="22"/>
      <c r="N85" s="23">
        <v>4.8329988750990118</v>
      </c>
      <c r="O85" s="24"/>
      <c r="P85" s="24"/>
      <c r="Q85" s="24"/>
      <c r="S85" s="25" t="s">
        <v>343</v>
      </c>
      <c r="T85" s="25" t="s">
        <v>344</v>
      </c>
      <c r="U85" s="25"/>
      <c r="V85" s="22"/>
      <c r="W85" s="22"/>
      <c r="X85" s="22"/>
      <c r="Y85" s="22"/>
      <c r="Z85" s="23"/>
      <c r="AA85" s="23"/>
      <c r="AB85" s="22"/>
      <c r="AC85" s="23"/>
      <c r="AD85" s="24"/>
      <c r="AE85" s="24"/>
      <c r="AF85" s="22"/>
      <c r="AH85" s="22"/>
      <c r="AI85" s="22"/>
      <c r="AJ85" s="22"/>
      <c r="AK85" s="22"/>
      <c r="AL85" s="23"/>
      <c r="AM85" s="23"/>
      <c r="AN85" s="22"/>
      <c r="AO85" s="23"/>
      <c r="AP85" s="24"/>
      <c r="AQ85" s="24"/>
      <c r="AR85" s="22"/>
    </row>
    <row r="86" spans="1:44">
      <c r="A86" s="20" t="s">
        <v>345</v>
      </c>
      <c r="B86" s="20" t="s">
        <v>346</v>
      </c>
      <c r="C86" s="20"/>
      <c r="D86" s="20" t="s">
        <v>290</v>
      </c>
      <c r="E86" s="20" t="s">
        <v>186</v>
      </c>
      <c r="F86" s="20" t="s">
        <v>195</v>
      </c>
      <c r="G86" s="20"/>
      <c r="H86" s="22">
        <v>68.15897056182294</v>
      </c>
      <c r="I86" s="22">
        <v>4610.1040000884686</v>
      </c>
      <c r="J86" s="22"/>
      <c r="K86" s="22">
        <v>220.8753553046825</v>
      </c>
      <c r="L86" s="23">
        <v>6.8862064980327755</v>
      </c>
      <c r="M86" s="22"/>
      <c r="N86" s="23">
        <v>6.8564172026495722</v>
      </c>
      <c r="O86" s="24"/>
      <c r="P86" s="24"/>
      <c r="Q86" s="24"/>
      <c r="S86" s="25" t="s">
        <v>345</v>
      </c>
      <c r="T86" s="25" t="s">
        <v>346</v>
      </c>
      <c r="U86" s="25"/>
      <c r="V86" s="22"/>
      <c r="W86" s="22"/>
      <c r="X86" s="22"/>
      <c r="Y86" s="22"/>
      <c r="Z86" s="23"/>
      <c r="AA86" s="23"/>
      <c r="AB86" s="22"/>
      <c r="AC86" s="23"/>
      <c r="AD86" s="24"/>
      <c r="AE86" s="24"/>
      <c r="AF86" s="22"/>
      <c r="AH86" s="22"/>
      <c r="AI86" s="22"/>
      <c r="AJ86" s="22"/>
      <c r="AK86" s="22"/>
      <c r="AL86" s="23"/>
      <c r="AM86" s="23"/>
      <c r="AN86" s="22"/>
      <c r="AO86" s="23"/>
      <c r="AP86" s="24"/>
      <c r="AQ86" s="24"/>
      <c r="AR86" s="22"/>
    </row>
    <row r="87" spans="1:44">
      <c r="A87" s="20" t="s">
        <v>347</v>
      </c>
      <c r="B87" s="20" t="s">
        <v>348</v>
      </c>
      <c r="C87" s="20"/>
      <c r="D87" s="20" t="s">
        <v>290</v>
      </c>
      <c r="E87" s="20" t="s">
        <v>186</v>
      </c>
      <c r="F87" s="20" t="s">
        <v>195</v>
      </c>
      <c r="G87" s="20"/>
      <c r="H87" s="22">
        <v>66.151585644731611</v>
      </c>
      <c r="I87" s="22">
        <v>7680.9411604701309</v>
      </c>
      <c r="J87" s="22"/>
      <c r="K87" s="22">
        <v>285.3094152171181</v>
      </c>
      <c r="L87" s="23">
        <v>12.19468905380924</v>
      </c>
      <c r="M87" s="22"/>
      <c r="N87" s="23">
        <v>10.220008232153928</v>
      </c>
      <c r="O87" s="24"/>
      <c r="P87" s="24"/>
      <c r="Q87" s="24"/>
      <c r="S87" s="25" t="s">
        <v>347</v>
      </c>
      <c r="T87" s="25" t="s">
        <v>348</v>
      </c>
      <c r="U87" s="25"/>
      <c r="V87" s="22"/>
      <c r="W87" s="22"/>
      <c r="X87" s="22"/>
      <c r="Y87" s="22"/>
      <c r="Z87" s="23"/>
      <c r="AA87" s="23"/>
      <c r="AB87" s="22"/>
      <c r="AC87" s="23"/>
      <c r="AD87" s="24"/>
      <c r="AE87" s="24"/>
      <c r="AF87" s="22"/>
      <c r="AH87" s="22"/>
      <c r="AI87" s="22"/>
      <c r="AJ87" s="22"/>
      <c r="AK87" s="22"/>
      <c r="AL87" s="23"/>
      <c r="AM87" s="23"/>
      <c r="AN87" s="22"/>
      <c r="AO87" s="23"/>
      <c r="AP87" s="24"/>
      <c r="AQ87" s="24"/>
      <c r="AR87" s="22"/>
    </row>
    <row r="88" spans="1:44">
      <c r="A88" s="20" t="s">
        <v>349</v>
      </c>
      <c r="B88" s="20" t="s">
        <v>350</v>
      </c>
      <c r="C88" s="20"/>
      <c r="D88" s="20" t="s">
        <v>290</v>
      </c>
      <c r="E88" s="20" t="s">
        <v>186</v>
      </c>
      <c r="F88" s="20" t="s">
        <v>195</v>
      </c>
      <c r="G88" s="20"/>
      <c r="H88" s="22">
        <v>67.005781728827642</v>
      </c>
      <c r="I88" s="22"/>
      <c r="J88" s="22"/>
      <c r="K88" s="22">
        <v>208.54702053161273</v>
      </c>
      <c r="L88" s="23">
        <v>9.8082150230756397</v>
      </c>
      <c r="M88" s="22"/>
      <c r="N88" s="23">
        <v>6.7523008792455643</v>
      </c>
      <c r="O88" s="24"/>
      <c r="P88" s="24"/>
      <c r="Q88" s="24"/>
      <c r="S88" s="25" t="s">
        <v>349</v>
      </c>
      <c r="T88" s="25" t="s">
        <v>350</v>
      </c>
      <c r="U88" s="25"/>
      <c r="V88" s="22"/>
      <c r="W88" s="22"/>
      <c r="X88" s="22"/>
      <c r="Y88" s="22"/>
      <c r="Z88" s="23"/>
      <c r="AA88" s="23"/>
      <c r="AB88" s="22"/>
      <c r="AC88" s="23"/>
      <c r="AD88" s="24"/>
      <c r="AE88" s="24"/>
      <c r="AF88" s="22"/>
      <c r="AH88" s="22"/>
      <c r="AI88" s="22"/>
      <c r="AJ88" s="22"/>
      <c r="AK88" s="22"/>
      <c r="AL88" s="23"/>
      <c r="AM88" s="23"/>
      <c r="AN88" s="22"/>
      <c r="AO88" s="23"/>
      <c r="AP88" s="24"/>
      <c r="AQ88" s="24"/>
      <c r="AR88" s="22"/>
    </row>
    <row r="89" spans="1:4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7"/>
      <c r="M89" s="2"/>
      <c r="N89" s="17"/>
      <c r="V89" s="2"/>
      <c r="W89" s="2"/>
      <c r="X89" s="2"/>
      <c r="Y89" s="2"/>
      <c r="Z89" s="17"/>
      <c r="AA89" s="17"/>
      <c r="AB89" s="2"/>
      <c r="AC89" s="17"/>
      <c r="AH89" s="2"/>
      <c r="AI89" s="2"/>
      <c r="AJ89" s="2"/>
      <c r="AK89" s="2"/>
      <c r="AL89" s="17"/>
      <c r="AM89" s="17"/>
      <c r="AN89" s="2"/>
      <c r="AO89" s="17"/>
    </row>
    <row r="90" spans="1:44">
      <c r="A90" s="32" t="s">
        <v>351</v>
      </c>
      <c r="B90" s="16" t="s">
        <v>576</v>
      </c>
      <c r="C90" s="32"/>
      <c r="D90" s="32" t="s">
        <v>577</v>
      </c>
      <c r="E90" s="32" t="s">
        <v>181</v>
      </c>
      <c r="F90" s="32" t="s">
        <v>182</v>
      </c>
      <c r="G90" s="32" t="s">
        <v>183</v>
      </c>
      <c r="H90" s="33">
        <v>67.849408975923708</v>
      </c>
      <c r="I90" s="33">
        <v>5414.5703471654051</v>
      </c>
      <c r="J90" s="33">
        <v>665.4241260648455</v>
      </c>
      <c r="K90" s="33">
        <v>58.031540476314113</v>
      </c>
      <c r="L90" s="34"/>
      <c r="M90" s="33">
        <v>99.272478404769672</v>
      </c>
      <c r="N90" s="34">
        <v>6.4241053538709902</v>
      </c>
      <c r="O90" s="35">
        <v>0.10628056587939551</v>
      </c>
      <c r="P90" s="35">
        <v>1.9870236672827222E-3</v>
      </c>
      <c r="Q90" s="35"/>
      <c r="S90" s="36" t="s">
        <v>351</v>
      </c>
      <c r="T90" s="36" t="s">
        <v>352</v>
      </c>
      <c r="U90" s="36"/>
      <c r="V90" s="33">
        <f>AVERAGE(H90:H91)</f>
        <v>67.943392100276412</v>
      </c>
      <c r="W90" s="33">
        <f>AVERAGE(I90:I91)</f>
        <v>5072.9298493256183</v>
      </c>
      <c r="X90" s="33">
        <f>AVERAGE(J90:J91)</f>
        <v>592.57450252132162</v>
      </c>
      <c r="Y90" s="33">
        <f>AVERAGE(K90:K91)</f>
        <v>71.827012984738033</v>
      </c>
      <c r="Z90" s="34"/>
      <c r="AA90" s="34"/>
      <c r="AB90" s="33">
        <f>AVERAGE(M90:M91)</f>
        <v>93.758291635697219</v>
      </c>
      <c r="AC90" s="34">
        <f>AVERAGE(N90:N91)</f>
        <v>7.9310709961293329</v>
      </c>
      <c r="AD90" s="35">
        <f>AVERAGE(O90:O91)</f>
        <v>0.14327210554569941</v>
      </c>
      <c r="AE90" s="35">
        <f>AVERAGE(P90:P91)</f>
        <v>2.0492793923772776E-3</v>
      </c>
      <c r="AF90" s="33"/>
      <c r="AH90" s="33">
        <f>_xlfn.STDEV.P(H90:H91)</f>
        <v>9.3983124352696734E-2</v>
      </c>
      <c r="AI90" s="33">
        <f>_xlfn.STDEV.P(I90:I91)</f>
        <v>341.6404978397868</v>
      </c>
      <c r="AJ90" s="33">
        <f>_xlfn.STDEV.P(J90:J91)</f>
        <v>72.849623543523592</v>
      </c>
      <c r="AK90" s="33">
        <f>_xlfn.STDEV.P(K90:K91)</f>
        <v>13.795472508423885</v>
      </c>
      <c r="AL90" s="34"/>
      <c r="AM90" s="34"/>
      <c r="AN90" s="33">
        <f>_xlfn.STDEV.P(M90:M91)</f>
        <v>5.5141867690724595</v>
      </c>
      <c r="AO90" s="34">
        <f>_xlfn.STDEV.P(N90:N91)</f>
        <v>1.5069656422583415</v>
      </c>
      <c r="AP90" s="35">
        <f>_xlfn.STDEV.P(O90:O91)</f>
        <v>3.6991539666303856E-2</v>
      </c>
      <c r="AQ90" s="35">
        <f>_xlfn.STDEV.P(P90:P91)</f>
        <v>6.2255725094555571E-5</v>
      </c>
      <c r="AR90" s="33"/>
    </row>
    <row r="91" spans="1:44">
      <c r="A91" s="32" t="s">
        <v>353</v>
      </c>
      <c r="B91" s="16" t="s">
        <v>578</v>
      </c>
      <c r="C91" s="32"/>
      <c r="D91" s="32" t="s">
        <v>290</v>
      </c>
      <c r="E91" s="32" t="s">
        <v>181</v>
      </c>
      <c r="F91" s="32" t="s">
        <v>182</v>
      </c>
      <c r="G91" s="32" t="s">
        <v>183</v>
      </c>
      <c r="H91" s="33">
        <v>68.037375224629102</v>
      </c>
      <c r="I91" s="33">
        <v>4731.2893514858315</v>
      </c>
      <c r="J91" s="33">
        <v>519.72487897779774</v>
      </c>
      <c r="K91" s="33">
        <v>85.622485493161946</v>
      </c>
      <c r="L91" s="34"/>
      <c r="M91" s="33">
        <v>88.244104866624753</v>
      </c>
      <c r="N91" s="34">
        <v>9.4380366383876755</v>
      </c>
      <c r="O91" s="35">
        <v>0.1802636452120033</v>
      </c>
      <c r="P91" s="35">
        <v>2.1115351174718334E-3</v>
      </c>
      <c r="Q91" s="35"/>
      <c r="S91" s="36" t="s">
        <v>353</v>
      </c>
      <c r="T91" s="36" t="s">
        <v>354</v>
      </c>
      <c r="U91" s="36"/>
      <c r="V91" s="33"/>
      <c r="W91" s="33"/>
      <c r="X91" s="33"/>
      <c r="Y91" s="33"/>
      <c r="Z91" s="34"/>
      <c r="AA91" s="34"/>
      <c r="AB91" s="33"/>
      <c r="AC91" s="34"/>
      <c r="AD91" s="35"/>
      <c r="AE91" s="35"/>
      <c r="AF91" s="33"/>
      <c r="AH91" s="33"/>
      <c r="AI91" s="33"/>
      <c r="AJ91" s="33"/>
      <c r="AK91" s="33"/>
      <c r="AL91" s="34"/>
      <c r="AM91" s="34"/>
      <c r="AN91" s="33"/>
      <c r="AO91" s="34"/>
      <c r="AP91" s="35"/>
      <c r="AQ91" s="35"/>
      <c r="AR91" s="33"/>
    </row>
    <row r="92" spans="1:44">
      <c r="A92" s="32" t="s">
        <v>355</v>
      </c>
      <c r="B92" s="16" t="s">
        <v>579</v>
      </c>
      <c r="C92" s="32"/>
      <c r="D92" s="32" t="s">
        <v>290</v>
      </c>
      <c r="E92" s="32" t="s">
        <v>181</v>
      </c>
      <c r="F92" s="32" t="s">
        <v>182</v>
      </c>
      <c r="G92" s="32" t="s">
        <v>183</v>
      </c>
      <c r="H92" s="2">
        <v>66.855993838812068</v>
      </c>
      <c r="I92" s="2">
        <v>5444.7941354795475</v>
      </c>
      <c r="J92" s="2">
        <v>909.99395727650426</v>
      </c>
      <c r="K92" s="2">
        <v>80.503654537378182</v>
      </c>
      <c r="L92" s="17"/>
      <c r="M92" s="2">
        <v>96.35828665729926</v>
      </c>
      <c r="N92" s="17">
        <v>8.8938100018199577</v>
      </c>
      <c r="O92" s="3">
        <v>0.21571167752229228</v>
      </c>
      <c r="P92" s="3">
        <v>1.8699125446552446E-3</v>
      </c>
      <c r="S92" s="1" t="s">
        <v>355</v>
      </c>
      <c r="T92" s="1" t="s">
        <v>356</v>
      </c>
      <c r="V92" s="2">
        <f>H92</f>
        <v>66.855993838812068</v>
      </c>
      <c r="W92" s="2">
        <f>I92</f>
        <v>5444.7941354795475</v>
      </c>
      <c r="X92" s="2">
        <f>J92</f>
        <v>909.99395727650426</v>
      </c>
      <c r="Y92" s="2">
        <f>K92</f>
        <v>80.503654537378182</v>
      </c>
      <c r="Z92" s="17"/>
      <c r="AA92" s="17"/>
      <c r="AB92" s="2">
        <f>M92</f>
        <v>96.35828665729926</v>
      </c>
      <c r="AC92" s="17">
        <f>N92</f>
        <v>8.8938100018199577</v>
      </c>
      <c r="AH92" s="2"/>
      <c r="AI92" s="2"/>
      <c r="AJ92" s="2"/>
      <c r="AK92" s="2"/>
      <c r="AL92" s="17"/>
      <c r="AM92" s="17"/>
      <c r="AN92" s="2"/>
      <c r="AO92" s="17"/>
    </row>
    <row r="93" spans="1:44">
      <c r="A93" s="38" t="s">
        <v>357</v>
      </c>
      <c r="B93" s="38" t="s">
        <v>358</v>
      </c>
      <c r="C93" s="38"/>
      <c r="D93" s="38" t="s">
        <v>290</v>
      </c>
      <c r="E93" s="38" t="s">
        <v>186</v>
      </c>
      <c r="F93" s="38" t="s">
        <v>195</v>
      </c>
      <c r="G93" s="38"/>
      <c r="H93" s="22">
        <v>68.386549424037085</v>
      </c>
      <c r="I93" s="22">
        <v>4647.4173927342454</v>
      </c>
      <c r="J93" s="22"/>
      <c r="K93" s="22">
        <v>68.946740899520748</v>
      </c>
      <c r="L93" s="23">
        <v>5.0089150196276524</v>
      </c>
      <c r="M93" s="22"/>
      <c r="N93" s="23">
        <v>4.3224023537574245</v>
      </c>
      <c r="O93" s="24"/>
      <c r="P93" s="24"/>
      <c r="Q93" s="24"/>
      <c r="S93" s="25" t="s">
        <v>357</v>
      </c>
      <c r="T93" s="25" t="s">
        <v>358</v>
      </c>
      <c r="U93" s="25"/>
      <c r="V93" s="22">
        <f>AVERAGE(H93:H97)</f>
        <v>67.453813049807806</v>
      </c>
      <c r="W93" s="22">
        <f>AVERAGE(I93:I97)</f>
        <v>4803.8766212682594</v>
      </c>
      <c r="X93" s="22">
        <f>AVERAGE(J93:J97)</f>
        <v>562.39402930213771</v>
      </c>
      <c r="Y93" s="22">
        <f>AVERAGE(K93:K97)</f>
        <v>70.569056854136534</v>
      </c>
      <c r="Z93" s="23">
        <f>AVERAGE(L93:L97)</f>
        <v>7.4152323093157007</v>
      </c>
      <c r="AA93" s="23">
        <f>Z93/10</f>
        <v>0.74152323093157002</v>
      </c>
      <c r="AB93" s="22"/>
      <c r="AC93" s="23">
        <f>AVERAGE(N93:N97)</f>
        <v>6.7673279260561019</v>
      </c>
      <c r="AD93" s="24"/>
      <c r="AE93" s="24"/>
      <c r="AF93" s="22"/>
      <c r="AH93" s="22">
        <f>_xlfn.STDEV.P(H93:H97)</f>
        <v>1.131873345783335</v>
      </c>
      <c r="AI93" s="22">
        <f>_xlfn.STDEV.P(I93:I97)</f>
        <v>747.28167094628009</v>
      </c>
      <c r="AJ93" s="22">
        <f>_xlfn.STDEV.P(J93:J97)</f>
        <v>90.129006716973123</v>
      </c>
      <c r="AK93" s="22">
        <f>_xlfn.STDEV.P(K93:K97)</f>
        <v>13.835715109888275</v>
      </c>
      <c r="AL93" s="23">
        <f>_xlfn.STDEV.P(L93:L97)</f>
        <v>1.980339451811352</v>
      </c>
      <c r="AM93" s="23">
        <f>AL93/10</f>
        <v>0.19803394518113521</v>
      </c>
      <c r="AN93" s="22"/>
      <c r="AO93" s="23">
        <f>_xlfn.STDEV.P(N93:N97)</f>
        <v>2.0232031547297638</v>
      </c>
      <c r="AP93" s="24"/>
      <c r="AQ93" s="24"/>
      <c r="AR93" s="22"/>
    </row>
    <row r="94" spans="1:44">
      <c r="A94" s="38" t="s">
        <v>359</v>
      </c>
      <c r="B94" s="38" t="s">
        <v>360</v>
      </c>
      <c r="C94" s="38"/>
      <c r="D94" s="38" t="s">
        <v>290</v>
      </c>
      <c r="E94" s="38" t="s">
        <v>186</v>
      </c>
      <c r="F94" s="38" t="s">
        <v>195</v>
      </c>
      <c r="G94" s="38"/>
      <c r="H94" s="22">
        <v>68.383639170200951</v>
      </c>
      <c r="I94" s="22">
        <v>5035.3984466574557</v>
      </c>
      <c r="J94" s="22">
        <v>536.86418937389044</v>
      </c>
      <c r="K94" s="22">
        <v>56.877684699204373</v>
      </c>
      <c r="L94" s="23">
        <v>7.9037931924548541</v>
      </c>
      <c r="M94" s="22"/>
      <c r="N94" s="23">
        <v>9.7092241938021004</v>
      </c>
      <c r="O94" s="24"/>
      <c r="P94" s="24"/>
      <c r="Q94" s="24"/>
      <c r="S94" s="25" t="s">
        <v>359</v>
      </c>
      <c r="T94" s="25" t="s">
        <v>360</v>
      </c>
      <c r="U94" s="25"/>
      <c r="V94" s="22"/>
      <c r="W94" s="22"/>
      <c r="X94" s="22"/>
      <c r="Y94" s="22"/>
      <c r="Z94" s="23"/>
      <c r="AA94" s="23"/>
      <c r="AB94" s="22"/>
      <c r="AC94" s="23"/>
      <c r="AD94" s="24"/>
      <c r="AE94" s="24"/>
      <c r="AF94" s="22"/>
      <c r="AH94" s="22"/>
      <c r="AI94" s="22"/>
      <c r="AJ94" s="22"/>
      <c r="AK94" s="22"/>
      <c r="AL94" s="23"/>
      <c r="AM94" s="23"/>
      <c r="AN94" s="22"/>
      <c r="AO94" s="23"/>
      <c r="AP94" s="24"/>
      <c r="AQ94" s="24"/>
      <c r="AR94" s="22"/>
    </row>
    <row r="95" spans="1:44">
      <c r="A95" s="38" t="s">
        <v>361</v>
      </c>
      <c r="B95" s="38" t="s">
        <v>362</v>
      </c>
      <c r="C95" s="38"/>
      <c r="D95" s="38" t="s">
        <v>290</v>
      </c>
      <c r="E95" s="38" t="s">
        <v>186</v>
      </c>
      <c r="F95" s="38" t="s">
        <v>195</v>
      </c>
      <c r="G95" s="38"/>
      <c r="H95" s="22">
        <v>66.962652369060081</v>
      </c>
      <c r="I95" s="22">
        <v>4216.8752426886995</v>
      </c>
      <c r="J95" s="22">
        <v>683.30712184726576</v>
      </c>
      <c r="K95" s="22">
        <v>81.305465798363031</v>
      </c>
      <c r="L95" s="23">
        <v>7.5476640683719909</v>
      </c>
      <c r="M95" s="22"/>
      <c r="N95" s="23">
        <v>6.7327822853512354</v>
      </c>
      <c r="O95" s="24"/>
      <c r="P95" s="24"/>
      <c r="Q95" s="24"/>
      <c r="S95" s="25" t="s">
        <v>361</v>
      </c>
      <c r="T95" s="25" t="s">
        <v>362</v>
      </c>
      <c r="U95" s="25"/>
      <c r="V95" s="22"/>
      <c r="W95" s="22"/>
      <c r="X95" s="22"/>
      <c r="Y95" s="22"/>
      <c r="Z95" s="23"/>
      <c r="AA95" s="23"/>
      <c r="AB95" s="22"/>
      <c r="AC95" s="23"/>
      <c r="AD95" s="24"/>
      <c r="AE95" s="24"/>
      <c r="AF95" s="22"/>
      <c r="AH95" s="22"/>
      <c r="AI95" s="22"/>
      <c r="AJ95" s="22"/>
      <c r="AK95" s="22"/>
      <c r="AL95" s="23"/>
      <c r="AM95" s="23"/>
      <c r="AN95" s="22"/>
      <c r="AO95" s="23"/>
      <c r="AP95" s="24"/>
      <c r="AQ95" s="24"/>
      <c r="AR95" s="22"/>
    </row>
    <row r="96" spans="1:44">
      <c r="A96" s="38" t="s">
        <v>363</v>
      </c>
      <c r="B96" s="38" t="s">
        <v>364</v>
      </c>
      <c r="C96" s="38"/>
      <c r="D96" s="38" t="s">
        <v>290</v>
      </c>
      <c r="E96" s="38" t="s">
        <v>186</v>
      </c>
      <c r="F96" s="38" t="s">
        <v>195</v>
      </c>
      <c r="G96" s="38"/>
      <c r="H96" s="22">
        <v>65.447221853210465</v>
      </c>
      <c r="I96" s="22">
        <v>4001.9102021057365</v>
      </c>
      <c r="J96" s="22"/>
      <c r="K96" s="22">
        <v>54.950948223174137</v>
      </c>
      <c r="L96" s="23">
        <v>5.8616284100664329</v>
      </c>
      <c r="M96" s="22"/>
      <c r="N96" s="23">
        <v>4.8440414559497906</v>
      </c>
      <c r="O96" s="24"/>
      <c r="P96" s="24"/>
      <c r="Q96" s="24"/>
      <c r="S96" s="25" t="s">
        <v>363</v>
      </c>
      <c r="T96" s="25" t="s">
        <v>364</v>
      </c>
      <c r="U96" s="25"/>
      <c r="V96" s="22"/>
      <c r="W96" s="22"/>
      <c r="X96" s="22"/>
      <c r="Y96" s="22"/>
      <c r="Z96" s="23"/>
      <c r="AA96" s="23"/>
      <c r="AB96" s="22"/>
      <c r="AC96" s="23"/>
      <c r="AD96" s="24"/>
      <c r="AE96" s="24"/>
      <c r="AF96" s="22"/>
      <c r="AH96" s="22"/>
      <c r="AI96" s="22"/>
      <c r="AJ96" s="22"/>
      <c r="AK96" s="22"/>
      <c r="AL96" s="23"/>
      <c r="AM96" s="23"/>
      <c r="AN96" s="22"/>
      <c r="AO96" s="23"/>
      <c r="AP96" s="24"/>
      <c r="AQ96" s="24"/>
      <c r="AR96" s="22"/>
    </row>
    <row r="97" spans="1:44">
      <c r="A97" s="38" t="s">
        <v>365</v>
      </c>
      <c r="B97" s="38" t="s">
        <v>366</v>
      </c>
      <c r="C97" s="38"/>
      <c r="D97" s="38" t="s">
        <v>290</v>
      </c>
      <c r="E97" s="38" t="s">
        <v>186</v>
      </c>
      <c r="F97" s="38" t="s">
        <v>195</v>
      </c>
      <c r="G97" s="38"/>
      <c r="H97" s="22">
        <v>68.089002432530421</v>
      </c>
      <c r="I97" s="22">
        <v>6117.7818221551615</v>
      </c>
      <c r="J97" s="22">
        <v>467.01077668525693</v>
      </c>
      <c r="K97" s="22">
        <v>90.764444650420387</v>
      </c>
      <c r="L97" s="23">
        <v>10.754160856057576</v>
      </c>
      <c r="M97" s="22"/>
      <c r="N97" s="23">
        <v>8.2281893414199541</v>
      </c>
      <c r="O97" s="24"/>
      <c r="P97" s="24"/>
      <c r="Q97" s="24"/>
      <c r="S97" s="25" t="s">
        <v>365</v>
      </c>
      <c r="T97" s="25" t="s">
        <v>366</v>
      </c>
      <c r="U97" s="25"/>
      <c r="V97" s="22"/>
      <c r="W97" s="22"/>
      <c r="X97" s="22"/>
      <c r="Y97" s="22"/>
      <c r="Z97" s="23"/>
      <c r="AA97" s="23"/>
      <c r="AB97" s="22"/>
      <c r="AC97" s="23"/>
      <c r="AD97" s="24"/>
      <c r="AE97" s="24"/>
      <c r="AF97" s="22"/>
      <c r="AH97" s="22"/>
      <c r="AI97" s="22"/>
      <c r="AJ97" s="22"/>
      <c r="AK97" s="22"/>
      <c r="AL97" s="23"/>
      <c r="AM97" s="23"/>
      <c r="AN97" s="22"/>
      <c r="AO97" s="23"/>
      <c r="AP97" s="24"/>
      <c r="AQ97" s="24"/>
      <c r="AR97" s="22"/>
    </row>
    <row r="98" spans="1:44">
      <c r="A98" s="37" t="s">
        <v>367</v>
      </c>
      <c r="B98" s="37" t="s">
        <v>368</v>
      </c>
      <c r="C98" s="37"/>
      <c r="D98" s="37" t="s">
        <v>290</v>
      </c>
      <c r="E98" s="37" t="s">
        <v>186</v>
      </c>
      <c r="F98" s="37" t="s">
        <v>195</v>
      </c>
      <c r="G98" s="37"/>
      <c r="H98" s="33">
        <v>66.214048437670499</v>
      </c>
      <c r="I98" s="33">
        <v>6302.2969042809755</v>
      </c>
      <c r="J98" s="33">
        <v>692.7423039815385</v>
      </c>
      <c r="K98" s="33">
        <v>69.958726691078226</v>
      </c>
      <c r="L98" s="34">
        <v>7.8969619611015727</v>
      </c>
      <c r="M98" s="33"/>
      <c r="N98" s="34">
        <v>9.4454945051243531</v>
      </c>
      <c r="O98" s="35"/>
      <c r="P98" s="35"/>
      <c r="Q98" s="35"/>
      <c r="S98" s="36" t="s">
        <v>367</v>
      </c>
      <c r="T98" s="36" t="s">
        <v>368</v>
      </c>
      <c r="U98" s="36"/>
      <c r="V98" s="33">
        <f>AVERAGE(H98:H100)</f>
        <v>66.562517267330506</v>
      </c>
      <c r="W98" s="33">
        <f>AVERAGE(I98:I100)</f>
        <v>5137.9598266560652</v>
      </c>
      <c r="X98" s="33">
        <f>AVERAGE(J98:J100)</f>
        <v>503.34151854279861</v>
      </c>
      <c r="Y98" s="33">
        <f>AVERAGE(K98:K100)</f>
        <v>65.074272243820303</v>
      </c>
      <c r="Z98" s="34">
        <f>AVERAGE(L98:L100)</f>
        <v>9.3378672031629169</v>
      </c>
      <c r="AA98" s="34">
        <f>Z98/10</f>
        <v>0.93378672031629173</v>
      </c>
      <c r="AB98" s="33"/>
      <c r="AC98" s="34">
        <f>AVERAGE(N98:N100)</f>
        <v>7.8813325119382922</v>
      </c>
      <c r="AD98" s="35"/>
      <c r="AE98" s="35"/>
      <c r="AF98" s="33"/>
      <c r="AH98" s="33">
        <f>_xlfn.STDEV.P(H98:H100)</f>
        <v>0.25347374264337147</v>
      </c>
      <c r="AI98" s="33">
        <f>_xlfn.STDEV.P(I98:I100)</f>
        <v>999.56316930229616</v>
      </c>
      <c r="AJ98" s="33">
        <f>_xlfn.STDEV.P(J98:J100)</f>
        <v>143.81825873797638</v>
      </c>
      <c r="AK98" s="33">
        <f>_xlfn.STDEV.P(K98:K100)</f>
        <v>10.324365681944217</v>
      </c>
      <c r="AL98" s="34">
        <f>_xlfn.STDEV.P(L98:L100)</f>
        <v>1.7424427896398895</v>
      </c>
      <c r="AM98" s="34">
        <f>AL98/10</f>
        <v>0.17424427896398895</v>
      </c>
      <c r="AN98" s="33"/>
      <c r="AO98" s="34">
        <f>_xlfn.STDEV.P(N98:N100)</f>
        <v>1.1061777842702376</v>
      </c>
      <c r="AP98" s="35"/>
      <c r="AQ98" s="35"/>
      <c r="AR98" s="33"/>
    </row>
    <row r="99" spans="1:44">
      <c r="A99" s="37" t="s">
        <v>369</v>
      </c>
      <c r="B99" s="37" t="s">
        <v>370</v>
      </c>
      <c r="C99" s="37"/>
      <c r="D99" s="37" t="s">
        <v>290</v>
      </c>
      <c r="E99" s="37" t="s">
        <v>186</v>
      </c>
      <c r="F99" s="37" t="s">
        <v>195</v>
      </c>
      <c r="G99" s="37"/>
      <c r="H99" s="33">
        <v>66.809556306883081</v>
      </c>
      <c r="I99" s="33">
        <v>3861.5801013957139</v>
      </c>
      <c r="J99" s="33">
        <v>472.83648528208846</v>
      </c>
      <c r="K99" s="33">
        <v>74.548225979972813</v>
      </c>
      <c r="L99" s="34">
        <v>11.789505653416485</v>
      </c>
      <c r="M99" s="33"/>
      <c r="N99" s="34">
        <v>7.1214298814638903</v>
      </c>
      <c r="O99" s="35"/>
      <c r="P99" s="35"/>
      <c r="Q99" s="35"/>
      <c r="S99" s="36" t="s">
        <v>369</v>
      </c>
      <c r="T99" s="36" t="s">
        <v>370</v>
      </c>
      <c r="U99" s="36"/>
      <c r="V99" s="33"/>
      <c r="W99" s="33"/>
      <c r="X99" s="33"/>
      <c r="Y99" s="33"/>
      <c r="Z99" s="34"/>
      <c r="AA99" s="34"/>
      <c r="AB99" s="33"/>
      <c r="AC99" s="34"/>
      <c r="AD99" s="35"/>
      <c r="AE99" s="35"/>
      <c r="AF99" s="33"/>
      <c r="AH99" s="33"/>
      <c r="AI99" s="33"/>
      <c r="AJ99" s="33"/>
      <c r="AK99" s="33"/>
      <c r="AL99" s="34"/>
      <c r="AM99" s="34"/>
      <c r="AN99" s="33"/>
      <c r="AO99" s="34"/>
      <c r="AP99" s="35"/>
      <c r="AQ99" s="35"/>
      <c r="AR99" s="33"/>
    </row>
    <row r="100" spans="1:44">
      <c r="A100" s="37" t="s">
        <v>371</v>
      </c>
      <c r="B100" s="37" t="s">
        <v>372</v>
      </c>
      <c r="C100" s="37"/>
      <c r="D100" s="37" t="s">
        <v>290</v>
      </c>
      <c r="E100" s="37" t="s">
        <v>186</v>
      </c>
      <c r="F100" s="37" t="s">
        <v>195</v>
      </c>
      <c r="G100" s="37"/>
      <c r="H100" s="33">
        <v>66.663947057437952</v>
      </c>
      <c r="I100" s="33">
        <v>5250.0024742915057</v>
      </c>
      <c r="J100" s="33">
        <v>344.44576636476893</v>
      </c>
      <c r="K100" s="33">
        <v>50.715864060409857</v>
      </c>
      <c r="L100" s="34">
        <v>8.3271339949706942</v>
      </c>
      <c r="M100" s="33"/>
      <c r="N100" s="34">
        <v>7.0770731492266297</v>
      </c>
      <c r="O100" s="35"/>
      <c r="P100" s="35"/>
      <c r="Q100" s="35"/>
      <c r="S100" s="36" t="s">
        <v>371</v>
      </c>
      <c r="T100" s="36" t="s">
        <v>372</v>
      </c>
      <c r="U100" s="36"/>
      <c r="V100" s="33"/>
      <c r="W100" s="33"/>
      <c r="X100" s="33"/>
      <c r="Y100" s="33"/>
      <c r="Z100" s="34"/>
      <c r="AA100" s="34"/>
      <c r="AB100" s="33"/>
      <c r="AC100" s="34"/>
      <c r="AD100" s="35"/>
      <c r="AE100" s="35"/>
      <c r="AF100" s="33"/>
      <c r="AH100" s="33"/>
      <c r="AI100" s="33"/>
      <c r="AJ100" s="33"/>
      <c r="AK100" s="33"/>
      <c r="AL100" s="34"/>
      <c r="AM100" s="34"/>
      <c r="AN100" s="33"/>
      <c r="AO100" s="34"/>
      <c r="AP100" s="35"/>
      <c r="AQ100" s="35"/>
      <c r="AR100" s="33"/>
    </row>
    <row r="101" spans="1:44">
      <c r="A101" s="20" t="s">
        <v>373</v>
      </c>
      <c r="B101" s="16" t="s">
        <v>580</v>
      </c>
      <c r="C101" s="20"/>
      <c r="D101" s="20" t="s">
        <v>290</v>
      </c>
      <c r="E101" s="20" t="s">
        <v>181</v>
      </c>
      <c r="F101" s="20" t="s">
        <v>182</v>
      </c>
      <c r="G101" s="20" t="s">
        <v>183</v>
      </c>
      <c r="H101" s="22">
        <v>68.802654878522233</v>
      </c>
      <c r="I101" s="22">
        <v>5107.275470602146</v>
      </c>
      <c r="J101" s="22">
        <v>258.15227245952963</v>
      </c>
      <c r="K101" s="22">
        <v>97.527479489332919</v>
      </c>
      <c r="L101" s="23"/>
      <c r="M101" s="22">
        <v>93.925631723543887</v>
      </c>
      <c r="N101" s="23">
        <v>9.8234890384043343</v>
      </c>
      <c r="O101" s="24">
        <v>0.1795242257232573</v>
      </c>
      <c r="P101" s="24">
        <v>1.380487085386551E-3</v>
      </c>
      <c r="Q101" s="24"/>
      <c r="S101" s="25" t="s">
        <v>373</v>
      </c>
      <c r="T101" s="25" t="s">
        <v>374</v>
      </c>
      <c r="U101" s="25"/>
      <c r="V101" s="22">
        <f>AVERAGE(H101:H102)</f>
        <v>69.111391961440376</v>
      </c>
      <c r="W101" s="22">
        <f>AVERAGE(I101:I102)</f>
        <v>5099.1290263475694</v>
      </c>
      <c r="X101" s="22">
        <f>AVERAGE(J101:J102)</f>
        <v>372.73592294965971</v>
      </c>
      <c r="Y101" s="22">
        <f>AVERAGE(K101:K102)</f>
        <v>92.071794269458223</v>
      </c>
      <c r="Z101" s="23"/>
      <c r="AA101" s="23"/>
      <c r="AB101" s="22">
        <f>AVERAGE(M101:M102)</f>
        <v>94.179097609813994</v>
      </c>
      <c r="AC101" s="23">
        <f>AVERAGE(N101:N102)</f>
        <v>9.7006737913105994</v>
      </c>
      <c r="AD101" s="24">
        <f>AVERAGE(O101:O102)</f>
        <v>0.17668010124852759</v>
      </c>
      <c r="AE101" s="24">
        <f>AVERAGE(P101:P102)</f>
        <v>1.5987903329487813E-3</v>
      </c>
      <c r="AF101" s="22"/>
      <c r="AH101" s="22">
        <f>_xlfn.STDEV.P(H101:H102)</f>
        <v>0.3087370829181495</v>
      </c>
      <c r="AI101" s="22">
        <f>_xlfn.STDEV.P(I101:I102)</f>
        <v>8.1464442545761813</v>
      </c>
      <c r="AJ101" s="22">
        <f>_xlfn.STDEV.P(J101:J102)</f>
        <v>114.58365049013005</v>
      </c>
      <c r="AK101" s="22">
        <f>_xlfn.STDEV.P(K101:K102)</f>
        <v>5.4556852198746952</v>
      </c>
      <c r="AL101" s="23"/>
      <c r="AM101" s="23"/>
      <c r="AN101" s="22">
        <f>_xlfn.STDEV.P(M101:M102)</f>
        <v>0.25346588627010647</v>
      </c>
      <c r="AO101" s="23">
        <f>_xlfn.STDEV.P(N101:N102)</f>
        <v>0.12281524709373492</v>
      </c>
      <c r="AP101" s="24">
        <f>_xlfn.STDEV.P(O101:O102)</f>
        <v>2.8441244747297034E-3</v>
      </c>
      <c r="AQ101" s="24">
        <f>_xlfn.STDEV.P(P101:P102)</f>
        <v>2.1830324756223025E-4</v>
      </c>
      <c r="AR101" s="22"/>
    </row>
    <row r="102" spans="1:44">
      <c r="A102" s="20" t="s">
        <v>375</v>
      </c>
      <c r="B102" s="16" t="s">
        <v>581</v>
      </c>
      <c r="C102" s="20"/>
      <c r="D102" s="20" t="s">
        <v>290</v>
      </c>
      <c r="E102" s="20" t="s">
        <v>181</v>
      </c>
      <c r="F102" s="20" t="s">
        <v>182</v>
      </c>
      <c r="G102" s="20" t="s">
        <v>183</v>
      </c>
      <c r="H102" s="22">
        <v>69.420129044358532</v>
      </c>
      <c r="I102" s="22">
        <v>5090.9825820929937</v>
      </c>
      <c r="J102" s="22">
        <v>487.31957343978979</v>
      </c>
      <c r="K102" s="22">
        <v>86.616109049583528</v>
      </c>
      <c r="L102" s="23"/>
      <c r="M102" s="22">
        <v>94.4325634960841</v>
      </c>
      <c r="N102" s="23">
        <v>9.5778585442168644</v>
      </c>
      <c r="O102" s="24">
        <v>0.17383597677379789</v>
      </c>
      <c r="P102" s="24">
        <v>1.8170935805110115E-3</v>
      </c>
      <c r="Q102" s="24"/>
      <c r="S102" s="25" t="s">
        <v>375</v>
      </c>
      <c r="T102" s="25" t="s">
        <v>376</v>
      </c>
      <c r="U102" s="25"/>
      <c r="V102" s="22"/>
      <c r="W102" s="22"/>
      <c r="X102" s="22"/>
      <c r="Y102" s="22"/>
      <c r="Z102" s="23"/>
      <c r="AA102" s="23"/>
      <c r="AB102" s="22"/>
      <c r="AC102" s="23"/>
      <c r="AD102" s="24"/>
      <c r="AE102" s="24"/>
      <c r="AF102" s="22"/>
      <c r="AH102" s="22"/>
      <c r="AI102" s="22"/>
      <c r="AJ102" s="22"/>
      <c r="AK102" s="22"/>
      <c r="AL102" s="23"/>
      <c r="AM102" s="23"/>
      <c r="AN102" s="22"/>
      <c r="AO102" s="23"/>
      <c r="AP102" s="24"/>
      <c r="AQ102" s="24"/>
      <c r="AR102" s="22"/>
    </row>
    <row r="103" spans="1:44">
      <c r="A103" s="20" t="s">
        <v>377</v>
      </c>
      <c r="B103" s="16" t="s">
        <v>582</v>
      </c>
      <c r="C103" s="20"/>
      <c r="D103" s="20" t="s">
        <v>290</v>
      </c>
      <c r="E103" s="20" t="s">
        <v>181</v>
      </c>
      <c r="F103" s="20" t="s">
        <v>182</v>
      </c>
      <c r="G103" s="20" t="s">
        <v>183</v>
      </c>
      <c r="H103" s="2">
        <v>69.222211741436311</v>
      </c>
      <c r="I103" s="2">
        <v>4860.8889720264433</v>
      </c>
      <c r="J103" s="2">
        <v>461.57609400364066</v>
      </c>
      <c r="K103" s="2">
        <v>79.236262344026699</v>
      </c>
      <c r="L103" s="17"/>
      <c r="M103" s="2">
        <v>107.26999714013833</v>
      </c>
      <c r="N103" s="17">
        <v>7.7450497593002776</v>
      </c>
      <c r="O103" s="3">
        <v>0.17886713729772907</v>
      </c>
      <c r="P103" s="3">
        <v>2.2528765215676511E-3</v>
      </c>
      <c r="S103" s="1" t="s">
        <v>377</v>
      </c>
      <c r="T103" s="1" t="s">
        <v>378</v>
      </c>
      <c r="V103" s="2">
        <f t="shared" ref="V103:Y104" si="78">H103</f>
        <v>69.222211741436311</v>
      </c>
      <c r="W103" s="2">
        <f t="shared" si="78"/>
        <v>4860.8889720264433</v>
      </c>
      <c r="X103" s="2">
        <f t="shared" si="78"/>
        <v>461.57609400364066</v>
      </c>
      <c r="Y103" s="2">
        <f t="shared" si="78"/>
        <v>79.236262344026699</v>
      </c>
      <c r="Z103" s="17"/>
      <c r="AA103" s="17"/>
      <c r="AB103" s="2">
        <f t="shared" ref="AB103:AE104" si="79">M103</f>
        <v>107.26999714013833</v>
      </c>
      <c r="AC103" s="17">
        <f t="shared" si="79"/>
        <v>7.7450497593002776</v>
      </c>
      <c r="AD103" s="3">
        <f t="shared" si="79"/>
        <v>0.17886713729772907</v>
      </c>
      <c r="AE103" s="3">
        <f t="shared" si="79"/>
        <v>2.2528765215676511E-3</v>
      </c>
      <c r="AH103" s="2"/>
      <c r="AI103" s="2"/>
      <c r="AJ103" s="2"/>
      <c r="AK103" s="2"/>
      <c r="AL103" s="17"/>
      <c r="AM103" s="17"/>
      <c r="AN103" s="2"/>
      <c r="AO103" s="17"/>
    </row>
    <row r="104" spans="1:44">
      <c r="A104" s="20" t="s">
        <v>379</v>
      </c>
      <c r="B104" s="16" t="s">
        <v>583</v>
      </c>
      <c r="C104" s="20"/>
      <c r="D104" s="20" t="s">
        <v>290</v>
      </c>
      <c r="E104" s="20" t="s">
        <v>181</v>
      </c>
      <c r="F104" s="20" t="s">
        <v>182</v>
      </c>
      <c r="G104" s="20" t="s">
        <v>183</v>
      </c>
      <c r="H104" s="2">
        <v>69.626229850492706</v>
      </c>
      <c r="I104" s="2">
        <v>6311.7671798203564</v>
      </c>
      <c r="J104" s="2">
        <v>734.0877319102874</v>
      </c>
      <c r="K104" s="2">
        <v>100.43456513411053</v>
      </c>
      <c r="L104" s="17"/>
      <c r="M104" s="2">
        <v>94.113817449151213</v>
      </c>
      <c r="N104" s="17">
        <v>9.9159481147409263</v>
      </c>
      <c r="O104" s="3">
        <v>0.31963001748896958</v>
      </c>
      <c r="P104" s="3">
        <v>2.1664092426908607E-3</v>
      </c>
      <c r="S104" s="1" t="s">
        <v>379</v>
      </c>
      <c r="T104" s="1" t="s">
        <v>380</v>
      </c>
      <c r="V104" s="2">
        <f t="shared" si="78"/>
        <v>69.626229850492706</v>
      </c>
      <c r="W104" s="2">
        <f t="shared" si="78"/>
        <v>6311.7671798203564</v>
      </c>
      <c r="X104" s="2">
        <f t="shared" si="78"/>
        <v>734.0877319102874</v>
      </c>
      <c r="Y104" s="2">
        <f t="shared" si="78"/>
        <v>100.43456513411053</v>
      </c>
      <c r="Z104" s="17"/>
      <c r="AA104" s="17"/>
      <c r="AB104" s="2">
        <f t="shared" si="79"/>
        <v>94.113817449151213</v>
      </c>
      <c r="AC104" s="17">
        <f t="shared" si="79"/>
        <v>9.9159481147409263</v>
      </c>
      <c r="AD104" s="3">
        <f t="shared" si="79"/>
        <v>0.31963001748896958</v>
      </c>
      <c r="AE104" s="3">
        <f t="shared" si="79"/>
        <v>2.1664092426908607E-3</v>
      </c>
      <c r="AH104" s="2"/>
      <c r="AI104" s="2"/>
      <c r="AJ104" s="2"/>
      <c r="AK104" s="2"/>
      <c r="AL104" s="17"/>
      <c r="AM104" s="17"/>
      <c r="AN104" s="2"/>
      <c r="AO104" s="17"/>
    </row>
    <row r="105" spans="1:44">
      <c r="A105" s="37" t="s">
        <v>381</v>
      </c>
      <c r="B105" s="37" t="s">
        <v>382</v>
      </c>
      <c r="C105" s="37"/>
      <c r="D105" s="37" t="s">
        <v>290</v>
      </c>
      <c r="E105" s="37" t="s">
        <v>186</v>
      </c>
      <c r="F105" s="37" t="s">
        <v>195</v>
      </c>
      <c r="G105" s="37"/>
      <c r="H105" s="33">
        <v>67.404918230162124</v>
      </c>
      <c r="I105" s="33">
        <v>4965.1831274176775</v>
      </c>
      <c r="J105" s="33"/>
      <c r="K105" s="33">
        <v>72.276163911062639</v>
      </c>
      <c r="L105" s="34">
        <v>9.9240231374414005</v>
      </c>
      <c r="M105" s="33"/>
      <c r="N105" s="34">
        <v>8.1959077387455395</v>
      </c>
      <c r="O105" s="35"/>
      <c r="P105" s="35"/>
      <c r="Q105" s="35"/>
      <c r="S105" s="36" t="s">
        <v>381</v>
      </c>
      <c r="T105" s="36" t="s">
        <v>382</v>
      </c>
      <c r="U105" s="36"/>
      <c r="V105" s="33">
        <f>AVERAGE(H105:H107)</f>
        <v>67.620482563637111</v>
      </c>
      <c r="W105" s="33">
        <f>AVERAGE(I105:I107)</f>
        <v>5153.9162806724607</v>
      </c>
      <c r="X105" s="33"/>
      <c r="Y105" s="33">
        <f>AVERAGE(K105:K107)</f>
        <v>72.749461727201989</v>
      </c>
      <c r="Z105" s="34">
        <f>AVERAGE(L105:L107)</f>
        <v>9.4774818763795334</v>
      </c>
      <c r="AA105" s="34">
        <f>Z105/10</f>
        <v>0.94774818763795332</v>
      </c>
      <c r="AB105" s="33"/>
      <c r="AC105" s="34">
        <f>AVERAGE(N105:N107)</f>
        <v>8.2640911264751811</v>
      </c>
      <c r="AD105" s="35"/>
      <c r="AE105" s="35"/>
      <c r="AF105" s="33"/>
      <c r="AH105" s="33">
        <f>_xlfn.STDEV.P(H105:H107)</f>
        <v>0.50606825639388398</v>
      </c>
      <c r="AI105" s="33">
        <f>_xlfn.STDEV.P(I105:I107)</f>
        <v>241.7883496328059</v>
      </c>
      <c r="AJ105" s="33"/>
      <c r="AK105" s="33">
        <f>_xlfn.STDEV.P(K105:K107)</f>
        <v>1.3749722490811871</v>
      </c>
      <c r="AL105" s="34">
        <f>_xlfn.STDEV.P(L105:L107)</f>
        <v>0.33935559125688286</v>
      </c>
      <c r="AM105" s="34">
        <f>AL105/10</f>
        <v>3.3935559125688283E-2</v>
      </c>
      <c r="AN105" s="33"/>
      <c r="AO105" s="34">
        <f>_xlfn.STDEV.P(N105:N107)</f>
        <v>1.2268458748561804</v>
      </c>
      <c r="AP105" s="35"/>
      <c r="AQ105" s="35"/>
      <c r="AR105" s="33"/>
    </row>
    <row r="106" spans="1:44">
      <c r="A106" s="37" t="s">
        <v>383</v>
      </c>
      <c r="B106" s="37" t="s">
        <v>384</v>
      </c>
      <c r="C106" s="37"/>
      <c r="D106" s="37" t="s">
        <v>290</v>
      </c>
      <c r="E106" s="37" t="s">
        <v>186</v>
      </c>
      <c r="F106" s="37" t="s">
        <v>195</v>
      </c>
      <c r="G106" s="37"/>
      <c r="H106" s="33">
        <v>67.137243043975161</v>
      </c>
      <c r="I106" s="33">
        <v>5495.2185911945517</v>
      </c>
      <c r="J106" s="33"/>
      <c r="K106" s="33">
        <v>74.619455336044695</v>
      </c>
      <c r="L106" s="34">
        <v>9.4065070192729454</v>
      </c>
      <c r="M106" s="33"/>
      <c r="N106" s="34">
        <v>9.7995953120309878</v>
      </c>
      <c r="O106" s="35"/>
      <c r="P106" s="35"/>
      <c r="Q106" s="35"/>
      <c r="S106" s="36" t="s">
        <v>383</v>
      </c>
      <c r="T106" s="36" t="s">
        <v>384</v>
      </c>
      <c r="U106" s="36"/>
      <c r="V106" s="33"/>
      <c r="W106" s="33"/>
      <c r="X106" s="33"/>
      <c r="Y106" s="33"/>
      <c r="Z106" s="34"/>
      <c r="AA106" s="34"/>
      <c r="AB106" s="33"/>
      <c r="AC106" s="34"/>
      <c r="AD106" s="35"/>
      <c r="AE106" s="35"/>
      <c r="AF106" s="33"/>
      <c r="AH106" s="33"/>
      <c r="AI106" s="33"/>
      <c r="AJ106" s="33"/>
      <c r="AK106" s="33"/>
      <c r="AL106" s="34"/>
      <c r="AM106" s="34"/>
      <c r="AN106" s="33"/>
      <c r="AO106" s="34"/>
      <c r="AP106" s="35"/>
      <c r="AQ106" s="35"/>
      <c r="AR106" s="33"/>
    </row>
    <row r="107" spans="1:44">
      <c r="A107" s="37" t="s">
        <v>385</v>
      </c>
      <c r="B107" s="37" t="s">
        <v>386</v>
      </c>
      <c r="C107" s="37"/>
      <c r="D107" s="37" t="s">
        <v>290</v>
      </c>
      <c r="E107" s="37" t="s">
        <v>186</v>
      </c>
      <c r="F107" s="37" t="s">
        <v>195</v>
      </c>
      <c r="G107" s="37"/>
      <c r="H107" s="33">
        <v>68.319286416774034</v>
      </c>
      <c r="I107" s="33">
        <v>5001.3471234051522</v>
      </c>
      <c r="J107" s="33"/>
      <c r="K107" s="33">
        <v>71.35276593449862</v>
      </c>
      <c r="L107" s="34">
        <v>9.1019154724242508</v>
      </c>
      <c r="M107" s="33"/>
      <c r="N107" s="34">
        <v>6.7967703286490169</v>
      </c>
      <c r="O107" s="35"/>
      <c r="P107" s="35"/>
      <c r="Q107" s="35"/>
      <c r="S107" s="36" t="s">
        <v>385</v>
      </c>
      <c r="T107" s="36" t="s">
        <v>386</v>
      </c>
      <c r="U107" s="36"/>
      <c r="V107" s="33"/>
      <c r="W107" s="33"/>
      <c r="X107" s="33"/>
      <c r="Y107" s="33"/>
      <c r="Z107" s="34"/>
      <c r="AA107" s="34"/>
      <c r="AB107" s="33"/>
      <c r="AC107" s="34"/>
      <c r="AD107" s="35"/>
      <c r="AE107" s="35"/>
      <c r="AF107" s="33"/>
      <c r="AH107" s="33"/>
      <c r="AI107" s="33"/>
      <c r="AJ107" s="33"/>
      <c r="AK107" s="33"/>
      <c r="AL107" s="34"/>
      <c r="AM107" s="34"/>
      <c r="AN107" s="33"/>
      <c r="AO107" s="34"/>
      <c r="AP107" s="35"/>
      <c r="AQ107" s="35"/>
      <c r="AR107" s="33"/>
    </row>
    <row r="108" spans="1:44">
      <c r="A108" s="37" t="s">
        <v>387</v>
      </c>
      <c r="B108" s="37" t="s">
        <v>388</v>
      </c>
      <c r="C108" s="37"/>
      <c r="D108" s="37" t="s">
        <v>290</v>
      </c>
      <c r="E108" s="37" t="s">
        <v>186</v>
      </c>
      <c r="F108" s="37" t="s">
        <v>195</v>
      </c>
      <c r="G108" s="37"/>
      <c r="H108" s="22">
        <v>67.198044607803581</v>
      </c>
      <c r="I108" s="22">
        <v>5319.1750219919522</v>
      </c>
      <c r="J108" s="22"/>
      <c r="K108" s="22">
        <v>81.399747849948085</v>
      </c>
      <c r="L108" s="23">
        <v>10.077604825098703</v>
      </c>
      <c r="M108" s="22"/>
      <c r="N108" s="23">
        <v>9.6943784152738672</v>
      </c>
      <c r="O108" s="24"/>
      <c r="P108" s="24"/>
      <c r="Q108" s="24"/>
      <c r="S108" s="25" t="s">
        <v>387</v>
      </c>
      <c r="T108" s="25" t="s">
        <v>388</v>
      </c>
      <c r="U108" s="25"/>
      <c r="V108" s="22">
        <f>AVERAGE(H108:H109)</f>
        <v>66.658396584795582</v>
      </c>
      <c r="W108" s="22">
        <f>AVERAGE(I108:I109)</f>
        <v>5338.2256349205527</v>
      </c>
      <c r="X108" s="22"/>
      <c r="Y108" s="22">
        <f>AVERAGE(K108:K109)</f>
        <v>81.830716461754292</v>
      </c>
      <c r="Z108" s="23">
        <f>AVERAGE(L108:L109)</f>
        <v>9.8291693984254529</v>
      </c>
      <c r="AA108" s="23">
        <f>Z108/10</f>
        <v>0.98291693984254525</v>
      </c>
      <c r="AB108" s="22"/>
      <c r="AC108" s="23">
        <f>AVERAGE(N108:N109)</f>
        <v>9.5289445425974968</v>
      </c>
      <c r="AD108" s="24"/>
      <c r="AE108" s="24"/>
      <c r="AF108" s="22"/>
      <c r="AH108" s="22">
        <f>_xlfn.STDEV.P(H108:H109)</f>
        <v>0.53964802300800585</v>
      </c>
      <c r="AI108" s="22">
        <f>_xlfn.STDEV.P(I108:I109)</f>
        <v>19.050612928600003</v>
      </c>
      <c r="AJ108" s="22"/>
      <c r="AK108" s="22">
        <f>_xlfn.STDEV.P(K108:K109)</f>
        <v>0.43096861180620039</v>
      </c>
      <c r="AL108" s="23">
        <f>_xlfn.STDEV.P(L108:L109)</f>
        <v>0.24843542667325025</v>
      </c>
      <c r="AM108" s="23">
        <f>AL108/10</f>
        <v>2.4843542667325025E-2</v>
      </c>
      <c r="AN108" s="22"/>
      <c r="AO108" s="23">
        <f>_xlfn.STDEV.P(N108:N109)</f>
        <v>0.16543387267637044</v>
      </c>
      <c r="AP108" s="24"/>
      <c r="AQ108" s="24"/>
      <c r="AR108" s="22"/>
    </row>
    <row r="109" spans="1:44">
      <c r="A109" s="37" t="s">
        <v>389</v>
      </c>
      <c r="B109" s="37" t="s">
        <v>390</v>
      </c>
      <c r="C109" s="37"/>
      <c r="D109" s="37" t="s">
        <v>290</v>
      </c>
      <c r="E109" s="37" t="s">
        <v>186</v>
      </c>
      <c r="F109" s="37" t="s">
        <v>195</v>
      </c>
      <c r="G109" s="37"/>
      <c r="H109" s="22">
        <v>66.118748561787569</v>
      </c>
      <c r="I109" s="22">
        <v>5357.2762478491522</v>
      </c>
      <c r="J109" s="22"/>
      <c r="K109" s="22">
        <v>82.261685073560486</v>
      </c>
      <c r="L109" s="23">
        <v>9.5807339717522026</v>
      </c>
      <c r="M109" s="22"/>
      <c r="N109" s="23">
        <v>9.3635106699211264</v>
      </c>
      <c r="O109" s="24"/>
      <c r="P109" s="24"/>
      <c r="Q109" s="24"/>
      <c r="S109" s="25" t="s">
        <v>389</v>
      </c>
      <c r="T109" s="25" t="s">
        <v>390</v>
      </c>
      <c r="U109" s="25"/>
      <c r="V109" s="22"/>
      <c r="W109" s="22"/>
      <c r="X109" s="22"/>
      <c r="Y109" s="22"/>
      <c r="Z109" s="23"/>
      <c r="AA109" s="23"/>
      <c r="AB109" s="22"/>
      <c r="AC109" s="23"/>
      <c r="AD109" s="24"/>
      <c r="AE109" s="24"/>
      <c r="AF109" s="22"/>
      <c r="AH109" s="22"/>
      <c r="AI109" s="22"/>
      <c r="AJ109" s="22"/>
      <c r="AK109" s="22"/>
      <c r="AL109" s="23"/>
      <c r="AM109" s="23"/>
      <c r="AN109" s="22"/>
      <c r="AO109" s="23"/>
      <c r="AP109" s="24"/>
      <c r="AQ109" s="24"/>
      <c r="AR109" s="22"/>
    </row>
    <row r="110" spans="1:44">
      <c r="A110" s="37" t="s">
        <v>391</v>
      </c>
      <c r="B110" s="37" t="s">
        <v>392</v>
      </c>
      <c r="C110" s="37"/>
      <c r="D110" s="37" t="s">
        <v>290</v>
      </c>
      <c r="E110" s="37" t="s">
        <v>186</v>
      </c>
      <c r="F110" s="37" t="s">
        <v>195</v>
      </c>
      <c r="G110" s="37"/>
      <c r="H110" s="33">
        <v>68.958798161337455</v>
      </c>
      <c r="I110" s="33">
        <v>4587.3755148324162</v>
      </c>
      <c r="J110" s="33"/>
      <c r="K110" s="33">
        <v>75.454995584826762</v>
      </c>
      <c r="L110" s="34">
        <v>11.297749622892551</v>
      </c>
      <c r="M110" s="33"/>
      <c r="N110" s="34">
        <v>10.399275149219367</v>
      </c>
      <c r="O110" s="35"/>
      <c r="P110" s="35"/>
      <c r="Q110" s="35"/>
      <c r="S110" s="36" t="s">
        <v>391</v>
      </c>
      <c r="T110" s="36" t="s">
        <v>392</v>
      </c>
      <c r="U110" s="36"/>
      <c r="V110" s="33">
        <f>AVERAGE(H110:H111)</f>
        <v>68.849091226167957</v>
      </c>
      <c r="W110" s="33">
        <f>AVERAGE(I110:I111)</f>
        <v>5128.2155648203006</v>
      </c>
      <c r="X110" s="33">
        <f>AVERAGE(J110:J111)</f>
        <v>589.35634672205242</v>
      </c>
      <c r="Y110" s="33">
        <f>AVERAGE(K110:K111)</f>
        <v>81.599565350223614</v>
      </c>
      <c r="Z110" s="34">
        <f>AVERAGE(L110:L111)</f>
        <v>11.212294485768499</v>
      </c>
      <c r="AA110" s="34">
        <f>Z110/10</f>
        <v>1.1212294485768499</v>
      </c>
      <c r="AB110" s="33"/>
      <c r="AC110" s="34">
        <f>AVERAGE(N110:N111)</f>
        <v>10.708108814345234</v>
      </c>
      <c r="AD110" s="35"/>
      <c r="AE110" s="35"/>
      <c r="AF110" s="33"/>
      <c r="AH110" s="33">
        <f>_xlfn.STDEV.P(H110:H111)</f>
        <v>0.10970693516949126</v>
      </c>
      <c r="AI110" s="33">
        <f>_xlfn.STDEV.P(I110:I111)</f>
        <v>540.84004998787782</v>
      </c>
      <c r="AJ110" s="33"/>
      <c r="AK110" s="33">
        <f>_xlfn.STDEV.P(K110:K111)</f>
        <v>6.1445697653968523</v>
      </c>
      <c r="AL110" s="34">
        <f>_xlfn.STDEV.P(L110:L111)</f>
        <v>8.545513712405306E-2</v>
      </c>
      <c r="AM110" s="34">
        <f>AL110/10</f>
        <v>8.545513712405306E-3</v>
      </c>
      <c r="AN110" s="33"/>
      <c r="AO110" s="34">
        <f>_xlfn.STDEV.P(N110:N111)</f>
        <v>0.30883366512586718</v>
      </c>
      <c r="AP110" s="35"/>
      <c r="AQ110" s="35"/>
      <c r="AR110" s="33"/>
    </row>
    <row r="111" spans="1:44">
      <c r="A111" s="37" t="s">
        <v>393</v>
      </c>
      <c r="B111" s="37" t="s">
        <v>394</v>
      </c>
      <c r="C111" s="37"/>
      <c r="D111" s="37" t="s">
        <v>290</v>
      </c>
      <c r="E111" s="37" t="s">
        <v>186</v>
      </c>
      <c r="F111" s="37" t="s">
        <v>195</v>
      </c>
      <c r="G111" s="37"/>
      <c r="H111" s="33">
        <v>68.739384290998473</v>
      </c>
      <c r="I111" s="33">
        <v>5669.0556148081841</v>
      </c>
      <c r="J111" s="33">
        <v>589.35634672205242</v>
      </c>
      <c r="K111" s="33">
        <v>87.744135115620466</v>
      </c>
      <c r="L111" s="34">
        <v>11.126839348644445</v>
      </c>
      <c r="M111" s="33"/>
      <c r="N111" s="34">
        <v>11.016942479471101</v>
      </c>
      <c r="O111" s="35"/>
      <c r="P111" s="35"/>
      <c r="Q111" s="35"/>
      <c r="S111" s="36" t="s">
        <v>393</v>
      </c>
      <c r="T111" s="36" t="s">
        <v>394</v>
      </c>
      <c r="U111" s="36"/>
      <c r="V111" s="33"/>
      <c r="W111" s="33"/>
      <c r="X111" s="33"/>
      <c r="Y111" s="33"/>
      <c r="Z111" s="34"/>
      <c r="AA111" s="34"/>
      <c r="AB111" s="33"/>
      <c r="AC111" s="34"/>
      <c r="AD111" s="35"/>
      <c r="AE111" s="35"/>
      <c r="AF111" s="33"/>
      <c r="AH111" s="33"/>
      <c r="AI111" s="33"/>
      <c r="AJ111" s="33"/>
      <c r="AK111" s="33"/>
      <c r="AL111" s="34"/>
      <c r="AM111" s="34"/>
      <c r="AN111" s="33"/>
      <c r="AO111" s="34"/>
      <c r="AP111" s="35"/>
      <c r="AQ111" s="35"/>
      <c r="AR111" s="33"/>
    </row>
    <row r="112" spans="1:44">
      <c r="A112" s="21" t="s">
        <v>395</v>
      </c>
      <c r="B112" s="16" t="s">
        <v>584</v>
      </c>
      <c r="C112" s="21"/>
      <c r="D112" s="21"/>
      <c r="E112" s="21" t="s">
        <v>181</v>
      </c>
      <c r="F112" s="21" t="s">
        <v>182</v>
      </c>
      <c r="G112" s="21" t="s">
        <v>183</v>
      </c>
      <c r="H112" s="2">
        <v>66.960379276918289</v>
      </c>
      <c r="I112" s="2">
        <v>5500.5553910340459</v>
      </c>
      <c r="J112" s="2">
        <v>489.75141236695174</v>
      </c>
      <c r="K112" s="2">
        <v>59.339588835306571</v>
      </c>
      <c r="L112" s="17"/>
      <c r="M112" s="2">
        <v>86.672465649404728</v>
      </c>
      <c r="N112" s="17">
        <v>9.1774631108478104</v>
      </c>
      <c r="O112" s="3">
        <v>0.16021328711012023</v>
      </c>
      <c r="P112" s="3">
        <v>2.6634575555253342E-3</v>
      </c>
      <c r="S112" s="1" t="s">
        <v>395</v>
      </c>
      <c r="T112" s="1" t="s">
        <v>396</v>
      </c>
      <c r="V112" s="2">
        <f t="shared" ref="V112:Y113" si="80">H112</f>
        <v>66.960379276918289</v>
      </c>
      <c r="W112" s="2">
        <f t="shared" si="80"/>
        <v>5500.5553910340459</v>
      </c>
      <c r="X112" s="2">
        <f t="shared" si="80"/>
        <v>489.75141236695174</v>
      </c>
      <c r="Y112" s="2">
        <f t="shared" si="80"/>
        <v>59.339588835306571</v>
      </c>
      <c r="Z112" s="17"/>
      <c r="AA112" s="17"/>
      <c r="AB112" s="2">
        <f t="shared" ref="AB112:AE113" si="81">M112</f>
        <v>86.672465649404728</v>
      </c>
      <c r="AC112" s="17">
        <f t="shared" si="81"/>
        <v>9.1774631108478104</v>
      </c>
      <c r="AD112" s="3">
        <f t="shared" si="81"/>
        <v>0.16021328711012023</v>
      </c>
      <c r="AE112" s="3">
        <f t="shared" si="81"/>
        <v>2.6634575555253342E-3</v>
      </c>
      <c r="AH112" s="2"/>
      <c r="AI112" s="2"/>
      <c r="AJ112" s="2"/>
      <c r="AK112" s="2"/>
      <c r="AL112" s="17"/>
      <c r="AM112" s="17"/>
      <c r="AN112" s="2"/>
      <c r="AO112" s="17"/>
    </row>
    <row r="113" spans="1:44">
      <c r="A113" s="21" t="s">
        <v>397</v>
      </c>
      <c r="B113" s="16" t="s">
        <v>585</v>
      </c>
      <c r="C113" s="21"/>
      <c r="D113" s="21"/>
      <c r="E113" s="21" t="s">
        <v>181</v>
      </c>
      <c r="F113" s="21" t="s">
        <v>182</v>
      </c>
      <c r="G113" s="21" t="s">
        <v>183</v>
      </c>
      <c r="H113" s="2">
        <v>67.670781466628924</v>
      </c>
      <c r="I113" s="2">
        <v>5229.3767448967874</v>
      </c>
      <c r="J113" s="2">
        <v>385.62103724266132</v>
      </c>
      <c r="K113" s="2">
        <v>53.688404458853682</v>
      </c>
      <c r="L113" s="17"/>
      <c r="M113" s="2">
        <v>99.878942546157475</v>
      </c>
      <c r="N113" s="17">
        <v>7.1623520555819562</v>
      </c>
      <c r="O113" s="3">
        <v>0.13971827706863585</v>
      </c>
      <c r="P113" s="3">
        <v>1.5664071925221683E-3</v>
      </c>
      <c r="S113" s="1" t="s">
        <v>397</v>
      </c>
      <c r="T113" s="1" t="s">
        <v>398</v>
      </c>
      <c r="V113" s="2">
        <f t="shared" si="80"/>
        <v>67.670781466628924</v>
      </c>
      <c r="W113" s="2">
        <f t="shared" si="80"/>
        <v>5229.3767448967874</v>
      </c>
      <c r="X113" s="2">
        <f t="shared" si="80"/>
        <v>385.62103724266132</v>
      </c>
      <c r="Y113" s="2">
        <f t="shared" si="80"/>
        <v>53.688404458853682</v>
      </c>
      <c r="Z113" s="17"/>
      <c r="AA113" s="17"/>
      <c r="AB113" s="2">
        <f t="shared" si="81"/>
        <v>99.878942546157475</v>
      </c>
      <c r="AC113" s="17">
        <f t="shared" si="81"/>
        <v>7.1623520555819562</v>
      </c>
      <c r="AD113" s="3">
        <f t="shared" si="81"/>
        <v>0.13971827706863585</v>
      </c>
      <c r="AE113" s="3">
        <f t="shared" si="81"/>
        <v>1.5664071925221683E-3</v>
      </c>
      <c r="AH113" s="2"/>
      <c r="AI113" s="2"/>
      <c r="AJ113" s="2"/>
      <c r="AK113" s="2"/>
      <c r="AL113" s="17"/>
      <c r="AM113" s="17"/>
      <c r="AN113" s="2"/>
      <c r="AO113" s="17"/>
    </row>
    <row r="114" spans="1:44">
      <c r="A114" s="20" t="s">
        <v>399</v>
      </c>
      <c r="B114" s="20" t="s">
        <v>400</v>
      </c>
      <c r="C114" s="20"/>
      <c r="D114" s="20"/>
      <c r="E114" s="20" t="s">
        <v>186</v>
      </c>
      <c r="F114" s="20" t="s">
        <v>195</v>
      </c>
      <c r="G114" s="20"/>
      <c r="H114" s="22">
        <v>66.804273279863182</v>
      </c>
      <c r="I114" s="22">
        <v>4111.4672845483847</v>
      </c>
      <c r="J114" s="22"/>
      <c r="K114" s="22">
        <v>27.228257563932043</v>
      </c>
      <c r="L114" s="23">
        <v>9.093756760387258</v>
      </c>
      <c r="M114" s="22"/>
      <c r="N114" s="23">
        <v>7.8369188750567673</v>
      </c>
      <c r="O114" s="24"/>
      <c r="P114" s="24"/>
      <c r="Q114" s="24"/>
      <c r="S114" s="25" t="s">
        <v>399</v>
      </c>
      <c r="T114" s="25" t="s">
        <v>400</v>
      </c>
      <c r="U114" s="25"/>
      <c r="V114" s="22">
        <f>AVERAGE(H114:H115)</f>
        <v>67.274053217143859</v>
      </c>
      <c r="W114" s="22">
        <f>AVERAGE(I114:I115)</f>
        <v>4111.4672845483847</v>
      </c>
      <c r="X114" s="22"/>
      <c r="Y114" s="22">
        <f>AVERAGE(K114:K115)</f>
        <v>35.791553264262376</v>
      </c>
      <c r="Z114" s="23">
        <f>AVERAGE(L114:L115)</f>
        <v>9.3994715069304302</v>
      </c>
      <c r="AA114" s="23">
        <f>Z114/10</f>
        <v>0.93994715069304302</v>
      </c>
      <c r="AB114" s="22"/>
      <c r="AC114" s="23">
        <f>AVERAGE(N114:N115)</f>
        <v>7.2089101553987671</v>
      </c>
      <c r="AD114" s="24"/>
      <c r="AE114" s="24"/>
      <c r="AF114" s="22"/>
      <c r="AH114" s="22">
        <f>_xlfn.STDEV.P(H114:H115)</f>
        <v>0.46977993728066991</v>
      </c>
      <c r="AI114" s="22"/>
      <c r="AJ114" s="22"/>
      <c r="AK114" s="22">
        <f>_xlfn.STDEV.P(K114:K115)</f>
        <v>8.5632957003303396</v>
      </c>
      <c r="AL114" s="23">
        <f>_xlfn.STDEV.P(L114:L115)</f>
        <v>0.30571474654317221</v>
      </c>
      <c r="AM114" s="23">
        <f>AL114/10</f>
        <v>3.057147465431722E-2</v>
      </c>
      <c r="AN114" s="22"/>
      <c r="AO114" s="23">
        <f>_xlfn.STDEV.P(N114:N115)</f>
        <v>0.62800871965799976</v>
      </c>
      <c r="AP114" s="24"/>
      <c r="AQ114" s="24"/>
      <c r="AR114" s="22"/>
    </row>
    <row r="115" spans="1:44">
      <c r="A115" s="20" t="s">
        <v>401</v>
      </c>
      <c r="B115" s="20" t="s">
        <v>402</v>
      </c>
      <c r="C115" s="20"/>
      <c r="D115" s="20"/>
      <c r="E115" s="20" t="s">
        <v>186</v>
      </c>
      <c r="F115" s="20" t="s">
        <v>195</v>
      </c>
      <c r="G115" s="20"/>
      <c r="H115" s="22">
        <v>67.743833154424522</v>
      </c>
      <c r="I115" s="22"/>
      <c r="J115" s="22"/>
      <c r="K115" s="22">
        <v>44.354848964592712</v>
      </c>
      <c r="L115" s="23">
        <v>9.7051862534736024</v>
      </c>
      <c r="M115" s="22"/>
      <c r="N115" s="23">
        <v>6.5809014357407678</v>
      </c>
      <c r="O115" s="24"/>
      <c r="P115" s="24"/>
      <c r="Q115" s="24"/>
      <c r="S115" s="25" t="s">
        <v>401</v>
      </c>
      <c r="T115" s="25" t="s">
        <v>402</v>
      </c>
      <c r="U115" s="25"/>
      <c r="V115" s="22"/>
      <c r="W115" s="22"/>
      <c r="X115" s="22"/>
      <c r="Y115" s="22"/>
      <c r="Z115" s="23"/>
      <c r="AA115" s="23"/>
      <c r="AB115" s="22"/>
      <c r="AC115" s="23"/>
      <c r="AD115" s="24"/>
      <c r="AE115" s="24"/>
      <c r="AF115" s="22"/>
      <c r="AH115" s="22"/>
      <c r="AI115" s="22"/>
      <c r="AJ115" s="22"/>
      <c r="AK115" s="22"/>
      <c r="AL115" s="23"/>
      <c r="AM115" s="23"/>
      <c r="AN115" s="22"/>
      <c r="AO115" s="23"/>
      <c r="AP115" s="24"/>
      <c r="AQ115" s="24"/>
      <c r="AR115" s="22"/>
    </row>
    <row r="116" spans="1:44">
      <c r="A116" s="37" t="s">
        <v>403</v>
      </c>
      <c r="B116" s="37" t="s">
        <v>404</v>
      </c>
      <c r="C116" s="37"/>
      <c r="D116" s="37"/>
      <c r="E116" s="37" t="s">
        <v>186</v>
      </c>
      <c r="F116" s="37" t="s">
        <v>195</v>
      </c>
      <c r="G116" s="37"/>
      <c r="H116" s="33">
        <v>68.455350669878314</v>
      </c>
      <c r="I116" s="33">
        <v>6382.8150884230563</v>
      </c>
      <c r="J116" s="33"/>
      <c r="K116" s="33">
        <v>91.836053330597736</v>
      </c>
      <c r="L116" s="34">
        <v>12.450567570300162</v>
      </c>
      <c r="M116" s="33"/>
      <c r="N116" s="34">
        <v>10.923819672169682</v>
      </c>
      <c r="O116" s="35"/>
      <c r="P116" s="35"/>
      <c r="Q116" s="35"/>
      <c r="S116" s="36" t="s">
        <v>403</v>
      </c>
      <c r="T116" s="36" t="s">
        <v>404</v>
      </c>
      <c r="U116" s="36"/>
      <c r="V116" s="33">
        <f>AVERAGE(H116:H120)</f>
        <v>67.248631151493058</v>
      </c>
      <c r="W116" s="33">
        <f>AVERAGE(I116:I120)</f>
        <v>5273.9482931507227</v>
      </c>
      <c r="X116" s="33"/>
      <c r="Y116" s="33">
        <f>AVERAGE(K116:K120)</f>
        <v>72.241356914110085</v>
      </c>
      <c r="Z116" s="34">
        <f>AVERAGE(L116:L120)</f>
        <v>12.438535573496125</v>
      </c>
      <c r="AA116" s="34">
        <f>Z116/10</f>
        <v>1.2438535573496126</v>
      </c>
      <c r="AB116" s="33"/>
      <c r="AC116" s="34">
        <f>AVERAGE(N116:N120)</f>
        <v>9.9707975156952759</v>
      </c>
      <c r="AD116" s="35"/>
      <c r="AE116" s="35"/>
      <c r="AF116" s="33"/>
      <c r="AH116" s="33">
        <f>_xlfn.STDEV.P(H116:H120)</f>
        <v>1.5005137140682736</v>
      </c>
      <c r="AI116" s="33">
        <f>_xlfn.STDEV.P(I116:I120)</f>
        <v>789.38779787848296</v>
      </c>
      <c r="AJ116" s="33"/>
      <c r="AK116" s="33">
        <f>_xlfn.STDEV.P(K116:K120)</f>
        <v>13.138414894682491</v>
      </c>
      <c r="AL116" s="34">
        <f>_xlfn.STDEV.P(L116:L120)</f>
        <v>2.3123177570383864</v>
      </c>
      <c r="AM116" s="34">
        <f>AL116/10</f>
        <v>0.23123177570383863</v>
      </c>
      <c r="AN116" s="33"/>
      <c r="AO116" s="34">
        <f>_xlfn.STDEV.P(N116:N120)</f>
        <v>2.0809508605680174</v>
      </c>
      <c r="AP116" s="35"/>
      <c r="AQ116" s="35"/>
      <c r="AR116" s="33"/>
    </row>
    <row r="117" spans="1:44">
      <c r="A117" s="37" t="s">
        <v>405</v>
      </c>
      <c r="B117" s="37" t="s">
        <v>406</v>
      </c>
      <c r="C117" s="37"/>
      <c r="D117" s="37"/>
      <c r="E117" s="37" t="s">
        <v>186</v>
      </c>
      <c r="F117" s="37" t="s">
        <v>195</v>
      </c>
      <c r="G117" s="37"/>
      <c r="H117" s="33">
        <v>65.616627072821544</v>
      </c>
      <c r="I117" s="33">
        <v>4831.3650895957626</v>
      </c>
      <c r="J117" s="33"/>
      <c r="K117" s="33">
        <v>56.50580980151333</v>
      </c>
      <c r="L117" s="34">
        <v>15.294923978517962</v>
      </c>
      <c r="M117" s="33"/>
      <c r="N117" s="34">
        <v>6.8647686298349715</v>
      </c>
      <c r="O117" s="35"/>
      <c r="P117" s="35"/>
      <c r="Q117" s="35"/>
      <c r="S117" s="36" t="s">
        <v>405</v>
      </c>
      <c r="T117" s="36" t="s">
        <v>406</v>
      </c>
      <c r="U117" s="36"/>
      <c r="V117" s="33"/>
      <c r="W117" s="33"/>
      <c r="X117" s="33"/>
      <c r="Y117" s="33"/>
      <c r="Z117" s="34"/>
      <c r="AA117" s="34"/>
      <c r="AB117" s="33"/>
      <c r="AC117" s="34"/>
      <c r="AD117" s="35"/>
      <c r="AE117" s="35"/>
      <c r="AF117" s="33"/>
      <c r="AH117" s="33"/>
      <c r="AI117" s="33"/>
      <c r="AJ117" s="33"/>
      <c r="AK117" s="33"/>
      <c r="AL117" s="34"/>
      <c r="AM117" s="34"/>
      <c r="AN117" s="33"/>
      <c r="AO117" s="34"/>
      <c r="AP117" s="35"/>
      <c r="AQ117" s="35"/>
      <c r="AR117" s="33"/>
    </row>
    <row r="118" spans="1:44">
      <c r="A118" s="37" t="s">
        <v>407</v>
      </c>
      <c r="B118" s="37" t="s">
        <v>408</v>
      </c>
      <c r="C118" s="37"/>
      <c r="D118" s="37"/>
      <c r="E118" s="37" t="s">
        <v>186</v>
      </c>
      <c r="F118" s="37" t="s">
        <v>195</v>
      </c>
      <c r="G118" s="37"/>
      <c r="H118" s="33">
        <v>69.547814132953846</v>
      </c>
      <c r="I118" s="33">
        <v>4607.6647014333503</v>
      </c>
      <c r="J118" s="33"/>
      <c r="K118" s="33">
        <v>61.517475095840915</v>
      </c>
      <c r="L118" s="34">
        <v>12.096331771235347</v>
      </c>
      <c r="M118" s="33"/>
      <c r="N118" s="34">
        <v>9.5559859777813099</v>
      </c>
      <c r="O118" s="35"/>
      <c r="P118" s="35"/>
      <c r="Q118" s="35"/>
      <c r="S118" s="36" t="s">
        <v>407</v>
      </c>
      <c r="T118" s="36" t="s">
        <v>408</v>
      </c>
      <c r="U118" s="36"/>
      <c r="V118" s="33"/>
      <c r="W118" s="33"/>
      <c r="X118" s="33"/>
      <c r="Y118" s="33"/>
      <c r="Z118" s="34"/>
      <c r="AA118" s="34"/>
      <c r="AB118" s="33"/>
      <c r="AC118" s="34"/>
      <c r="AD118" s="35"/>
      <c r="AE118" s="35"/>
      <c r="AF118" s="33"/>
      <c r="AH118" s="33"/>
      <c r="AI118" s="33"/>
      <c r="AJ118" s="33"/>
      <c r="AK118" s="33"/>
      <c r="AL118" s="34"/>
      <c r="AM118" s="34"/>
      <c r="AN118" s="33"/>
      <c r="AO118" s="34"/>
      <c r="AP118" s="35"/>
      <c r="AQ118" s="35"/>
      <c r="AR118" s="33"/>
    </row>
    <row r="119" spans="1:44">
      <c r="A119" s="20" t="s">
        <v>409</v>
      </c>
      <c r="B119" s="20" t="s">
        <v>410</v>
      </c>
      <c r="C119" s="20"/>
      <c r="D119" s="20"/>
      <c r="E119" s="20" t="s">
        <v>186</v>
      </c>
      <c r="F119" s="20" t="s">
        <v>195</v>
      </c>
      <c r="G119" s="20"/>
      <c r="H119" s="33">
        <v>66.530893816728252</v>
      </c>
      <c r="I119" s="33"/>
      <c r="J119" s="33"/>
      <c r="K119" s="33">
        <v>82.4915762658527</v>
      </c>
      <c r="L119" s="34">
        <v>13.938304303373423</v>
      </c>
      <c r="M119" s="33"/>
      <c r="N119" s="34">
        <v>12.538615782995139</v>
      </c>
      <c r="O119" s="35"/>
      <c r="P119" s="35"/>
      <c r="Q119" s="35"/>
      <c r="S119" s="36" t="s">
        <v>409</v>
      </c>
      <c r="T119" s="36" t="s">
        <v>410</v>
      </c>
      <c r="U119" s="36"/>
      <c r="V119" s="33"/>
      <c r="W119" s="33"/>
      <c r="X119" s="33"/>
      <c r="Y119" s="33"/>
      <c r="Z119" s="34"/>
      <c r="AA119" s="34"/>
      <c r="AB119" s="33"/>
      <c r="AC119" s="34"/>
      <c r="AD119" s="35"/>
      <c r="AE119" s="35"/>
      <c r="AF119" s="33"/>
      <c r="AH119" s="33"/>
      <c r="AI119" s="33"/>
      <c r="AJ119" s="33"/>
      <c r="AK119" s="33"/>
      <c r="AL119" s="34"/>
      <c r="AM119" s="34"/>
      <c r="AN119" s="33"/>
      <c r="AO119" s="34"/>
      <c r="AP119" s="35"/>
      <c r="AQ119" s="35"/>
      <c r="AR119" s="33"/>
    </row>
    <row r="120" spans="1:44">
      <c r="A120" s="20" t="s">
        <v>411</v>
      </c>
      <c r="B120" s="20" t="s">
        <v>412</v>
      </c>
      <c r="C120" s="20"/>
      <c r="D120" s="20"/>
      <c r="E120" s="20" t="s">
        <v>186</v>
      </c>
      <c r="F120" s="20" t="s">
        <v>195</v>
      </c>
      <c r="G120" s="20"/>
      <c r="H120" s="33">
        <v>66.09247006508329</v>
      </c>
      <c r="I120" s="33"/>
      <c r="J120" s="33"/>
      <c r="K120" s="33">
        <v>68.855870076745745</v>
      </c>
      <c r="L120" s="34">
        <v>8.412550244053735</v>
      </c>
      <c r="M120" s="33"/>
      <c r="N120" s="34"/>
      <c r="O120" s="35"/>
      <c r="P120" s="35"/>
      <c r="Q120" s="35"/>
      <c r="S120" s="36" t="s">
        <v>411</v>
      </c>
      <c r="T120" s="36" t="s">
        <v>412</v>
      </c>
      <c r="U120" s="36"/>
      <c r="V120" s="33"/>
      <c r="W120" s="33"/>
      <c r="X120" s="33"/>
      <c r="Y120" s="33"/>
      <c r="Z120" s="34"/>
      <c r="AA120" s="34"/>
      <c r="AB120" s="33"/>
      <c r="AC120" s="34"/>
      <c r="AD120" s="35"/>
      <c r="AE120" s="35"/>
      <c r="AF120" s="33"/>
      <c r="AH120" s="33"/>
      <c r="AI120" s="33"/>
      <c r="AJ120" s="33"/>
      <c r="AK120" s="33"/>
      <c r="AL120" s="34"/>
      <c r="AM120" s="34"/>
      <c r="AN120" s="33"/>
      <c r="AO120" s="34"/>
      <c r="AP120" s="35"/>
      <c r="AQ120" s="35"/>
      <c r="AR120" s="33"/>
    </row>
    <row r="121" spans="1:44">
      <c r="A121" s="20" t="s">
        <v>413</v>
      </c>
      <c r="B121" s="20" t="s">
        <v>414</v>
      </c>
      <c r="C121" s="20"/>
      <c r="D121" s="20"/>
      <c r="E121" s="20" t="s">
        <v>186</v>
      </c>
      <c r="F121" s="20" t="s">
        <v>195</v>
      </c>
      <c r="G121" s="20"/>
      <c r="H121" s="22">
        <v>67.292008017138997</v>
      </c>
      <c r="I121" s="22"/>
      <c r="J121" s="22">
        <v>1193.8282886584009</v>
      </c>
      <c r="K121" s="22">
        <v>40.432362289072302</v>
      </c>
      <c r="L121" s="23"/>
      <c r="M121" s="22"/>
      <c r="N121" s="23">
        <v>5.082901233705476</v>
      </c>
      <c r="O121" s="24"/>
      <c r="P121" s="24"/>
      <c r="Q121" s="24"/>
      <c r="S121" s="25" t="s">
        <v>413</v>
      </c>
      <c r="T121" s="25" t="s">
        <v>414</v>
      </c>
      <c r="U121" s="25"/>
      <c r="V121" s="22">
        <f>AVERAGE(H121:H122)</f>
        <v>67.325331796238885</v>
      </c>
      <c r="W121" s="22"/>
      <c r="X121" s="22">
        <f>AVERAGE(J121:J122)</f>
        <v>1193.8282886584009</v>
      </c>
      <c r="Y121" s="22">
        <f>AVERAGE(K121:K122)</f>
        <v>51.697957049992134</v>
      </c>
      <c r="Z121" s="23">
        <f>AVERAGE(L121:L122)</f>
        <v>11.295394243576158</v>
      </c>
      <c r="AA121" s="23">
        <f>Z121/10</f>
        <v>1.1295394243576158</v>
      </c>
      <c r="AB121" s="22"/>
      <c r="AC121" s="23">
        <f>AVERAGE(N121:N122)</f>
        <v>4.8349328921276165</v>
      </c>
      <c r="AD121" s="24"/>
      <c r="AE121" s="24"/>
      <c r="AF121" s="22"/>
      <c r="AH121" s="22">
        <f>_xlfn.STDEV.P(H121:H122)</f>
        <v>3.3323779099880824E-2</v>
      </c>
      <c r="AI121" s="22"/>
      <c r="AJ121" s="22"/>
      <c r="AK121" s="22">
        <f>_xlfn.STDEV.P(K121:K122)</f>
        <v>11.265594760919823</v>
      </c>
      <c r="AL121" s="23"/>
      <c r="AM121" s="23">
        <f>AL121/10</f>
        <v>0</v>
      </c>
      <c r="AN121" s="22"/>
      <c r="AO121" s="23">
        <f>_xlfn.STDEV.P(N121:N122)</f>
        <v>0.24796834157785952</v>
      </c>
      <c r="AP121" s="24"/>
      <c r="AQ121" s="24"/>
      <c r="AR121" s="22"/>
    </row>
    <row r="122" spans="1:44">
      <c r="A122" s="20" t="s">
        <v>415</v>
      </c>
      <c r="B122" s="20" t="s">
        <v>416</v>
      </c>
      <c r="C122" s="20"/>
      <c r="D122" s="20"/>
      <c r="E122" s="20" t="s">
        <v>186</v>
      </c>
      <c r="F122" s="20" t="s">
        <v>195</v>
      </c>
      <c r="G122" s="20"/>
      <c r="H122" s="22">
        <v>67.358655575338759</v>
      </c>
      <c r="I122" s="22"/>
      <c r="J122" s="22"/>
      <c r="K122" s="22">
        <v>62.963551810911966</v>
      </c>
      <c r="L122" s="23">
        <v>11.295394243576158</v>
      </c>
      <c r="M122" s="22"/>
      <c r="N122" s="23">
        <v>4.5869645505497569</v>
      </c>
      <c r="O122" s="24"/>
      <c r="P122" s="24"/>
      <c r="Q122" s="24"/>
      <c r="S122" s="25" t="s">
        <v>415</v>
      </c>
      <c r="T122" s="25" t="s">
        <v>416</v>
      </c>
      <c r="U122" s="25"/>
      <c r="V122" s="22"/>
      <c r="W122" s="22"/>
      <c r="X122" s="22"/>
      <c r="Y122" s="22"/>
      <c r="Z122" s="23"/>
      <c r="AA122" s="23"/>
      <c r="AB122" s="22"/>
      <c r="AC122" s="23"/>
      <c r="AD122" s="24"/>
      <c r="AE122" s="24"/>
      <c r="AF122" s="22"/>
      <c r="AH122" s="22"/>
      <c r="AI122" s="22"/>
      <c r="AJ122" s="22"/>
      <c r="AK122" s="22"/>
      <c r="AL122" s="23"/>
      <c r="AM122" s="23"/>
      <c r="AN122" s="22"/>
      <c r="AO122" s="23"/>
      <c r="AP122" s="24"/>
      <c r="AQ122" s="24"/>
      <c r="AR122" s="22"/>
    </row>
    <row r="123" spans="1:44">
      <c r="A123" s="20" t="s">
        <v>417</v>
      </c>
      <c r="B123" s="20" t="s">
        <v>418</v>
      </c>
      <c r="C123" s="20"/>
      <c r="D123" s="20"/>
      <c r="E123" s="20" t="s">
        <v>186</v>
      </c>
      <c r="F123" s="20" t="s">
        <v>195</v>
      </c>
      <c r="G123" s="20"/>
      <c r="H123" s="33">
        <v>68.461692993326096</v>
      </c>
      <c r="I123" s="33">
        <v>6511.2214741346434</v>
      </c>
      <c r="J123" s="33">
        <v>3016.6514079466097</v>
      </c>
      <c r="K123" s="33">
        <v>72.298988912969236</v>
      </c>
      <c r="L123" s="34">
        <v>20.757106858592177</v>
      </c>
      <c r="M123" s="33"/>
      <c r="N123" s="34">
        <v>14.063458635757589</v>
      </c>
      <c r="O123" s="35"/>
      <c r="P123" s="35"/>
      <c r="Q123" s="35"/>
      <c r="S123" s="36" t="s">
        <v>417</v>
      </c>
      <c r="T123" s="36" t="s">
        <v>418</v>
      </c>
      <c r="U123" s="36"/>
      <c r="V123" s="33">
        <f>AVERAGE(H123:H124)</f>
        <v>68.541393068211789</v>
      </c>
      <c r="W123" s="33"/>
      <c r="X123" s="33">
        <f>AVERAGE(J123:J124)</f>
        <v>3016.6514079466097</v>
      </c>
      <c r="Y123" s="33">
        <f>AVERAGE(K123:K124)</f>
        <v>63.6270673899039</v>
      </c>
      <c r="Z123" s="34">
        <f>AVERAGE(L123:L124)</f>
        <v>13.522305242231278</v>
      </c>
      <c r="AA123" s="34">
        <f>Z123/10</f>
        <v>1.3522305242231278</v>
      </c>
      <c r="AB123" s="33"/>
      <c r="AC123" s="34">
        <f>AVERAGE(N123:N124)</f>
        <v>10.507423920437038</v>
      </c>
      <c r="AD123" s="35"/>
      <c r="AE123" s="35"/>
      <c r="AF123" s="33"/>
      <c r="AH123" s="33">
        <f>_xlfn.STDEV.P(H123:H124)</f>
        <v>7.9700074885693084E-2</v>
      </c>
      <c r="AI123" s="33">
        <f>_xlfn.STDEV.P(I123:I124)</f>
        <v>751.42306317471468</v>
      </c>
      <c r="AJ123" s="33"/>
      <c r="AK123" s="33">
        <f>_xlfn.STDEV.P(K123:K124)</f>
        <v>8.6719215230652988</v>
      </c>
      <c r="AL123" s="34">
        <f>_xlfn.STDEV.P(L123:L124)</f>
        <v>7.2348016163608992</v>
      </c>
      <c r="AM123" s="34">
        <f>AL123/10</f>
        <v>0.72348016163608997</v>
      </c>
      <c r="AN123" s="33"/>
      <c r="AO123" s="34">
        <f>_xlfn.STDEV.P(N123:N124)</f>
        <v>3.5560347153205507</v>
      </c>
      <c r="AP123" s="35"/>
      <c r="AQ123" s="35"/>
      <c r="AR123" s="33"/>
    </row>
    <row r="124" spans="1:44">
      <c r="A124" s="20" t="s">
        <v>419</v>
      </c>
      <c r="B124" s="20" t="s">
        <v>420</v>
      </c>
      <c r="C124" s="20"/>
      <c r="D124" s="20"/>
      <c r="E124" s="20" t="s">
        <v>186</v>
      </c>
      <c r="F124" s="20" t="s">
        <v>195</v>
      </c>
      <c r="G124" s="20"/>
      <c r="H124" s="33">
        <v>68.621093143097482</v>
      </c>
      <c r="I124" s="33">
        <v>5008.3753477852097</v>
      </c>
      <c r="J124" s="33"/>
      <c r="K124" s="33">
        <v>54.955145866838556</v>
      </c>
      <c r="L124" s="34">
        <v>6.2875036258703796</v>
      </c>
      <c r="M124" s="33"/>
      <c r="N124" s="34">
        <v>6.9513892051164854</v>
      </c>
      <c r="O124" s="35"/>
      <c r="P124" s="35"/>
      <c r="Q124" s="35"/>
      <c r="S124" s="36" t="s">
        <v>419</v>
      </c>
      <c r="T124" s="36" t="s">
        <v>420</v>
      </c>
      <c r="U124" s="36"/>
      <c r="V124" s="33"/>
      <c r="W124" s="33"/>
      <c r="X124" s="33"/>
      <c r="Y124" s="33"/>
      <c r="Z124" s="34"/>
      <c r="AA124" s="34"/>
      <c r="AB124" s="33"/>
      <c r="AC124" s="34"/>
      <c r="AD124" s="35"/>
      <c r="AE124" s="35"/>
      <c r="AF124" s="33"/>
      <c r="AH124" s="33"/>
      <c r="AI124" s="33"/>
      <c r="AJ124" s="33"/>
      <c r="AK124" s="33"/>
      <c r="AL124" s="34"/>
      <c r="AM124" s="34"/>
      <c r="AN124" s="33"/>
      <c r="AO124" s="34"/>
      <c r="AP124" s="35"/>
      <c r="AQ124" s="35"/>
      <c r="AR124" s="33"/>
    </row>
    <row r="125" spans="1:4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7"/>
      <c r="M125" s="2"/>
      <c r="N125" s="17"/>
      <c r="V125" s="2"/>
      <c r="W125" s="2"/>
      <c r="X125" s="2"/>
      <c r="Y125" s="2"/>
      <c r="Z125" s="17"/>
      <c r="AA125" s="17"/>
      <c r="AB125" s="2"/>
      <c r="AC125" s="17"/>
      <c r="AE125" s="2"/>
      <c r="AH125" s="2"/>
      <c r="AI125" s="2"/>
      <c r="AJ125" s="2"/>
      <c r="AK125" s="2"/>
      <c r="AL125" s="17"/>
      <c r="AM125" s="17"/>
      <c r="AN125" s="2"/>
      <c r="AO125" s="17"/>
    </row>
    <row r="126" spans="1:44">
      <c r="A126" s="32" t="s">
        <v>421</v>
      </c>
      <c r="B126" s="16" t="s">
        <v>586</v>
      </c>
      <c r="C126" s="32"/>
      <c r="D126" s="32" t="s">
        <v>290</v>
      </c>
      <c r="E126" s="32" t="s">
        <v>181</v>
      </c>
      <c r="F126" s="32" t="s">
        <v>182</v>
      </c>
      <c r="G126" s="32" t="s">
        <v>183</v>
      </c>
      <c r="H126" s="22">
        <v>77.622640305191339</v>
      </c>
      <c r="I126" s="22">
        <v>827.14912329204526</v>
      </c>
      <c r="J126" s="22"/>
      <c r="K126" s="22">
        <v>4.8331381440296584</v>
      </c>
      <c r="L126" s="23"/>
      <c r="M126" s="22">
        <v>63.981009933372007</v>
      </c>
      <c r="N126" s="23">
        <v>1.9029142406737951</v>
      </c>
      <c r="O126" s="24"/>
      <c r="P126" s="24"/>
      <c r="Q126" s="24"/>
      <c r="S126" s="25" t="s">
        <v>421</v>
      </c>
      <c r="T126" s="25" t="s">
        <v>422</v>
      </c>
      <c r="U126" s="25"/>
      <c r="V126" s="22">
        <f>AVERAGE(H126:H129)</f>
        <v>77.416814700388286</v>
      </c>
      <c r="W126" s="22">
        <f>AVERAGE(I126:I129)</f>
        <v>900.23824240774616</v>
      </c>
      <c r="X126" s="22"/>
      <c r="Y126" s="22">
        <f>AVERAGE(K126:K129)</f>
        <v>4.64329836010333</v>
      </c>
      <c r="Z126" s="23"/>
      <c r="AA126" s="23"/>
      <c r="AB126" s="22">
        <f>AVERAGE(M126:M129)</f>
        <v>62.018120754657104</v>
      </c>
      <c r="AC126" s="23">
        <f>AVERAGE(N126:N129)</f>
        <v>1.9429782348998434</v>
      </c>
      <c r="AD126" s="24">
        <f>AVERAGE(O126:O129)</f>
        <v>2.1986582155602154E-2</v>
      </c>
      <c r="AE126" s="24">
        <f>AVERAGE(P126:P129)</f>
        <v>1.3487043224991351E-3</v>
      </c>
      <c r="AF126" s="22"/>
      <c r="AH126" s="22">
        <f>_xlfn.STDEV.P(H126:H129)</f>
        <v>0.18474171965890374</v>
      </c>
      <c r="AI126" s="22">
        <f>_xlfn.STDEV.P(I126:I129)</f>
        <v>53.405683048425367</v>
      </c>
      <c r="AJ126" s="22"/>
      <c r="AK126" s="22">
        <f>_xlfn.STDEV.P(K126:K129)</f>
        <v>0.56609723275134594</v>
      </c>
      <c r="AL126" s="23"/>
      <c r="AM126" s="23"/>
      <c r="AN126" s="22">
        <f>_xlfn.STDEV.P(M126:M129)</f>
        <v>2.4125755456349358</v>
      </c>
      <c r="AO126" s="23">
        <f>_xlfn.STDEV.P(N126:N129)</f>
        <v>2.8584848971724891E-2</v>
      </c>
      <c r="AP126" s="24">
        <f>_xlfn.STDEV.P(O126:O129)</f>
        <v>8.6451780391753261E-3</v>
      </c>
      <c r="AQ126" s="24">
        <f>_xlfn.STDEV.P(P126:P129)</f>
        <v>3.8735696451675335E-4</v>
      </c>
      <c r="AR126" s="22"/>
    </row>
    <row r="127" spans="1:44">
      <c r="A127" s="32" t="s">
        <v>423</v>
      </c>
      <c r="B127" s="16" t="s">
        <v>587</v>
      </c>
      <c r="C127" s="32"/>
      <c r="D127" s="32" t="s">
        <v>290</v>
      </c>
      <c r="E127" s="32" t="s">
        <v>181</v>
      </c>
      <c r="F127" s="32" t="s">
        <v>182</v>
      </c>
      <c r="G127" s="32" t="s">
        <v>183</v>
      </c>
      <c r="H127" s="22">
        <v>77.191327658930618</v>
      </c>
      <c r="I127" s="22">
        <v>964.28526573955844</v>
      </c>
      <c r="J127" s="22"/>
      <c r="K127" s="22">
        <v>4.2394258304791625</v>
      </c>
      <c r="L127" s="23"/>
      <c r="M127" s="22">
        <v>62.363444968447098</v>
      </c>
      <c r="N127" s="23">
        <v>1.9344151875039137</v>
      </c>
      <c r="O127" s="24">
        <v>3.063176019477748E-2</v>
      </c>
      <c r="P127" s="24">
        <v>9.6134735798238168E-4</v>
      </c>
      <c r="Q127" s="24"/>
      <c r="S127" s="25" t="s">
        <v>423</v>
      </c>
      <c r="T127" s="25" t="s">
        <v>424</v>
      </c>
      <c r="U127" s="25"/>
      <c r="V127" s="22"/>
      <c r="W127" s="22"/>
      <c r="X127" s="22"/>
      <c r="Y127" s="22"/>
      <c r="Z127" s="23"/>
      <c r="AA127" s="23"/>
      <c r="AB127" s="22"/>
      <c r="AC127" s="23"/>
      <c r="AD127" s="24"/>
      <c r="AE127" s="24"/>
      <c r="AF127" s="22"/>
      <c r="AH127" s="22"/>
      <c r="AI127" s="22"/>
      <c r="AJ127" s="22"/>
      <c r="AK127" s="22"/>
      <c r="AL127" s="23"/>
      <c r="AM127" s="23"/>
      <c r="AN127" s="22"/>
      <c r="AO127" s="23"/>
      <c r="AP127" s="24"/>
      <c r="AQ127" s="24"/>
      <c r="AR127" s="22"/>
    </row>
    <row r="128" spans="1:44">
      <c r="A128" s="32" t="s">
        <v>425</v>
      </c>
      <c r="B128" s="16" t="s">
        <v>588</v>
      </c>
      <c r="C128" s="32"/>
      <c r="D128" s="32" t="s">
        <v>290</v>
      </c>
      <c r="E128" s="32" t="s">
        <v>181</v>
      </c>
      <c r="F128" s="32" t="s">
        <v>182</v>
      </c>
      <c r="G128" s="32" t="s">
        <v>183</v>
      </c>
      <c r="H128" s="22">
        <v>77.573472085957249</v>
      </c>
      <c r="I128" s="22">
        <v>873.74519956162328</v>
      </c>
      <c r="J128" s="22"/>
      <c r="K128" s="22">
        <v>4.0223699768569796</v>
      </c>
      <c r="L128" s="23"/>
      <c r="M128" s="22">
        <v>57.979055152252997</v>
      </c>
      <c r="N128" s="23">
        <v>1.9530153703062085</v>
      </c>
      <c r="O128" s="24"/>
      <c r="P128" s="24"/>
      <c r="Q128" s="24"/>
      <c r="S128" s="25" t="s">
        <v>425</v>
      </c>
      <c r="T128" s="25" t="s">
        <v>426</v>
      </c>
      <c r="U128" s="25"/>
      <c r="V128" s="22"/>
      <c r="W128" s="22"/>
      <c r="X128" s="22"/>
      <c r="Y128" s="22"/>
      <c r="Z128" s="23"/>
      <c r="AA128" s="23"/>
      <c r="AB128" s="22"/>
      <c r="AC128" s="23"/>
      <c r="AD128" s="24"/>
      <c r="AE128" s="24"/>
      <c r="AF128" s="22"/>
      <c r="AH128" s="22"/>
      <c r="AI128" s="22"/>
      <c r="AJ128" s="22"/>
      <c r="AK128" s="22"/>
      <c r="AL128" s="23"/>
      <c r="AM128" s="23"/>
      <c r="AN128" s="22"/>
      <c r="AO128" s="23"/>
      <c r="AP128" s="24"/>
      <c r="AQ128" s="24"/>
      <c r="AR128" s="22"/>
    </row>
    <row r="129" spans="1:44">
      <c r="A129" s="32" t="s">
        <v>427</v>
      </c>
      <c r="B129" s="16" t="s">
        <v>589</v>
      </c>
      <c r="C129" s="32"/>
      <c r="D129" s="32" t="s">
        <v>290</v>
      </c>
      <c r="E129" s="32" t="s">
        <v>181</v>
      </c>
      <c r="F129" s="32" t="s">
        <v>182</v>
      </c>
      <c r="G129" s="32" t="s">
        <v>183</v>
      </c>
      <c r="H129" s="22">
        <v>77.279818751473954</v>
      </c>
      <c r="I129" s="22">
        <v>935.77338103775787</v>
      </c>
      <c r="J129" s="22"/>
      <c r="K129" s="22">
        <v>5.4782594890475211</v>
      </c>
      <c r="L129" s="23"/>
      <c r="M129" s="22">
        <v>63.74897296455633</v>
      </c>
      <c r="N129" s="23">
        <v>1.9815681411154564</v>
      </c>
      <c r="O129" s="24">
        <v>1.3341404116426826E-2</v>
      </c>
      <c r="P129" s="24">
        <v>1.7360612870158884E-3</v>
      </c>
      <c r="Q129" s="24"/>
      <c r="S129" s="25" t="s">
        <v>427</v>
      </c>
      <c r="T129" s="25" t="s">
        <v>428</v>
      </c>
      <c r="U129" s="25"/>
      <c r="V129" s="22"/>
      <c r="W129" s="22"/>
      <c r="X129" s="22"/>
      <c r="Y129" s="22"/>
      <c r="Z129" s="23"/>
      <c r="AA129" s="23"/>
      <c r="AB129" s="22"/>
      <c r="AC129" s="23"/>
      <c r="AD129" s="24"/>
      <c r="AE129" s="24"/>
      <c r="AF129" s="22"/>
      <c r="AH129" s="22"/>
      <c r="AI129" s="22"/>
      <c r="AJ129" s="22"/>
      <c r="AK129" s="22"/>
      <c r="AL129" s="23"/>
      <c r="AM129" s="23"/>
      <c r="AN129" s="22"/>
      <c r="AO129" s="23"/>
      <c r="AP129" s="24"/>
      <c r="AQ129" s="24"/>
      <c r="AR129" s="22"/>
    </row>
    <row r="130" spans="1:44">
      <c r="A130" s="20" t="s">
        <v>50</v>
      </c>
      <c r="B130" s="16" t="s">
        <v>590</v>
      </c>
      <c r="C130" s="20"/>
      <c r="D130" s="20" t="s">
        <v>290</v>
      </c>
      <c r="E130" s="20" t="s">
        <v>186</v>
      </c>
      <c r="F130" s="20" t="s">
        <v>430</v>
      </c>
      <c r="G130" s="20"/>
      <c r="H130" s="2">
        <v>76.974187504889969</v>
      </c>
      <c r="I130" s="2"/>
      <c r="J130" s="2"/>
      <c r="K130" s="2"/>
      <c r="L130" s="17">
        <v>2.8900981054277519</v>
      </c>
      <c r="M130" s="2"/>
      <c r="N130" s="17">
        <v>2.0694048300626648</v>
      </c>
      <c r="S130" s="1" t="s">
        <v>50</v>
      </c>
      <c r="T130" s="1" t="s">
        <v>429</v>
      </c>
      <c r="V130" s="2">
        <f>H130</f>
        <v>76.974187504889969</v>
      </c>
      <c r="W130" s="2"/>
      <c r="X130" s="2"/>
      <c r="Y130" s="2"/>
      <c r="Z130" s="17">
        <f>L130</f>
        <v>2.8900981054277519</v>
      </c>
      <c r="AA130" s="17">
        <f t="shared" ref="AA130:AA131" si="82">Z130/10</f>
        <v>0.28900981054277519</v>
      </c>
      <c r="AB130" s="2"/>
      <c r="AC130" s="17">
        <f>N130</f>
        <v>2.0694048300626648</v>
      </c>
      <c r="AH130" s="2"/>
      <c r="AI130" s="2"/>
      <c r="AJ130" s="2"/>
      <c r="AK130" s="2"/>
      <c r="AL130" s="17"/>
      <c r="AM130" s="17">
        <f t="shared" ref="AM130:AM131" si="83">AL130/10</f>
        <v>0</v>
      </c>
      <c r="AN130" s="2"/>
      <c r="AO130" s="17"/>
    </row>
    <row r="131" spans="1:44">
      <c r="A131" s="20" t="s">
        <v>51</v>
      </c>
      <c r="B131" s="16" t="s">
        <v>591</v>
      </c>
      <c r="C131" s="20"/>
      <c r="D131" s="20" t="s">
        <v>290</v>
      </c>
      <c r="E131" s="20" t="s">
        <v>186</v>
      </c>
      <c r="F131" s="20" t="s">
        <v>430</v>
      </c>
      <c r="G131" s="20"/>
      <c r="H131" s="33">
        <v>76.782299377933043</v>
      </c>
      <c r="I131" s="33"/>
      <c r="J131" s="33"/>
      <c r="K131" s="33"/>
      <c r="L131" s="34">
        <v>1.9379308452196347</v>
      </c>
      <c r="M131" s="33"/>
      <c r="N131" s="34"/>
      <c r="O131" s="35"/>
      <c r="P131" s="35"/>
      <c r="Q131" s="35"/>
      <c r="S131" s="36" t="s">
        <v>51</v>
      </c>
      <c r="T131" s="36" t="s">
        <v>431</v>
      </c>
      <c r="U131" s="36"/>
      <c r="V131" s="33">
        <f>AVERAGE(H131:H133)</f>
        <v>77.045991081409653</v>
      </c>
      <c r="W131" s="33"/>
      <c r="X131" s="33"/>
      <c r="Y131" s="33">
        <f>AVERAGE(K131:K133)</f>
        <v>10.770243533878626</v>
      </c>
      <c r="Z131" s="34">
        <f>AVERAGE(L131:L133)</f>
        <v>2.3221367805505793</v>
      </c>
      <c r="AA131" s="34">
        <f t="shared" si="82"/>
        <v>0.23221367805505794</v>
      </c>
      <c r="AB131" s="33"/>
      <c r="AC131" s="34">
        <f>AVERAGE(N131:N133)</f>
        <v>2.0866564310708346</v>
      </c>
      <c r="AD131" s="35"/>
      <c r="AE131" s="35"/>
      <c r="AF131" s="33"/>
      <c r="AH131" s="33">
        <f>_xlfn.STDEV.P(H131:H133)</f>
        <v>0.19053668546555691</v>
      </c>
      <c r="AI131" s="33"/>
      <c r="AJ131" s="33"/>
      <c r="AK131" s="33"/>
      <c r="AL131" s="34">
        <f>_xlfn.STDEV.P(L131:L133)</f>
        <v>0.38420593533094538</v>
      </c>
      <c r="AM131" s="34">
        <f t="shared" si="83"/>
        <v>3.8420593533094537E-2</v>
      </c>
      <c r="AN131" s="33"/>
      <c r="AO131" s="34"/>
      <c r="AP131" s="35"/>
      <c r="AQ131" s="35"/>
      <c r="AR131" s="33"/>
    </row>
    <row r="132" spans="1:44">
      <c r="A132" s="20" t="s">
        <v>52</v>
      </c>
      <c r="B132" s="16" t="s">
        <v>592</v>
      </c>
      <c r="C132" s="20"/>
      <c r="D132" s="20" t="s">
        <v>290</v>
      </c>
      <c r="E132" s="20" t="s">
        <v>186</v>
      </c>
      <c r="F132" s="20" t="s">
        <v>430</v>
      </c>
      <c r="G132" s="20"/>
      <c r="H132" s="33">
        <v>77.12981238837655</v>
      </c>
      <c r="I132" s="33"/>
      <c r="J132" s="33"/>
      <c r="K132" s="33">
        <v>10.770243533878626</v>
      </c>
      <c r="L132" s="34"/>
      <c r="M132" s="33"/>
      <c r="N132" s="34"/>
      <c r="O132" s="35"/>
      <c r="P132" s="35"/>
      <c r="Q132" s="35"/>
      <c r="S132" s="36" t="s">
        <v>52</v>
      </c>
      <c r="T132" s="36" t="s">
        <v>432</v>
      </c>
      <c r="U132" s="36"/>
      <c r="V132" s="33"/>
      <c r="W132" s="33"/>
      <c r="X132" s="33"/>
      <c r="Y132" s="33"/>
      <c r="Z132" s="34"/>
      <c r="AA132" s="34"/>
      <c r="AB132" s="33"/>
      <c r="AC132" s="34"/>
      <c r="AD132" s="35"/>
      <c r="AE132" s="35"/>
      <c r="AF132" s="33"/>
      <c r="AH132" s="33"/>
      <c r="AI132" s="33"/>
      <c r="AJ132" s="33"/>
      <c r="AK132" s="33"/>
      <c r="AL132" s="34"/>
      <c r="AM132" s="34"/>
      <c r="AN132" s="33"/>
      <c r="AO132" s="34"/>
      <c r="AP132" s="35"/>
      <c r="AQ132" s="35"/>
      <c r="AR132" s="33"/>
    </row>
    <row r="133" spans="1:44">
      <c r="A133" s="20" t="s">
        <v>53</v>
      </c>
      <c r="B133" s="16" t="s">
        <v>593</v>
      </c>
      <c r="C133" s="20"/>
      <c r="D133" s="20" t="s">
        <v>290</v>
      </c>
      <c r="E133" s="20" t="s">
        <v>186</v>
      </c>
      <c r="F133" s="20" t="s">
        <v>430</v>
      </c>
      <c r="G133" s="20"/>
      <c r="H133" s="33">
        <v>77.225861477919381</v>
      </c>
      <c r="I133" s="33"/>
      <c r="J133" s="33"/>
      <c r="K133" s="33"/>
      <c r="L133" s="34">
        <v>2.7063427158815241</v>
      </c>
      <c r="M133" s="33"/>
      <c r="N133" s="34">
        <v>2.0866564310708346</v>
      </c>
      <c r="O133" s="35"/>
      <c r="P133" s="35"/>
      <c r="Q133" s="35"/>
      <c r="S133" s="36" t="s">
        <v>53</v>
      </c>
      <c r="T133" s="36" t="s">
        <v>433</v>
      </c>
      <c r="U133" s="36"/>
      <c r="V133" s="33"/>
      <c r="W133" s="33"/>
      <c r="X133" s="33"/>
      <c r="Y133" s="33"/>
      <c r="Z133" s="34"/>
      <c r="AA133" s="34"/>
      <c r="AB133" s="33"/>
      <c r="AC133" s="34"/>
      <c r="AD133" s="35"/>
      <c r="AE133" s="35"/>
      <c r="AF133" s="33"/>
      <c r="AH133" s="33"/>
      <c r="AI133" s="33"/>
      <c r="AJ133" s="33"/>
      <c r="AK133" s="33"/>
      <c r="AL133" s="34"/>
      <c r="AM133" s="34"/>
      <c r="AN133" s="33"/>
      <c r="AO133" s="34"/>
      <c r="AP133" s="35"/>
      <c r="AQ133" s="35"/>
      <c r="AR133" s="33"/>
    </row>
    <row r="134" spans="1:44">
      <c r="A134" s="20" t="s">
        <v>54</v>
      </c>
      <c r="B134" s="20" t="s">
        <v>55</v>
      </c>
      <c r="C134" s="20"/>
      <c r="D134" s="20" t="s">
        <v>290</v>
      </c>
      <c r="E134" s="20" t="s">
        <v>186</v>
      </c>
      <c r="F134" s="20" t="s">
        <v>195</v>
      </c>
      <c r="G134" s="20"/>
      <c r="H134" s="2">
        <v>77.10505624593381</v>
      </c>
      <c r="I134" s="2"/>
      <c r="J134" s="2"/>
      <c r="K134" s="2"/>
      <c r="L134" s="17"/>
      <c r="M134" s="2"/>
      <c r="N134" s="17">
        <v>1.8870953239229604</v>
      </c>
      <c r="S134" s="1" t="s">
        <v>54</v>
      </c>
      <c r="T134" s="1" t="s">
        <v>55</v>
      </c>
      <c r="V134" s="2">
        <f>H134</f>
        <v>77.10505624593381</v>
      </c>
      <c r="W134" s="2"/>
      <c r="X134" s="2"/>
      <c r="Y134" s="2"/>
      <c r="Z134" s="17"/>
      <c r="AA134" s="17"/>
      <c r="AB134" s="2"/>
      <c r="AC134" s="17">
        <f>N134</f>
        <v>1.8870953239229604</v>
      </c>
      <c r="AH134" s="2"/>
      <c r="AI134" s="2"/>
      <c r="AJ134" s="2"/>
      <c r="AK134" s="2"/>
      <c r="AL134" s="17"/>
      <c r="AM134" s="17"/>
      <c r="AN134" s="2"/>
      <c r="AO134" s="17"/>
    </row>
    <row r="135" spans="1:44">
      <c r="A135" s="39" t="s">
        <v>434</v>
      </c>
      <c r="B135" s="16" t="s">
        <v>594</v>
      </c>
      <c r="C135" s="39"/>
      <c r="D135" s="39" t="s">
        <v>290</v>
      </c>
      <c r="E135" s="39" t="s">
        <v>181</v>
      </c>
      <c r="F135" s="39" t="s">
        <v>182</v>
      </c>
      <c r="G135" s="39" t="s">
        <v>183</v>
      </c>
      <c r="H135" s="22">
        <v>75.770070002455839</v>
      </c>
      <c r="I135" s="22">
        <v>868.6026896932666</v>
      </c>
      <c r="J135" s="22"/>
      <c r="K135" s="22">
        <v>2.6534361060071006</v>
      </c>
      <c r="L135" s="23"/>
      <c r="M135" s="22">
        <v>61.005751949605397</v>
      </c>
      <c r="N135" s="23">
        <v>1.3902263980429266</v>
      </c>
      <c r="O135" s="24"/>
      <c r="P135" s="24"/>
      <c r="Q135" s="24"/>
      <c r="S135" s="25" t="s">
        <v>434</v>
      </c>
      <c r="T135" s="25" t="s">
        <v>435</v>
      </c>
      <c r="U135" s="25"/>
      <c r="V135" s="22">
        <f>AVERAGE(H135:H136)</f>
        <v>75.340087214226145</v>
      </c>
      <c r="W135" s="22">
        <f>AVERAGE(I135:I136)</f>
        <v>704.36060137371805</v>
      </c>
      <c r="X135" s="22"/>
      <c r="Y135" s="22">
        <f>AVERAGE(K135:K136)</f>
        <v>4.4061047344599622</v>
      </c>
      <c r="Z135" s="23"/>
      <c r="AA135" s="23"/>
      <c r="AB135" s="22">
        <f>AVERAGE(M135:M136)</f>
        <v>72.654819728443499</v>
      </c>
      <c r="AC135" s="23">
        <f>AVERAGE(N135:N136)</f>
        <v>1.5117558772289028</v>
      </c>
      <c r="AD135" s="24">
        <f>AVERAGE(O135:O136)</f>
        <v>6.5324348566422691E-2</v>
      </c>
      <c r="AE135" s="24"/>
      <c r="AF135" s="22"/>
      <c r="AH135" s="22">
        <f>_xlfn.STDEV.P(H135:H136)</f>
        <v>0.42998278822970093</v>
      </c>
      <c r="AI135" s="22">
        <f>_xlfn.STDEV.P(I135:I136)</f>
        <v>164.24208831954883</v>
      </c>
      <c r="AJ135" s="22"/>
      <c r="AK135" s="22">
        <f>_xlfn.STDEV.P(K135:K136)</f>
        <v>1.7526686284528625</v>
      </c>
      <c r="AL135" s="23"/>
      <c r="AM135" s="23"/>
      <c r="AN135" s="22">
        <f>_xlfn.STDEV.P(M135:M136)</f>
        <v>11.649067778838074</v>
      </c>
      <c r="AO135" s="23">
        <f>_xlfn.STDEV.P(N135:N136)</f>
        <v>0.12152947918597612</v>
      </c>
      <c r="AP135" s="24"/>
      <c r="AQ135" s="24"/>
      <c r="AR135" s="22"/>
    </row>
    <row r="136" spans="1:44">
      <c r="A136" s="39" t="s">
        <v>436</v>
      </c>
      <c r="B136" s="16" t="s">
        <v>595</v>
      </c>
      <c r="C136" s="39"/>
      <c r="D136" s="39" t="s">
        <v>290</v>
      </c>
      <c r="E136" s="39" t="s">
        <v>181</v>
      </c>
      <c r="F136" s="39" t="s">
        <v>182</v>
      </c>
      <c r="G136" s="39" t="s">
        <v>183</v>
      </c>
      <c r="H136" s="22">
        <v>74.910104425996437</v>
      </c>
      <c r="I136" s="22">
        <v>540.11851305416963</v>
      </c>
      <c r="J136" s="22"/>
      <c r="K136" s="22">
        <v>6.1587733629128243</v>
      </c>
      <c r="L136" s="23"/>
      <c r="M136" s="22">
        <v>84.303887507281587</v>
      </c>
      <c r="N136" s="23">
        <v>1.6332853564148788</v>
      </c>
      <c r="O136" s="24">
        <v>6.5324348566422691E-2</v>
      </c>
      <c r="P136" s="24"/>
      <c r="Q136" s="24"/>
      <c r="S136" s="25" t="s">
        <v>436</v>
      </c>
      <c r="T136" s="25" t="s">
        <v>437</v>
      </c>
      <c r="U136" s="25"/>
      <c r="V136" s="22"/>
      <c r="W136" s="22"/>
      <c r="X136" s="22"/>
      <c r="Y136" s="22"/>
      <c r="Z136" s="23"/>
      <c r="AA136" s="23"/>
      <c r="AB136" s="22"/>
      <c r="AC136" s="23"/>
      <c r="AD136" s="24"/>
      <c r="AE136" s="24"/>
      <c r="AF136" s="22"/>
      <c r="AH136" s="22"/>
      <c r="AI136" s="22"/>
      <c r="AJ136" s="22"/>
      <c r="AK136" s="22"/>
      <c r="AL136" s="23"/>
      <c r="AM136" s="23"/>
      <c r="AN136" s="22"/>
      <c r="AO136" s="23"/>
      <c r="AP136" s="24"/>
      <c r="AQ136" s="24"/>
      <c r="AR136" s="22"/>
    </row>
    <row r="137" spans="1:44">
      <c r="A137" s="39" t="s">
        <v>438</v>
      </c>
      <c r="B137" s="16" t="s">
        <v>596</v>
      </c>
      <c r="C137" s="39"/>
      <c r="D137" s="39" t="s">
        <v>290</v>
      </c>
      <c r="E137" s="39" t="s">
        <v>181</v>
      </c>
      <c r="F137" s="39" t="s">
        <v>182</v>
      </c>
      <c r="G137" s="39" t="s">
        <v>183</v>
      </c>
      <c r="H137" s="2">
        <v>74.982709153139083</v>
      </c>
      <c r="I137" s="2"/>
      <c r="J137" s="2"/>
      <c r="K137" s="2">
        <v>3.4136716125207718</v>
      </c>
      <c r="L137" s="17"/>
      <c r="M137" s="2">
        <v>79.592315277926929</v>
      </c>
      <c r="N137" s="17">
        <v>2.7497184868349378</v>
      </c>
      <c r="O137" s="3">
        <v>5.5378209588738479E-2</v>
      </c>
      <c r="P137" s="3">
        <v>1.2526715644425989E-3</v>
      </c>
      <c r="S137" s="1" t="s">
        <v>438</v>
      </c>
      <c r="T137" s="1" t="s">
        <v>439</v>
      </c>
      <c r="V137" s="2">
        <f>H137</f>
        <v>74.982709153139083</v>
      </c>
      <c r="W137" s="2"/>
      <c r="X137" s="2"/>
      <c r="Y137" s="2">
        <f>K137</f>
        <v>3.4136716125207718</v>
      </c>
      <c r="Z137" s="17"/>
      <c r="AA137" s="17"/>
      <c r="AB137" s="2">
        <f>M137</f>
        <v>79.592315277926929</v>
      </c>
      <c r="AC137" s="17">
        <f>N137</f>
        <v>2.7497184868349378</v>
      </c>
      <c r="AD137" s="3">
        <f>O137</f>
        <v>5.5378209588738479E-2</v>
      </c>
      <c r="AE137" s="3">
        <f>P137</f>
        <v>1.2526715644425989E-3</v>
      </c>
      <c r="AH137" s="2"/>
      <c r="AI137" s="2"/>
      <c r="AJ137" s="2"/>
      <c r="AK137" s="2"/>
      <c r="AL137" s="17"/>
      <c r="AM137" s="17"/>
      <c r="AN137" s="2"/>
      <c r="AO137" s="17"/>
    </row>
    <row r="138" spans="1:44">
      <c r="A138" s="40" t="s">
        <v>440</v>
      </c>
      <c r="B138" s="16" t="s">
        <v>597</v>
      </c>
      <c r="C138" s="40"/>
      <c r="D138" s="40" t="s">
        <v>290</v>
      </c>
      <c r="E138" s="40" t="s">
        <v>181</v>
      </c>
      <c r="F138" s="40" t="s">
        <v>182</v>
      </c>
      <c r="G138" s="40" t="s">
        <v>183</v>
      </c>
      <c r="H138" s="22">
        <v>76.749903630061084</v>
      </c>
      <c r="I138" s="22">
        <v>1103.7148840829216</v>
      </c>
      <c r="J138" s="22"/>
      <c r="K138" s="22">
        <v>3.0408026186223172</v>
      </c>
      <c r="L138" s="23"/>
      <c r="M138" s="22">
        <v>66.815523506830274</v>
      </c>
      <c r="N138" s="23">
        <v>2.6756698273370598</v>
      </c>
      <c r="O138" s="24">
        <v>4.635810622824213E-2</v>
      </c>
      <c r="P138" s="24"/>
      <c r="Q138" s="24"/>
      <c r="S138" s="25" t="s">
        <v>440</v>
      </c>
      <c r="T138" s="25" t="s">
        <v>441</v>
      </c>
      <c r="U138" s="25"/>
      <c r="V138" s="22">
        <f>AVERAGE(H138:H139)</f>
        <v>76.879859911000608</v>
      </c>
      <c r="W138" s="22">
        <f>AVERAGE(I138:I139)</f>
        <v>1075.8245637760124</v>
      </c>
      <c r="X138" s="22"/>
      <c r="Y138" s="22">
        <f>AVERAGE(K138:K139)</f>
        <v>2.8771190741878936</v>
      </c>
      <c r="Z138" s="23"/>
      <c r="AA138" s="23"/>
      <c r="AB138" s="22">
        <f>AVERAGE(M138:M139)</f>
        <v>66.642846069753503</v>
      </c>
      <c r="AC138" s="23">
        <f>AVERAGE(N138:N139)</f>
        <v>2.6039493634472821</v>
      </c>
      <c r="AD138" s="24">
        <f>AVERAGE(O138:O139)</f>
        <v>2.8879603532393383E-2</v>
      </c>
      <c r="AE138" s="24"/>
      <c r="AF138" s="22"/>
      <c r="AH138" s="22">
        <f>_xlfn.STDEV.P(H138:H139)</f>
        <v>0.12995628093951694</v>
      </c>
      <c r="AI138" s="22">
        <f>_xlfn.STDEV.P(I138:I139)</f>
        <v>27.890320306909302</v>
      </c>
      <c r="AJ138" s="22"/>
      <c r="AK138" s="22">
        <f>_xlfn.STDEV.P(K138:K139)</f>
        <v>0.16368354443442334</v>
      </c>
      <c r="AL138" s="23"/>
      <c r="AM138" s="23"/>
      <c r="AN138" s="22">
        <f>_xlfn.STDEV.P(M138:M139)</f>
        <v>0.17267743707677141</v>
      </c>
      <c r="AO138" s="23">
        <f>_xlfn.STDEV.P(N138:N139)</f>
        <v>7.172046388977793E-2</v>
      </c>
      <c r="AP138" s="24">
        <f>_xlfn.STDEV.P(O138:O139)</f>
        <v>1.7478502695848747E-2</v>
      </c>
      <c r="AQ138" s="24"/>
      <c r="AR138" s="22"/>
    </row>
    <row r="139" spans="1:44">
      <c r="A139" s="40" t="s">
        <v>442</v>
      </c>
      <c r="B139" s="16" t="s">
        <v>598</v>
      </c>
      <c r="C139" s="40"/>
      <c r="D139" s="40" t="s">
        <v>290</v>
      </c>
      <c r="E139" s="40" t="s">
        <v>181</v>
      </c>
      <c r="F139" s="40" t="s">
        <v>182</v>
      </c>
      <c r="G139" s="40" t="s">
        <v>183</v>
      </c>
      <c r="H139" s="22">
        <v>77.009816191940118</v>
      </c>
      <c r="I139" s="22">
        <v>1047.934243469103</v>
      </c>
      <c r="J139" s="22"/>
      <c r="K139" s="22">
        <v>2.7134355297534705</v>
      </c>
      <c r="L139" s="23"/>
      <c r="M139" s="22">
        <v>66.470168632676732</v>
      </c>
      <c r="N139" s="23">
        <v>2.532228899557504</v>
      </c>
      <c r="O139" s="24">
        <v>1.140110083654464E-2</v>
      </c>
      <c r="P139" s="24"/>
      <c r="Q139" s="24"/>
      <c r="S139" s="25" t="s">
        <v>442</v>
      </c>
      <c r="T139" s="25" t="s">
        <v>443</v>
      </c>
      <c r="U139" s="25"/>
      <c r="V139" s="22"/>
      <c r="W139" s="22"/>
      <c r="X139" s="22"/>
      <c r="Y139" s="22"/>
      <c r="Z139" s="23"/>
      <c r="AA139" s="23"/>
      <c r="AB139" s="22"/>
      <c r="AC139" s="23"/>
      <c r="AD139" s="24"/>
      <c r="AE139" s="24"/>
      <c r="AF139" s="22"/>
      <c r="AH139" s="22"/>
      <c r="AI139" s="22"/>
      <c r="AJ139" s="22"/>
      <c r="AK139" s="22"/>
      <c r="AL139" s="23"/>
      <c r="AM139" s="23"/>
      <c r="AN139" s="22"/>
      <c r="AO139" s="23"/>
      <c r="AP139" s="24"/>
      <c r="AQ139" s="24"/>
      <c r="AR139" s="22"/>
    </row>
    <row r="140" spans="1:44">
      <c r="A140" s="20" t="s">
        <v>56</v>
      </c>
      <c r="B140" s="16" t="s">
        <v>599</v>
      </c>
      <c r="C140" s="20"/>
      <c r="D140" s="20" t="s">
        <v>290</v>
      </c>
      <c r="E140" s="20" t="s">
        <v>186</v>
      </c>
      <c r="F140" s="20" t="s">
        <v>430</v>
      </c>
      <c r="G140" s="20"/>
      <c r="H140" s="33">
        <v>77.051940373661964</v>
      </c>
      <c r="I140" s="33"/>
      <c r="J140" s="33"/>
      <c r="K140" s="33"/>
      <c r="L140" s="34"/>
      <c r="M140" s="33"/>
      <c r="N140" s="34">
        <v>3.2749239164881376</v>
      </c>
      <c r="O140" s="35"/>
      <c r="P140" s="35"/>
      <c r="Q140" s="35"/>
      <c r="S140" s="36" t="s">
        <v>56</v>
      </c>
      <c r="T140" s="36" t="s">
        <v>444</v>
      </c>
      <c r="U140" s="36"/>
      <c r="V140" s="33">
        <f>AVERAGE(H140:H141)</f>
        <v>77.321835306607028</v>
      </c>
      <c r="W140" s="33"/>
      <c r="X140" s="33"/>
      <c r="Y140" s="33"/>
      <c r="Z140" s="34">
        <f>AVERAGE(L140:L141)</f>
        <v>2.7361802800863222</v>
      </c>
      <c r="AA140" s="34">
        <f>Z140/10</f>
        <v>0.27361802800863222</v>
      </c>
      <c r="AB140" s="33"/>
      <c r="AC140" s="34">
        <f>AVERAGE(N140:N141)</f>
        <v>3.2749239164881376</v>
      </c>
      <c r="AD140" s="35"/>
      <c r="AE140" s="35"/>
      <c r="AF140" s="33"/>
      <c r="AH140" s="33">
        <f>_xlfn.STDEV.P(H140:H141)</f>
        <v>0.26989493294505706</v>
      </c>
      <c r="AI140" s="33"/>
      <c r="AJ140" s="33"/>
      <c r="AK140" s="33"/>
      <c r="AL140" s="34"/>
      <c r="AM140" s="34">
        <f>AL140/10</f>
        <v>0</v>
      </c>
      <c r="AN140" s="33"/>
      <c r="AO140" s="34"/>
      <c r="AP140" s="35"/>
      <c r="AQ140" s="35"/>
      <c r="AR140" s="33"/>
    </row>
    <row r="141" spans="1:44">
      <c r="A141" s="20" t="s">
        <v>57</v>
      </c>
      <c r="B141" s="16" t="s">
        <v>600</v>
      </c>
      <c r="C141" s="20"/>
      <c r="D141" s="20" t="s">
        <v>290</v>
      </c>
      <c r="E141" s="20" t="s">
        <v>186</v>
      </c>
      <c r="F141" s="20" t="s">
        <v>430</v>
      </c>
      <c r="G141" s="20"/>
      <c r="H141" s="33">
        <v>77.591730239552078</v>
      </c>
      <c r="I141" s="33"/>
      <c r="J141" s="33"/>
      <c r="K141" s="33"/>
      <c r="L141" s="34">
        <v>2.7361802800863222</v>
      </c>
      <c r="M141" s="33"/>
      <c r="N141" s="34"/>
      <c r="O141" s="35"/>
      <c r="P141" s="35"/>
      <c r="Q141" s="35"/>
      <c r="S141" s="36" t="s">
        <v>57</v>
      </c>
      <c r="T141" s="36" t="s">
        <v>445</v>
      </c>
      <c r="U141" s="36"/>
      <c r="V141" s="33"/>
      <c r="W141" s="33"/>
      <c r="X141" s="33"/>
      <c r="Y141" s="33"/>
      <c r="Z141" s="34"/>
      <c r="AA141" s="34"/>
      <c r="AB141" s="33"/>
      <c r="AC141" s="34"/>
      <c r="AD141" s="35"/>
      <c r="AE141" s="35"/>
      <c r="AF141" s="33"/>
      <c r="AH141" s="33"/>
      <c r="AI141" s="33"/>
      <c r="AJ141" s="33"/>
      <c r="AK141" s="33"/>
      <c r="AL141" s="34"/>
      <c r="AM141" s="34"/>
      <c r="AN141" s="33"/>
      <c r="AO141" s="34"/>
      <c r="AP141" s="35"/>
      <c r="AQ141" s="35"/>
      <c r="AR141" s="33"/>
    </row>
    <row r="142" spans="1:44">
      <c r="A142" s="15" t="s">
        <v>446</v>
      </c>
      <c r="B142" s="16" t="s">
        <v>601</v>
      </c>
      <c r="C142" s="15"/>
      <c r="D142" s="15"/>
      <c r="E142" s="15" t="s">
        <v>181</v>
      </c>
      <c r="F142" s="15" t="s">
        <v>182</v>
      </c>
      <c r="G142" s="15" t="s">
        <v>183</v>
      </c>
      <c r="H142" s="2">
        <v>76.657627918434144</v>
      </c>
      <c r="I142" s="2">
        <v>478.10946298565142</v>
      </c>
      <c r="J142" s="2"/>
      <c r="K142" s="2">
        <v>0.84422468140302742</v>
      </c>
      <c r="L142" s="17"/>
      <c r="M142" s="2">
        <v>81.264779439804215</v>
      </c>
      <c r="N142" s="17">
        <v>0.98144042093026906</v>
      </c>
      <c r="O142" s="3">
        <v>4.4051877369631266E-2</v>
      </c>
      <c r="P142" s="3">
        <v>3.602409956800117E-3</v>
      </c>
      <c r="S142" s="1" t="s">
        <v>446</v>
      </c>
      <c r="T142" s="1" t="s">
        <v>447</v>
      </c>
      <c r="V142" s="2">
        <f>H142</f>
        <v>76.657627918434144</v>
      </c>
      <c r="W142" s="2">
        <f>I142</f>
        <v>478.10946298565142</v>
      </c>
      <c r="X142" s="2"/>
      <c r="Y142" s="2">
        <f>K142</f>
        <v>0.84422468140302742</v>
      </c>
      <c r="Z142" s="17"/>
      <c r="AA142" s="17"/>
      <c r="AB142" s="2">
        <f>M142</f>
        <v>81.264779439804215</v>
      </c>
      <c r="AC142" s="17">
        <f>N142</f>
        <v>0.98144042093026906</v>
      </c>
      <c r="AD142" s="3">
        <f>O142</f>
        <v>4.4051877369631266E-2</v>
      </c>
      <c r="AE142" s="3">
        <f>P142</f>
        <v>3.602409956800117E-3</v>
      </c>
      <c r="AH142" s="2"/>
      <c r="AI142" s="2"/>
      <c r="AJ142" s="2"/>
      <c r="AK142" s="2"/>
      <c r="AL142" s="17"/>
      <c r="AM142" s="17"/>
      <c r="AN142" s="2"/>
      <c r="AO142" s="17"/>
    </row>
    <row r="143" spans="1:44">
      <c r="A143" s="15" t="s">
        <v>448</v>
      </c>
      <c r="B143" s="16" t="s">
        <v>602</v>
      </c>
      <c r="C143" s="15"/>
      <c r="D143" s="15"/>
      <c r="E143" s="15" t="s">
        <v>181</v>
      </c>
      <c r="F143" s="15" t="s">
        <v>182</v>
      </c>
      <c r="G143" s="15" t="s">
        <v>183</v>
      </c>
      <c r="H143" s="22">
        <v>77.29503605181759</v>
      </c>
      <c r="I143" s="22">
        <v>424.26603390682129</v>
      </c>
      <c r="J143" s="22"/>
      <c r="K143" s="22">
        <v>0.61184926064289946</v>
      </c>
      <c r="L143" s="23"/>
      <c r="M143" s="22">
        <v>72.460045293342759</v>
      </c>
      <c r="N143" s="23">
        <v>1.0597366184334895</v>
      </c>
      <c r="O143" s="24">
        <v>5.7934509329703128E-2</v>
      </c>
      <c r="P143" s="24">
        <v>2.0233291772729172E-3</v>
      </c>
      <c r="Q143" s="24"/>
      <c r="S143" s="25" t="s">
        <v>448</v>
      </c>
      <c r="T143" s="25" t="s">
        <v>449</v>
      </c>
      <c r="U143" s="25"/>
      <c r="V143" s="22">
        <f>AVERAGE(H143:H144)</f>
        <v>77.24258653355929</v>
      </c>
      <c r="W143" s="22">
        <f>AVERAGE(I143:I144)</f>
        <v>496.57187184384679</v>
      </c>
      <c r="X143" s="22"/>
      <c r="Y143" s="22">
        <f>AVERAGE(K143:K144)</f>
        <v>0.59005481786744018</v>
      </c>
      <c r="Z143" s="23"/>
      <c r="AA143" s="23"/>
      <c r="AB143" s="22">
        <f>AVERAGE(M143:M144)</f>
        <v>72.528713327394172</v>
      </c>
      <c r="AC143" s="23">
        <f>AVERAGE(N143:N144)</f>
        <v>1.0619008594532033</v>
      </c>
      <c r="AD143" s="24">
        <f>AVERAGE(O143:O144)</f>
        <v>5.3670843347423676E-2</v>
      </c>
      <c r="AE143" s="24">
        <f>AVERAGE(P143:P144)</f>
        <v>2.1605398574078881E-3</v>
      </c>
      <c r="AF143" s="22"/>
      <c r="AH143" s="22">
        <f>_xlfn.STDEV.P(H143:H144)</f>
        <v>5.2449518258306682E-2</v>
      </c>
      <c r="AI143" s="22">
        <f>_xlfn.STDEV.P(I143:I144)</f>
        <v>72.305837937025572</v>
      </c>
      <c r="AJ143" s="22"/>
      <c r="AK143" s="22">
        <f>_xlfn.STDEV.P(K143:K144)</f>
        <v>2.1794442775459277E-2</v>
      </c>
      <c r="AL143" s="23"/>
      <c r="AM143" s="23"/>
      <c r="AN143" s="22">
        <f>_xlfn.STDEV.P(M143:M144)</f>
        <v>6.8668034051405868E-2</v>
      </c>
      <c r="AO143" s="23">
        <f>_xlfn.STDEV.P(N143:N144)</f>
        <v>2.1642410197136863E-3</v>
      </c>
      <c r="AP143" s="24">
        <f>_xlfn.STDEV.P(O143:O144)</f>
        <v>4.263665982279452E-3</v>
      </c>
      <c r="AQ143" s="24">
        <f>_xlfn.STDEV.P(P143:P144)</f>
        <v>1.3721068013497094E-4</v>
      </c>
      <c r="AR143" s="22"/>
    </row>
    <row r="144" spans="1:44">
      <c r="A144" s="15" t="s">
        <v>450</v>
      </c>
      <c r="B144" s="16" t="s">
        <v>603</v>
      </c>
      <c r="C144" s="15"/>
      <c r="D144" s="15"/>
      <c r="E144" s="15" t="s">
        <v>181</v>
      </c>
      <c r="F144" s="15" t="s">
        <v>182</v>
      </c>
      <c r="G144" s="15" t="s">
        <v>183</v>
      </c>
      <c r="H144" s="22">
        <v>77.190137015300976</v>
      </c>
      <c r="I144" s="22">
        <v>568.87770978087235</v>
      </c>
      <c r="J144" s="22"/>
      <c r="K144" s="22">
        <v>0.56826037509198091</v>
      </c>
      <c r="L144" s="23"/>
      <c r="M144" s="22">
        <v>72.597381361445571</v>
      </c>
      <c r="N144" s="23">
        <v>1.0640651004729169</v>
      </c>
      <c r="O144" s="24">
        <v>4.9407177365144224E-2</v>
      </c>
      <c r="P144" s="24">
        <v>2.2977505375428591E-3</v>
      </c>
      <c r="Q144" s="24"/>
      <c r="S144" s="25" t="s">
        <v>450</v>
      </c>
      <c r="T144" s="25" t="s">
        <v>451</v>
      </c>
      <c r="U144" s="25"/>
      <c r="V144" s="22"/>
      <c r="W144" s="22"/>
      <c r="X144" s="22"/>
      <c r="Y144" s="22"/>
      <c r="Z144" s="23"/>
      <c r="AA144" s="23"/>
      <c r="AB144" s="22"/>
      <c r="AC144" s="23"/>
      <c r="AD144" s="24"/>
      <c r="AE144" s="24"/>
      <c r="AF144" s="22"/>
      <c r="AH144" s="22"/>
      <c r="AI144" s="22"/>
      <c r="AJ144" s="22"/>
      <c r="AK144" s="22"/>
      <c r="AL144" s="23"/>
      <c r="AM144" s="23"/>
      <c r="AN144" s="22"/>
      <c r="AO144" s="23"/>
      <c r="AP144" s="24"/>
      <c r="AQ144" s="24"/>
      <c r="AR144" s="22"/>
    </row>
    <row r="145" spans="1:44">
      <c r="A145" s="20" t="s">
        <v>71</v>
      </c>
      <c r="B145" s="16" t="s">
        <v>604</v>
      </c>
      <c r="C145" s="20"/>
      <c r="D145" s="20"/>
      <c r="E145" s="20" t="s">
        <v>186</v>
      </c>
      <c r="F145" s="20" t="s">
        <v>430</v>
      </c>
      <c r="G145" s="20"/>
      <c r="H145" s="33">
        <v>76.902110532432104</v>
      </c>
      <c r="I145" s="33"/>
      <c r="J145" s="33"/>
      <c r="K145" s="33"/>
      <c r="L145" s="34">
        <v>3.7913758295253825</v>
      </c>
      <c r="M145" s="33"/>
      <c r="N145" s="34"/>
      <c r="O145" s="35"/>
      <c r="P145" s="35"/>
      <c r="Q145" s="35"/>
      <c r="S145" s="36" t="s">
        <v>71</v>
      </c>
      <c r="T145" s="36" t="s">
        <v>452</v>
      </c>
      <c r="U145" s="36"/>
      <c r="V145" s="33">
        <f>AVERAGE(H145:H148)</f>
        <v>76.803565876540631</v>
      </c>
      <c r="W145" s="33"/>
      <c r="X145" s="33"/>
      <c r="Y145" s="33">
        <f>AVERAGE(K145:K148)</f>
        <v>15.353299015166979</v>
      </c>
      <c r="Z145" s="34">
        <f>AVERAGE(L145:L148)</f>
        <v>3.3637234487170677</v>
      </c>
      <c r="AA145" s="34">
        <f>Z145/10</f>
        <v>0.33637234487170675</v>
      </c>
      <c r="AB145" s="33"/>
      <c r="AC145" s="34">
        <f>AVERAGE(N145:N148)</f>
        <v>2.5178597636211726</v>
      </c>
      <c r="AD145" s="35"/>
      <c r="AE145" s="35"/>
      <c r="AF145" s="33"/>
      <c r="AH145" s="33">
        <f>_xlfn.STDEV.P(H145:H148)</f>
        <v>0.15061844002520178</v>
      </c>
      <c r="AI145" s="33"/>
      <c r="AJ145" s="33"/>
      <c r="AK145" s="33"/>
      <c r="AL145" s="34">
        <f>_xlfn.STDEV.P(L145:L148)</f>
        <v>0.42765238080831547</v>
      </c>
      <c r="AM145" s="34">
        <f>AL145/10</f>
        <v>4.2765238080831547E-2</v>
      </c>
      <c r="AN145" s="33"/>
      <c r="AO145" s="34"/>
      <c r="AP145" s="35"/>
      <c r="AQ145" s="35"/>
      <c r="AR145" s="33"/>
    </row>
    <row r="146" spans="1:44">
      <c r="A146" s="20" t="s">
        <v>72</v>
      </c>
      <c r="B146" s="16" t="s">
        <v>605</v>
      </c>
      <c r="C146" s="20"/>
      <c r="D146" s="20"/>
      <c r="E146" s="20" t="s">
        <v>186</v>
      </c>
      <c r="F146" s="20" t="s">
        <v>430</v>
      </c>
      <c r="G146" s="20"/>
      <c r="H146" s="33">
        <v>76.615064627550339</v>
      </c>
      <c r="I146" s="33"/>
      <c r="J146" s="33"/>
      <c r="K146" s="33"/>
      <c r="L146" s="34"/>
      <c r="M146" s="33"/>
      <c r="N146" s="34"/>
      <c r="O146" s="35"/>
      <c r="P146" s="35"/>
      <c r="Q146" s="35"/>
      <c r="S146" s="36" t="s">
        <v>72</v>
      </c>
      <c r="T146" s="36" t="s">
        <v>453</v>
      </c>
      <c r="U146" s="36"/>
      <c r="V146" s="33"/>
      <c r="W146" s="33"/>
      <c r="X146" s="33"/>
      <c r="Y146" s="33"/>
      <c r="Z146" s="34"/>
      <c r="AA146" s="34"/>
      <c r="AB146" s="33"/>
      <c r="AC146" s="34"/>
      <c r="AD146" s="35"/>
      <c r="AE146" s="35"/>
      <c r="AF146" s="33"/>
      <c r="AH146" s="33"/>
      <c r="AI146" s="33"/>
      <c r="AJ146" s="33"/>
      <c r="AK146" s="33"/>
      <c r="AL146" s="34"/>
      <c r="AM146" s="34"/>
      <c r="AN146" s="33"/>
      <c r="AO146" s="34"/>
      <c r="AP146" s="35"/>
      <c r="AQ146" s="35"/>
      <c r="AR146" s="33"/>
    </row>
    <row r="147" spans="1:44">
      <c r="A147" s="20" t="s">
        <v>73</v>
      </c>
      <c r="B147" s="16" t="s">
        <v>606</v>
      </c>
      <c r="C147" s="20"/>
      <c r="D147" s="20"/>
      <c r="E147" s="20" t="s">
        <v>186</v>
      </c>
      <c r="F147" s="20" t="s">
        <v>430</v>
      </c>
      <c r="G147" s="20"/>
      <c r="H147" s="33">
        <v>76.704575785056662</v>
      </c>
      <c r="I147" s="33"/>
      <c r="J147" s="33"/>
      <c r="K147" s="33"/>
      <c r="L147" s="34"/>
      <c r="M147" s="33"/>
      <c r="N147" s="34"/>
      <c r="O147" s="35"/>
      <c r="P147" s="35"/>
      <c r="Q147" s="35"/>
      <c r="S147" s="36" t="s">
        <v>73</v>
      </c>
      <c r="T147" s="36" t="s">
        <v>454</v>
      </c>
      <c r="U147" s="36"/>
      <c r="V147" s="33"/>
      <c r="W147" s="33"/>
      <c r="X147" s="33"/>
      <c r="Y147" s="33"/>
      <c r="Z147" s="34"/>
      <c r="AA147" s="34"/>
      <c r="AB147" s="33"/>
      <c r="AC147" s="34"/>
      <c r="AD147" s="35"/>
      <c r="AE147" s="35"/>
      <c r="AF147" s="33"/>
      <c r="AH147" s="33"/>
      <c r="AI147" s="33"/>
      <c r="AJ147" s="33"/>
      <c r="AK147" s="33"/>
      <c r="AL147" s="34"/>
      <c r="AM147" s="34"/>
      <c r="AN147" s="33"/>
      <c r="AO147" s="34"/>
      <c r="AP147" s="35"/>
      <c r="AQ147" s="35"/>
      <c r="AR147" s="33"/>
    </row>
    <row r="148" spans="1:44">
      <c r="A148" s="20" t="s">
        <v>74</v>
      </c>
      <c r="B148" s="16" t="s">
        <v>607</v>
      </c>
      <c r="C148" s="20"/>
      <c r="D148" s="20"/>
      <c r="E148" s="20" t="s">
        <v>186</v>
      </c>
      <c r="F148" s="20" t="s">
        <v>430</v>
      </c>
      <c r="G148" s="20"/>
      <c r="H148" s="33">
        <v>76.992512561123419</v>
      </c>
      <c r="I148" s="33"/>
      <c r="J148" s="33"/>
      <c r="K148" s="33">
        <v>15.353299015166979</v>
      </c>
      <c r="L148" s="34">
        <v>2.9360710679087529</v>
      </c>
      <c r="M148" s="33"/>
      <c r="N148" s="34">
        <v>2.5178597636211726</v>
      </c>
      <c r="O148" s="35"/>
      <c r="P148" s="35"/>
      <c r="Q148" s="35"/>
      <c r="S148" s="36" t="s">
        <v>74</v>
      </c>
      <c r="T148" s="36" t="s">
        <v>455</v>
      </c>
      <c r="U148" s="36"/>
      <c r="V148" s="33"/>
      <c r="W148" s="33"/>
      <c r="X148" s="33"/>
      <c r="Y148" s="33"/>
      <c r="Z148" s="34"/>
      <c r="AA148" s="34"/>
      <c r="AB148" s="33"/>
      <c r="AC148" s="34"/>
      <c r="AD148" s="35"/>
      <c r="AE148" s="35"/>
      <c r="AF148" s="33"/>
      <c r="AH148" s="33"/>
      <c r="AI148" s="33"/>
      <c r="AJ148" s="33"/>
      <c r="AK148" s="33"/>
      <c r="AL148" s="34"/>
      <c r="AM148" s="34"/>
      <c r="AN148" s="33"/>
      <c r="AO148" s="34"/>
      <c r="AP148" s="35"/>
      <c r="AQ148" s="35"/>
      <c r="AR148" s="33"/>
    </row>
    <row r="149" spans="1:44">
      <c r="A149" s="20" t="s">
        <v>75</v>
      </c>
      <c r="B149" s="16" t="s">
        <v>608</v>
      </c>
      <c r="C149" s="20"/>
      <c r="D149" s="20"/>
      <c r="E149" s="20" t="s">
        <v>186</v>
      </c>
      <c r="F149" s="20" t="s">
        <v>575</v>
      </c>
      <c r="G149" s="20"/>
      <c r="H149" s="2">
        <v>76.679664345730373</v>
      </c>
      <c r="I149" s="2"/>
      <c r="J149" s="2"/>
      <c r="K149" s="2"/>
      <c r="L149" s="17">
        <v>2.7141545980067772</v>
      </c>
      <c r="M149" s="2"/>
      <c r="N149" s="17">
        <v>1.2763189604449843</v>
      </c>
      <c r="S149" s="1" t="s">
        <v>75</v>
      </c>
      <c r="T149" s="1" t="s">
        <v>456</v>
      </c>
      <c r="V149" s="2">
        <f>H149</f>
        <v>76.679664345730373</v>
      </c>
      <c r="W149" s="2"/>
      <c r="X149" s="2"/>
      <c r="Y149" s="2"/>
      <c r="Z149" s="17">
        <f>L149</f>
        <v>2.7141545980067772</v>
      </c>
      <c r="AA149" s="17">
        <f>Z149/10</f>
        <v>0.27141545980067772</v>
      </c>
      <c r="AB149" s="2"/>
      <c r="AC149" s="17">
        <f>N149</f>
        <v>1.2763189604449843</v>
      </c>
      <c r="AH149" s="2"/>
      <c r="AI149" s="2"/>
      <c r="AJ149" s="2"/>
      <c r="AK149" s="2"/>
      <c r="AL149" s="17"/>
      <c r="AM149" s="17">
        <f>AL149/10</f>
        <v>0</v>
      </c>
      <c r="AN149" s="2"/>
      <c r="AO149" s="17"/>
    </row>
    <row r="150" spans="1:44">
      <c r="A150" s="20" t="s">
        <v>457</v>
      </c>
      <c r="B150" s="16" t="s">
        <v>609</v>
      </c>
      <c r="C150" s="20" t="s">
        <v>610</v>
      </c>
      <c r="D150" s="20"/>
      <c r="E150" s="20" t="s">
        <v>186</v>
      </c>
      <c r="F150" s="20" t="s">
        <v>430</v>
      </c>
      <c r="G150" s="20"/>
      <c r="H150" s="2">
        <v>77.21171442586747</v>
      </c>
      <c r="I150" s="2"/>
      <c r="J150" s="2"/>
      <c r="K150" s="2"/>
      <c r="L150" s="17"/>
      <c r="M150" s="2"/>
      <c r="N150" s="17"/>
      <c r="S150" s="1" t="s">
        <v>457</v>
      </c>
      <c r="T150" s="1" t="s">
        <v>458</v>
      </c>
      <c r="V150" s="2">
        <f t="shared" ref="V150:V153" si="84">H150</f>
        <v>77.21171442586747</v>
      </c>
      <c r="W150" s="2"/>
      <c r="X150" s="2"/>
      <c r="Y150" s="2"/>
      <c r="Z150" s="17"/>
      <c r="AA150" s="17"/>
      <c r="AB150" s="2"/>
      <c r="AC150" s="17"/>
      <c r="AH150" s="2"/>
      <c r="AI150" s="2"/>
      <c r="AJ150" s="2"/>
      <c r="AK150" s="2"/>
      <c r="AL150" s="17"/>
      <c r="AM150" s="17"/>
      <c r="AN150" s="2"/>
      <c r="AO150" s="17"/>
    </row>
    <row r="151" spans="1:44">
      <c r="A151" s="20" t="s">
        <v>459</v>
      </c>
      <c r="B151" s="16" t="s">
        <v>611</v>
      </c>
      <c r="C151" s="20" t="s">
        <v>610</v>
      </c>
      <c r="D151" s="20"/>
      <c r="E151" s="20" t="s">
        <v>186</v>
      </c>
      <c r="F151" s="20" t="s">
        <v>430</v>
      </c>
      <c r="G151" s="20"/>
      <c r="H151" s="2">
        <v>76.538600900527371</v>
      </c>
      <c r="I151" s="2"/>
      <c r="J151" s="2"/>
      <c r="K151" s="2">
        <v>107.98597305556301</v>
      </c>
      <c r="L151" s="17"/>
      <c r="M151" s="2"/>
      <c r="N151" s="17"/>
      <c r="S151" s="1" t="s">
        <v>459</v>
      </c>
      <c r="T151" s="1" t="s">
        <v>460</v>
      </c>
      <c r="V151" s="2">
        <f t="shared" si="84"/>
        <v>76.538600900527371</v>
      </c>
      <c r="W151" s="2"/>
      <c r="X151" s="2"/>
      <c r="Y151" s="2">
        <f t="shared" ref="Y151:Y153" si="85">K151</f>
        <v>107.98597305556301</v>
      </c>
      <c r="Z151" s="17"/>
      <c r="AA151" s="17"/>
      <c r="AB151" s="2"/>
      <c r="AC151" s="17"/>
      <c r="AH151" s="2"/>
      <c r="AI151" s="2"/>
      <c r="AJ151" s="2"/>
      <c r="AK151" s="2"/>
      <c r="AL151" s="17"/>
      <c r="AM151" s="17"/>
      <c r="AN151" s="2"/>
      <c r="AO151" s="17"/>
    </row>
    <row r="152" spans="1:44">
      <c r="A152" s="32" t="s">
        <v>461</v>
      </c>
      <c r="B152" s="16" t="s">
        <v>612</v>
      </c>
      <c r="C152" s="32"/>
      <c r="D152" s="32"/>
      <c r="E152" s="32" t="s">
        <v>181</v>
      </c>
      <c r="F152" s="32" t="s">
        <v>182</v>
      </c>
      <c r="G152" s="32" t="s">
        <v>183</v>
      </c>
      <c r="H152" s="2">
        <v>76.965645290699527</v>
      </c>
      <c r="I152" s="2">
        <v>943.77941060744399</v>
      </c>
      <c r="J152" s="2"/>
      <c r="K152" s="2">
        <v>10.152743461160867</v>
      </c>
      <c r="L152" s="17"/>
      <c r="M152" s="2">
        <v>76.61782522113117</v>
      </c>
      <c r="N152" s="17">
        <v>1.7598219815232394</v>
      </c>
      <c r="O152" s="3">
        <v>9.9651495509730341E-3</v>
      </c>
      <c r="S152" s="1" t="s">
        <v>461</v>
      </c>
      <c r="T152" s="1" t="s">
        <v>462</v>
      </c>
      <c r="V152" s="2">
        <f t="shared" si="84"/>
        <v>76.965645290699527</v>
      </c>
      <c r="W152" s="2">
        <f>I152</f>
        <v>943.77941060744399</v>
      </c>
      <c r="X152" s="2"/>
      <c r="Y152" s="2">
        <f t="shared" si="85"/>
        <v>10.152743461160867</v>
      </c>
      <c r="Z152" s="17"/>
      <c r="AA152" s="17"/>
      <c r="AB152" s="2">
        <f t="shared" ref="AB152:AB153" si="86">M152</f>
        <v>76.61782522113117</v>
      </c>
      <c r="AC152" s="17">
        <f t="shared" ref="AC152:AC153" si="87">N152</f>
        <v>1.7598219815232394</v>
      </c>
      <c r="AD152" s="3">
        <f>O152</f>
        <v>9.9651495509730341E-3</v>
      </c>
      <c r="AH152" s="2"/>
      <c r="AI152" s="2"/>
      <c r="AJ152" s="2"/>
      <c r="AK152" s="2"/>
      <c r="AL152" s="17"/>
      <c r="AM152" s="17"/>
      <c r="AN152" s="2"/>
      <c r="AO152" s="17"/>
    </row>
    <row r="153" spans="1:44">
      <c r="A153" s="32" t="s">
        <v>463</v>
      </c>
      <c r="B153" s="16" t="s">
        <v>613</v>
      </c>
      <c r="C153" s="32"/>
      <c r="D153" s="32"/>
      <c r="E153" s="32" t="s">
        <v>181</v>
      </c>
      <c r="F153" s="32" t="s">
        <v>182</v>
      </c>
      <c r="G153" s="32" t="s">
        <v>183</v>
      </c>
      <c r="H153" s="2">
        <v>79.050391226539801</v>
      </c>
      <c r="I153" s="2">
        <v>770.60208604534819</v>
      </c>
      <c r="J153" s="2"/>
      <c r="K153" s="2">
        <v>27.894100336626071</v>
      </c>
      <c r="L153" s="17"/>
      <c r="M153" s="2">
        <v>71.51239258364609</v>
      </c>
      <c r="N153" s="17">
        <v>1.0577437840071759</v>
      </c>
      <c r="S153" s="1" t="s">
        <v>463</v>
      </c>
      <c r="T153" s="1" t="s">
        <v>464</v>
      </c>
      <c r="V153" s="2">
        <f t="shared" si="84"/>
        <v>79.050391226539801</v>
      </c>
      <c r="W153" s="2">
        <f>I153</f>
        <v>770.60208604534819</v>
      </c>
      <c r="X153" s="2"/>
      <c r="Y153" s="2">
        <f t="shared" si="85"/>
        <v>27.894100336626071</v>
      </c>
      <c r="Z153" s="17"/>
      <c r="AA153" s="17"/>
      <c r="AB153" s="2">
        <f t="shared" si="86"/>
        <v>71.51239258364609</v>
      </c>
      <c r="AC153" s="17">
        <f t="shared" si="87"/>
        <v>1.0577437840071759</v>
      </c>
      <c r="AH153" s="2"/>
      <c r="AI153" s="2"/>
      <c r="AJ153" s="2"/>
      <c r="AK153" s="2"/>
      <c r="AL153" s="17"/>
      <c r="AM153" s="17"/>
      <c r="AN153" s="2"/>
      <c r="AO153" s="17"/>
    </row>
    <row r="154" spans="1:44">
      <c r="A154" s="20" t="s">
        <v>67</v>
      </c>
      <c r="B154" s="16" t="s">
        <v>614</v>
      </c>
      <c r="C154" s="20"/>
      <c r="D154" s="20"/>
      <c r="E154" s="20" t="s">
        <v>186</v>
      </c>
      <c r="F154" s="20" t="s">
        <v>615</v>
      </c>
      <c r="G154" s="20"/>
      <c r="H154" s="33">
        <v>78.224067831859358</v>
      </c>
      <c r="I154" s="33"/>
      <c r="J154" s="33"/>
      <c r="K154" s="33">
        <v>27.758869534847605</v>
      </c>
      <c r="L154" s="34">
        <v>3.2460791251858621</v>
      </c>
      <c r="M154" s="33"/>
      <c r="N154" s="34">
        <v>2.1230002343304299</v>
      </c>
      <c r="O154" s="35"/>
      <c r="P154" s="35"/>
      <c r="Q154" s="35"/>
      <c r="S154" s="36" t="s">
        <v>67</v>
      </c>
      <c r="T154" s="36" t="s">
        <v>465</v>
      </c>
      <c r="U154" s="36"/>
      <c r="V154" s="33">
        <f>AVERAGE(H154:H155)</f>
        <v>78.12451963217336</v>
      </c>
      <c r="W154" s="33"/>
      <c r="X154" s="33"/>
      <c r="Y154" s="33">
        <f>AVERAGE(K154:K155)</f>
        <v>36.712788940805183</v>
      </c>
      <c r="Z154" s="34">
        <f>AVERAGE(L154:L155)</f>
        <v>3.2460791251858621</v>
      </c>
      <c r="AA154" s="34">
        <f>Z154/10</f>
        <v>0.32460791251858623</v>
      </c>
      <c r="AB154" s="33"/>
      <c r="AC154" s="34">
        <f>AVERAGE(N154:N155)</f>
        <v>2.1230002343304299</v>
      </c>
      <c r="AD154" s="35"/>
      <c r="AE154" s="35"/>
      <c r="AF154" s="33"/>
      <c r="AH154" s="33">
        <f>_xlfn.STDEV.P(H154:H155)</f>
        <v>9.9548199685997929E-2</v>
      </c>
      <c r="AI154" s="33"/>
      <c r="AJ154" s="33"/>
      <c r="AK154" s="33">
        <f>_xlfn.STDEV.P(K154:K155)</f>
        <v>8.9539194059575689</v>
      </c>
      <c r="AL154" s="34"/>
      <c r="AM154" s="34">
        <f>AL154/10</f>
        <v>0</v>
      </c>
      <c r="AN154" s="33"/>
      <c r="AO154" s="34"/>
      <c r="AP154" s="35"/>
      <c r="AQ154" s="35"/>
      <c r="AR154" s="33"/>
    </row>
    <row r="155" spans="1:44">
      <c r="A155" s="20" t="s">
        <v>68</v>
      </c>
      <c r="B155" s="16" t="s">
        <v>616</v>
      </c>
      <c r="C155" s="20"/>
      <c r="D155" s="20"/>
      <c r="E155" s="20" t="s">
        <v>186</v>
      </c>
      <c r="F155" s="20" t="s">
        <v>430</v>
      </c>
      <c r="G155" s="20"/>
      <c r="H155" s="33">
        <v>78.024971432487362</v>
      </c>
      <c r="I155" s="33"/>
      <c r="J155" s="33"/>
      <c r="K155" s="33">
        <v>45.666708346762753</v>
      </c>
      <c r="L155" s="34"/>
      <c r="M155" s="33"/>
      <c r="N155" s="34"/>
      <c r="O155" s="35"/>
      <c r="P155" s="35"/>
      <c r="Q155" s="35"/>
      <c r="S155" s="36" t="s">
        <v>68</v>
      </c>
      <c r="T155" s="36" t="s">
        <v>466</v>
      </c>
      <c r="U155" s="36"/>
      <c r="V155" s="33"/>
      <c r="W155" s="33"/>
      <c r="X155" s="33"/>
      <c r="Y155" s="33"/>
      <c r="Z155" s="34"/>
      <c r="AA155" s="34"/>
      <c r="AB155" s="33"/>
      <c r="AC155" s="34"/>
      <c r="AD155" s="35"/>
      <c r="AE155" s="35"/>
      <c r="AF155" s="33"/>
      <c r="AH155" s="33"/>
      <c r="AI155" s="33"/>
      <c r="AJ155" s="33"/>
      <c r="AK155" s="33"/>
      <c r="AL155" s="34"/>
      <c r="AM155" s="34"/>
      <c r="AN155" s="33"/>
      <c r="AO155" s="34"/>
      <c r="AP155" s="35"/>
      <c r="AQ155" s="35"/>
      <c r="AR155" s="33"/>
    </row>
    <row r="156" spans="1:44">
      <c r="A156" s="20" t="s">
        <v>69</v>
      </c>
      <c r="B156" s="16" t="s">
        <v>617</v>
      </c>
      <c r="C156" s="20"/>
      <c r="D156" s="20"/>
      <c r="E156" s="20" t="s">
        <v>186</v>
      </c>
      <c r="F156" s="20" t="s">
        <v>430</v>
      </c>
      <c r="G156" s="20"/>
      <c r="H156" s="22">
        <v>77.675757232895378</v>
      </c>
      <c r="I156" s="22"/>
      <c r="J156" s="22"/>
      <c r="K156" s="22">
        <v>146.17399019730377</v>
      </c>
      <c r="L156" s="23"/>
      <c r="M156" s="22"/>
      <c r="N156" s="23"/>
      <c r="O156" s="24"/>
      <c r="P156" s="24"/>
      <c r="Q156" s="24"/>
      <c r="S156" s="25" t="s">
        <v>69</v>
      </c>
      <c r="T156" s="25" t="s">
        <v>467</v>
      </c>
      <c r="U156" s="25"/>
      <c r="V156" s="22">
        <f>AVERAGE(H156:H157)</f>
        <v>77.472532655722404</v>
      </c>
      <c r="W156" s="22"/>
      <c r="X156" s="22"/>
      <c r="Y156" s="22">
        <f>AVERAGE(K156:K157)</f>
        <v>118.27958768081433</v>
      </c>
      <c r="Z156" s="23"/>
      <c r="AA156" s="23"/>
      <c r="AB156" s="22"/>
      <c r="AC156" s="23"/>
      <c r="AD156" s="24"/>
      <c r="AE156" s="24"/>
      <c r="AF156" s="22"/>
      <c r="AH156" s="22">
        <f>_xlfn.STDEV.P(H156:H157)</f>
        <v>0.20322457717296771</v>
      </c>
      <c r="AI156" s="22"/>
      <c r="AJ156" s="22"/>
      <c r="AK156" s="22">
        <f>_xlfn.STDEV.P(K156:K157)</f>
        <v>27.894402516489414</v>
      </c>
      <c r="AL156" s="23"/>
      <c r="AM156" s="23"/>
      <c r="AN156" s="22"/>
      <c r="AO156" s="23"/>
      <c r="AP156" s="24"/>
      <c r="AQ156" s="24"/>
      <c r="AR156" s="22"/>
    </row>
    <row r="157" spans="1:44">
      <c r="A157" s="20" t="s">
        <v>70</v>
      </c>
      <c r="B157" s="16" t="s">
        <v>618</v>
      </c>
      <c r="C157" s="20"/>
      <c r="D157" s="20"/>
      <c r="E157" s="20" t="s">
        <v>186</v>
      </c>
      <c r="F157" s="20" t="s">
        <v>430</v>
      </c>
      <c r="G157" s="20"/>
      <c r="H157" s="22">
        <v>77.269308078549443</v>
      </c>
      <c r="I157" s="22"/>
      <c r="J157" s="22"/>
      <c r="K157" s="22">
        <v>90.385185164324881</v>
      </c>
      <c r="L157" s="23"/>
      <c r="M157" s="22"/>
      <c r="N157" s="23"/>
      <c r="O157" s="24"/>
      <c r="P157" s="24"/>
      <c r="Q157" s="24"/>
      <c r="S157" s="25" t="s">
        <v>70</v>
      </c>
      <c r="T157" s="25" t="s">
        <v>468</v>
      </c>
      <c r="U157" s="25"/>
      <c r="V157" s="22"/>
      <c r="W157" s="22"/>
      <c r="X157" s="22"/>
      <c r="Y157" s="22"/>
      <c r="Z157" s="23"/>
      <c r="AA157" s="23"/>
      <c r="AB157" s="22"/>
      <c r="AC157" s="23"/>
      <c r="AD157" s="24"/>
      <c r="AE157" s="24"/>
      <c r="AF157" s="22"/>
      <c r="AH157" s="22"/>
      <c r="AI157" s="22"/>
      <c r="AJ157" s="22"/>
      <c r="AK157" s="22"/>
      <c r="AL157" s="23"/>
      <c r="AM157" s="23"/>
      <c r="AN157" s="22"/>
      <c r="AO157" s="23"/>
      <c r="AP157" s="24"/>
      <c r="AQ157" s="24"/>
      <c r="AR157" s="22"/>
    </row>
    <row r="158" spans="1:44">
      <c r="A158" s="20" t="s">
        <v>469</v>
      </c>
      <c r="B158" s="16" t="s">
        <v>619</v>
      </c>
      <c r="C158" s="20" t="s">
        <v>610</v>
      </c>
      <c r="D158" s="20"/>
      <c r="E158" s="20" t="s">
        <v>186</v>
      </c>
      <c r="F158" s="20" t="s">
        <v>430</v>
      </c>
      <c r="G158" s="20"/>
      <c r="H158" s="2">
        <v>77.753205161718583</v>
      </c>
      <c r="I158" s="2"/>
      <c r="J158" s="2"/>
      <c r="K158" s="2"/>
      <c r="L158" s="17">
        <v>4.6519691225397226</v>
      </c>
      <c r="M158" s="2"/>
      <c r="N158" s="17">
        <v>5.2754733229620143</v>
      </c>
      <c r="S158" s="1" t="s">
        <v>469</v>
      </c>
      <c r="T158" s="1" t="s">
        <v>470</v>
      </c>
      <c r="V158" s="2">
        <f t="shared" ref="V158:Y160" si="88">H158</f>
        <v>77.753205161718583</v>
      </c>
      <c r="W158" s="2"/>
      <c r="X158" s="2"/>
      <c r="Y158" s="2"/>
      <c r="Z158" s="17">
        <f t="shared" ref="Z158" si="89">L158</f>
        <v>4.6519691225397226</v>
      </c>
      <c r="AA158" s="17">
        <f>Z158/10</f>
        <v>0.46519691225397225</v>
      </c>
      <c r="AB158" s="2"/>
      <c r="AC158" s="17">
        <f t="shared" ref="AC158" si="90">N158</f>
        <v>5.2754733229620143</v>
      </c>
      <c r="AH158" s="2"/>
      <c r="AI158" s="2"/>
      <c r="AJ158" s="2"/>
      <c r="AK158" s="2"/>
      <c r="AL158" s="17"/>
      <c r="AM158" s="17">
        <f>AL158/10</f>
        <v>0</v>
      </c>
      <c r="AN158" s="2"/>
      <c r="AO158" s="17"/>
    </row>
    <row r="159" spans="1:4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7"/>
      <c r="M159" s="2"/>
      <c r="N159" s="17"/>
      <c r="V159" s="2"/>
      <c r="W159" s="2"/>
      <c r="X159" s="2"/>
      <c r="Y159" s="2"/>
      <c r="Z159" s="17"/>
      <c r="AA159" s="17"/>
      <c r="AB159" s="2"/>
      <c r="AC159" s="17"/>
      <c r="AH159" s="2"/>
      <c r="AI159" s="2"/>
      <c r="AJ159" s="2"/>
      <c r="AK159" s="2"/>
      <c r="AL159" s="17"/>
      <c r="AM159" s="17"/>
      <c r="AN159" s="2"/>
      <c r="AO159" s="17"/>
    </row>
    <row r="160" spans="1:44">
      <c r="A160" s="41" t="s">
        <v>471</v>
      </c>
      <c r="B160" s="16" t="s">
        <v>620</v>
      </c>
      <c r="C160" s="41"/>
      <c r="D160" s="41"/>
      <c r="E160" s="41" t="s">
        <v>181</v>
      </c>
      <c r="F160" s="41" t="s">
        <v>182</v>
      </c>
      <c r="G160" s="41" t="s">
        <v>183</v>
      </c>
      <c r="H160" s="2">
        <v>75.307898018341731</v>
      </c>
      <c r="I160" s="2">
        <v>955.96616888388348</v>
      </c>
      <c r="J160" s="2"/>
      <c r="K160" s="2">
        <v>36.368928930845243</v>
      </c>
      <c r="L160" s="17"/>
      <c r="M160" s="2">
        <v>30.665684744477907</v>
      </c>
      <c r="N160" s="17">
        <v>1.7632118119738187</v>
      </c>
      <c r="S160" s="1" t="s">
        <v>471</v>
      </c>
      <c r="T160" s="1" t="s">
        <v>472</v>
      </c>
      <c r="V160" s="2">
        <f t="shared" si="88"/>
        <v>75.307898018341731</v>
      </c>
      <c r="W160" s="2">
        <f t="shared" si="88"/>
        <v>955.96616888388348</v>
      </c>
      <c r="X160" s="2"/>
      <c r="Y160" s="2">
        <f t="shared" si="88"/>
        <v>36.368928930845243</v>
      </c>
      <c r="Z160" s="17"/>
      <c r="AA160" s="17"/>
      <c r="AB160" s="2">
        <f>M160</f>
        <v>30.665684744477907</v>
      </c>
      <c r="AC160" s="17">
        <f>N160</f>
        <v>1.7632118119738187</v>
      </c>
      <c r="AH160" s="2"/>
      <c r="AI160" s="2"/>
      <c r="AJ160" s="2"/>
      <c r="AK160" s="2"/>
      <c r="AL160" s="17"/>
      <c r="AM160" s="17"/>
      <c r="AN160" s="2"/>
      <c r="AO160" s="17"/>
    </row>
    <row r="161" spans="1:44">
      <c r="A161" s="20" t="s">
        <v>76</v>
      </c>
      <c r="B161" s="16" t="s">
        <v>621</v>
      </c>
      <c r="C161" s="20" t="s">
        <v>610</v>
      </c>
      <c r="D161" s="20"/>
      <c r="E161" s="20" t="s">
        <v>186</v>
      </c>
      <c r="F161" s="20" t="s">
        <v>430</v>
      </c>
      <c r="G161" s="20"/>
      <c r="H161" s="22">
        <v>73.610029858368748</v>
      </c>
      <c r="I161" s="22"/>
      <c r="J161" s="22"/>
      <c r="K161" s="22">
        <v>58.630193510347652</v>
      </c>
      <c r="L161" s="23"/>
      <c r="M161" s="22"/>
      <c r="N161" s="23"/>
      <c r="O161" s="24"/>
      <c r="P161" s="24"/>
      <c r="Q161" s="24"/>
      <c r="S161" s="25" t="s">
        <v>76</v>
      </c>
      <c r="T161" s="25" t="s">
        <v>473</v>
      </c>
      <c r="U161" s="25"/>
      <c r="V161" s="22">
        <f>AVERAGE(H161:H162)</f>
        <v>73.346129389200001</v>
      </c>
      <c r="W161" s="22"/>
      <c r="X161" s="22"/>
      <c r="Y161" s="22">
        <f>AVERAGE(K161:K162)</f>
        <v>59.478695981246311</v>
      </c>
      <c r="Z161" s="23">
        <f>AVERAGE(L161:L162)</f>
        <v>6.4599278916107394</v>
      </c>
      <c r="AA161" s="23">
        <f>Z161/10</f>
        <v>0.64599278916107394</v>
      </c>
      <c r="AB161" s="22"/>
      <c r="AC161" s="23"/>
      <c r="AD161" s="24"/>
      <c r="AE161" s="24"/>
      <c r="AF161" s="22"/>
      <c r="AH161" s="22">
        <f>_xlfn.STDEV.P(H161:H162)</f>
        <v>0.2639004691687532</v>
      </c>
      <c r="AI161" s="22"/>
      <c r="AJ161" s="22"/>
      <c r="AK161" s="22">
        <f>_xlfn.STDEV.P(K161:K162)</f>
        <v>0.8485024708986586</v>
      </c>
      <c r="AL161" s="23"/>
      <c r="AM161" s="23">
        <f>AL161/10</f>
        <v>0</v>
      </c>
      <c r="AN161" s="22"/>
      <c r="AO161" s="23"/>
      <c r="AP161" s="24"/>
      <c r="AQ161" s="24"/>
      <c r="AR161" s="22"/>
    </row>
    <row r="162" spans="1:44">
      <c r="A162" s="20" t="s">
        <v>77</v>
      </c>
      <c r="B162" s="16" t="s">
        <v>622</v>
      </c>
      <c r="C162" s="20" t="s">
        <v>610</v>
      </c>
      <c r="D162" s="20"/>
      <c r="E162" s="20" t="s">
        <v>186</v>
      </c>
      <c r="F162" s="20" t="s">
        <v>430</v>
      </c>
      <c r="G162" s="20"/>
      <c r="H162" s="22">
        <v>73.082228920031241</v>
      </c>
      <c r="I162" s="22"/>
      <c r="J162" s="22"/>
      <c r="K162" s="22">
        <v>60.32719845214497</v>
      </c>
      <c r="L162" s="23">
        <v>6.4599278916107394</v>
      </c>
      <c r="M162" s="22"/>
      <c r="N162" s="23"/>
      <c r="O162" s="24"/>
      <c r="P162" s="24"/>
      <c r="Q162" s="24"/>
      <c r="S162" s="25" t="s">
        <v>77</v>
      </c>
      <c r="T162" s="25" t="s">
        <v>474</v>
      </c>
      <c r="U162" s="25"/>
      <c r="V162" s="22"/>
      <c r="W162" s="22"/>
      <c r="X162" s="22"/>
      <c r="Y162" s="22"/>
      <c r="Z162" s="23"/>
      <c r="AA162" s="23"/>
      <c r="AB162" s="22"/>
      <c r="AC162" s="23"/>
      <c r="AD162" s="24"/>
      <c r="AE162" s="24"/>
      <c r="AF162" s="22"/>
      <c r="AH162" s="22"/>
      <c r="AI162" s="22"/>
      <c r="AJ162" s="22"/>
      <c r="AK162" s="22"/>
      <c r="AL162" s="23"/>
      <c r="AM162" s="23"/>
      <c r="AN162" s="22"/>
      <c r="AO162" s="23"/>
      <c r="AP162" s="24"/>
      <c r="AQ162" s="24"/>
      <c r="AR162" s="22"/>
    </row>
    <row r="163" spans="1:44">
      <c r="A163" s="20" t="s">
        <v>78</v>
      </c>
      <c r="B163" s="16" t="s">
        <v>623</v>
      </c>
      <c r="C163" s="20" t="s">
        <v>610</v>
      </c>
      <c r="D163" s="20"/>
      <c r="E163" s="20" t="s">
        <v>186</v>
      </c>
      <c r="F163" s="20" t="s">
        <v>430</v>
      </c>
      <c r="G163" s="20"/>
      <c r="H163" s="2">
        <v>74.557869255971369</v>
      </c>
      <c r="I163" s="2"/>
      <c r="J163" s="2"/>
      <c r="K163" s="2">
        <v>260.73067483058765</v>
      </c>
      <c r="L163" s="17">
        <v>11.8952032550072</v>
      </c>
      <c r="M163" s="2"/>
      <c r="N163" s="17">
        <v>7.9397944083218661</v>
      </c>
      <c r="S163" s="1" t="s">
        <v>78</v>
      </c>
      <c r="T163" s="1" t="s">
        <v>475</v>
      </c>
      <c r="V163" s="2">
        <f t="shared" ref="V163:Z176" si="91">H163</f>
        <v>74.557869255971369</v>
      </c>
      <c r="W163" s="2"/>
      <c r="X163" s="2"/>
      <c r="Y163" s="2">
        <f t="shared" ref="Y163:Z163" si="92">K163</f>
        <v>260.73067483058765</v>
      </c>
      <c r="Z163" s="17">
        <f t="shared" si="92"/>
        <v>11.8952032550072</v>
      </c>
      <c r="AA163" s="17">
        <f>Z163/10</f>
        <v>1.1895203255007201</v>
      </c>
      <c r="AB163" s="2"/>
      <c r="AC163" s="17">
        <f t="shared" ref="AC163" si="93">N163</f>
        <v>7.9397944083218661</v>
      </c>
      <c r="AH163" s="2"/>
      <c r="AI163" s="2"/>
      <c r="AJ163" s="2"/>
      <c r="AK163" s="2"/>
      <c r="AL163" s="17"/>
      <c r="AM163" s="17">
        <f>AL163/10</f>
        <v>0</v>
      </c>
      <c r="AN163" s="2"/>
      <c r="AO163" s="17"/>
    </row>
    <row r="164" spans="1:44">
      <c r="A164" s="20" t="s">
        <v>476</v>
      </c>
      <c r="B164" s="16" t="s">
        <v>624</v>
      </c>
      <c r="C164" s="20"/>
      <c r="D164" s="20" t="s">
        <v>577</v>
      </c>
      <c r="E164" s="20" t="s">
        <v>181</v>
      </c>
      <c r="F164" s="20" t="s">
        <v>182</v>
      </c>
      <c r="G164" s="20" t="s">
        <v>183</v>
      </c>
      <c r="H164" s="2">
        <v>76.09024496618666</v>
      </c>
      <c r="I164" s="2">
        <v>760.98256085747323</v>
      </c>
      <c r="J164" s="2"/>
      <c r="K164" s="2">
        <v>1.7503822592992253</v>
      </c>
      <c r="L164" s="17"/>
      <c r="M164" s="2">
        <v>30.362997572445799</v>
      </c>
      <c r="N164" s="17">
        <v>1.5276947793378932</v>
      </c>
      <c r="O164" s="3">
        <v>5.6040009444995521E-2</v>
      </c>
      <c r="P164" s="3">
        <v>1.8985708086186623E-3</v>
      </c>
      <c r="S164" s="1" t="s">
        <v>476</v>
      </c>
      <c r="T164" s="1" t="s">
        <v>477</v>
      </c>
      <c r="V164" s="2">
        <f t="shared" si="91"/>
        <v>76.09024496618666</v>
      </c>
      <c r="W164" s="2">
        <f t="shared" si="91"/>
        <v>760.98256085747323</v>
      </c>
      <c r="X164" s="2"/>
      <c r="Y164" s="2">
        <f t="shared" si="91"/>
        <v>1.7503822592992253</v>
      </c>
      <c r="Z164" s="17"/>
      <c r="AA164" s="17"/>
      <c r="AB164" s="2">
        <f>M164</f>
        <v>30.362997572445799</v>
      </c>
      <c r="AC164" s="17">
        <f>N164</f>
        <v>1.5276947793378932</v>
      </c>
      <c r="AD164" s="3">
        <f>O164</f>
        <v>5.6040009444995521E-2</v>
      </c>
      <c r="AE164" s="3">
        <f>P164</f>
        <v>1.8985708086186623E-3</v>
      </c>
      <c r="AH164" s="2"/>
      <c r="AI164" s="2"/>
      <c r="AJ164" s="2"/>
      <c r="AK164" s="2"/>
      <c r="AL164" s="17"/>
      <c r="AM164" s="17"/>
      <c r="AN164" s="2"/>
      <c r="AO164" s="17"/>
    </row>
    <row r="165" spans="1:44">
      <c r="A165" s="20" t="s">
        <v>478</v>
      </c>
      <c r="B165" s="16" t="s">
        <v>625</v>
      </c>
      <c r="C165" s="20"/>
      <c r="D165" s="20" t="s">
        <v>290</v>
      </c>
      <c r="E165" s="20" t="s">
        <v>181</v>
      </c>
      <c r="F165" s="20" t="s">
        <v>182</v>
      </c>
      <c r="G165" s="20" t="s">
        <v>183</v>
      </c>
      <c r="H165" s="2">
        <v>75.870671792264801</v>
      </c>
      <c r="I165" s="2">
        <v>452.67491620465125</v>
      </c>
      <c r="J165" s="2"/>
      <c r="K165" s="2">
        <v>7.983764200535755</v>
      </c>
      <c r="L165" s="17"/>
      <c r="M165" s="2">
        <v>21.561916268480111</v>
      </c>
      <c r="N165" s="17">
        <v>1.2847915244322934</v>
      </c>
      <c r="O165" s="3">
        <v>8.298833287831818E-2</v>
      </c>
      <c r="S165" s="1" t="s">
        <v>478</v>
      </c>
      <c r="T165" s="1" t="s">
        <v>479</v>
      </c>
      <c r="V165" s="2">
        <f t="shared" si="91"/>
        <v>75.870671792264801</v>
      </c>
      <c r="W165" s="2">
        <f t="shared" si="91"/>
        <v>452.67491620465125</v>
      </c>
      <c r="X165" s="2"/>
      <c r="Y165" s="2">
        <f t="shared" si="91"/>
        <v>7.983764200535755</v>
      </c>
      <c r="Z165" s="17"/>
      <c r="AA165" s="17"/>
      <c r="AB165" s="2">
        <f t="shared" ref="AB165:AD167" si="94">M165</f>
        <v>21.561916268480111</v>
      </c>
      <c r="AC165" s="17">
        <f t="shared" si="94"/>
        <v>1.2847915244322934</v>
      </c>
      <c r="AD165" s="3">
        <f t="shared" si="94"/>
        <v>8.298833287831818E-2</v>
      </c>
      <c r="AH165" s="2"/>
      <c r="AI165" s="2"/>
      <c r="AJ165" s="2"/>
      <c r="AK165" s="2"/>
      <c r="AL165" s="17"/>
      <c r="AM165" s="17"/>
      <c r="AN165" s="2"/>
      <c r="AO165" s="17"/>
    </row>
    <row r="166" spans="1:44">
      <c r="A166" s="20" t="s">
        <v>480</v>
      </c>
      <c r="B166" s="16" t="s">
        <v>626</v>
      </c>
      <c r="C166" s="20"/>
      <c r="D166" s="20" t="s">
        <v>290</v>
      </c>
      <c r="E166" s="20" t="s">
        <v>181</v>
      </c>
      <c r="F166" s="20" t="s">
        <v>182</v>
      </c>
      <c r="G166" s="20" t="s">
        <v>183</v>
      </c>
      <c r="H166" s="2">
        <v>77.160974668670633</v>
      </c>
      <c r="I166" s="2">
        <v>407.84546534209863</v>
      </c>
      <c r="J166" s="2"/>
      <c r="K166" s="2">
        <v>14.642321589308517</v>
      </c>
      <c r="L166" s="17"/>
      <c r="M166" s="2">
        <v>16.00884129815266</v>
      </c>
      <c r="N166" s="17">
        <v>1.7106237721373838</v>
      </c>
      <c r="O166" s="3">
        <v>0.11363957595429593</v>
      </c>
      <c r="S166" s="1" t="s">
        <v>480</v>
      </c>
      <c r="T166" s="1" t="s">
        <v>481</v>
      </c>
      <c r="V166" s="2">
        <f t="shared" si="91"/>
        <v>77.160974668670633</v>
      </c>
      <c r="W166" s="2">
        <f t="shared" si="91"/>
        <v>407.84546534209863</v>
      </c>
      <c r="X166" s="2"/>
      <c r="Y166" s="2">
        <f t="shared" si="91"/>
        <v>14.642321589308517</v>
      </c>
      <c r="Z166" s="17"/>
      <c r="AA166" s="17"/>
      <c r="AB166" s="2">
        <f t="shared" si="94"/>
        <v>16.00884129815266</v>
      </c>
      <c r="AC166" s="17">
        <f t="shared" si="94"/>
        <v>1.7106237721373838</v>
      </c>
      <c r="AD166" s="3">
        <f t="shared" si="94"/>
        <v>0.11363957595429593</v>
      </c>
      <c r="AH166" s="2"/>
      <c r="AI166" s="2"/>
      <c r="AJ166" s="2"/>
      <c r="AK166" s="2"/>
      <c r="AL166" s="17"/>
      <c r="AM166" s="17"/>
      <c r="AN166" s="2"/>
      <c r="AO166" s="17"/>
    </row>
    <row r="167" spans="1:44">
      <c r="A167" s="20" t="s">
        <v>482</v>
      </c>
      <c r="B167" s="16" t="s">
        <v>627</v>
      </c>
      <c r="C167" s="20"/>
      <c r="D167" s="20" t="s">
        <v>290</v>
      </c>
      <c r="E167" s="20" t="s">
        <v>181</v>
      </c>
      <c r="F167" s="20" t="s">
        <v>182</v>
      </c>
      <c r="G167" s="20" t="s">
        <v>183</v>
      </c>
      <c r="H167" s="2">
        <v>76.429180903207794</v>
      </c>
      <c r="I167" s="2">
        <v>74.812296796605025</v>
      </c>
      <c r="J167" s="2"/>
      <c r="K167" s="2">
        <v>3.5363448008687661</v>
      </c>
      <c r="L167" s="17"/>
      <c r="M167" s="2">
        <v>14.115316194867011</v>
      </c>
      <c r="N167" s="17">
        <v>0.75420392532378744</v>
      </c>
      <c r="O167" s="3">
        <v>8.9650853353963569E-2</v>
      </c>
      <c r="S167" s="1" t="s">
        <v>482</v>
      </c>
      <c r="T167" s="1" t="s">
        <v>483</v>
      </c>
      <c r="V167" s="2">
        <f t="shared" si="91"/>
        <v>76.429180903207794</v>
      </c>
      <c r="W167" s="2">
        <f t="shared" si="91"/>
        <v>74.812296796605025</v>
      </c>
      <c r="X167" s="2"/>
      <c r="Y167" s="2">
        <f t="shared" si="91"/>
        <v>3.5363448008687661</v>
      </c>
      <c r="Z167" s="17"/>
      <c r="AA167" s="17"/>
      <c r="AB167" s="2">
        <f t="shared" si="94"/>
        <v>14.115316194867011</v>
      </c>
      <c r="AC167" s="17">
        <f t="shared" si="94"/>
        <v>0.75420392532378744</v>
      </c>
      <c r="AD167" s="3">
        <f t="shared" si="94"/>
        <v>8.9650853353963569E-2</v>
      </c>
      <c r="AH167" s="2"/>
      <c r="AI167" s="2"/>
      <c r="AJ167" s="2"/>
      <c r="AK167" s="2"/>
      <c r="AL167" s="17"/>
      <c r="AM167" s="17"/>
      <c r="AN167" s="2"/>
      <c r="AO167" s="17"/>
    </row>
    <row r="168" spans="1:44">
      <c r="A168" s="42" t="s">
        <v>484</v>
      </c>
      <c r="B168" s="42" t="s">
        <v>485</v>
      </c>
      <c r="C168" s="42"/>
      <c r="D168" s="42" t="s">
        <v>290</v>
      </c>
      <c r="E168" s="42" t="s">
        <v>186</v>
      </c>
      <c r="F168" s="42" t="s">
        <v>430</v>
      </c>
      <c r="G168" s="42"/>
      <c r="H168" s="2">
        <v>75.879450044796783</v>
      </c>
      <c r="I168" s="2"/>
      <c r="J168" s="2"/>
      <c r="K168" s="2"/>
      <c r="L168" s="17">
        <v>3.7736969806337597</v>
      </c>
      <c r="M168" s="2"/>
      <c r="N168" s="17"/>
      <c r="S168" s="1" t="s">
        <v>484</v>
      </c>
      <c r="T168" s="1" t="s">
        <v>485</v>
      </c>
      <c r="V168" s="2">
        <f t="shared" si="91"/>
        <v>75.879450044796783</v>
      </c>
      <c r="W168" s="2"/>
      <c r="X168" s="2"/>
      <c r="Y168" s="2"/>
      <c r="Z168" s="17">
        <f t="shared" si="91"/>
        <v>3.7736969806337597</v>
      </c>
      <c r="AA168" s="17">
        <f>Z168/10</f>
        <v>0.37736969806337595</v>
      </c>
      <c r="AB168" s="2"/>
      <c r="AC168" s="17"/>
      <c r="AH168" s="2"/>
      <c r="AI168" s="2"/>
      <c r="AJ168" s="2"/>
      <c r="AK168" s="2"/>
      <c r="AL168" s="17"/>
      <c r="AM168" s="17">
        <f>AL168/10</f>
        <v>0</v>
      </c>
      <c r="AN168" s="2"/>
      <c r="AO168" s="17"/>
    </row>
    <row r="169" spans="1:44">
      <c r="A169" s="42" t="s">
        <v>486</v>
      </c>
      <c r="B169" s="42" t="s">
        <v>487</v>
      </c>
      <c r="C169" s="42"/>
      <c r="D169" s="42" t="s">
        <v>290</v>
      </c>
      <c r="E169" s="42" t="s">
        <v>186</v>
      </c>
      <c r="F169" s="42" t="s">
        <v>430</v>
      </c>
      <c r="G169" s="42"/>
      <c r="H169" s="2">
        <v>74.10449449726697</v>
      </c>
      <c r="I169" s="2"/>
      <c r="J169" s="2"/>
      <c r="K169" s="2"/>
      <c r="L169" s="17"/>
      <c r="M169" s="2"/>
      <c r="N169" s="17"/>
      <c r="S169" s="1" t="s">
        <v>486</v>
      </c>
      <c r="T169" s="1" t="s">
        <v>487</v>
      </c>
      <c r="V169" s="2">
        <f t="shared" si="91"/>
        <v>74.10449449726697</v>
      </c>
      <c r="W169" s="2"/>
      <c r="X169" s="2"/>
      <c r="Y169" s="2"/>
      <c r="Z169" s="17"/>
      <c r="AA169" s="17"/>
      <c r="AB169" s="2"/>
      <c r="AC169" s="17"/>
      <c r="AH169" s="2"/>
      <c r="AI169" s="2"/>
      <c r="AJ169" s="2"/>
      <c r="AK169" s="2"/>
      <c r="AL169" s="17"/>
      <c r="AM169" s="17"/>
      <c r="AN169" s="2"/>
      <c r="AO169" s="17"/>
    </row>
    <row r="170" spans="1:44">
      <c r="A170" s="42" t="s">
        <v>488</v>
      </c>
      <c r="B170" s="42" t="s">
        <v>489</v>
      </c>
      <c r="C170" s="42"/>
      <c r="D170" s="42" t="s">
        <v>290</v>
      </c>
      <c r="E170" s="42" t="s">
        <v>186</v>
      </c>
      <c r="F170" s="42" t="s">
        <v>430</v>
      </c>
      <c r="G170" s="42"/>
      <c r="H170" s="2">
        <v>75.949227395214706</v>
      </c>
      <c r="I170" s="2"/>
      <c r="J170" s="2"/>
      <c r="K170" s="2">
        <v>21.10813256215026</v>
      </c>
      <c r="L170" s="17"/>
      <c r="M170" s="2"/>
      <c r="N170" s="17">
        <v>1.814690259895414</v>
      </c>
      <c r="S170" s="1" t="s">
        <v>488</v>
      </c>
      <c r="T170" s="1" t="s">
        <v>489</v>
      </c>
      <c r="V170" s="2">
        <f t="shared" si="91"/>
        <v>75.949227395214706</v>
      </c>
      <c r="W170" s="2"/>
      <c r="X170" s="2"/>
      <c r="Y170" s="2">
        <f t="shared" si="91"/>
        <v>21.10813256215026</v>
      </c>
      <c r="Z170" s="17"/>
      <c r="AA170" s="17"/>
      <c r="AB170" s="2"/>
      <c r="AC170" s="17">
        <f>N170</f>
        <v>1.814690259895414</v>
      </c>
      <c r="AH170" s="2"/>
      <c r="AI170" s="2"/>
      <c r="AJ170" s="2"/>
      <c r="AK170" s="2"/>
      <c r="AL170" s="17"/>
      <c r="AM170" s="17"/>
      <c r="AN170" s="2"/>
      <c r="AO170" s="17"/>
    </row>
    <row r="171" spans="1:44">
      <c r="A171" s="42" t="s">
        <v>490</v>
      </c>
      <c r="B171" s="42" t="s">
        <v>491</v>
      </c>
      <c r="C171" s="42"/>
      <c r="D171" s="42" t="s">
        <v>290</v>
      </c>
      <c r="E171" s="42" t="s">
        <v>186</v>
      </c>
      <c r="F171" s="42" t="s">
        <v>430</v>
      </c>
      <c r="G171" s="42"/>
      <c r="H171" s="2">
        <v>75.747936824555325</v>
      </c>
      <c r="I171" s="2"/>
      <c r="J171" s="2"/>
      <c r="K171" s="2">
        <v>19.948550965143461</v>
      </c>
      <c r="L171" s="17">
        <v>1.4240639175359058</v>
      </c>
      <c r="M171" s="2"/>
      <c r="N171" s="17">
        <v>1.7295752557561197</v>
      </c>
      <c r="S171" s="1" t="s">
        <v>490</v>
      </c>
      <c r="T171" s="1" t="s">
        <v>491</v>
      </c>
      <c r="V171" s="2">
        <f t="shared" si="91"/>
        <v>75.747936824555325</v>
      </c>
      <c r="W171" s="2"/>
      <c r="X171" s="2"/>
      <c r="Y171" s="2">
        <f t="shared" si="91"/>
        <v>19.948550965143461</v>
      </c>
      <c r="Z171" s="17">
        <f t="shared" si="91"/>
        <v>1.4240639175359058</v>
      </c>
      <c r="AA171" s="17">
        <f t="shared" ref="AA171:AA172" si="95">Z171/10</f>
        <v>0.14240639175359057</v>
      </c>
      <c r="AB171" s="2"/>
      <c r="AC171" s="17">
        <f>N171</f>
        <v>1.7295752557561197</v>
      </c>
      <c r="AH171" s="2"/>
      <c r="AI171" s="2"/>
      <c r="AJ171" s="2"/>
      <c r="AK171" s="2"/>
      <c r="AL171" s="17"/>
      <c r="AM171" s="17">
        <f t="shared" ref="AM171:AM172" si="96">AL171/10</f>
        <v>0</v>
      </c>
      <c r="AN171" s="2"/>
      <c r="AO171" s="17"/>
    </row>
    <row r="172" spans="1:44">
      <c r="A172" s="42" t="s">
        <v>492</v>
      </c>
      <c r="B172" s="42" t="s">
        <v>493</v>
      </c>
      <c r="C172" s="42"/>
      <c r="D172" s="42" t="s">
        <v>290</v>
      </c>
      <c r="E172" s="42" t="s">
        <v>186</v>
      </c>
      <c r="F172" s="42" t="s">
        <v>430</v>
      </c>
      <c r="G172" s="42"/>
      <c r="H172" s="2">
        <v>75.342841682050363</v>
      </c>
      <c r="I172" s="2"/>
      <c r="J172" s="2"/>
      <c r="K172" s="2">
        <v>23.29626462745555</v>
      </c>
      <c r="L172" s="17">
        <v>3.7983013117309321</v>
      </c>
      <c r="M172" s="2"/>
      <c r="N172" s="17"/>
      <c r="S172" s="1" t="s">
        <v>492</v>
      </c>
      <c r="T172" s="1" t="s">
        <v>493</v>
      </c>
      <c r="V172" s="2">
        <f t="shared" si="91"/>
        <v>75.342841682050363</v>
      </c>
      <c r="W172" s="2"/>
      <c r="X172" s="2"/>
      <c r="Y172" s="2">
        <f t="shared" si="91"/>
        <v>23.29626462745555</v>
      </c>
      <c r="Z172" s="17">
        <f t="shared" si="91"/>
        <v>3.7983013117309321</v>
      </c>
      <c r="AA172" s="17">
        <f t="shared" si="95"/>
        <v>0.37983013117309322</v>
      </c>
      <c r="AB172" s="2"/>
      <c r="AC172" s="17"/>
      <c r="AH172" s="2"/>
      <c r="AI172" s="2"/>
      <c r="AJ172" s="2"/>
      <c r="AK172" s="2"/>
      <c r="AL172" s="17"/>
      <c r="AM172" s="17">
        <f t="shared" si="96"/>
        <v>0</v>
      </c>
      <c r="AN172" s="2"/>
      <c r="AO172" s="17"/>
    </row>
    <row r="173" spans="1:44">
      <c r="A173" s="42" t="s">
        <v>494</v>
      </c>
      <c r="B173" s="42" t="s">
        <v>495</v>
      </c>
      <c r="C173" s="42"/>
      <c r="D173" s="42" t="s">
        <v>290</v>
      </c>
      <c r="E173" s="42" t="s">
        <v>186</v>
      </c>
      <c r="F173" s="42" t="s">
        <v>430</v>
      </c>
      <c r="G173" s="42"/>
      <c r="H173" s="2">
        <v>75.878524803262636</v>
      </c>
      <c r="I173" s="2"/>
      <c r="J173" s="2"/>
      <c r="K173" s="2">
        <v>29.075600003353216</v>
      </c>
      <c r="L173" s="17"/>
      <c r="M173" s="2"/>
      <c r="N173" s="17">
        <v>1.927767421438588</v>
      </c>
      <c r="S173" s="1" t="s">
        <v>494</v>
      </c>
      <c r="T173" s="1" t="s">
        <v>495</v>
      </c>
      <c r="V173" s="2">
        <f t="shared" si="91"/>
        <v>75.878524803262636</v>
      </c>
      <c r="W173" s="2"/>
      <c r="X173" s="2"/>
      <c r="Y173" s="2">
        <f t="shared" si="91"/>
        <v>29.075600003353216</v>
      </c>
      <c r="Z173" s="17"/>
      <c r="AA173" s="17"/>
      <c r="AB173" s="2"/>
      <c r="AC173" s="17">
        <f>N173</f>
        <v>1.927767421438588</v>
      </c>
      <c r="AH173" s="2"/>
      <c r="AI173" s="2"/>
      <c r="AJ173" s="2"/>
      <c r="AK173" s="2"/>
      <c r="AL173" s="17"/>
      <c r="AM173" s="17"/>
      <c r="AN173" s="2"/>
      <c r="AO173" s="17"/>
    </row>
    <row r="174" spans="1:44">
      <c r="A174" s="43" t="s">
        <v>496</v>
      </c>
      <c r="B174" s="43" t="s">
        <v>497</v>
      </c>
      <c r="C174" s="43"/>
      <c r="D174" s="43" t="s">
        <v>290</v>
      </c>
      <c r="E174" s="43" t="s">
        <v>186</v>
      </c>
      <c r="F174" s="43" t="s">
        <v>195</v>
      </c>
      <c r="G174" s="43"/>
      <c r="H174" s="2">
        <v>76.71266876554742</v>
      </c>
      <c r="I174" s="2"/>
      <c r="J174" s="2"/>
      <c r="K174" s="2">
        <v>17.706595086181675</v>
      </c>
      <c r="L174" s="17"/>
      <c r="M174" s="2"/>
      <c r="N174" s="17">
        <v>1.7954310720961271</v>
      </c>
      <c r="S174" s="1" t="s">
        <v>496</v>
      </c>
      <c r="T174" s="1" t="s">
        <v>497</v>
      </c>
      <c r="V174" s="2">
        <f t="shared" si="91"/>
        <v>76.71266876554742</v>
      </c>
      <c r="W174" s="2"/>
      <c r="X174" s="2"/>
      <c r="Y174" s="2">
        <f t="shared" si="91"/>
        <v>17.706595086181675</v>
      </c>
      <c r="Z174" s="17"/>
      <c r="AA174" s="17"/>
      <c r="AB174" s="2"/>
      <c r="AC174" s="17">
        <f>N174</f>
        <v>1.7954310720961271</v>
      </c>
      <c r="AH174" s="2"/>
      <c r="AI174" s="2"/>
      <c r="AJ174" s="2"/>
      <c r="AK174" s="2"/>
      <c r="AL174" s="17"/>
      <c r="AM174" s="17"/>
      <c r="AN174" s="2"/>
      <c r="AO174" s="17"/>
    </row>
    <row r="175" spans="1:44">
      <c r="A175" s="43" t="s">
        <v>498</v>
      </c>
      <c r="B175" s="43" t="s">
        <v>499</v>
      </c>
      <c r="C175" s="43"/>
      <c r="D175" s="43" t="s">
        <v>290</v>
      </c>
      <c r="E175" s="43" t="s">
        <v>186</v>
      </c>
      <c r="F175" s="43" t="s">
        <v>195</v>
      </c>
      <c r="G175" s="43"/>
      <c r="H175" s="2">
        <v>74.91607557853564</v>
      </c>
      <c r="I175" s="2"/>
      <c r="J175" s="2"/>
      <c r="K175" s="2">
        <v>33.884508029264609</v>
      </c>
      <c r="L175" s="17"/>
      <c r="M175" s="2"/>
      <c r="N175" s="17">
        <v>1.7513255782553374</v>
      </c>
      <c r="S175" s="1" t="s">
        <v>498</v>
      </c>
      <c r="T175" s="1" t="s">
        <v>499</v>
      </c>
      <c r="V175" s="2">
        <f t="shared" si="91"/>
        <v>74.91607557853564</v>
      </c>
      <c r="W175" s="2"/>
      <c r="X175" s="2"/>
      <c r="Y175" s="2">
        <f t="shared" si="91"/>
        <v>33.884508029264609</v>
      </c>
      <c r="Z175" s="17"/>
      <c r="AA175" s="17"/>
      <c r="AB175" s="2"/>
      <c r="AC175" s="17">
        <f>N175</f>
        <v>1.7513255782553374</v>
      </c>
      <c r="AH175" s="2"/>
      <c r="AI175" s="2"/>
      <c r="AJ175" s="2"/>
      <c r="AK175" s="2"/>
      <c r="AL175" s="17"/>
      <c r="AM175" s="17"/>
      <c r="AN175" s="2"/>
      <c r="AO175" s="17"/>
    </row>
    <row r="176" spans="1:44">
      <c r="A176" s="43" t="s">
        <v>500</v>
      </c>
      <c r="B176" s="43" t="s">
        <v>501</v>
      </c>
      <c r="C176" s="43"/>
      <c r="D176" s="43" t="s">
        <v>290</v>
      </c>
      <c r="E176" s="43" t="s">
        <v>186</v>
      </c>
      <c r="F176" s="43" t="s">
        <v>195</v>
      </c>
      <c r="G176" s="43"/>
      <c r="H176" s="2">
        <v>76.46496412207027</v>
      </c>
      <c r="I176" s="2"/>
      <c r="J176" s="2"/>
      <c r="K176" s="2"/>
      <c r="L176" s="17"/>
      <c r="M176" s="2"/>
      <c r="N176" s="17">
        <v>2.1156023928297727</v>
      </c>
      <c r="S176" s="1" t="s">
        <v>500</v>
      </c>
      <c r="T176" s="1" t="s">
        <v>501</v>
      </c>
      <c r="V176" s="2">
        <f t="shared" si="91"/>
        <v>76.46496412207027</v>
      </c>
      <c r="W176" s="2"/>
      <c r="X176" s="2"/>
      <c r="Y176" s="2"/>
      <c r="Z176" s="17"/>
      <c r="AA176" s="17"/>
      <c r="AB176" s="2"/>
      <c r="AC176" s="17">
        <f>N176</f>
        <v>2.1156023928297727</v>
      </c>
      <c r="AH176" s="2"/>
      <c r="AI176" s="2"/>
      <c r="AJ176" s="2"/>
      <c r="AK176" s="2"/>
      <c r="AL176" s="17"/>
      <c r="AM176" s="17"/>
      <c r="AN176" s="2"/>
      <c r="AO176" s="17"/>
    </row>
    <row r="177" spans="1:44">
      <c r="A177" s="20" t="s">
        <v>502</v>
      </c>
      <c r="B177" s="16" t="s">
        <v>628</v>
      </c>
      <c r="C177" s="20" t="s">
        <v>610</v>
      </c>
      <c r="D177" s="20"/>
      <c r="E177" s="20" t="s">
        <v>186</v>
      </c>
      <c r="F177" s="20" t="s">
        <v>430</v>
      </c>
      <c r="G177" s="20"/>
      <c r="H177" s="22">
        <v>78.002760630575949</v>
      </c>
      <c r="I177" s="22"/>
      <c r="J177" s="22"/>
      <c r="K177" s="22"/>
      <c r="L177" s="23"/>
      <c r="M177" s="22"/>
      <c r="N177" s="23"/>
      <c r="O177" s="24"/>
      <c r="P177" s="24"/>
      <c r="Q177" s="24"/>
      <c r="S177" s="25" t="s">
        <v>502</v>
      </c>
      <c r="T177" s="25" t="s">
        <v>503</v>
      </c>
      <c r="U177" s="25"/>
      <c r="V177" s="22">
        <f>AVERAGE(H177:H178)</f>
        <v>77.820942687078144</v>
      </c>
      <c r="W177" s="22"/>
      <c r="X177" s="22"/>
      <c r="Y177" s="22"/>
      <c r="Z177" s="23"/>
      <c r="AA177" s="23"/>
      <c r="AB177" s="22"/>
      <c r="AC177" s="23"/>
      <c r="AD177" s="24"/>
      <c r="AE177" s="24"/>
      <c r="AF177" s="22"/>
      <c r="AH177" s="22">
        <f>_xlfn.STDEV.P(H177:H178)</f>
        <v>0.18181794349779778</v>
      </c>
      <c r="AI177" s="22"/>
      <c r="AJ177" s="22"/>
      <c r="AK177" s="22"/>
      <c r="AL177" s="23"/>
      <c r="AM177" s="23"/>
      <c r="AN177" s="22"/>
      <c r="AO177" s="23"/>
      <c r="AP177" s="24"/>
      <c r="AQ177" s="24"/>
      <c r="AR177" s="22"/>
    </row>
    <row r="178" spans="1:44">
      <c r="A178" s="20" t="s">
        <v>504</v>
      </c>
      <c r="B178" s="16" t="s">
        <v>629</v>
      </c>
      <c r="C178" s="20" t="s">
        <v>610</v>
      </c>
      <c r="D178" s="20"/>
      <c r="E178" s="20" t="s">
        <v>186</v>
      </c>
      <c r="F178" s="20" t="s">
        <v>430</v>
      </c>
      <c r="G178" s="20"/>
      <c r="H178" s="22">
        <v>77.639124743580354</v>
      </c>
      <c r="I178" s="22"/>
      <c r="J178" s="22"/>
      <c r="K178" s="22"/>
      <c r="L178" s="23"/>
      <c r="M178" s="22"/>
      <c r="N178" s="23"/>
      <c r="O178" s="24"/>
      <c r="P178" s="24"/>
      <c r="Q178" s="24"/>
      <c r="S178" s="25" t="s">
        <v>504</v>
      </c>
      <c r="T178" s="25" t="s">
        <v>505</v>
      </c>
      <c r="U178" s="25"/>
      <c r="V178" s="22"/>
      <c r="W178" s="22"/>
      <c r="X178" s="22"/>
      <c r="Y178" s="22"/>
      <c r="Z178" s="23"/>
      <c r="AA178" s="23"/>
      <c r="AB178" s="22"/>
      <c r="AC178" s="23"/>
      <c r="AD178" s="24"/>
      <c r="AE178" s="24"/>
      <c r="AF178" s="22"/>
      <c r="AH178" s="22"/>
      <c r="AI178" s="22"/>
      <c r="AJ178" s="22"/>
      <c r="AK178" s="22"/>
      <c r="AL178" s="23"/>
      <c r="AM178" s="23"/>
      <c r="AN178" s="22"/>
      <c r="AO178" s="23"/>
      <c r="AP178" s="24"/>
      <c r="AQ178" s="24"/>
      <c r="AR178" s="22"/>
    </row>
    <row r="179" spans="1:44">
      <c r="A179" s="20" t="s">
        <v>506</v>
      </c>
      <c r="B179" s="16" t="s">
        <v>507</v>
      </c>
      <c r="C179" s="20"/>
      <c r="D179" s="20"/>
      <c r="E179" s="20" t="s">
        <v>186</v>
      </c>
      <c r="F179" s="20" t="s">
        <v>430</v>
      </c>
      <c r="G179" s="20"/>
      <c r="H179" s="33">
        <v>77.23579080880414</v>
      </c>
      <c r="I179" s="33"/>
      <c r="J179" s="33"/>
      <c r="K179" s="33">
        <v>71.894903475862961</v>
      </c>
      <c r="L179" s="34"/>
      <c r="M179" s="33"/>
      <c r="N179" s="34"/>
      <c r="O179" s="35"/>
      <c r="P179" s="35"/>
      <c r="Q179" s="35"/>
      <c r="S179" s="36" t="s">
        <v>506</v>
      </c>
      <c r="T179" s="36" t="s">
        <v>507</v>
      </c>
      <c r="U179" s="36"/>
      <c r="V179" s="33">
        <f>AVERAGE(H179:H180)</f>
        <v>77.483625713486418</v>
      </c>
      <c r="W179" s="33"/>
      <c r="X179" s="33"/>
      <c r="Y179" s="33">
        <f>AVERAGE(K179:K180)</f>
        <v>52.683124609004402</v>
      </c>
      <c r="Z179" s="34"/>
      <c r="AA179" s="34"/>
      <c r="AB179" s="33"/>
      <c r="AC179" s="34"/>
      <c r="AD179" s="35"/>
      <c r="AE179" s="35"/>
      <c r="AF179" s="33"/>
      <c r="AH179" s="33">
        <f>_xlfn.STDEV.P(H179:H180)</f>
        <v>0.24783490468227143</v>
      </c>
      <c r="AI179" s="33"/>
      <c r="AJ179" s="33"/>
      <c r="AK179" s="33">
        <f>_xlfn.STDEV.P(K179:K180)</f>
        <v>19.211778866858545</v>
      </c>
      <c r="AL179" s="34"/>
      <c r="AM179" s="34"/>
      <c r="AN179" s="33"/>
      <c r="AO179" s="34"/>
      <c r="AP179" s="35"/>
      <c r="AQ179" s="35"/>
      <c r="AR179" s="33"/>
    </row>
    <row r="180" spans="1:44">
      <c r="A180" s="20" t="s">
        <v>79</v>
      </c>
      <c r="B180" s="16" t="s">
        <v>630</v>
      </c>
      <c r="C180" s="20"/>
      <c r="D180" s="20"/>
      <c r="E180" s="20" t="s">
        <v>186</v>
      </c>
      <c r="F180" s="20" t="s">
        <v>430</v>
      </c>
      <c r="G180" s="20"/>
      <c r="H180" s="33">
        <v>77.731460618168683</v>
      </c>
      <c r="I180" s="33"/>
      <c r="J180" s="33"/>
      <c r="K180" s="33">
        <v>33.471345742145843</v>
      </c>
      <c r="L180" s="34"/>
      <c r="M180" s="33"/>
      <c r="N180" s="34"/>
      <c r="O180" s="35"/>
      <c r="P180" s="35"/>
      <c r="Q180" s="35"/>
      <c r="S180" s="36" t="s">
        <v>79</v>
      </c>
      <c r="T180" s="36" t="s">
        <v>508</v>
      </c>
      <c r="U180" s="36"/>
      <c r="V180" s="33"/>
      <c r="W180" s="33"/>
      <c r="X180" s="33"/>
      <c r="Y180" s="33"/>
      <c r="Z180" s="34"/>
      <c r="AA180" s="34"/>
      <c r="AB180" s="33"/>
      <c r="AC180" s="34"/>
      <c r="AD180" s="35"/>
      <c r="AE180" s="35"/>
      <c r="AF180" s="33"/>
      <c r="AH180" s="33"/>
      <c r="AI180" s="33"/>
      <c r="AJ180" s="33"/>
      <c r="AK180" s="33"/>
      <c r="AL180" s="34"/>
      <c r="AM180" s="34"/>
      <c r="AN180" s="33"/>
      <c r="AO180" s="34"/>
      <c r="AP180" s="35"/>
      <c r="AQ180" s="35"/>
      <c r="AR180" s="33"/>
    </row>
    <row r="181" spans="1:44">
      <c r="A181" s="20" t="s">
        <v>80</v>
      </c>
      <c r="B181" s="16" t="s">
        <v>631</v>
      </c>
      <c r="C181" s="20"/>
      <c r="D181" s="20"/>
      <c r="E181" s="20" t="s">
        <v>186</v>
      </c>
      <c r="F181" s="20" t="s">
        <v>430</v>
      </c>
      <c r="G181" s="20"/>
      <c r="H181" s="22">
        <v>77.395601027827482</v>
      </c>
      <c r="I181" s="22"/>
      <c r="J181" s="22"/>
      <c r="K181" s="22">
        <v>142.53239505167656</v>
      </c>
      <c r="L181" s="23"/>
      <c r="M181" s="22"/>
      <c r="N181" s="23"/>
      <c r="O181" s="24"/>
      <c r="P181" s="24"/>
      <c r="Q181" s="24"/>
      <c r="S181" s="25" t="s">
        <v>80</v>
      </c>
      <c r="T181" s="25" t="s">
        <v>509</v>
      </c>
      <c r="U181" s="25"/>
      <c r="V181" s="22">
        <f>AVERAGE(H181:H183)</f>
        <v>77.557798680164808</v>
      </c>
      <c r="W181" s="22"/>
      <c r="X181" s="22"/>
      <c r="Y181" s="22">
        <f>AVERAGE(K181:K183)</f>
        <v>122.46091724434001</v>
      </c>
      <c r="Z181" s="23"/>
      <c r="AA181" s="23"/>
      <c r="AB181" s="22"/>
      <c r="AC181" s="23"/>
      <c r="AD181" s="24"/>
      <c r="AE181" s="24"/>
      <c r="AF181" s="22"/>
      <c r="AH181" s="22">
        <f>_xlfn.STDEV.P(H181:H183)</f>
        <v>0.11720449774991847</v>
      </c>
      <c r="AI181" s="22"/>
      <c r="AJ181" s="22"/>
      <c r="AK181" s="22">
        <f>_xlfn.STDEV.P(K181:K183)</f>
        <v>51.302525044011645</v>
      </c>
      <c r="AL181" s="23"/>
      <c r="AM181" s="23"/>
      <c r="AN181" s="22"/>
      <c r="AO181" s="23"/>
      <c r="AP181" s="24"/>
      <c r="AQ181" s="24"/>
      <c r="AR181" s="22"/>
    </row>
    <row r="182" spans="1:44">
      <c r="A182" s="20" t="s">
        <v>81</v>
      </c>
      <c r="B182" s="16" t="s">
        <v>632</v>
      </c>
      <c r="C182" s="20"/>
      <c r="D182" s="20"/>
      <c r="E182" s="20" t="s">
        <v>186</v>
      </c>
      <c r="F182" s="20" t="s">
        <v>430</v>
      </c>
      <c r="G182" s="20"/>
      <c r="H182" s="22">
        <v>77.668465776851221</v>
      </c>
      <c r="I182" s="22"/>
      <c r="J182" s="22"/>
      <c r="K182" s="22">
        <v>52.044921237796174</v>
      </c>
      <c r="L182" s="23"/>
      <c r="M182" s="22"/>
      <c r="N182" s="23"/>
      <c r="O182" s="24"/>
      <c r="P182" s="24"/>
      <c r="Q182" s="24"/>
      <c r="S182" s="25" t="s">
        <v>81</v>
      </c>
      <c r="T182" s="25" t="s">
        <v>510</v>
      </c>
      <c r="U182" s="25"/>
      <c r="V182" s="22"/>
      <c r="W182" s="22"/>
      <c r="X182" s="22"/>
      <c r="Y182" s="22"/>
      <c r="Z182" s="23"/>
      <c r="AA182" s="23"/>
      <c r="AB182" s="22"/>
      <c r="AC182" s="23"/>
      <c r="AD182" s="24"/>
      <c r="AE182" s="24"/>
      <c r="AF182" s="22"/>
      <c r="AH182" s="22"/>
      <c r="AI182" s="22"/>
      <c r="AJ182" s="22"/>
      <c r="AK182" s="22"/>
      <c r="AL182" s="23"/>
      <c r="AM182" s="23"/>
      <c r="AN182" s="22"/>
      <c r="AO182" s="23"/>
      <c r="AP182" s="24"/>
      <c r="AQ182" s="24"/>
      <c r="AR182" s="22"/>
    </row>
    <row r="183" spans="1:44">
      <c r="A183" s="20" t="s">
        <v>82</v>
      </c>
      <c r="B183" s="16" t="s">
        <v>633</v>
      </c>
      <c r="C183" s="20"/>
      <c r="D183" s="20"/>
      <c r="E183" s="20" t="s">
        <v>186</v>
      </c>
      <c r="F183" s="20" t="s">
        <v>430</v>
      </c>
      <c r="G183" s="20"/>
      <c r="H183" s="22">
        <v>77.609329235815721</v>
      </c>
      <c r="I183" s="22"/>
      <c r="J183" s="22"/>
      <c r="K183" s="22">
        <v>172.80543544354731</v>
      </c>
      <c r="L183" s="23"/>
      <c r="M183" s="22"/>
      <c r="N183" s="23"/>
      <c r="O183" s="24"/>
      <c r="P183" s="24"/>
      <c r="Q183" s="24"/>
      <c r="S183" s="25" t="s">
        <v>82</v>
      </c>
      <c r="T183" s="25" t="s">
        <v>511</v>
      </c>
      <c r="U183" s="25"/>
      <c r="V183" s="22"/>
      <c r="W183" s="22"/>
      <c r="X183" s="22"/>
      <c r="Y183" s="22"/>
      <c r="Z183" s="23"/>
      <c r="AA183" s="23"/>
      <c r="AB183" s="22"/>
      <c r="AC183" s="23"/>
      <c r="AD183" s="24"/>
      <c r="AE183" s="24"/>
      <c r="AF183" s="22"/>
      <c r="AH183" s="22"/>
      <c r="AI183" s="22"/>
      <c r="AJ183" s="22"/>
      <c r="AK183" s="22"/>
      <c r="AL183" s="23"/>
      <c r="AM183" s="23"/>
      <c r="AN183" s="22"/>
      <c r="AO183" s="23"/>
      <c r="AP183" s="24"/>
      <c r="AQ183" s="24"/>
      <c r="AR183" s="22"/>
    </row>
    <row r="184" spans="1:44">
      <c r="A184" s="20" t="s">
        <v>83</v>
      </c>
      <c r="B184" s="16" t="s">
        <v>634</v>
      </c>
      <c r="C184" s="20"/>
      <c r="D184" s="20"/>
      <c r="E184" s="20" t="s">
        <v>186</v>
      </c>
      <c r="F184" s="20" t="s">
        <v>430</v>
      </c>
      <c r="G184" s="20"/>
      <c r="H184" s="33">
        <v>78.112640450422745</v>
      </c>
      <c r="I184" s="33"/>
      <c r="J184" s="33"/>
      <c r="K184" s="33">
        <v>16.005232514941412</v>
      </c>
      <c r="L184" s="34">
        <v>4.146369539289517</v>
      </c>
      <c r="M184" s="33"/>
      <c r="N184" s="34"/>
      <c r="O184" s="35"/>
      <c r="P184" s="35"/>
      <c r="Q184" s="35"/>
      <c r="S184" s="36" t="s">
        <v>83</v>
      </c>
      <c r="T184" s="36" t="s">
        <v>512</v>
      </c>
      <c r="U184" s="36"/>
      <c r="V184" s="33">
        <f>AVERAGE(H184:H185)</f>
        <v>77.604232326128169</v>
      </c>
      <c r="W184" s="33"/>
      <c r="X184" s="33"/>
      <c r="Y184" s="33">
        <f>AVERAGE(K184:K185)</f>
        <v>35.70785335433041</v>
      </c>
      <c r="Z184" s="34">
        <f>AVERAGE(L184:L185)</f>
        <v>4.146369539289517</v>
      </c>
      <c r="AA184" s="34">
        <f>Z184/10</f>
        <v>0.41463695392895172</v>
      </c>
      <c r="AB184" s="33"/>
      <c r="AC184" s="34"/>
      <c r="AD184" s="35"/>
      <c r="AE184" s="35"/>
      <c r="AF184" s="33"/>
      <c r="AH184" s="33">
        <f>_xlfn.STDEV.P(H184:H185)</f>
        <v>0.50840812429457571</v>
      </c>
      <c r="AI184" s="33"/>
      <c r="AJ184" s="33"/>
      <c r="AK184" s="33">
        <f>_xlfn.STDEV.P(K184:K185)</f>
        <v>19.702620839388999</v>
      </c>
      <c r="AL184" s="34"/>
      <c r="AM184" s="34">
        <f>AL184/10</f>
        <v>0</v>
      </c>
      <c r="AN184" s="33"/>
      <c r="AO184" s="34"/>
      <c r="AP184" s="35"/>
      <c r="AQ184" s="35"/>
      <c r="AR184" s="33"/>
    </row>
    <row r="185" spans="1:44">
      <c r="A185" s="20" t="s">
        <v>84</v>
      </c>
      <c r="B185" s="16" t="s">
        <v>635</v>
      </c>
      <c r="C185" s="20"/>
      <c r="D185" s="20"/>
      <c r="E185" s="20" t="s">
        <v>186</v>
      </c>
      <c r="F185" s="20" t="s">
        <v>430</v>
      </c>
      <c r="G185" s="20"/>
      <c r="H185" s="33">
        <v>77.095824201833594</v>
      </c>
      <c r="I185" s="33"/>
      <c r="J185" s="33"/>
      <c r="K185" s="33">
        <v>55.410474193719409</v>
      </c>
      <c r="L185" s="34"/>
      <c r="M185" s="33"/>
      <c r="N185" s="34">
        <v>1.0320634766261083</v>
      </c>
      <c r="O185" s="35"/>
      <c r="P185" s="35"/>
      <c r="Q185" s="35"/>
      <c r="S185" s="36" t="s">
        <v>84</v>
      </c>
      <c r="T185" s="36" t="s">
        <v>513</v>
      </c>
      <c r="U185" s="36"/>
      <c r="V185" s="33"/>
      <c r="W185" s="33"/>
      <c r="X185" s="33"/>
      <c r="Y185" s="33"/>
      <c r="Z185" s="34"/>
      <c r="AA185" s="34"/>
      <c r="AB185" s="33"/>
      <c r="AC185" s="34"/>
      <c r="AD185" s="35"/>
      <c r="AE185" s="35"/>
      <c r="AF185" s="33"/>
      <c r="AH185" s="33"/>
      <c r="AI185" s="33"/>
      <c r="AJ185" s="33"/>
      <c r="AK185" s="33"/>
      <c r="AL185" s="34"/>
      <c r="AM185" s="34"/>
      <c r="AN185" s="33"/>
      <c r="AO185" s="34"/>
      <c r="AP185" s="35"/>
      <c r="AQ185" s="35"/>
      <c r="AR185" s="33"/>
    </row>
    <row r="186" spans="1:44">
      <c r="A186" s="20" t="s">
        <v>85</v>
      </c>
      <c r="B186" s="20" t="s">
        <v>86</v>
      </c>
      <c r="C186" s="20"/>
      <c r="D186" s="20"/>
      <c r="E186" s="20" t="s">
        <v>186</v>
      </c>
      <c r="F186" s="20" t="s">
        <v>195</v>
      </c>
      <c r="G186" s="20"/>
      <c r="H186" s="2">
        <v>76.702098822106862</v>
      </c>
      <c r="I186" s="2"/>
      <c r="J186" s="2"/>
      <c r="K186" s="2">
        <v>12.446250052528738</v>
      </c>
      <c r="L186" s="17">
        <v>2.3212266874471719</v>
      </c>
      <c r="M186" s="2"/>
      <c r="N186" s="17">
        <v>1.6305989129970933</v>
      </c>
      <c r="S186" s="1" t="s">
        <v>85</v>
      </c>
      <c r="T186" s="1" t="s">
        <v>86</v>
      </c>
      <c r="V186" s="2">
        <f t="shared" ref="V186" si="97">H186</f>
        <v>76.702098822106862</v>
      </c>
      <c r="W186" s="2"/>
      <c r="X186" s="2"/>
      <c r="Y186" s="2">
        <f t="shared" ref="Y186:Z186" si="98">K186</f>
        <v>12.446250052528738</v>
      </c>
      <c r="Z186" s="17">
        <f t="shared" si="98"/>
        <v>2.3212266874471719</v>
      </c>
      <c r="AA186" s="17">
        <f>Z186/10</f>
        <v>0.23212266874471718</v>
      </c>
      <c r="AB186" s="2"/>
      <c r="AC186" s="17">
        <f t="shared" ref="AC186" si="99">N186</f>
        <v>1.6305989129970933</v>
      </c>
      <c r="AH186" s="2"/>
      <c r="AI186" s="2"/>
      <c r="AJ186" s="2"/>
      <c r="AK186" s="2"/>
      <c r="AL186" s="17"/>
      <c r="AM186" s="17">
        <f>AL186/10</f>
        <v>0</v>
      </c>
      <c r="AN186" s="2"/>
      <c r="AO186" s="17"/>
    </row>
    <row r="187" spans="1:44">
      <c r="A187" s="15" t="s">
        <v>514</v>
      </c>
      <c r="B187" s="16" t="s">
        <v>636</v>
      </c>
      <c r="C187" s="15"/>
      <c r="D187" s="15"/>
      <c r="E187" s="15" t="s">
        <v>181</v>
      </c>
      <c r="F187" s="15" t="s">
        <v>182</v>
      </c>
      <c r="G187" s="15" t="s">
        <v>183</v>
      </c>
      <c r="H187" s="33">
        <v>77.283190683584564</v>
      </c>
      <c r="I187" s="33">
        <v>882.21919330904757</v>
      </c>
      <c r="J187" s="33"/>
      <c r="K187" s="33">
        <v>42.880707499296115</v>
      </c>
      <c r="L187" s="34"/>
      <c r="M187" s="33">
        <v>58.63461428735787</v>
      </c>
      <c r="N187" s="34">
        <v>1.837353411579391</v>
      </c>
      <c r="O187" s="35"/>
      <c r="P187" s="35"/>
      <c r="Q187" s="35"/>
      <c r="S187" s="36" t="s">
        <v>514</v>
      </c>
      <c r="T187" s="36" t="s">
        <v>515</v>
      </c>
      <c r="U187" s="36"/>
      <c r="V187" s="33">
        <f>AVERAGE(H187:H188)</f>
        <v>77.173131584748006</v>
      </c>
      <c r="W187" s="33">
        <f>AVERAGE(I187:I188)</f>
        <v>875.76769183849558</v>
      </c>
      <c r="X187" s="33"/>
      <c r="Y187" s="33">
        <f>AVERAGE(K187:K188)</f>
        <v>61.182703774055483</v>
      </c>
      <c r="Z187" s="34"/>
      <c r="AA187" s="34"/>
      <c r="AB187" s="33">
        <f>AVERAGE(M187:M188)</f>
        <v>66.056231230398154</v>
      </c>
      <c r="AC187" s="34">
        <f>AVERAGE(N187:N188)</f>
        <v>1.4418084670668039</v>
      </c>
      <c r="AD187" s="35">
        <f>AVERAGE(O187:O188)</f>
        <v>4.0047366974507455E-2</v>
      </c>
      <c r="AE187" s="35"/>
      <c r="AF187" s="33"/>
      <c r="AH187" s="33">
        <f>_xlfn.STDEV.P(H187:H188)</f>
        <v>0.11005909883656528</v>
      </c>
      <c r="AI187" s="33">
        <f>_xlfn.STDEV.P(I187:I188)</f>
        <v>6.4515014705519889</v>
      </c>
      <c r="AJ187" s="33"/>
      <c r="AK187" s="33">
        <f>_xlfn.STDEV.P(K187:K188)</f>
        <v>18.301996274759393</v>
      </c>
      <c r="AL187" s="34"/>
      <c r="AM187" s="34"/>
      <c r="AN187" s="33">
        <f>_xlfn.STDEV.P(M187:M188)</f>
        <v>7.4216169430402372</v>
      </c>
      <c r="AO187" s="34">
        <f>_xlfn.STDEV.P(N187:N188)</f>
        <v>0.39554494451258737</v>
      </c>
      <c r="AP187" s="35"/>
      <c r="AQ187" s="35"/>
      <c r="AR187" s="33"/>
    </row>
    <row r="188" spans="1:44">
      <c r="A188" s="15" t="s">
        <v>516</v>
      </c>
      <c r="B188" s="16" t="s">
        <v>637</v>
      </c>
      <c r="C188" s="15"/>
      <c r="D188" s="15"/>
      <c r="E188" s="15" t="s">
        <v>181</v>
      </c>
      <c r="F188" s="15" t="s">
        <v>182</v>
      </c>
      <c r="G188" s="15" t="s">
        <v>183</v>
      </c>
      <c r="H188" s="33">
        <v>77.063072485911434</v>
      </c>
      <c r="I188" s="33">
        <v>869.31619036794359</v>
      </c>
      <c r="J188" s="33"/>
      <c r="K188" s="33">
        <v>79.484700048814858</v>
      </c>
      <c r="L188" s="34"/>
      <c r="M188" s="33">
        <v>73.477848173438431</v>
      </c>
      <c r="N188" s="34">
        <v>1.0462635225542167</v>
      </c>
      <c r="O188" s="35">
        <v>4.0047366974507455E-2</v>
      </c>
      <c r="P188" s="35"/>
      <c r="Q188" s="35"/>
      <c r="S188" s="36" t="s">
        <v>516</v>
      </c>
      <c r="T188" s="36" t="s">
        <v>517</v>
      </c>
      <c r="U188" s="36"/>
      <c r="V188" s="33"/>
      <c r="W188" s="33"/>
      <c r="X188" s="33"/>
      <c r="Y188" s="33"/>
      <c r="Z188" s="34"/>
      <c r="AA188" s="34"/>
      <c r="AB188" s="33"/>
      <c r="AC188" s="34"/>
      <c r="AD188" s="35"/>
      <c r="AE188" s="35"/>
      <c r="AF188" s="33"/>
      <c r="AH188" s="33"/>
      <c r="AI188" s="33"/>
      <c r="AJ188" s="33"/>
      <c r="AK188" s="33"/>
      <c r="AL188" s="34"/>
      <c r="AM188" s="34"/>
      <c r="AN188" s="33"/>
      <c r="AO188" s="34"/>
      <c r="AP188" s="35"/>
      <c r="AQ188" s="35"/>
      <c r="AR188" s="33"/>
    </row>
    <row r="189" spans="1:44">
      <c r="A189" s="15" t="s">
        <v>518</v>
      </c>
      <c r="B189" s="16" t="s">
        <v>638</v>
      </c>
      <c r="C189" s="15"/>
      <c r="D189" s="15"/>
      <c r="E189" s="15" t="s">
        <v>181</v>
      </c>
      <c r="F189" s="15" t="s">
        <v>182</v>
      </c>
      <c r="G189" s="15" t="s">
        <v>183</v>
      </c>
      <c r="H189" s="2">
        <v>76.699572265237236</v>
      </c>
      <c r="I189" s="2">
        <v>1113.4247338947162</v>
      </c>
      <c r="J189" s="2"/>
      <c r="K189" s="2">
        <v>32.521135309994499</v>
      </c>
      <c r="L189" s="17"/>
      <c r="M189" s="2">
        <v>63.404517883685543</v>
      </c>
      <c r="N189" s="17">
        <v>2.2508225209278785</v>
      </c>
      <c r="O189" s="3">
        <v>2.4145358379044649E-2</v>
      </c>
      <c r="S189" s="1" t="s">
        <v>518</v>
      </c>
      <c r="T189" s="1" t="s">
        <v>519</v>
      </c>
      <c r="V189" s="2">
        <f t="shared" ref="V189:W189" si="100">H189</f>
        <v>76.699572265237236</v>
      </c>
      <c r="W189" s="2">
        <f t="shared" si="100"/>
        <v>1113.4247338947162</v>
      </c>
      <c r="X189" s="2"/>
      <c r="Y189" s="2">
        <f t="shared" ref="Y189" si="101">K189</f>
        <v>32.521135309994499</v>
      </c>
      <c r="Z189" s="17"/>
      <c r="AA189" s="17"/>
      <c r="AB189" s="2">
        <f>M189</f>
        <v>63.404517883685543</v>
      </c>
      <c r="AC189" s="17">
        <f>N189</f>
        <v>2.2508225209278785</v>
      </c>
      <c r="AD189" s="3">
        <f>O189</f>
        <v>2.4145358379044649E-2</v>
      </c>
      <c r="AH189" s="2"/>
      <c r="AI189" s="2"/>
      <c r="AJ189" s="2"/>
      <c r="AK189" s="2"/>
      <c r="AL189" s="17"/>
      <c r="AM189" s="17"/>
      <c r="AN189" s="2"/>
      <c r="AO189" s="17"/>
    </row>
    <row r="190" spans="1:44">
      <c r="A190" s="20" t="s">
        <v>87</v>
      </c>
      <c r="B190" s="16" t="s">
        <v>639</v>
      </c>
      <c r="C190" s="20"/>
      <c r="D190" s="20"/>
      <c r="E190" s="20" t="s">
        <v>186</v>
      </c>
      <c r="F190" s="20" t="s">
        <v>430</v>
      </c>
      <c r="G190" s="20"/>
      <c r="H190" s="22">
        <v>77.690491951244923</v>
      </c>
      <c r="I190" s="22"/>
      <c r="J190" s="22"/>
      <c r="K190" s="22">
        <v>46.829055594839282</v>
      </c>
      <c r="L190" s="23">
        <v>4.2115470197631444</v>
      </c>
      <c r="M190" s="22"/>
      <c r="N190" s="23"/>
      <c r="O190" s="24"/>
      <c r="P190" s="24"/>
      <c r="Q190" s="24"/>
      <c r="S190" s="25" t="s">
        <v>87</v>
      </c>
      <c r="T190" s="25" t="s">
        <v>520</v>
      </c>
      <c r="U190" s="25"/>
      <c r="V190" s="22">
        <f>AVERAGE(H190:H191)</f>
        <v>77.62123676315764</v>
      </c>
      <c r="W190" s="22"/>
      <c r="X190" s="22"/>
      <c r="Y190" s="22">
        <f t="shared" ref="Y190:Z190" si="102">AVERAGE(K190:K191)</f>
        <v>49.606048115335227</v>
      </c>
      <c r="Z190" s="23">
        <f t="shared" si="102"/>
        <v>4.2115470197631444</v>
      </c>
      <c r="AA190" s="23">
        <f>Z190/10</f>
        <v>0.42115470197631444</v>
      </c>
      <c r="AB190" s="22"/>
      <c r="AC190" s="23"/>
      <c r="AD190" s="24"/>
      <c r="AE190" s="24"/>
      <c r="AF190" s="22"/>
      <c r="AH190" s="22">
        <f>_xlfn.STDEV.P(H190:H191)</f>
        <v>6.925518808728981E-2</v>
      </c>
      <c r="AI190" s="22"/>
      <c r="AJ190" s="22"/>
      <c r="AK190" s="22">
        <f>_xlfn.STDEV.P(K190:K191)</f>
        <v>2.7769925204959449</v>
      </c>
      <c r="AL190" s="23"/>
      <c r="AM190" s="23">
        <f>AL190/10</f>
        <v>0</v>
      </c>
      <c r="AN190" s="22"/>
      <c r="AO190" s="23"/>
      <c r="AP190" s="24"/>
      <c r="AQ190" s="24"/>
      <c r="AR190" s="22"/>
    </row>
    <row r="191" spans="1:44">
      <c r="A191" s="20" t="s">
        <v>88</v>
      </c>
      <c r="B191" s="16" t="s">
        <v>640</v>
      </c>
      <c r="C191" s="20"/>
      <c r="D191" s="20"/>
      <c r="E191" s="20" t="s">
        <v>186</v>
      </c>
      <c r="F191" s="20" t="s">
        <v>430</v>
      </c>
      <c r="G191" s="20"/>
      <c r="H191" s="22">
        <v>77.551981575070343</v>
      </c>
      <c r="I191" s="22"/>
      <c r="J191" s="22"/>
      <c r="K191" s="22">
        <v>52.383040635831172</v>
      </c>
      <c r="L191" s="23"/>
      <c r="M191" s="22"/>
      <c r="N191" s="23"/>
      <c r="O191" s="24"/>
      <c r="P191" s="24"/>
      <c r="Q191" s="24"/>
      <c r="S191" s="25" t="s">
        <v>88</v>
      </c>
      <c r="T191" s="25" t="s">
        <v>521</v>
      </c>
      <c r="U191" s="25"/>
      <c r="V191" s="22"/>
      <c r="W191" s="22"/>
      <c r="X191" s="22"/>
      <c r="Y191" s="22"/>
      <c r="Z191" s="23"/>
      <c r="AA191" s="23"/>
      <c r="AB191" s="22"/>
      <c r="AC191" s="23"/>
      <c r="AD191" s="24"/>
      <c r="AE191" s="24"/>
      <c r="AF191" s="22"/>
      <c r="AH191" s="22"/>
      <c r="AI191" s="22"/>
      <c r="AJ191" s="22"/>
      <c r="AK191" s="22"/>
      <c r="AL191" s="23"/>
      <c r="AM191" s="23"/>
      <c r="AN191" s="22"/>
      <c r="AO191" s="23"/>
      <c r="AP191" s="24"/>
      <c r="AQ191" s="24"/>
      <c r="AR191" s="22"/>
    </row>
    <row r="192" spans="1:44">
      <c r="A192" s="20" t="s">
        <v>89</v>
      </c>
      <c r="B192" s="16" t="s">
        <v>641</v>
      </c>
      <c r="C192" s="20"/>
      <c r="D192" s="20"/>
      <c r="E192" s="20" t="s">
        <v>186</v>
      </c>
      <c r="F192" s="20" t="s">
        <v>430</v>
      </c>
      <c r="G192" s="20"/>
      <c r="H192" s="33">
        <v>77.462024287490237</v>
      </c>
      <c r="I192" s="33"/>
      <c r="J192" s="33"/>
      <c r="K192" s="33"/>
      <c r="L192" s="34">
        <v>4.3040918691739147</v>
      </c>
      <c r="M192" s="33"/>
      <c r="N192" s="34"/>
      <c r="O192" s="35"/>
      <c r="P192" s="35"/>
      <c r="Q192" s="35"/>
      <c r="S192" s="36" t="s">
        <v>89</v>
      </c>
      <c r="T192" s="36" t="s">
        <v>522</v>
      </c>
      <c r="U192" s="36"/>
      <c r="V192" s="33">
        <f>AVERAGE(H192:H193)</f>
        <v>77.661367900363786</v>
      </c>
      <c r="W192" s="33"/>
      <c r="X192" s="33"/>
      <c r="Y192" s="33">
        <f>AVERAGE(K192:K193)</f>
        <v>50.748133486372168</v>
      </c>
      <c r="Z192" s="34">
        <f>AVERAGE(L192:L193)</f>
        <v>3.2251594771524319</v>
      </c>
      <c r="AA192" s="34">
        <f>Z192/10</f>
        <v>0.32251594771524317</v>
      </c>
      <c r="AB192" s="33"/>
      <c r="AC192" s="34">
        <f>AVERAGE(N192:N193)</f>
        <v>3.0590454727485925</v>
      </c>
      <c r="AD192" s="35"/>
      <c r="AE192" s="35"/>
      <c r="AF192" s="33"/>
      <c r="AH192" s="33">
        <f>_xlfn.STDEV.P(H192:H193)</f>
        <v>0.19934361287355529</v>
      </c>
      <c r="AI192" s="33"/>
      <c r="AJ192" s="33"/>
      <c r="AK192" s="33"/>
      <c r="AL192" s="34">
        <f>_xlfn.STDEV.P(L192:L193)</f>
        <v>1.0789323920214833</v>
      </c>
      <c r="AM192" s="34">
        <f>AL192/10</f>
        <v>0.10789323920214833</v>
      </c>
      <c r="AN192" s="33"/>
      <c r="AO192" s="34"/>
      <c r="AP192" s="35"/>
      <c r="AQ192" s="35"/>
      <c r="AR192" s="33"/>
    </row>
    <row r="193" spans="1:44">
      <c r="A193" s="20" t="s">
        <v>90</v>
      </c>
      <c r="B193" s="16" t="s">
        <v>642</v>
      </c>
      <c r="C193" s="20"/>
      <c r="D193" s="20"/>
      <c r="E193" s="20" t="s">
        <v>186</v>
      </c>
      <c r="F193" s="20" t="s">
        <v>430</v>
      </c>
      <c r="G193" s="20"/>
      <c r="H193" s="33">
        <v>77.860711513237348</v>
      </c>
      <c r="I193" s="33"/>
      <c r="J193" s="33"/>
      <c r="K193" s="33">
        <v>50.748133486372168</v>
      </c>
      <c r="L193" s="34">
        <v>2.1462270851309495</v>
      </c>
      <c r="M193" s="33"/>
      <c r="N193" s="34">
        <v>3.0590454727485925</v>
      </c>
      <c r="O193" s="35"/>
      <c r="P193" s="35"/>
      <c r="Q193" s="35"/>
      <c r="S193" s="36" t="s">
        <v>90</v>
      </c>
      <c r="T193" s="36" t="s">
        <v>523</v>
      </c>
      <c r="U193" s="36"/>
      <c r="V193" s="33"/>
      <c r="W193" s="33"/>
      <c r="X193" s="33"/>
      <c r="Y193" s="33"/>
      <c r="Z193" s="34"/>
      <c r="AA193" s="34"/>
      <c r="AB193" s="33"/>
      <c r="AC193" s="34"/>
      <c r="AD193" s="35"/>
      <c r="AE193" s="35"/>
      <c r="AF193" s="33"/>
      <c r="AH193" s="33"/>
      <c r="AI193" s="33"/>
      <c r="AJ193" s="33"/>
      <c r="AK193" s="33"/>
      <c r="AL193" s="34"/>
      <c r="AM193" s="34"/>
      <c r="AN193" s="33"/>
      <c r="AO193" s="34"/>
      <c r="AP193" s="35"/>
      <c r="AQ193" s="35"/>
      <c r="AR193" s="33"/>
    </row>
    <row r="194" spans="1:44">
      <c r="A194" s="20" t="s">
        <v>91</v>
      </c>
      <c r="B194" s="20" t="s">
        <v>92</v>
      </c>
      <c r="C194" s="20"/>
      <c r="D194" s="20"/>
      <c r="E194" s="20" t="s">
        <v>186</v>
      </c>
      <c r="F194" s="20" t="s">
        <v>195</v>
      </c>
      <c r="G194" s="20"/>
      <c r="H194" s="2">
        <v>78.106469528083053</v>
      </c>
      <c r="I194" s="2"/>
      <c r="J194" s="2"/>
      <c r="K194" s="2">
        <v>22.847972134356375</v>
      </c>
      <c r="L194" s="17">
        <v>1.8581447189028364</v>
      </c>
      <c r="M194" s="2"/>
      <c r="N194" s="17">
        <v>0.85011791803330139</v>
      </c>
      <c r="S194" s="1" t="s">
        <v>91</v>
      </c>
      <c r="T194" s="1" t="s">
        <v>92</v>
      </c>
      <c r="V194" s="2">
        <f t="shared" ref="V194" si="103">H194</f>
        <v>78.106469528083053</v>
      </c>
      <c r="W194" s="2"/>
      <c r="X194" s="2"/>
      <c r="Y194" s="2">
        <f t="shared" ref="Y194:Z194" si="104">K194</f>
        <v>22.847972134356375</v>
      </c>
      <c r="Z194" s="17">
        <f t="shared" si="104"/>
        <v>1.8581447189028364</v>
      </c>
      <c r="AA194" s="17">
        <f>Z194/10</f>
        <v>0.18581447189028363</v>
      </c>
      <c r="AB194" s="2"/>
      <c r="AC194" s="17">
        <f t="shared" ref="AC194" si="105">N194</f>
        <v>0.85011791803330139</v>
      </c>
      <c r="AH194" s="2"/>
      <c r="AI194" s="2"/>
      <c r="AJ194" s="2"/>
      <c r="AK194" s="2"/>
      <c r="AL194" s="17"/>
      <c r="AM194" s="17">
        <f>AL194/10</f>
        <v>0</v>
      </c>
      <c r="AN194" s="2"/>
      <c r="AO194" s="17"/>
    </row>
    <row r="195" spans="1:44">
      <c r="A195" s="20" t="s">
        <v>93</v>
      </c>
      <c r="B195" s="16" t="s">
        <v>643</v>
      </c>
      <c r="C195" s="20"/>
      <c r="D195" s="20"/>
      <c r="E195" s="20" t="s">
        <v>186</v>
      </c>
      <c r="F195" s="20" t="s">
        <v>430</v>
      </c>
      <c r="G195" s="20"/>
      <c r="H195" s="33">
        <v>77.060789571797031</v>
      </c>
      <c r="I195" s="33"/>
      <c r="J195" s="33"/>
      <c r="K195" s="33">
        <v>51.700889263017196</v>
      </c>
      <c r="L195" s="34">
        <v>4.5494575585101726</v>
      </c>
      <c r="M195" s="33"/>
      <c r="N195" s="34">
        <v>1.8383661924684378</v>
      </c>
      <c r="O195" s="35"/>
      <c r="P195" s="35"/>
      <c r="Q195" s="35"/>
      <c r="S195" s="36" t="s">
        <v>93</v>
      </c>
      <c r="T195" s="36" t="s">
        <v>524</v>
      </c>
      <c r="U195" s="36"/>
      <c r="V195" s="33">
        <f>AVERAGE(H195:H197)</f>
        <v>77.173747096986077</v>
      </c>
      <c r="W195" s="33"/>
      <c r="X195" s="33"/>
      <c r="Y195" s="33">
        <f>AVERAGE(K195:K197)</f>
        <v>51.700889263017196</v>
      </c>
      <c r="Z195" s="34">
        <f>AVERAGE(L195:L197)</f>
        <v>4.5494575585101726</v>
      </c>
      <c r="AA195" s="34">
        <f>Z195/10</f>
        <v>0.45494575585101726</v>
      </c>
      <c r="AB195" s="33"/>
      <c r="AC195" s="34">
        <f>AVERAGE(N195:N197)</f>
        <v>1.8383661924684378</v>
      </c>
      <c r="AD195" s="35"/>
      <c r="AE195" s="35"/>
      <c r="AF195" s="33"/>
      <c r="AH195" s="33">
        <f>_xlfn.STDEV.P(H195:H197)</f>
        <v>9.0569582377426308E-2</v>
      </c>
      <c r="AI195" s="33"/>
      <c r="AJ195" s="33"/>
      <c r="AK195" s="33"/>
      <c r="AL195" s="34"/>
      <c r="AM195" s="34">
        <f>AL195/10</f>
        <v>0</v>
      </c>
      <c r="AN195" s="33"/>
      <c r="AO195" s="34"/>
      <c r="AP195" s="35"/>
      <c r="AQ195" s="35"/>
      <c r="AR195" s="33"/>
    </row>
    <row r="196" spans="1:44">
      <c r="A196" s="20" t="s">
        <v>94</v>
      </c>
      <c r="B196" s="16" t="s">
        <v>644</v>
      </c>
      <c r="C196" s="20"/>
      <c r="D196" s="20"/>
      <c r="E196" s="20" t="s">
        <v>186</v>
      </c>
      <c r="F196" s="20" t="s">
        <v>430</v>
      </c>
      <c r="G196" s="20"/>
      <c r="H196" s="33">
        <v>77.177931290021164</v>
      </c>
      <c r="I196" s="33"/>
      <c r="J196" s="33"/>
      <c r="K196" s="33"/>
      <c r="L196" s="34"/>
      <c r="M196" s="33"/>
      <c r="N196" s="34"/>
      <c r="O196" s="35"/>
      <c r="P196" s="35"/>
      <c r="Q196" s="35"/>
      <c r="S196" s="36" t="s">
        <v>94</v>
      </c>
      <c r="T196" s="36" t="s">
        <v>525</v>
      </c>
      <c r="U196" s="36"/>
      <c r="V196" s="33"/>
      <c r="W196" s="33"/>
      <c r="X196" s="33"/>
      <c r="Y196" s="33"/>
      <c r="Z196" s="34"/>
      <c r="AA196" s="34"/>
      <c r="AB196" s="33"/>
      <c r="AC196" s="34"/>
      <c r="AD196" s="35"/>
      <c r="AE196" s="35"/>
      <c r="AF196" s="33"/>
      <c r="AH196" s="33"/>
      <c r="AI196" s="33"/>
      <c r="AJ196" s="33"/>
      <c r="AK196" s="33"/>
      <c r="AL196" s="34"/>
      <c r="AM196" s="34"/>
      <c r="AN196" s="33"/>
      <c r="AO196" s="34"/>
      <c r="AP196" s="35"/>
      <c r="AQ196" s="35"/>
      <c r="AR196" s="33"/>
    </row>
    <row r="197" spans="1:44">
      <c r="A197" s="20" t="s">
        <v>95</v>
      </c>
      <c r="B197" s="16" t="s">
        <v>645</v>
      </c>
      <c r="C197" s="20"/>
      <c r="D197" s="20"/>
      <c r="E197" s="20" t="s">
        <v>186</v>
      </c>
      <c r="F197" s="20" t="s">
        <v>430</v>
      </c>
      <c r="G197" s="20"/>
      <c r="H197" s="33">
        <v>77.282520429140035</v>
      </c>
      <c r="I197" s="33"/>
      <c r="J197" s="33"/>
      <c r="K197" s="33"/>
      <c r="L197" s="34"/>
      <c r="M197" s="33"/>
      <c r="N197" s="34"/>
      <c r="O197" s="35"/>
      <c r="P197" s="35"/>
      <c r="Q197" s="35"/>
      <c r="S197" s="36" t="s">
        <v>95</v>
      </c>
      <c r="T197" s="36" t="s">
        <v>526</v>
      </c>
      <c r="U197" s="36"/>
      <c r="V197" s="33"/>
      <c r="W197" s="33"/>
      <c r="X197" s="33"/>
      <c r="Y197" s="33"/>
      <c r="Z197" s="34"/>
      <c r="AA197" s="34"/>
      <c r="AB197" s="33"/>
      <c r="AC197" s="34"/>
      <c r="AD197" s="35"/>
      <c r="AE197" s="35"/>
      <c r="AF197" s="33"/>
      <c r="AH197" s="33"/>
      <c r="AI197" s="33"/>
      <c r="AJ197" s="33"/>
      <c r="AK197" s="33"/>
      <c r="AL197" s="34"/>
      <c r="AM197" s="34"/>
      <c r="AN197" s="33"/>
      <c r="AO197" s="34"/>
      <c r="AP197" s="35"/>
      <c r="AQ197" s="35"/>
      <c r="AR197" s="33"/>
    </row>
    <row r="198" spans="1:4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7"/>
      <c r="M198" s="2"/>
      <c r="N198" s="17"/>
      <c r="V198" s="2"/>
      <c r="W198" s="2"/>
      <c r="X198" s="2"/>
      <c r="Y198" s="2"/>
      <c r="Z198" s="17"/>
      <c r="AA198" s="17"/>
      <c r="AB198" s="2"/>
      <c r="AC198" s="17"/>
      <c r="AH198" s="2"/>
      <c r="AI198" s="2"/>
      <c r="AJ198" s="2"/>
      <c r="AK198" s="2"/>
      <c r="AL198" s="17"/>
      <c r="AM198" s="17"/>
      <c r="AN198" s="2"/>
      <c r="AO198" s="17"/>
    </row>
    <row r="199" spans="1:44">
      <c r="A199" s="32" t="s">
        <v>527</v>
      </c>
      <c r="B199" s="16" t="s">
        <v>646</v>
      </c>
      <c r="C199" s="32"/>
      <c r="D199" s="32" t="s">
        <v>290</v>
      </c>
      <c r="E199" s="32" t="s">
        <v>181</v>
      </c>
      <c r="F199" s="32" t="s">
        <v>182</v>
      </c>
      <c r="G199" s="32" t="s">
        <v>183</v>
      </c>
      <c r="H199" s="22">
        <v>77.595320873581457</v>
      </c>
      <c r="I199" s="22">
        <v>1770.6162550337604</v>
      </c>
      <c r="J199" s="22"/>
      <c r="K199" s="22">
        <v>37.92344326539115</v>
      </c>
      <c r="L199" s="23"/>
      <c r="M199" s="22">
        <v>65.551590132473493</v>
      </c>
      <c r="N199" s="23">
        <v>3.7191122448150682</v>
      </c>
      <c r="O199" s="24">
        <v>1.621563841966886E-2</v>
      </c>
      <c r="P199" s="24">
        <v>5.782836421512346E-4</v>
      </c>
      <c r="Q199" s="24"/>
      <c r="S199" s="25" t="s">
        <v>527</v>
      </c>
      <c r="T199" s="25" t="s">
        <v>528</v>
      </c>
      <c r="U199" s="25"/>
      <c r="V199" s="22">
        <f>AVERAGE(H199:H200)</f>
        <v>77.297726410276681</v>
      </c>
      <c r="W199" s="22">
        <f>AVERAGE(I199:I200)</f>
        <v>2360.6563878088109</v>
      </c>
      <c r="X199" s="22"/>
      <c r="Y199" s="22">
        <f>AVERAGE(K199:K200)</f>
        <v>44.837947003016083</v>
      </c>
      <c r="Z199" s="23"/>
      <c r="AA199" s="23"/>
      <c r="AB199" s="22">
        <f>AVERAGE(M199:M200)</f>
        <v>78.963478157437805</v>
      </c>
      <c r="AC199" s="23">
        <f>AVERAGE(N199:N200)</f>
        <v>3.7395240089331332</v>
      </c>
      <c r="AD199" s="24">
        <f>AVERAGE(O199:O200)</f>
        <v>1.621563841966886E-2</v>
      </c>
      <c r="AE199" s="24">
        <f>AVERAGE(P199:P200)</f>
        <v>8.2566587617453066E-4</v>
      </c>
      <c r="AF199" s="22"/>
      <c r="AH199" s="22">
        <f>_xlfn.STDEV.P(H199:H200)</f>
        <v>0.29759446330478312</v>
      </c>
      <c r="AI199" s="22">
        <f>_xlfn.STDEV.P(I199:I200)</f>
        <v>590.04013277504941</v>
      </c>
      <c r="AJ199" s="22"/>
      <c r="AK199" s="22">
        <f>_xlfn.STDEV.P(K199:K200)</f>
        <v>6.9145037376249583</v>
      </c>
      <c r="AL199" s="23"/>
      <c r="AM199" s="23"/>
      <c r="AN199" s="22">
        <f>_xlfn.STDEV.P(M199:M200)</f>
        <v>13.411888024964291</v>
      </c>
      <c r="AO199" s="23">
        <f>_xlfn.STDEV.P(N199:N200)</f>
        <v>2.0411764118065001E-2</v>
      </c>
      <c r="AP199" s="24"/>
      <c r="AQ199" s="24">
        <f>_xlfn.STDEV.P(P199:P200)</f>
        <v>2.4738223402329601E-4</v>
      </c>
      <c r="AR199" s="22"/>
    </row>
    <row r="200" spans="1:44">
      <c r="A200" s="32" t="s">
        <v>529</v>
      </c>
      <c r="B200" s="16" t="s">
        <v>647</v>
      </c>
      <c r="C200" s="32"/>
      <c r="D200" s="32" t="s">
        <v>290</v>
      </c>
      <c r="E200" s="32" t="s">
        <v>181</v>
      </c>
      <c r="F200" s="32" t="s">
        <v>182</v>
      </c>
      <c r="G200" s="32" t="s">
        <v>183</v>
      </c>
      <c r="H200" s="22">
        <v>77.000131946971891</v>
      </c>
      <c r="I200" s="22">
        <v>2950.696520583861</v>
      </c>
      <c r="J200" s="22"/>
      <c r="K200" s="22">
        <v>51.752450740641024</v>
      </c>
      <c r="L200" s="23"/>
      <c r="M200" s="22">
        <v>92.375366182402118</v>
      </c>
      <c r="N200" s="23">
        <v>3.7599357730511982</v>
      </c>
      <c r="O200" s="24"/>
      <c r="P200" s="24">
        <v>1.0730481101978266E-3</v>
      </c>
      <c r="Q200" s="24"/>
      <c r="S200" s="25" t="s">
        <v>529</v>
      </c>
      <c r="T200" s="25" t="s">
        <v>530</v>
      </c>
      <c r="U200" s="25"/>
      <c r="V200" s="22"/>
      <c r="W200" s="22"/>
      <c r="X200" s="22"/>
      <c r="Y200" s="22"/>
      <c r="Z200" s="23"/>
      <c r="AA200" s="23"/>
      <c r="AB200" s="22"/>
      <c r="AC200" s="23"/>
      <c r="AD200" s="24"/>
      <c r="AE200" s="24"/>
      <c r="AF200" s="22"/>
      <c r="AH200" s="22"/>
      <c r="AI200" s="22"/>
      <c r="AJ200" s="22"/>
      <c r="AK200" s="22"/>
      <c r="AL200" s="23"/>
      <c r="AM200" s="23"/>
      <c r="AN200" s="22"/>
      <c r="AO200" s="23"/>
      <c r="AP200" s="24"/>
      <c r="AQ200" s="24"/>
      <c r="AR200" s="22"/>
    </row>
    <row r="201" spans="1:44">
      <c r="A201" s="32" t="s">
        <v>531</v>
      </c>
      <c r="B201" s="16" t="s">
        <v>648</v>
      </c>
      <c r="C201" s="32"/>
      <c r="D201" s="32" t="s">
        <v>290</v>
      </c>
      <c r="E201" s="32" t="s">
        <v>181</v>
      </c>
      <c r="F201" s="32" t="s">
        <v>182</v>
      </c>
      <c r="G201" s="32" t="s">
        <v>183</v>
      </c>
      <c r="H201" s="2">
        <v>77.115708360587107</v>
      </c>
      <c r="I201" s="2">
        <v>713.33932617293567</v>
      </c>
      <c r="J201" s="2"/>
      <c r="K201" s="2">
        <v>58.954966496167614</v>
      </c>
      <c r="L201" s="17"/>
      <c r="M201" s="2">
        <v>62.152282086914845</v>
      </c>
      <c r="N201" s="17">
        <v>2.7027123067146204</v>
      </c>
      <c r="S201" s="1" t="s">
        <v>531</v>
      </c>
      <c r="T201" s="1" t="s">
        <v>532</v>
      </c>
      <c r="V201" s="2">
        <f t="shared" ref="V201:W201" si="106">H201</f>
        <v>77.115708360587107</v>
      </c>
      <c r="W201" s="2">
        <f t="shared" si="106"/>
        <v>713.33932617293567</v>
      </c>
      <c r="X201" s="2"/>
      <c r="Y201" s="2">
        <f t="shared" ref="Y201" si="107">K201</f>
        <v>58.954966496167614</v>
      </c>
      <c r="Z201" s="17"/>
      <c r="AA201" s="17"/>
      <c r="AB201" s="2">
        <f t="shared" ref="AB201:AC201" si="108">M201</f>
        <v>62.152282086914845</v>
      </c>
      <c r="AC201" s="17">
        <f t="shared" si="108"/>
        <v>2.7027123067146204</v>
      </c>
      <c r="AH201" s="2"/>
      <c r="AI201" s="2"/>
      <c r="AJ201" s="2"/>
      <c r="AK201" s="2"/>
      <c r="AL201" s="17"/>
      <c r="AM201" s="17"/>
      <c r="AN201" s="2"/>
      <c r="AO201" s="17"/>
    </row>
    <row r="202" spans="1:44">
      <c r="A202" s="32" t="s">
        <v>533</v>
      </c>
      <c r="B202" s="16" t="s">
        <v>649</v>
      </c>
      <c r="C202" s="32"/>
      <c r="D202" s="32" t="s">
        <v>290</v>
      </c>
      <c r="E202" s="32" t="s">
        <v>181</v>
      </c>
      <c r="F202" s="32" t="s">
        <v>182</v>
      </c>
      <c r="G202" s="32" t="s">
        <v>183</v>
      </c>
      <c r="H202" s="22">
        <v>77.554849345970496</v>
      </c>
      <c r="I202" s="22">
        <v>986.95031938940122</v>
      </c>
      <c r="J202" s="22"/>
      <c r="K202" s="22">
        <v>25.191694313475445</v>
      </c>
      <c r="L202" s="23"/>
      <c r="M202" s="22">
        <v>55.760356182579159</v>
      </c>
      <c r="N202" s="23">
        <v>2.9418758990457041</v>
      </c>
      <c r="O202" s="24">
        <v>5.2865102669206888E-2</v>
      </c>
      <c r="P202" s="24"/>
      <c r="Q202" s="24"/>
      <c r="S202" s="25" t="s">
        <v>533</v>
      </c>
      <c r="T202" s="25" t="s">
        <v>534</v>
      </c>
      <c r="U202" s="25"/>
      <c r="V202" s="22">
        <f>AVERAGE(H202:H203)</f>
        <v>77.496702359916782</v>
      </c>
      <c r="W202" s="22">
        <f>AVERAGE(I202:I203)</f>
        <v>963.95342509799752</v>
      </c>
      <c r="X202" s="22"/>
      <c r="Y202" s="22">
        <f>AVERAGE(K202:K203)</f>
        <v>27.460699888942912</v>
      </c>
      <c r="Z202" s="23"/>
      <c r="AA202" s="23"/>
      <c r="AB202" s="22">
        <f>AVERAGE(M202:M203)</f>
        <v>55.229884047045758</v>
      </c>
      <c r="AC202" s="23">
        <f>AVERAGE(N202:N203)</f>
        <v>3.5455634907132221</v>
      </c>
      <c r="AD202" s="24">
        <f>AVERAGE(O202:O203)</f>
        <v>3.4671144613144411E-2</v>
      </c>
      <c r="AE202" s="24"/>
      <c r="AF202" s="22"/>
      <c r="AH202" s="22">
        <f>_xlfn.STDEV.P(H202:H203)</f>
        <v>5.814698605372115E-2</v>
      </c>
      <c r="AI202" s="22">
        <f>_xlfn.STDEV.P(I202:I203)</f>
        <v>22.996894291403635</v>
      </c>
      <c r="AJ202" s="22"/>
      <c r="AK202" s="22">
        <f>_xlfn.STDEV.P(K202:K203)</f>
        <v>2.2690055754674656</v>
      </c>
      <c r="AL202" s="23"/>
      <c r="AM202" s="23"/>
      <c r="AN202" s="22">
        <f>_xlfn.STDEV.P(M202:M203)</f>
        <v>0.53047213553339745</v>
      </c>
      <c r="AO202" s="23">
        <f>_xlfn.STDEV.P(N202:N203)</f>
        <v>0.60368759166751784</v>
      </c>
      <c r="AP202" s="24">
        <f>_xlfn.STDEV.P(O202:O203)</f>
        <v>1.8193958056062477E-2</v>
      </c>
      <c r="AQ202" s="24"/>
      <c r="AR202" s="22"/>
    </row>
    <row r="203" spans="1:44">
      <c r="A203" s="32" t="s">
        <v>535</v>
      </c>
      <c r="B203" s="16" t="s">
        <v>650</v>
      </c>
      <c r="C203" s="32"/>
      <c r="D203" s="32" t="s">
        <v>290</v>
      </c>
      <c r="E203" s="32" t="s">
        <v>181</v>
      </c>
      <c r="F203" s="32" t="s">
        <v>182</v>
      </c>
      <c r="G203" s="32" t="s">
        <v>183</v>
      </c>
      <c r="H203" s="22">
        <v>77.438555373863053</v>
      </c>
      <c r="I203" s="22">
        <v>940.95653080659395</v>
      </c>
      <c r="J203" s="22"/>
      <c r="K203" s="22">
        <v>29.729705464410376</v>
      </c>
      <c r="L203" s="23"/>
      <c r="M203" s="22">
        <v>54.699411911512364</v>
      </c>
      <c r="N203" s="23">
        <v>4.14925108238074</v>
      </c>
      <c r="O203" s="24">
        <v>1.6477186557081934E-2</v>
      </c>
      <c r="P203" s="24"/>
      <c r="Q203" s="24"/>
      <c r="S203" s="25" t="s">
        <v>535</v>
      </c>
      <c r="T203" s="25" t="s">
        <v>536</v>
      </c>
      <c r="U203" s="25"/>
      <c r="V203" s="22"/>
      <c r="W203" s="22"/>
      <c r="X203" s="22"/>
      <c r="Y203" s="22"/>
      <c r="Z203" s="23"/>
      <c r="AA203" s="23"/>
      <c r="AB203" s="22"/>
      <c r="AC203" s="23"/>
      <c r="AD203" s="24"/>
      <c r="AE203" s="24"/>
      <c r="AF203" s="22"/>
      <c r="AH203" s="22"/>
      <c r="AI203" s="22"/>
      <c r="AJ203" s="22"/>
      <c r="AK203" s="22"/>
      <c r="AL203" s="23"/>
      <c r="AM203" s="23"/>
      <c r="AN203" s="22"/>
      <c r="AO203" s="23"/>
      <c r="AP203" s="24"/>
      <c r="AQ203" s="24"/>
      <c r="AR203" s="22"/>
    </row>
    <row r="204" spans="1:44">
      <c r="A204" s="44" t="s">
        <v>537</v>
      </c>
      <c r="B204" s="16" t="s">
        <v>651</v>
      </c>
      <c r="C204" s="44"/>
      <c r="D204" s="44"/>
      <c r="E204" s="44" t="s">
        <v>181</v>
      </c>
      <c r="F204" s="44" t="s">
        <v>182</v>
      </c>
      <c r="G204" s="44" t="s">
        <v>183</v>
      </c>
      <c r="H204" s="2">
        <v>78.383008239863059</v>
      </c>
      <c r="I204" s="2"/>
      <c r="J204" s="2"/>
      <c r="K204" s="2">
        <v>1.0149560961205963</v>
      </c>
      <c r="L204" s="17"/>
      <c r="M204" s="2">
        <v>42.845409262999752</v>
      </c>
      <c r="N204" s="17">
        <v>4.4856837586142611</v>
      </c>
      <c r="S204" s="1" t="s">
        <v>537</v>
      </c>
      <c r="T204" s="1" t="s">
        <v>538</v>
      </c>
      <c r="V204" s="2">
        <f t="shared" ref="V204" si="109">H204</f>
        <v>78.383008239863059</v>
      </c>
      <c r="W204" s="2"/>
      <c r="X204" s="2"/>
      <c r="Y204" s="2">
        <f t="shared" ref="Y204" si="110">K204</f>
        <v>1.0149560961205963</v>
      </c>
      <c r="Z204" s="17"/>
      <c r="AA204" s="17"/>
      <c r="AB204" s="2">
        <f t="shared" ref="AB204:AC204" si="111">M204</f>
        <v>42.845409262999752</v>
      </c>
      <c r="AC204" s="17">
        <f t="shared" si="111"/>
        <v>4.4856837586142611</v>
      </c>
      <c r="AH204" s="2"/>
      <c r="AI204" s="2"/>
      <c r="AJ204" s="2"/>
      <c r="AK204" s="2"/>
      <c r="AL204" s="17"/>
      <c r="AM204" s="17"/>
      <c r="AN204" s="2"/>
      <c r="AO204" s="17"/>
    </row>
    <row r="205" spans="1:44">
      <c r="H205" s="2"/>
      <c r="I205" s="2"/>
      <c r="J205" s="2"/>
      <c r="K205" s="2"/>
      <c r="L205" s="17"/>
      <c r="M205" s="2"/>
      <c r="N205" s="17"/>
      <c r="V205" s="2"/>
      <c r="W205" s="2"/>
      <c r="X205" s="2"/>
      <c r="Y205" s="2"/>
      <c r="Z205" s="17"/>
      <c r="AA205" s="17"/>
      <c r="AB205" s="2"/>
      <c r="AC205" s="17"/>
      <c r="AH205" s="2"/>
      <c r="AI205" s="2"/>
      <c r="AJ205" s="2"/>
      <c r="AK205" s="2"/>
      <c r="AL205" s="17"/>
      <c r="AM205" s="17"/>
      <c r="AN205" s="2"/>
      <c r="AO205" s="17"/>
    </row>
    <row r="206" spans="1:44">
      <c r="A206" s="20" t="s">
        <v>100</v>
      </c>
      <c r="B206" s="16" t="s">
        <v>652</v>
      </c>
      <c r="C206" s="20"/>
      <c r="D206" s="20"/>
      <c r="E206" s="20" t="s">
        <v>186</v>
      </c>
      <c r="F206" s="20" t="s">
        <v>430</v>
      </c>
      <c r="G206" s="20"/>
      <c r="H206" s="22">
        <v>77.22901703158702</v>
      </c>
      <c r="I206" s="22"/>
      <c r="J206" s="22"/>
      <c r="K206" s="22"/>
      <c r="L206" s="23"/>
      <c r="M206" s="22"/>
      <c r="N206" s="23"/>
      <c r="O206" s="24"/>
      <c r="P206" s="24"/>
      <c r="Q206" s="24"/>
      <c r="S206" s="25" t="s">
        <v>100</v>
      </c>
      <c r="T206" s="25" t="s">
        <v>539</v>
      </c>
      <c r="U206" s="25"/>
      <c r="V206" s="22">
        <f>AVERAGE(H206:H207)</f>
        <v>76.832263197014839</v>
      </c>
      <c r="W206" s="22"/>
      <c r="X206" s="22"/>
      <c r="Y206" s="22"/>
      <c r="Z206" s="23"/>
      <c r="AA206" s="23"/>
      <c r="AB206" s="22"/>
      <c r="AC206" s="23"/>
      <c r="AD206" s="24"/>
      <c r="AE206" s="24"/>
      <c r="AF206" s="22"/>
      <c r="AH206" s="22">
        <f>_xlfn.STDEV.P(H206:H207)</f>
        <v>0.3967538345721735</v>
      </c>
      <c r="AI206" s="22"/>
      <c r="AJ206" s="22"/>
      <c r="AK206" s="22"/>
      <c r="AL206" s="23"/>
      <c r="AM206" s="23"/>
      <c r="AN206" s="22"/>
      <c r="AO206" s="23"/>
      <c r="AP206" s="24"/>
      <c r="AQ206" s="24"/>
      <c r="AR206" s="22"/>
    </row>
    <row r="207" spans="1:44">
      <c r="A207" s="20" t="s">
        <v>101</v>
      </c>
      <c r="B207" s="16" t="s">
        <v>653</v>
      </c>
      <c r="C207" s="20"/>
      <c r="D207" s="20"/>
      <c r="E207" s="20" t="s">
        <v>186</v>
      </c>
      <c r="F207" s="20" t="s">
        <v>430</v>
      </c>
      <c r="G207" s="20"/>
      <c r="H207" s="22">
        <v>76.435509362442673</v>
      </c>
      <c r="I207" s="22"/>
      <c r="J207" s="22"/>
      <c r="K207" s="22"/>
      <c r="L207" s="23"/>
      <c r="M207" s="22"/>
      <c r="N207" s="23"/>
      <c r="O207" s="24"/>
      <c r="P207" s="24"/>
      <c r="Q207" s="24"/>
      <c r="S207" s="25" t="s">
        <v>101</v>
      </c>
      <c r="T207" s="25" t="s">
        <v>540</v>
      </c>
      <c r="U207" s="25"/>
      <c r="V207" s="22"/>
      <c r="W207" s="22"/>
      <c r="X207" s="22"/>
      <c r="Y207" s="22"/>
      <c r="Z207" s="23"/>
      <c r="AA207" s="23"/>
      <c r="AB207" s="22"/>
      <c r="AC207" s="23"/>
      <c r="AD207" s="24"/>
      <c r="AE207" s="24"/>
      <c r="AF207" s="22"/>
      <c r="AH207" s="22"/>
      <c r="AI207" s="22"/>
      <c r="AJ207" s="22"/>
      <c r="AK207" s="22"/>
      <c r="AL207" s="23"/>
      <c r="AM207" s="23"/>
      <c r="AN207" s="22"/>
      <c r="AO207" s="23"/>
      <c r="AP207" s="24"/>
      <c r="AQ207" s="24"/>
      <c r="AR207" s="22"/>
    </row>
    <row r="208" spans="1:4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7"/>
      <c r="M208" s="2"/>
      <c r="N208" s="17"/>
      <c r="V208" s="2"/>
      <c r="W208" s="2"/>
      <c r="X208" s="2"/>
      <c r="Y208" s="2"/>
      <c r="Z208" s="17"/>
      <c r="AA208" s="17"/>
      <c r="AB208" s="2"/>
      <c r="AC208" s="17"/>
      <c r="AH208" s="2"/>
      <c r="AI208" s="2"/>
      <c r="AJ208" s="2"/>
      <c r="AK208" s="2"/>
      <c r="AL208" s="17"/>
      <c r="AM208" s="17"/>
      <c r="AN208" s="2"/>
      <c r="AO208" s="17"/>
    </row>
    <row r="209" spans="1:44">
      <c r="A209" s="20" t="s">
        <v>96</v>
      </c>
      <c r="B209" s="16" t="s">
        <v>654</v>
      </c>
      <c r="C209" s="20" t="s">
        <v>610</v>
      </c>
      <c r="D209" s="20"/>
      <c r="E209" s="20" t="s">
        <v>186</v>
      </c>
      <c r="F209" s="20" t="s">
        <v>430</v>
      </c>
      <c r="G209" s="20"/>
      <c r="H209" s="22">
        <v>77.395536146736077</v>
      </c>
      <c r="I209" s="22"/>
      <c r="J209" s="22"/>
      <c r="K209" s="22"/>
      <c r="L209" s="23"/>
      <c r="M209" s="22"/>
      <c r="N209" s="23"/>
      <c r="O209" s="24"/>
      <c r="P209" s="24"/>
      <c r="Q209" s="24"/>
      <c r="S209" s="25" t="s">
        <v>96</v>
      </c>
      <c r="T209" s="25" t="s">
        <v>541</v>
      </c>
      <c r="U209" s="25"/>
      <c r="V209" s="22">
        <f>AVERAGE(H209:H210)</f>
        <v>77.317162636783678</v>
      </c>
      <c r="W209" s="22"/>
      <c r="X209" s="22"/>
      <c r="Y209" s="22"/>
      <c r="Z209" s="23"/>
      <c r="AA209" s="23"/>
      <c r="AB209" s="22"/>
      <c r="AC209" s="23"/>
      <c r="AD209" s="24"/>
      <c r="AE209" s="24"/>
      <c r="AF209" s="22"/>
      <c r="AH209" s="22">
        <f>_xlfn.STDEV.P(H209:H210)</f>
        <v>7.837350995239234E-2</v>
      </c>
      <c r="AI209" s="22"/>
      <c r="AJ209" s="22"/>
      <c r="AK209" s="22"/>
      <c r="AL209" s="23"/>
      <c r="AM209" s="23"/>
      <c r="AN209" s="22"/>
      <c r="AO209" s="23"/>
      <c r="AP209" s="24"/>
      <c r="AQ209" s="24"/>
      <c r="AR209" s="22"/>
    </row>
    <row r="210" spans="1:44">
      <c r="A210" s="20" t="s">
        <v>97</v>
      </c>
      <c r="B210" s="16" t="s">
        <v>655</v>
      </c>
      <c r="C210" s="20" t="s">
        <v>610</v>
      </c>
      <c r="D210" s="20"/>
      <c r="E210" s="20" t="s">
        <v>186</v>
      </c>
      <c r="F210" s="20" t="s">
        <v>430</v>
      </c>
      <c r="G210" s="20"/>
      <c r="H210" s="22">
        <v>77.238789126831293</v>
      </c>
      <c r="I210" s="22"/>
      <c r="J210" s="22"/>
      <c r="K210" s="22"/>
      <c r="L210" s="23"/>
      <c r="M210" s="22"/>
      <c r="N210" s="23"/>
      <c r="O210" s="24"/>
      <c r="P210" s="24"/>
      <c r="Q210" s="24"/>
      <c r="S210" s="25" t="s">
        <v>97</v>
      </c>
      <c r="T210" s="25" t="s">
        <v>542</v>
      </c>
      <c r="U210" s="25"/>
      <c r="V210" s="22"/>
      <c r="W210" s="22"/>
      <c r="X210" s="22"/>
      <c r="Y210" s="22"/>
      <c r="Z210" s="23"/>
      <c r="AA210" s="23"/>
      <c r="AB210" s="22"/>
      <c r="AC210" s="23"/>
      <c r="AD210" s="24"/>
      <c r="AE210" s="24"/>
      <c r="AF210" s="22"/>
      <c r="AH210" s="22"/>
      <c r="AI210" s="22"/>
      <c r="AJ210" s="22"/>
      <c r="AK210" s="22"/>
      <c r="AL210" s="23"/>
      <c r="AM210" s="23"/>
      <c r="AN210" s="22"/>
      <c r="AO210" s="23"/>
      <c r="AP210" s="24"/>
      <c r="AQ210" s="24"/>
      <c r="AR210" s="22"/>
    </row>
    <row r="211" spans="1:44">
      <c r="A211" s="20" t="s">
        <v>98</v>
      </c>
      <c r="B211" s="16" t="s">
        <v>656</v>
      </c>
      <c r="C211" s="20" t="s">
        <v>610</v>
      </c>
      <c r="D211" s="20"/>
      <c r="E211" s="20" t="s">
        <v>186</v>
      </c>
      <c r="F211" s="20" t="s">
        <v>430</v>
      </c>
      <c r="G211" s="20"/>
      <c r="H211" s="33">
        <v>74.966719780822316</v>
      </c>
      <c r="I211" s="33"/>
      <c r="J211" s="33"/>
      <c r="K211" s="33"/>
      <c r="L211" s="34"/>
      <c r="M211" s="33"/>
      <c r="N211" s="34"/>
      <c r="O211" s="35"/>
      <c r="P211" s="35"/>
      <c r="Q211" s="35"/>
      <c r="S211" s="36" t="s">
        <v>98</v>
      </c>
      <c r="T211" s="36" t="s">
        <v>543</v>
      </c>
      <c r="U211" s="36"/>
      <c r="V211" s="33">
        <f>AVERAGE(H211:H212)</f>
        <v>76.12790615591085</v>
      </c>
      <c r="W211" s="33"/>
      <c r="X211" s="33"/>
      <c r="Y211" s="33"/>
      <c r="Z211" s="34">
        <f>AVERAGE(L211:L212)</f>
        <v>7.4187494156748919</v>
      </c>
      <c r="AA211" s="34">
        <f>Z211/10</f>
        <v>0.74187494156748923</v>
      </c>
      <c r="AB211" s="33"/>
      <c r="AC211" s="34"/>
      <c r="AD211" s="35"/>
      <c r="AE211" s="35"/>
      <c r="AF211" s="33"/>
      <c r="AH211" s="33">
        <f>_xlfn.STDEV.P(H211:H212)</f>
        <v>1.1611863750885334</v>
      </c>
      <c r="AI211" s="33"/>
      <c r="AJ211" s="33"/>
      <c r="AK211" s="33"/>
      <c r="AL211" s="34"/>
      <c r="AM211" s="34">
        <f>AL211/10</f>
        <v>0</v>
      </c>
      <c r="AN211" s="33"/>
      <c r="AO211" s="34"/>
      <c r="AP211" s="35"/>
      <c r="AQ211" s="35"/>
      <c r="AR211" s="33"/>
    </row>
    <row r="212" spans="1:44">
      <c r="A212" s="20" t="s">
        <v>99</v>
      </c>
      <c r="B212" s="16" t="s">
        <v>657</v>
      </c>
      <c r="C212" s="20" t="s">
        <v>610</v>
      </c>
      <c r="D212" s="20"/>
      <c r="E212" s="20" t="s">
        <v>186</v>
      </c>
      <c r="F212" s="20" t="s">
        <v>430</v>
      </c>
      <c r="G212" s="20"/>
      <c r="H212" s="33">
        <v>77.289092530999383</v>
      </c>
      <c r="I212" s="33"/>
      <c r="J212" s="33"/>
      <c r="K212" s="33"/>
      <c r="L212" s="34">
        <v>7.4187494156748919</v>
      </c>
      <c r="M212" s="33"/>
      <c r="N212" s="34"/>
      <c r="O212" s="35"/>
      <c r="P212" s="35"/>
      <c r="Q212" s="35"/>
      <c r="S212" s="36" t="s">
        <v>99</v>
      </c>
      <c r="T212" s="36" t="s">
        <v>544</v>
      </c>
      <c r="U212" s="36"/>
      <c r="V212" s="33"/>
      <c r="W212" s="33"/>
      <c r="X212" s="33"/>
      <c r="Y212" s="33"/>
      <c r="Z212" s="34"/>
      <c r="AA212" s="34"/>
      <c r="AB212" s="33"/>
      <c r="AC212" s="34"/>
      <c r="AD212" s="35"/>
      <c r="AE212" s="35"/>
      <c r="AF212" s="33"/>
      <c r="AH212" s="33"/>
      <c r="AI212" s="33"/>
      <c r="AJ212" s="33"/>
      <c r="AK212" s="33"/>
      <c r="AL212" s="34"/>
      <c r="AM212" s="34"/>
      <c r="AN212" s="33"/>
      <c r="AO212" s="34"/>
      <c r="AP212" s="35"/>
      <c r="AQ212" s="35"/>
      <c r="AR212" s="33"/>
    </row>
    <row r="213" spans="1:44">
      <c r="H213" s="2"/>
      <c r="I213" s="2"/>
      <c r="J213" s="2"/>
      <c r="K213" s="2"/>
      <c r="L213" s="17"/>
      <c r="M213" s="2"/>
      <c r="N213" s="17"/>
      <c r="V213" s="2"/>
      <c r="W213" s="2"/>
      <c r="X213" s="2"/>
      <c r="Y213" s="2"/>
      <c r="Z213" s="17"/>
      <c r="AA213" s="17"/>
      <c r="AB213" s="2"/>
      <c r="AC213" s="17"/>
      <c r="AH213" s="2"/>
      <c r="AI213" s="2"/>
      <c r="AJ213" s="2"/>
      <c r="AK213" s="2"/>
      <c r="AL213" s="17"/>
      <c r="AM213" s="17"/>
      <c r="AN213" s="2"/>
      <c r="AO213" s="17"/>
    </row>
    <row r="214" spans="1:44">
      <c r="A214" s="42" t="s">
        <v>545</v>
      </c>
      <c r="B214" s="42" t="s">
        <v>546</v>
      </c>
      <c r="C214" s="42"/>
      <c r="D214" s="42" t="s">
        <v>658</v>
      </c>
      <c r="E214" s="42" t="s">
        <v>186</v>
      </c>
      <c r="F214" s="42" t="s">
        <v>430</v>
      </c>
      <c r="G214" s="42"/>
      <c r="H214" s="2">
        <v>76.680147999784893</v>
      </c>
      <c r="I214" s="2"/>
      <c r="J214" s="2"/>
      <c r="K214" s="2"/>
      <c r="L214" s="17">
        <v>4.8614742011943495</v>
      </c>
      <c r="M214" s="2"/>
      <c r="N214" s="17"/>
      <c r="S214" s="1" t="s">
        <v>545</v>
      </c>
      <c r="T214" s="1" t="s">
        <v>546</v>
      </c>
      <c r="V214" s="2">
        <f t="shared" ref="V214:V216" si="112">H214</f>
        <v>76.680147999784893</v>
      </c>
      <c r="W214" s="2"/>
      <c r="X214" s="2"/>
      <c r="Y214" s="2"/>
      <c r="Z214" s="17">
        <f t="shared" ref="Z214:Z215" si="113">L214</f>
        <v>4.8614742011943495</v>
      </c>
      <c r="AA214" s="17">
        <f t="shared" ref="AA214:AA215" si="114">Z214/10</f>
        <v>0.48614742011943496</v>
      </c>
      <c r="AB214" s="2"/>
      <c r="AC214" s="17"/>
      <c r="AH214" s="2"/>
      <c r="AI214" s="2"/>
      <c r="AJ214" s="2"/>
      <c r="AK214" s="2"/>
      <c r="AL214" s="17"/>
      <c r="AM214" s="17">
        <f t="shared" ref="AM214:AM215" si="115">AL214/10</f>
        <v>0</v>
      </c>
      <c r="AN214" s="2"/>
      <c r="AO214" s="17"/>
    </row>
    <row r="215" spans="1:44">
      <c r="A215" s="42" t="s">
        <v>547</v>
      </c>
      <c r="B215" s="42" t="s">
        <v>548</v>
      </c>
      <c r="C215" s="42"/>
      <c r="D215" s="42" t="s">
        <v>658</v>
      </c>
      <c r="E215" s="42" t="s">
        <v>186</v>
      </c>
      <c r="F215" s="42" t="s">
        <v>195</v>
      </c>
      <c r="G215" s="42"/>
      <c r="H215" s="2">
        <v>75.568991884919271</v>
      </c>
      <c r="I215" s="2"/>
      <c r="J215" s="2"/>
      <c r="K215" s="2">
        <v>11.275031213732129</v>
      </c>
      <c r="L215" s="17">
        <v>2.96863322176864</v>
      </c>
      <c r="M215" s="2"/>
      <c r="N215" s="17">
        <v>2.6343577923066945</v>
      </c>
      <c r="S215" s="1" t="s">
        <v>547</v>
      </c>
      <c r="T215" s="1" t="s">
        <v>548</v>
      </c>
      <c r="V215" s="2">
        <f t="shared" si="112"/>
        <v>75.568991884919271</v>
      </c>
      <c r="W215" s="2"/>
      <c r="X215" s="2"/>
      <c r="Y215" s="2">
        <f t="shared" ref="Y215" si="116">K215</f>
        <v>11.275031213732129</v>
      </c>
      <c r="Z215" s="17">
        <f t="shared" si="113"/>
        <v>2.96863322176864</v>
      </c>
      <c r="AA215" s="17">
        <f t="shared" si="114"/>
        <v>0.29686332217686401</v>
      </c>
      <c r="AB215" s="2"/>
      <c r="AC215" s="17">
        <f t="shared" ref="AC215" si="117">N215</f>
        <v>2.6343577923066945</v>
      </c>
      <c r="AH215" s="2"/>
      <c r="AI215" s="2"/>
      <c r="AJ215" s="2"/>
      <c r="AK215" s="2"/>
      <c r="AL215" s="17"/>
      <c r="AM215" s="17">
        <f t="shared" si="115"/>
        <v>0</v>
      </c>
      <c r="AN215" s="2"/>
      <c r="AO215" s="17"/>
    </row>
    <row r="216" spans="1:44">
      <c r="A216" s="20" t="s">
        <v>58</v>
      </c>
      <c r="B216" s="16" t="s">
        <v>659</v>
      </c>
      <c r="C216" s="20"/>
      <c r="D216" s="20"/>
      <c r="E216" s="20" t="s">
        <v>186</v>
      </c>
      <c r="F216" s="20" t="s">
        <v>430</v>
      </c>
      <c r="G216" s="20"/>
      <c r="H216" s="2">
        <v>76.938453123246717</v>
      </c>
      <c r="I216" s="2"/>
      <c r="J216" s="2"/>
      <c r="K216" s="2"/>
      <c r="L216" s="17"/>
      <c r="M216" s="2"/>
      <c r="N216" s="17"/>
      <c r="S216" s="1" t="s">
        <v>58</v>
      </c>
      <c r="T216" s="1" t="s">
        <v>549</v>
      </c>
      <c r="V216" s="2">
        <f t="shared" si="112"/>
        <v>76.938453123246717</v>
      </c>
      <c r="W216" s="2"/>
      <c r="X216" s="2"/>
      <c r="Y216" s="2"/>
      <c r="Z216" s="17"/>
      <c r="AA216" s="17"/>
      <c r="AB216" s="2"/>
      <c r="AC216" s="17"/>
      <c r="AH216" s="2"/>
      <c r="AI216" s="2"/>
      <c r="AJ216" s="2"/>
      <c r="AK216" s="2"/>
      <c r="AL216" s="17"/>
      <c r="AM216" s="17"/>
      <c r="AN216" s="2"/>
      <c r="AO216" s="17"/>
    </row>
    <row r="217" spans="1:44">
      <c r="A217" s="20" t="s">
        <v>59</v>
      </c>
      <c r="B217" s="16" t="s">
        <v>660</v>
      </c>
      <c r="C217" s="20"/>
      <c r="D217" s="20"/>
      <c r="E217" s="20" t="s">
        <v>186</v>
      </c>
      <c r="F217" s="20" t="s">
        <v>430</v>
      </c>
      <c r="G217" s="20"/>
      <c r="H217" s="33">
        <v>76.423515606881935</v>
      </c>
      <c r="I217" s="33"/>
      <c r="J217" s="33"/>
      <c r="K217" s="33"/>
      <c r="L217" s="34">
        <v>4.8881389978228293</v>
      </c>
      <c r="M217" s="33"/>
      <c r="N217" s="34">
        <v>4.0690972841993345</v>
      </c>
      <c r="O217" s="35"/>
      <c r="P217" s="35"/>
      <c r="Q217" s="35"/>
      <c r="S217" s="36" t="s">
        <v>59</v>
      </c>
      <c r="T217" s="36" t="s">
        <v>550</v>
      </c>
      <c r="U217" s="36"/>
      <c r="V217" s="33">
        <f>AVERAGE(H217:H220)</f>
        <v>76.805433684446058</v>
      </c>
      <c r="W217" s="33"/>
      <c r="X217" s="33"/>
      <c r="Y217" s="33"/>
      <c r="Z217" s="34">
        <f>AVERAGE(L217:L220)</f>
        <v>5.1434997902010799</v>
      </c>
      <c r="AA217" s="34">
        <f>Z217/10</f>
        <v>0.51434997902010804</v>
      </c>
      <c r="AB217" s="33"/>
      <c r="AC217" s="34">
        <f>AVERAGE(N217:N220)</f>
        <v>3.3238368905099582</v>
      </c>
      <c r="AD217" s="35"/>
      <c r="AE217" s="35"/>
      <c r="AF217" s="33"/>
      <c r="AH217" s="33">
        <f>_xlfn.STDEV.P(H217:H220)</f>
        <v>0.35350379889724737</v>
      </c>
      <c r="AI217" s="33"/>
      <c r="AJ217" s="33"/>
      <c r="AK217" s="33"/>
      <c r="AL217" s="34">
        <f>_xlfn.STDEV.P(L217:L220)</f>
        <v>0.8721637245608288</v>
      </c>
      <c r="AM217" s="34">
        <f>AL217/10</f>
        <v>8.721637245608288E-2</v>
      </c>
      <c r="AN217" s="33"/>
      <c r="AO217" s="34">
        <f>_xlfn.STDEV.P(N217:N220)</f>
        <v>0.74526039368937702</v>
      </c>
      <c r="AP217" s="35"/>
      <c r="AQ217" s="35"/>
      <c r="AR217" s="33"/>
    </row>
    <row r="218" spans="1:44">
      <c r="A218" s="20" t="s">
        <v>60</v>
      </c>
      <c r="B218" s="16" t="s">
        <v>661</v>
      </c>
      <c r="C218" s="20"/>
      <c r="D218" s="20"/>
      <c r="E218" s="20" t="s">
        <v>186</v>
      </c>
      <c r="F218" s="20" t="s">
        <v>430</v>
      </c>
      <c r="G218" s="20"/>
      <c r="H218" s="33">
        <v>77.087826402822074</v>
      </c>
      <c r="I218" s="33"/>
      <c r="J218" s="33"/>
      <c r="K218" s="33"/>
      <c r="L218" s="34"/>
      <c r="M218" s="33"/>
      <c r="N218" s="34"/>
      <c r="O218" s="35"/>
      <c r="P218" s="35"/>
      <c r="Q218" s="35"/>
      <c r="S218" s="36" t="s">
        <v>60</v>
      </c>
      <c r="T218" s="36" t="s">
        <v>551</v>
      </c>
      <c r="U218" s="36"/>
      <c r="V218" s="33"/>
      <c r="W218" s="33"/>
      <c r="X218" s="33"/>
      <c r="Y218" s="33"/>
      <c r="Z218" s="34"/>
      <c r="AA218" s="34"/>
      <c r="AB218" s="33"/>
      <c r="AC218" s="34"/>
      <c r="AD218" s="35"/>
      <c r="AE218" s="35"/>
      <c r="AF218" s="33"/>
      <c r="AH218" s="33"/>
      <c r="AI218" s="33"/>
      <c r="AJ218" s="33"/>
      <c r="AK218" s="33"/>
      <c r="AL218" s="34"/>
      <c r="AM218" s="34"/>
      <c r="AN218" s="33"/>
      <c r="AO218" s="34"/>
      <c r="AP218" s="35"/>
      <c r="AQ218" s="35"/>
      <c r="AR218" s="33"/>
    </row>
    <row r="219" spans="1:44">
      <c r="A219" s="20" t="s">
        <v>552</v>
      </c>
      <c r="B219" s="16" t="s">
        <v>662</v>
      </c>
      <c r="C219" s="20"/>
      <c r="D219" s="20"/>
      <c r="E219" s="20" t="s">
        <v>186</v>
      </c>
      <c r="F219" s="20" t="s">
        <v>430</v>
      </c>
      <c r="G219" s="20"/>
      <c r="H219" s="33">
        <v>76.488249481360668</v>
      </c>
      <c r="I219" s="33"/>
      <c r="J219" s="33"/>
      <c r="K219" s="33"/>
      <c r="L219" s="34">
        <v>6.3162148714350126</v>
      </c>
      <c r="M219" s="33"/>
      <c r="N219" s="34"/>
      <c r="O219" s="35"/>
      <c r="P219" s="35"/>
      <c r="Q219" s="35"/>
      <c r="S219" s="36" t="s">
        <v>552</v>
      </c>
      <c r="T219" s="36" t="s">
        <v>553</v>
      </c>
      <c r="U219" s="36"/>
      <c r="V219" s="33"/>
      <c r="W219" s="33"/>
      <c r="X219" s="33"/>
      <c r="Y219" s="33"/>
      <c r="Z219" s="34"/>
      <c r="AA219" s="34"/>
      <c r="AB219" s="33"/>
      <c r="AC219" s="34"/>
      <c r="AD219" s="35"/>
      <c r="AE219" s="35"/>
      <c r="AF219" s="33"/>
      <c r="AH219" s="33"/>
      <c r="AI219" s="33"/>
      <c r="AJ219" s="33"/>
      <c r="AK219" s="33"/>
      <c r="AL219" s="34"/>
      <c r="AM219" s="34"/>
      <c r="AN219" s="33"/>
      <c r="AO219" s="34"/>
      <c r="AP219" s="35"/>
      <c r="AQ219" s="35"/>
      <c r="AR219" s="33"/>
    </row>
    <row r="220" spans="1:44">
      <c r="A220" s="20" t="s">
        <v>61</v>
      </c>
      <c r="B220" s="16" t="s">
        <v>663</v>
      </c>
      <c r="C220" s="20"/>
      <c r="D220" s="20"/>
      <c r="E220" s="20" t="s">
        <v>186</v>
      </c>
      <c r="F220" s="20" t="s">
        <v>430</v>
      </c>
      <c r="G220" s="20"/>
      <c r="H220" s="33">
        <v>77.22214324671954</v>
      </c>
      <c r="I220" s="33"/>
      <c r="J220" s="33"/>
      <c r="K220" s="33"/>
      <c r="L220" s="34">
        <v>4.226145501345397</v>
      </c>
      <c r="M220" s="33"/>
      <c r="N220" s="34">
        <v>2.578576496820582</v>
      </c>
      <c r="O220" s="35"/>
      <c r="P220" s="35"/>
      <c r="Q220" s="35"/>
      <c r="S220" s="36" t="s">
        <v>61</v>
      </c>
      <c r="T220" s="36" t="s">
        <v>554</v>
      </c>
      <c r="U220" s="36"/>
      <c r="V220" s="33"/>
      <c r="W220" s="33"/>
      <c r="X220" s="33"/>
      <c r="Y220" s="33"/>
      <c r="Z220" s="34"/>
      <c r="AA220" s="34"/>
      <c r="AB220" s="33"/>
      <c r="AC220" s="34"/>
      <c r="AD220" s="35"/>
      <c r="AE220" s="35"/>
      <c r="AF220" s="33"/>
      <c r="AH220" s="33"/>
      <c r="AI220" s="33"/>
      <c r="AJ220" s="33"/>
      <c r="AK220" s="33"/>
      <c r="AL220" s="34"/>
      <c r="AM220" s="34"/>
      <c r="AN220" s="33"/>
      <c r="AO220" s="34"/>
      <c r="AP220" s="35"/>
      <c r="AQ220" s="35"/>
      <c r="AR220" s="33"/>
    </row>
    <row r="221" spans="1:44">
      <c r="A221" s="20" t="s">
        <v>62</v>
      </c>
      <c r="B221" s="16" t="s">
        <v>664</v>
      </c>
      <c r="C221" s="20"/>
      <c r="D221" s="20"/>
      <c r="E221" s="20" t="s">
        <v>186</v>
      </c>
      <c r="F221" s="20" t="s">
        <v>430</v>
      </c>
      <c r="G221" s="20"/>
      <c r="H221" s="2">
        <v>76.54404726678996</v>
      </c>
      <c r="I221" s="2"/>
      <c r="J221" s="2"/>
      <c r="K221" s="2"/>
      <c r="L221" s="17"/>
      <c r="M221" s="2"/>
      <c r="N221" s="17"/>
      <c r="S221" s="1" t="s">
        <v>62</v>
      </c>
      <c r="T221" s="1" t="s">
        <v>555</v>
      </c>
      <c r="V221" s="2">
        <f t="shared" ref="V221" si="118">H221</f>
        <v>76.54404726678996</v>
      </c>
      <c r="W221" s="2"/>
      <c r="X221" s="2"/>
      <c r="Y221" s="2"/>
      <c r="Z221" s="17"/>
      <c r="AA221" s="17"/>
      <c r="AB221" s="2"/>
      <c r="AC221" s="17"/>
      <c r="AH221" s="2"/>
      <c r="AI221" s="2"/>
      <c r="AJ221" s="2"/>
      <c r="AK221" s="2"/>
      <c r="AL221" s="17"/>
      <c r="AM221" s="17"/>
      <c r="AN221" s="2"/>
      <c r="AO221" s="17"/>
    </row>
    <row r="222" spans="1:44">
      <c r="A222" s="20" t="s">
        <v>63</v>
      </c>
      <c r="B222" s="20" t="s">
        <v>64</v>
      </c>
      <c r="C222" s="20"/>
      <c r="D222" s="20"/>
      <c r="E222" s="20" t="s">
        <v>186</v>
      </c>
      <c r="F222" s="20" t="s">
        <v>195</v>
      </c>
      <c r="G222" s="20"/>
      <c r="H222" s="22">
        <v>76.893996914680699</v>
      </c>
      <c r="I222" s="22">
        <v>1173.1794918227361</v>
      </c>
      <c r="J222" s="22"/>
      <c r="K222" s="22"/>
      <c r="L222" s="23">
        <v>5.3931525760062176</v>
      </c>
      <c r="M222" s="22"/>
      <c r="N222" s="23">
        <v>2.1383912066439481</v>
      </c>
      <c r="O222" s="24"/>
      <c r="P222" s="24"/>
      <c r="Q222" s="24"/>
      <c r="S222" s="25" t="s">
        <v>63</v>
      </c>
      <c r="T222" s="25" t="s">
        <v>64</v>
      </c>
      <c r="U222" s="25"/>
      <c r="V222" s="22">
        <f>AVERAGE(H222:H223)</f>
        <v>76.864153640402947</v>
      </c>
      <c r="W222" s="22">
        <f>AVERAGE(I222:I223)</f>
        <v>1173.1794918227361</v>
      </c>
      <c r="X222" s="22"/>
      <c r="Y222" s="22"/>
      <c r="Z222" s="23">
        <f>AVERAGE(L222:L223)</f>
        <v>5.2492307635536477</v>
      </c>
      <c r="AA222" s="23">
        <f>Z222/10</f>
        <v>0.52492307635536473</v>
      </c>
      <c r="AB222" s="22"/>
      <c r="AC222" s="23">
        <f>AVERAGE(N222:N223)</f>
        <v>2.071474826282488</v>
      </c>
      <c r="AD222" s="24"/>
      <c r="AE222" s="24"/>
      <c r="AF222" s="22"/>
      <c r="AH222" s="22">
        <f>_xlfn.STDEV.P(H222:H223)</f>
        <v>2.9843274277745024E-2</v>
      </c>
      <c r="AI222" s="22"/>
      <c r="AJ222" s="22"/>
      <c r="AK222" s="22"/>
      <c r="AL222" s="23">
        <f>_xlfn.STDEV.P(L222:L223)</f>
        <v>0.14392181245256941</v>
      </c>
      <c r="AM222" s="23">
        <f>AL222/10</f>
        <v>1.439218124525694E-2</v>
      </c>
      <c r="AN222" s="22"/>
      <c r="AO222" s="23">
        <f>_xlfn.STDEV.P(N222:N223)</f>
        <v>6.6916380361460304E-2</v>
      </c>
      <c r="AP222" s="24"/>
      <c r="AQ222" s="24"/>
      <c r="AR222" s="22"/>
    </row>
    <row r="223" spans="1:44">
      <c r="A223" s="20" t="s">
        <v>65</v>
      </c>
      <c r="B223" s="20" t="s">
        <v>66</v>
      </c>
      <c r="C223" s="20"/>
      <c r="D223" s="20"/>
      <c r="E223" s="20" t="s">
        <v>186</v>
      </c>
      <c r="F223" s="20" t="s">
        <v>195</v>
      </c>
      <c r="G223" s="20"/>
      <c r="H223" s="22">
        <v>76.834310366125209</v>
      </c>
      <c r="I223" s="22"/>
      <c r="J223" s="22"/>
      <c r="K223" s="22"/>
      <c r="L223" s="23">
        <v>5.1053089511010787</v>
      </c>
      <c r="M223" s="22"/>
      <c r="N223" s="23">
        <v>2.0045584459210275</v>
      </c>
      <c r="O223" s="24"/>
      <c r="P223" s="24"/>
      <c r="Q223" s="24"/>
      <c r="S223" s="25" t="s">
        <v>65</v>
      </c>
      <c r="T223" s="25" t="s">
        <v>66</v>
      </c>
      <c r="U223" s="25"/>
      <c r="V223" s="22"/>
      <c r="W223" s="22"/>
      <c r="X223" s="22"/>
      <c r="Y223" s="22"/>
      <c r="Z223" s="23"/>
      <c r="AA223" s="23"/>
      <c r="AB223" s="22"/>
      <c r="AC223" s="23"/>
      <c r="AD223" s="24"/>
      <c r="AE223" s="24"/>
      <c r="AF223" s="22"/>
      <c r="AH223" s="22"/>
      <c r="AI223" s="22"/>
      <c r="AJ223" s="22"/>
      <c r="AK223" s="22"/>
      <c r="AL223" s="23"/>
      <c r="AM223" s="23"/>
      <c r="AN223" s="22"/>
      <c r="AO223" s="23"/>
      <c r="AP223" s="24"/>
      <c r="AQ223" s="24"/>
      <c r="AR223" s="22"/>
    </row>
    <row r="224" spans="1:44">
      <c r="AF224" s="3"/>
    </row>
    <row r="225" spans="1:44">
      <c r="A225" s="1" t="s">
        <v>675</v>
      </c>
      <c r="B225" s="1" t="s">
        <v>667</v>
      </c>
      <c r="H225" s="1">
        <v>76.934363306262384</v>
      </c>
      <c r="I225" s="13">
        <v>594</v>
      </c>
      <c r="J225" s="13"/>
      <c r="Q225" s="17">
        <v>9.3166929967090404</v>
      </c>
      <c r="T225" s="1" t="s">
        <v>667</v>
      </c>
      <c r="V225" s="2">
        <v>76.934363306262384</v>
      </c>
      <c r="W225" s="2">
        <v>594</v>
      </c>
      <c r="X225" s="2"/>
      <c r="AF225" s="2">
        <f>Q225*10000</f>
        <v>93166.9299670904</v>
      </c>
      <c r="AR225" s="2">
        <v>10000</v>
      </c>
    </row>
    <row r="226" spans="1:44">
      <c r="A226" s="1" t="s">
        <v>675</v>
      </c>
      <c r="B226" s="1" t="s">
        <v>668</v>
      </c>
      <c r="H226" s="1">
        <v>77.504151224185861</v>
      </c>
      <c r="I226" s="13">
        <v>824</v>
      </c>
      <c r="J226" s="13">
        <v>47.6</v>
      </c>
      <c r="Q226" s="17">
        <v>7.4828929967090305</v>
      </c>
      <c r="T226" s="1" t="s">
        <v>668</v>
      </c>
      <c r="V226" s="2">
        <v>77.504151224185861</v>
      </c>
      <c r="W226" s="2">
        <v>824</v>
      </c>
      <c r="X226" s="2">
        <v>47.6</v>
      </c>
      <c r="AF226" s="2">
        <f t="shared" ref="AF226:AF230" si="119">Q226*10000</f>
        <v>74828.929967090298</v>
      </c>
      <c r="AR226" s="2">
        <v>10000</v>
      </c>
    </row>
    <row r="227" spans="1:44">
      <c r="A227" s="1" t="s">
        <v>675</v>
      </c>
      <c r="B227" s="1" t="s">
        <v>669</v>
      </c>
      <c r="H227" s="1">
        <v>76.720254879701173</v>
      </c>
      <c r="I227" s="13">
        <v>679</v>
      </c>
      <c r="J227" s="13">
        <v>26</v>
      </c>
      <c r="Q227" s="17">
        <v>5.7567929967090423</v>
      </c>
      <c r="T227" s="1" t="s">
        <v>669</v>
      </c>
      <c r="V227" s="2">
        <v>76.720254879701173</v>
      </c>
      <c r="W227" s="2">
        <v>679</v>
      </c>
      <c r="X227" s="2">
        <v>26</v>
      </c>
      <c r="AF227" s="2">
        <f t="shared" si="119"/>
        <v>57567.929967090422</v>
      </c>
      <c r="AR227" s="2">
        <v>10000</v>
      </c>
    </row>
    <row r="228" spans="1:44">
      <c r="A228" s="1" t="s">
        <v>675</v>
      </c>
      <c r="B228" s="1" t="s">
        <v>670</v>
      </c>
      <c r="H228" s="1">
        <v>76.476398575234228</v>
      </c>
      <c r="I228" s="13">
        <v>727</v>
      </c>
      <c r="J228" s="13">
        <v>52</v>
      </c>
      <c r="Q228" s="17">
        <v>5.0553929967090498</v>
      </c>
      <c r="T228" s="1" t="s">
        <v>670</v>
      </c>
      <c r="V228" s="2">
        <v>76.476398575234228</v>
      </c>
      <c r="W228" s="2">
        <v>727</v>
      </c>
      <c r="X228" s="2">
        <v>52</v>
      </c>
      <c r="AF228" s="2">
        <f t="shared" si="119"/>
        <v>50553.929967090502</v>
      </c>
      <c r="AR228" s="2">
        <v>10000</v>
      </c>
    </row>
    <row r="229" spans="1:44">
      <c r="A229" s="1" t="s">
        <v>675</v>
      </c>
      <c r="B229" s="1" t="s">
        <v>671</v>
      </c>
      <c r="H229" s="1">
        <v>77.125621850281107</v>
      </c>
      <c r="I229" s="13">
        <v>796.99999999999989</v>
      </c>
      <c r="J229" s="13">
        <v>69.2</v>
      </c>
      <c r="Q229" s="17">
        <v>5.9335929967090424</v>
      </c>
      <c r="T229" s="1" t="s">
        <v>671</v>
      </c>
      <c r="V229" s="2">
        <v>77.125621850281107</v>
      </c>
      <c r="W229" s="2">
        <v>796.99999999999989</v>
      </c>
      <c r="X229" s="2">
        <v>69.2</v>
      </c>
      <c r="AF229" s="2">
        <f t="shared" si="119"/>
        <v>59335.929967090422</v>
      </c>
      <c r="AR229" s="2">
        <v>10000</v>
      </c>
    </row>
    <row r="230" spans="1:44">
      <c r="A230" s="1" t="s">
        <v>675</v>
      </c>
      <c r="B230" s="1" t="s">
        <v>672</v>
      </c>
      <c r="H230" s="1">
        <v>77.449209784391371</v>
      </c>
      <c r="I230" s="13">
        <v>746</v>
      </c>
      <c r="J230" s="13">
        <v>34.4</v>
      </c>
      <c r="Q230" s="17">
        <v>7.0179929967090446</v>
      </c>
      <c r="T230" s="1" t="s">
        <v>672</v>
      </c>
      <c r="V230" s="2">
        <v>77.449209784391371</v>
      </c>
      <c r="W230" s="2">
        <v>746</v>
      </c>
      <c r="X230" s="2">
        <v>34.4</v>
      </c>
      <c r="AF230" s="2">
        <f t="shared" si="119"/>
        <v>70179.929967090444</v>
      </c>
      <c r="AR230" s="2">
        <v>10000</v>
      </c>
    </row>
    <row r="232" spans="1:44">
      <c r="T232" s="1" t="s">
        <v>676</v>
      </c>
      <c r="V232" s="2">
        <f>AVERAGE(V3:V33)</f>
        <v>54.012981712782192</v>
      </c>
      <c r="Y232" s="13">
        <v>109.24648101939806</v>
      </c>
      <c r="AD232" s="3">
        <v>8.755728271884404E-2</v>
      </c>
      <c r="AE232" s="45">
        <v>2.59869395123724E-3</v>
      </c>
      <c r="AH232" s="13">
        <f>_xlfn.STDEV.P(V3:V33)</f>
        <v>1.1102907583880355</v>
      </c>
      <c r="AK232" s="13">
        <v>12.866547181442984</v>
      </c>
      <c r="AP232" s="3">
        <v>1.8362949503637083E-3</v>
      </c>
    </row>
    <row r="233" spans="1:44">
      <c r="AE233" s="3" t="s">
        <v>688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2CF2-4376-419B-94CB-D05AB2DBDEEA}">
  <dimension ref="A1:AH30"/>
  <sheetViews>
    <sheetView zoomScale="130" zoomScaleNormal="130" workbookViewId="0">
      <pane xSplit="1" ySplit="1" topLeftCell="H2" activePane="bottomRight" state="frozen"/>
      <selection pane="topRight" activeCell="B1" sqref="B1"/>
      <selection pane="bottomLeft" activeCell="A2" sqref="A2"/>
      <selection pane="bottomRight"/>
    </sheetView>
  </sheetViews>
  <sheetFormatPr defaultRowHeight="15.5"/>
  <cols>
    <col min="1" max="1" width="18.5" style="1" bestFit="1" customWidth="1"/>
    <col min="2" max="14" width="6.33203125" style="1" customWidth="1"/>
    <col min="15" max="15" width="4.75" style="1" customWidth="1"/>
    <col min="16" max="29" width="6" style="1" customWidth="1"/>
    <col min="30" max="30" width="8.6640625" style="1"/>
    <col min="31" max="33" width="6.4140625" style="1" customWidth="1"/>
    <col min="34" max="16384" width="8.6640625" style="1"/>
  </cols>
  <sheetData>
    <row r="1" spans="1:34">
      <c r="A1" s="46" t="s">
        <v>839</v>
      </c>
      <c r="B1" s="47" t="s">
        <v>840</v>
      </c>
      <c r="C1" s="47"/>
      <c r="D1" s="46" t="s">
        <v>841</v>
      </c>
      <c r="E1" s="46"/>
      <c r="F1" s="46"/>
      <c r="G1" s="46" t="s">
        <v>842</v>
      </c>
      <c r="H1" s="46" t="s">
        <v>843</v>
      </c>
      <c r="I1" s="46"/>
      <c r="J1" s="47" t="s">
        <v>844</v>
      </c>
      <c r="K1" s="46" t="s">
        <v>845</v>
      </c>
      <c r="L1" s="46"/>
      <c r="M1" s="47" t="s">
        <v>846</v>
      </c>
      <c r="N1" s="46" t="s">
        <v>847</v>
      </c>
      <c r="P1" s="46" t="s">
        <v>848</v>
      </c>
      <c r="Q1" s="46" t="s">
        <v>849</v>
      </c>
      <c r="R1" s="46" t="s">
        <v>841</v>
      </c>
      <c r="S1" s="46" t="s">
        <v>850</v>
      </c>
      <c r="T1" s="46" t="s">
        <v>851</v>
      </c>
      <c r="U1" s="46" t="s">
        <v>842</v>
      </c>
      <c r="V1" s="46" t="s">
        <v>843</v>
      </c>
      <c r="W1" s="46"/>
      <c r="X1" s="46" t="s">
        <v>852</v>
      </c>
      <c r="Y1" s="46" t="s">
        <v>845</v>
      </c>
      <c r="Z1" s="46"/>
      <c r="AA1" s="46" t="s">
        <v>853</v>
      </c>
      <c r="AB1" s="46" t="s">
        <v>847</v>
      </c>
      <c r="AC1" s="46" t="s">
        <v>854</v>
      </c>
      <c r="AE1" s="46" t="s">
        <v>855</v>
      </c>
      <c r="AF1" s="46" t="s">
        <v>856</v>
      </c>
      <c r="AG1" s="46" t="s">
        <v>857</v>
      </c>
    </row>
    <row r="2" spans="1:34">
      <c r="A2" s="48" t="s">
        <v>858</v>
      </c>
      <c r="B2" s="49">
        <v>53.701228470011216</v>
      </c>
      <c r="C2" s="49"/>
      <c r="D2" s="48">
        <v>0.1401</v>
      </c>
      <c r="E2" s="48"/>
      <c r="F2" s="48"/>
      <c r="G2" s="48">
        <v>8.9899999999999994E-2</v>
      </c>
      <c r="H2" s="48">
        <v>0.34770000000000001</v>
      </c>
      <c r="I2" s="48"/>
      <c r="J2" s="49">
        <v>40.657134598450796</v>
      </c>
      <c r="K2" s="48">
        <v>0.50970000000000004</v>
      </c>
      <c r="L2" s="48"/>
      <c r="M2" s="49">
        <v>2.6471658607530961</v>
      </c>
      <c r="N2" s="48">
        <v>0.4995</v>
      </c>
      <c r="P2" s="48">
        <v>9.912768699064614</v>
      </c>
      <c r="Q2" s="48">
        <v>0</v>
      </c>
      <c r="R2" s="48">
        <v>4.6798626191535922E-2</v>
      </c>
      <c r="S2" s="48">
        <v>0</v>
      </c>
      <c r="T2" s="48">
        <v>0</v>
      </c>
      <c r="U2" s="48">
        <v>1.3118446171743424E-2</v>
      </c>
      <c r="V2" s="48">
        <v>5.0096768222252799E-2</v>
      </c>
      <c r="W2" s="48">
        <v>10.022782539650146</v>
      </c>
      <c r="X2" s="48">
        <v>5.9299963524811883</v>
      </c>
      <c r="Y2" s="48">
        <v>8.781294612132598E-2</v>
      </c>
      <c r="Z2" s="48">
        <v>6.017809298602514</v>
      </c>
      <c r="AA2" s="48">
        <v>1.4423312401061781</v>
      </c>
      <c r="AB2" s="48">
        <v>0.14585280194870626</v>
      </c>
      <c r="AC2" s="48">
        <v>0.41181595794511566</v>
      </c>
      <c r="AE2" s="50">
        <f t="shared" ref="AE2:AE29" si="0">AA2/AC2</f>
        <v>3.5023685029184888</v>
      </c>
      <c r="AF2" s="50">
        <f t="shared" ref="AF2:AG19" si="1">AA2/AB2</f>
        <v>9.8889511948726181</v>
      </c>
      <c r="AG2" s="51">
        <f t="shared" si="1"/>
        <v>0.35416986431629399</v>
      </c>
    </row>
    <row r="3" spans="1:34">
      <c r="A3" s="48" t="s">
        <v>859</v>
      </c>
      <c r="B3" s="49">
        <v>53.016388609763297</v>
      </c>
      <c r="C3" s="49"/>
      <c r="D3" s="48">
        <v>0.20619999999999999</v>
      </c>
      <c r="E3" s="48"/>
      <c r="F3" s="48"/>
      <c r="G3" s="48">
        <v>0.1196</v>
      </c>
      <c r="H3" s="48">
        <v>0.40310000000000001</v>
      </c>
      <c r="I3" s="48"/>
      <c r="J3" s="49">
        <v>40.75181819090178</v>
      </c>
      <c r="K3" s="48">
        <v>0.36520000000000002</v>
      </c>
      <c r="L3" s="48"/>
      <c r="M3" s="49">
        <v>2.5891457870927543</v>
      </c>
      <c r="N3" s="48">
        <v>0.93240000000000001</v>
      </c>
      <c r="P3" s="48">
        <v>9.8328922439364685</v>
      </c>
      <c r="Q3" s="48">
        <v>0</v>
      </c>
      <c r="R3" s="48">
        <v>6.9206042783375804E-2</v>
      </c>
      <c r="S3" s="48">
        <v>0</v>
      </c>
      <c r="T3" s="48">
        <v>0</v>
      </c>
      <c r="U3" s="48">
        <v>1.7535343291961068E-2</v>
      </c>
      <c r="V3" s="48">
        <v>5.8355017630957837E-2</v>
      </c>
      <c r="W3" s="48">
        <v>9.9779886476427642</v>
      </c>
      <c r="X3" s="48">
        <v>5.9720720111618428</v>
      </c>
      <c r="Y3" s="48">
        <v>6.3217172922161252E-2</v>
      </c>
      <c r="Z3" s="48">
        <v>6.0352891840840037</v>
      </c>
      <c r="AA3" s="48">
        <v>1.4174271555432145</v>
      </c>
      <c r="AB3" s="48">
        <v>0.27355328597859291</v>
      </c>
      <c r="AC3" s="48">
        <v>0.30901955847819257</v>
      </c>
      <c r="AE3" s="50">
        <f t="shared" si="0"/>
        <v>4.5868525685672479</v>
      </c>
      <c r="AF3" s="50">
        <f t="shared" si="1"/>
        <v>5.1815394959435297</v>
      </c>
      <c r="AG3" s="51">
        <f t="shared" si="1"/>
        <v>0.88522968360236487</v>
      </c>
    </row>
    <row r="4" spans="1:34">
      <c r="A4" s="48" t="s">
        <v>860</v>
      </c>
      <c r="B4" s="49">
        <v>53.339241686737317</v>
      </c>
      <c r="C4" s="49"/>
      <c r="D4" s="48">
        <v>0.28270000000000001</v>
      </c>
      <c r="E4" s="48"/>
      <c r="F4" s="48"/>
      <c r="G4" s="48">
        <v>0.10199999999999999</v>
      </c>
      <c r="H4" s="48">
        <v>0.43790000000000001</v>
      </c>
      <c r="I4" s="48"/>
      <c r="J4" s="49">
        <v>39.180070556215519</v>
      </c>
      <c r="K4" s="48">
        <v>0.25080000000000002</v>
      </c>
      <c r="L4" s="48"/>
      <c r="M4" s="49">
        <v>2.8071382501564051</v>
      </c>
      <c r="N4" s="48">
        <v>0.69710000000000005</v>
      </c>
      <c r="P4" s="48">
        <v>10.11128455595523</v>
      </c>
      <c r="Q4" s="48">
        <v>0</v>
      </c>
      <c r="R4" s="48">
        <v>9.6977173292978419E-2</v>
      </c>
      <c r="S4" s="48">
        <v>0</v>
      </c>
      <c r="T4" s="48">
        <v>0</v>
      </c>
      <c r="U4" s="48">
        <v>1.5285217444428331E-2</v>
      </c>
      <c r="V4" s="48">
        <v>6.4793092420517492E-2</v>
      </c>
      <c r="W4" s="48">
        <v>10.288340039113155</v>
      </c>
      <c r="X4" s="48">
        <v>5.8685609047110949</v>
      </c>
      <c r="Y4" s="48">
        <v>4.4373142877799678E-2</v>
      </c>
      <c r="Z4" s="48">
        <v>5.9129340475888945</v>
      </c>
      <c r="AA4" s="48">
        <v>1.5709240831883082</v>
      </c>
      <c r="AB4" s="48">
        <v>0.20903697426262011</v>
      </c>
      <c r="AC4" s="48">
        <v>0.22003894254907166</v>
      </c>
      <c r="AE4" s="50">
        <f t="shared" si="0"/>
        <v>7.13930027562267</v>
      </c>
      <c r="AF4" s="50">
        <f t="shared" si="1"/>
        <v>7.515053682391633</v>
      </c>
      <c r="AG4" s="51">
        <f t="shared" si="1"/>
        <v>0.94999990383975796</v>
      </c>
    </row>
    <row r="5" spans="1:34">
      <c r="A5" s="48" t="s">
        <v>861</v>
      </c>
      <c r="B5" s="49">
        <v>53.437075952487014</v>
      </c>
      <c r="C5" s="49"/>
      <c r="D5" s="48">
        <v>0.17730000000000001</v>
      </c>
      <c r="E5" s="48"/>
      <c r="F5" s="48"/>
      <c r="G5" s="48">
        <v>0.1028</v>
      </c>
      <c r="H5" s="48">
        <v>0.33889999999999998</v>
      </c>
      <c r="I5" s="48"/>
      <c r="J5" s="49">
        <v>39.568273285264532</v>
      </c>
      <c r="K5" s="48">
        <v>0.33900000000000002</v>
      </c>
      <c r="L5" s="48"/>
      <c r="M5" s="49">
        <v>2.5601357502625834</v>
      </c>
      <c r="N5" s="48">
        <v>0.83499999999999996</v>
      </c>
      <c r="P5" s="48">
        <v>10.064405524593296</v>
      </c>
      <c r="Q5" s="48">
        <v>0</v>
      </c>
      <c r="R5" s="48">
        <v>6.0428024184270519E-2</v>
      </c>
      <c r="S5" s="48">
        <v>0</v>
      </c>
      <c r="T5" s="48">
        <v>0</v>
      </c>
      <c r="U5" s="48">
        <v>1.5305605327263225E-2</v>
      </c>
      <c r="V5" s="48">
        <v>4.9820866665444573E-2</v>
      </c>
      <c r="W5" s="48">
        <v>10.189960020770274</v>
      </c>
      <c r="X5" s="48">
        <v>5.8884290567963955</v>
      </c>
      <c r="Y5" s="48">
        <v>5.9590674665435932E-2</v>
      </c>
      <c r="Z5" s="48">
        <v>5.9480197314618311</v>
      </c>
      <c r="AA5" s="48">
        <v>1.4232511419400358</v>
      </c>
      <c r="AB5" s="48">
        <v>0.24877139953202007</v>
      </c>
      <c r="AC5" s="48">
        <v>0.32797745852794413</v>
      </c>
      <c r="AE5" s="50">
        <f t="shared" si="0"/>
        <v>4.3394785371165163</v>
      </c>
      <c r="AF5" s="50">
        <f t="shared" si="1"/>
        <v>5.7211204528229747</v>
      </c>
      <c r="AG5" s="51">
        <f t="shared" si="1"/>
        <v>0.75850151607545435</v>
      </c>
    </row>
    <row r="6" spans="1:34">
      <c r="A6" s="48" t="s">
        <v>862</v>
      </c>
      <c r="B6" s="49">
        <v>52.7228858125142</v>
      </c>
      <c r="C6" s="49"/>
      <c r="D6" s="48">
        <v>0.28710000000000002</v>
      </c>
      <c r="E6" s="48"/>
      <c r="F6" s="48"/>
      <c r="G6" s="48">
        <v>6.6500000000000004E-2</v>
      </c>
      <c r="H6" s="48">
        <v>0.57950000000000002</v>
      </c>
      <c r="I6" s="48"/>
      <c r="J6" s="49">
        <v>39.189538915460609</v>
      </c>
      <c r="K6" s="48">
        <v>0.99219999999999997</v>
      </c>
      <c r="L6" s="48"/>
      <c r="M6" s="49">
        <v>3.0239766563843729</v>
      </c>
      <c r="N6" s="48">
        <v>0.55689999999999995</v>
      </c>
      <c r="P6" s="48">
        <v>9.9287408279877223</v>
      </c>
      <c r="Q6" s="48">
        <v>0</v>
      </c>
      <c r="R6" s="48">
        <v>9.7839091278730556E-2</v>
      </c>
      <c r="S6" s="48">
        <v>0</v>
      </c>
      <c r="T6" s="48">
        <v>0</v>
      </c>
      <c r="U6" s="48">
        <v>9.8998496758301458E-3</v>
      </c>
      <c r="V6" s="48">
        <v>8.5180994980624966E-2</v>
      </c>
      <c r="W6" s="48">
        <v>10.121660763922909</v>
      </c>
      <c r="X6" s="48">
        <v>5.8313896468195745</v>
      </c>
      <c r="Y6" s="48">
        <v>0.17439233233376009</v>
      </c>
      <c r="Z6" s="48">
        <v>6.0057819791533342</v>
      </c>
      <c r="AA6" s="48">
        <v>1.6907298568019742</v>
      </c>
      <c r="AB6" s="48">
        <v>0.16589784741463026</v>
      </c>
      <c r="AC6" s="48">
        <v>0.14337229578339555</v>
      </c>
      <c r="AE6" s="50">
        <f t="shared" si="0"/>
        <v>11.792584108134115</v>
      </c>
      <c r="AF6" s="50">
        <f t="shared" si="1"/>
        <v>10.191391167218192</v>
      </c>
      <c r="AG6" s="51">
        <f t="shared" si="1"/>
        <v>1.1571123033787918</v>
      </c>
    </row>
    <row r="7" spans="1:34">
      <c r="A7" s="48" t="s">
        <v>863</v>
      </c>
      <c r="B7" s="49">
        <v>53.515343365086785</v>
      </c>
      <c r="C7" s="49"/>
      <c r="D7" s="48">
        <v>0.217</v>
      </c>
      <c r="E7" s="48"/>
      <c r="F7" s="48"/>
      <c r="G7" s="48">
        <v>0.1099</v>
      </c>
      <c r="H7" s="48">
        <v>0.41570000000000001</v>
      </c>
      <c r="I7" s="48"/>
      <c r="J7" s="49">
        <v>40.259463510156685</v>
      </c>
      <c r="K7" s="48">
        <v>0.35870000000000002</v>
      </c>
      <c r="L7" s="48"/>
      <c r="M7" s="49">
        <v>3.046821415978894</v>
      </c>
      <c r="N7" s="48">
        <v>0.73380000000000001</v>
      </c>
      <c r="P7" s="48">
        <v>9.9604452857547212</v>
      </c>
      <c r="Q7" s="48">
        <v>0</v>
      </c>
      <c r="R7" s="48">
        <v>7.3087715736766506E-2</v>
      </c>
      <c r="S7" s="48">
        <v>0</v>
      </c>
      <c r="T7" s="48">
        <v>0</v>
      </c>
      <c r="U7" s="48">
        <v>1.6170002397405781E-2</v>
      </c>
      <c r="V7" s="48">
        <v>6.03913488765805E-2</v>
      </c>
      <c r="W7" s="48">
        <v>10.110094352765474</v>
      </c>
      <c r="X7" s="48">
        <v>5.9207309726639634</v>
      </c>
      <c r="Y7" s="48">
        <v>6.2311036721500138E-2</v>
      </c>
      <c r="Z7" s="48">
        <v>5.9830420093854633</v>
      </c>
      <c r="AA7" s="48">
        <v>1.6744119423474055</v>
      </c>
      <c r="AB7" s="48">
        <v>0.21604622265799553</v>
      </c>
      <c r="AC7" s="48">
        <v>0.10954183499459894</v>
      </c>
      <c r="AE7" s="50">
        <f>AA7/AC7</f>
        <v>15.285593329981774</v>
      </c>
      <c r="AF7" s="50">
        <f>AA7/AB7</f>
        <v>7.7502486354414319</v>
      </c>
      <c r="AG7" s="51">
        <f>AB7/AC7</f>
        <v>1.9722713488289465</v>
      </c>
    </row>
    <row r="8" spans="1:34" s="53" customFormat="1">
      <c r="A8" s="52" t="s">
        <v>886</v>
      </c>
      <c r="B8" s="52">
        <v>52.096746511716105</v>
      </c>
      <c r="C8" s="52"/>
      <c r="D8" s="52">
        <v>0.26190000000000002</v>
      </c>
      <c r="E8" s="52"/>
      <c r="F8" s="52"/>
      <c r="G8" s="52">
        <v>0.14729999999999999</v>
      </c>
      <c r="H8" s="52">
        <v>0.6754</v>
      </c>
      <c r="I8" s="52"/>
      <c r="J8" s="52">
        <v>38.611969001509635</v>
      </c>
      <c r="K8" s="52">
        <v>0.63949999999999996</v>
      </c>
      <c r="L8" s="52"/>
      <c r="M8" s="52">
        <v>2.5607188538853953</v>
      </c>
      <c r="N8" s="52">
        <v>1.5</v>
      </c>
      <c r="P8" s="52">
        <v>9.9845262255808915</v>
      </c>
      <c r="Q8" s="52">
        <v>0</v>
      </c>
      <c r="R8" s="52">
        <v>9.0831518661229405E-2</v>
      </c>
      <c r="S8" s="52">
        <v>0</v>
      </c>
      <c r="T8" s="52">
        <v>0</v>
      </c>
      <c r="U8" s="52">
        <v>2.2316781472930994E-2</v>
      </c>
      <c r="V8" s="52">
        <v>0.10103507864091553</v>
      </c>
      <c r="W8" s="52">
        <v>10.198709604355967</v>
      </c>
      <c r="X8" s="52">
        <v>5.8471699328249418</v>
      </c>
      <c r="Y8" s="52">
        <v>0.11439066145614693</v>
      </c>
      <c r="Z8" s="52">
        <v>5.9615605942810888</v>
      </c>
      <c r="AA8" s="52">
        <v>1.449084244320314</v>
      </c>
      <c r="AB8" s="52">
        <v>0.45475412929064657</v>
      </c>
      <c r="AC8" s="52">
        <v>9.6161626389039412E-2</v>
      </c>
      <c r="AE8" s="54">
        <f>AA8/AC8</f>
        <v>15.069256820363865</v>
      </c>
      <c r="AF8" s="54">
        <f>AA8/AB8</f>
        <v>3.1865224546299</v>
      </c>
      <c r="AG8" s="55">
        <f>AB8/AC8</f>
        <v>4.7290602953287806</v>
      </c>
      <c r="AH8" s="56"/>
    </row>
    <row r="9" spans="1:34">
      <c r="A9" s="57" t="s">
        <v>864</v>
      </c>
      <c r="B9" s="49">
        <v>53.583827351111573</v>
      </c>
      <c r="C9" s="49"/>
      <c r="D9" s="57">
        <v>8.1199999999999994E-2</v>
      </c>
      <c r="E9" s="57"/>
      <c r="F9" s="57"/>
      <c r="G9" s="57">
        <v>9.1499999999999998E-2</v>
      </c>
      <c r="H9" s="57">
        <v>0.44779999999999998</v>
      </c>
      <c r="I9" s="57"/>
      <c r="J9" s="49">
        <v>40.439362335813549</v>
      </c>
      <c r="K9" s="57">
        <v>0.52539999999999998</v>
      </c>
      <c r="L9" s="57"/>
      <c r="M9" s="49">
        <v>3.8782831087687177</v>
      </c>
      <c r="N9" s="57">
        <v>0.15049999999999999</v>
      </c>
      <c r="P9" s="57">
        <v>9.9271729357957899</v>
      </c>
      <c r="Q9" s="57">
        <v>0</v>
      </c>
      <c r="R9" s="57">
        <v>2.7222756776995503E-2</v>
      </c>
      <c r="S9" s="57">
        <v>0</v>
      </c>
      <c r="T9" s="57">
        <v>0</v>
      </c>
      <c r="U9" s="57">
        <v>1.3400620388848671E-2</v>
      </c>
      <c r="V9" s="57">
        <v>6.4754538637134998E-2</v>
      </c>
      <c r="W9" s="57">
        <v>10.032550851598769</v>
      </c>
      <c r="X9" s="57">
        <v>5.9197458581166407</v>
      </c>
      <c r="Y9" s="57">
        <v>9.0847940749064438E-2</v>
      </c>
      <c r="Z9" s="57">
        <v>6.0105937988657052</v>
      </c>
      <c r="AA9" s="57">
        <v>2.1211103623981278</v>
      </c>
      <c r="AB9" s="57">
        <v>4.4105920347391643E-2</v>
      </c>
      <c r="AC9" s="57">
        <v>-0.16521628274551942</v>
      </c>
      <c r="AE9" s="58">
        <f t="shared" si="0"/>
        <v>-12.838385703576492</v>
      </c>
      <c r="AF9" s="58">
        <f t="shared" si="1"/>
        <v>48.091284473640215</v>
      </c>
      <c r="AG9" s="59">
        <f t="shared" si="1"/>
        <v>-0.26695867752531055</v>
      </c>
    </row>
    <row r="10" spans="1:34">
      <c r="A10" s="57" t="s">
        <v>865</v>
      </c>
      <c r="B10" s="49">
        <v>54.033864973560192</v>
      </c>
      <c r="C10" s="49"/>
      <c r="D10" s="57">
        <v>0.12620000000000001</v>
      </c>
      <c r="E10" s="57"/>
      <c r="F10" s="57"/>
      <c r="G10" s="57">
        <v>8.2699999999999996E-2</v>
      </c>
      <c r="H10" s="57">
        <v>0.37690000000000001</v>
      </c>
      <c r="I10" s="57"/>
      <c r="J10" s="49">
        <v>40.306805306382174</v>
      </c>
      <c r="K10" s="57">
        <v>0.65780000000000005</v>
      </c>
      <c r="L10" s="57"/>
      <c r="M10" s="49">
        <v>3.6732967973258028</v>
      </c>
      <c r="N10" s="57">
        <v>9.9500000000000005E-2</v>
      </c>
      <c r="P10" s="57">
        <v>9.9799488413088735</v>
      </c>
      <c r="Q10" s="57">
        <v>0</v>
      </c>
      <c r="R10" s="57">
        <v>4.2179929916934776E-2</v>
      </c>
      <c r="S10" s="57">
        <v>0</v>
      </c>
      <c r="T10" s="57">
        <v>0</v>
      </c>
      <c r="U10" s="57">
        <v>1.2074794420461318E-2</v>
      </c>
      <c r="V10" s="57">
        <v>5.4335377268952302E-2</v>
      </c>
      <c r="W10" s="57">
        <v>10.088538942915223</v>
      </c>
      <c r="X10" s="57">
        <v>5.882305367966195</v>
      </c>
      <c r="Y10" s="57">
        <v>0.11339380106387803</v>
      </c>
      <c r="Z10" s="57">
        <v>5.9956991690300727</v>
      </c>
      <c r="AA10" s="57">
        <v>2.0142765135241243</v>
      </c>
      <c r="AB10" s="57">
        <v>2.9070593265213135E-2</v>
      </c>
      <c r="AC10" s="57">
        <v>-4.3347106789337425E-2</v>
      </c>
      <c r="AE10" s="58">
        <f t="shared" si="0"/>
        <v>-46.468534181838372</v>
      </c>
      <c r="AF10" s="58">
        <f t="shared" si="1"/>
        <v>69.289143676832921</v>
      </c>
      <c r="AG10" s="59">
        <f t="shared" si="1"/>
        <v>-0.67064668021543605</v>
      </c>
    </row>
    <row r="11" spans="1:34">
      <c r="A11" s="57" t="s">
        <v>866</v>
      </c>
      <c r="B11" s="49">
        <v>53.750145602886057</v>
      </c>
      <c r="C11" s="49"/>
      <c r="D11" s="57">
        <v>0.1147</v>
      </c>
      <c r="E11" s="57"/>
      <c r="F11" s="57"/>
      <c r="G11" s="57">
        <v>8.3400000000000002E-2</v>
      </c>
      <c r="H11" s="57">
        <v>0.48130000000000001</v>
      </c>
      <c r="I11" s="57"/>
      <c r="J11" s="49">
        <v>39.501994770548841</v>
      </c>
      <c r="K11" s="57">
        <v>0.96740000000000004</v>
      </c>
      <c r="L11" s="57"/>
      <c r="M11" s="49">
        <v>3.812436827527538</v>
      </c>
      <c r="N11" s="57">
        <v>0.1089</v>
      </c>
      <c r="P11" s="57">
        <v>10.018135686336874</v>
      </c>
      <c r="Q11" s="57">
        <v>0</v>
      </c>
      <c r="R11" s="57">
        <v>3.8686095486016502E-2</v>
      </c>
      <c r="S11" s="57">
        <v>0</v>
      </c>
      <c r="T11" s="57">
        <v>0</v>
      </c>
      <c r="U11" s="57">
        <v>1.228811505624893E-2</v>
      </c>
      <c r="V11" s="57">
        <v>7.0019240185057771E-2</v>
      </c>
      <c r="W11" s="57">
        <v>10.139129137064197</v>
      </c>
      <c r="X11" s="57">
        <v>5.81745722237204</v>
      </c>
      <c r="Y11" s="57">
        <v>0.16828542737435417</v>
      </c>
      <c r="Z11" s="57">
        <v>5.9857426497463946</v>
      </c>
      <c r="AA11" s="57">
        <v>2.1096514451304134</v>
      </c>
      <c r="AB11" s="57">
        <v>3.2107291903834788E-2</v>
      </c>
      <c r="AC11" s="57">
        <v>-0.14175873703424816</v>
      </c>
      <c r="AE11" s="58">
        <f t="shared" si="0"/>
        <v>-14.881985331321998</v>
      </c>
      <c r="AF11" s="58">
        <f t="shared" si="1"/>
        <v>65.70630283765675</v>
      </c>
      <c r="AG11" s="59">
        <f t="shared" si="1"/>
        <v>-0.22649250815544328</v>
      </c>
    </row>
    <row r="12" spans="1:34">
      <c r="A12" s="57" t="s">
        <v>867</v>
      </c>
      <c r="B12" s="49">
        <v>53.358808539887256</v>
      </c>
      <c r="C12" s="49"/>
      <c r="D12" s="57">
        <v>0.26729999999999998</v>
      </c>
      <c r="E12" s="57"/>
      <c r="F12" s="57"/>
      <c r="G12" s="57">
        <v>3.6999999999999998E-2</v>
      </c>
      <c r="H12" s="57">
        <v>0.12230000000000001</v>
      </c>
      <c r="I12" s="57"/>
      <c r="J12" s="49">
        <v>40.070096325254724</v>
      </c>
      <c r="K12" s="57">
        <v>0.33379999999999999</v>
      </c>
      <c r="L12" s="57"/>
      <c r="M12" s="49">
        <v>3.4413967469895779</v>
      </c>
      <c r="N12" s="57">
        <v>0.29559999999999997</v>
      </c>
      <c r="P12" s="57">
        <v>9.9921780536417177</v>
      </c>
      <c r="Q12" s="57">
        <v>0</v>
      </c>
      <c r="R12" s="57">
        <v>9.0581022022305904E-2</v>
      </c>
      <c r="S12" s="57">
        <v>0</v>
      </c>
      <c r="T12" s="57">
        <v>0</v>
      </c>
      <c r="U12" s="57">
        <v>5.4773150109212526E-3</v>
      </c>
      <c r="V12" s="57">
        <v>1.7876181903849056E-2</v>
      </c>
      <c r="W12" s="57">
        <v>10.106112572578795</v>
      </c>
      <c r="X12" s="57">
        <v>5.9289984112021035</v>
      </c>
      <c r="Y12" s="57">
        <v>5.834095521354956E-2</v>
      </c>
      <c r="Z12" s="57">
        <v>5.9873393664156529</v>
      </c>
      <c r="AA12" s="57">
        <v>1.9133286358094623</v>
      </c>
      <c r="AB12" s="57">
        <v>8.7564284360328967E-2</v>
      </c>
      <c r="AC12" s="57">
        <v>-8.9292016979129751E-4</v>
      </c>
      <c r="AE12" s="58">
        <f t="shared" si="0"/>
        <v>-2142.7768131351149</v>
      </c>
      <c r="AF12" s="58">
        <f t="shared" si="1"/>
        <v>21.850559846250473</v>
      </c>
      <c r="AG12" s="59">
        <f t="shared" si="1"/>
        <v>-98.065076053546193</v>
      </c>
    </row>
    <row r="13" spans="1:34">
      <c r="A13" s="57" t="s">
        <v>868</v>
      </c>
      <c r="B13" s="49">
        <v>53.857763295210731</v>
      </c>
      <c r="C13" s="49"/>
      <c r="D13" s="57">
        <v>0.17599999999999999</v>
      </c>
      <c r="E13" s="57"/>
      <c r="F13" s="57"/>
      <c r="G13" s="57">
        <v>7.4399999999999994E-2</v>
      </c>
      <c r="H13" s="57">
        <v>0.13880000000000001</v>
      </c>
      <c r="I13" s="57"/>
      <c r="J13" s="49">
        <v>39.653488518470418</v>
      </c>
      <c r="K13" s="57">
        <v>0.31580000000000003</v>
      </c>
      <c r="L13" s="57"/>
      <c r="M13" s="49">
        <v>3.5434327691375169</v>
      </c>
      <c r="N13" s="57">
        <v>0.2949</v>
      </c>
      <c r="P13" s="57">
        <v>10.115753645169653</v>
      </c>
      <c r="Q13" s="57">
        <v>0</v>
      </c>
      <c r="R13" s="57">
        <v>5.9820056071300046E-2</v>
      </c>
      <c r="S13" s="57">
        <v>0</v>
      </c>
      <c r="T13" s="57">
        <v>0</v>
      </c>
      <c r="U13" s="57">
        <v>1.1046757500803516E-2</v>
      </c>
      <c r="V13" s="57">
        <v>2.0348559227607487E-2</v>
      </c>
      <c r="W13" s="57">
        <v>10.206969017969364</v>
      </c>
      <c r="X13" s="57">
        <v>5.8848884919693178</v>
      </c>
      <c r="Y13" s="57">
        <v>5.5359890071497608E-2</v>
      </c>
      <c r="Z13" s="57">
        <v>5.9402483820408154</v>
      </c>
      <c r="AA13" s="57">
        <v>1.9759452866397387</v>
      </c>
      <c r="AB13" s="57">
        <v>8.7617979845342434E-2</v>
      </c>
      <c r="AC13" s="57">
        <v>-6.3563266485081107E-2</v>
      </c>
      <c r="AE13" s="58">
        <f t="shared" si="0"/>
        <v>-31.086276648534284</v>
      </c>
      <c r="AF13" s="58">
        <f t="shared" si="1"/>
        <v>22.551824295966981</v>
      </c>
      <c r="AG13" s="59">
        <f t="shared" si="1"/>
        <v>-1.378437337953788</v>
      </c>
    </row>
    <row r="14" spans="1:34">
      <c r="A14" s="57" t="s">
        <v>869</v>
      </c>
      <c r="B14" s="49">
        <v>53.182706861537795</v>
      </c>
      <c r="C14" s="49"/>
      <c r="D14" s="57">
        <v>0.26419999999999999</v>
      </c>
      <c r="E14" s="57"/>
      <c r="F14" s="57"/>
      <c r="G14" s="57">
        <v>8.2600000000000007E-2</v>
      </c>
      <c r="H14" s="57">
        <v>7.2700000000000001E-2</v>
      </c>
      <c r="I14" s="57"/>
      <c r="J14" s="49">
        <v>40.477235772793939</v>
      </c>
      <c r="K14" s="57">
        <v>0.29220000000000002</v>
      </c>
      <c r="L14" s="57"/>
      <c r="M14" s="49">
        <v>3.270881652601771</v>
      </c>
      <c r="N14" s="57">
        <v>0.3322</v>
      </c>
      <c r="P14" s="57">
        <v>9.9187072803733791</v>
      </c>
      <c r="Q14" s="57">
        <v>0</v>
      </c>
      <c r="R14" s="57">
        <v>8.9166488922608853E-2</v>
      </c>
      <c r="S14" s="57">
        <v>0</v>
      </c>
      <c r="T14" s="57">
        <v>0</v>
      </c>
      <c r="U14" s="57">
        <v>1.2178018708490154E-2</v>
      </c>
      <c r="V14" s="57">
        <v>1.0583110093413128E-2</v>
      </c>
      <c r="W14" s="57">
        <v>10.030634898097892</v>
      </c>
      <c r="X14" s="57">
        <v>5.9648893097994353</v>
      </c>
      <c r="Y14" s="57">
        <v>5.0862535932412405E-2</v>
      </c>
      <c r="Z14" s="57">
        <v>6.015751845731848</v>
      </c>
      <c r="AA14" s="57">
        <v>1.8006220798876196</v>
      </c>
      <c r="AB14" s="57">
        <v>9.8006029697677369E-2</v>
      </c>
      <c r="AC14" s="57">
        <v>0.10137189041470306</v>
      </c>
      <c r="AE14" s="58">
        <f t="shared" si="0"/>
        <v>17.762538239362417</v>
      </c>
      <c r="AF14" s="58">
        <f t="shared" si="1"/>
        <v>18.372564274280485</v>
      </c>
      <c r="AG14" s="59">
        <f t="shared" si="1"/>
        <v>0.96679690293575204</v>
      </c>
    </row>
    <row r="15" spans="1:34">
      <c r="A15" s="57" t="s">
        <v>870</v>
      </c>
      <c r="B15" s="49">
        <v>52.92833777058857</v>
      </c>
      <c r="C15" s="49"/>
      <c r="D15" s="57">
        <v>0.10349999999999999</v>
      </c>
      <c r="E15" s="57"/>
      <c r="F15" s="57"/>
      <c r="G15" s="57">
        <v>6.8599999999999994E-2</v>
      </c>
      <c r="H15" s="57">
        <v>0.1676</v>
      </c>
      <c r="I15" s="57"/>
      <c r="J15" s="49">
        <v>40.335210384117467</v>
      </c>
      <c r="K15" s="57">
        <v>0.58499999999999996</v>
      </c>
      <c r="L15" s="57"/>
      <c r="M15" s="49">
        <v>3.4014268183375407</v>
      </c>
      <c r="N15" s="57">
        <v>0.1799</v>
      </c>
      <c r="P15" s="57">
        <v>9.8764804784891513</v>
      </c>
      <c r="Q15" s="57">
        <v>0</v>
      </c>
      <c r="R15" s="57">
        <v>3.4949303199648729E-2</v>
      </c>
      <c r="S15" s="57">
        <v>0</v>
      </c>
      <c r="T15" s="57">
        <v>0</v>
      </c>
      <c r="U15" s="57">
        <v>1.0119289583834821E-2</v>
      </c>
      <c r="V15" s="57">
        <v>2.4410812586840459E-2</v>
      </c>
      <c r="W15" s="57">
        <v>9.9459598838594765</v>
      </c>
      <c r="X15" s="57">
        <v>5.9470992708783861</v>
      </c>
      <c r="Y15" s="57">
        <v>0.10188329527219298</v>
      </c>
      <c r="Z15" s="57">
        <v>6.0489825661505794</v>
      </c>
      <c r="AA15" s="57">
        <v>1.873476246703567</v>
      </c>
      <c r="AB15" s="57">
        <v>5.3102338913267357E-2</v>
      </c>
      <c r="AC15" s="57">
        <v>7.3421414383165601E-2</v>
      </c>
      <c r="AE15" s="58">
        <f t="shared" si="0"/>
        <v>25.516755056316736</v>
      </c>
      <c r="AF15" s="58">
        <f t="shared" si="1"/>
        <v>35.280484533149036</v>
      </c>
      <c r="AG15" s="59">
        <f t="shared" si="1"/>
        <v>0.72325409908533311</v>
      </c>
    </row>
    <row r="16" spans="1:34">
      <c r="A16" s="57" t="s">
        <v>871</v>
      </c>
      <c r="B16" s="49">
        <v>54.024081546985229</v>
      </c>
      <c r="C16" s="49"/>
      <c r="D16" s="57">
        <v>0.22020000000000001</v>
      </c>
      <c r="E16" s="57"/>
      <c r="F16" s="57"/>
      <c r="G16" s="57">
        <v>0.1024</v>
      </c>
      <c r="H16" s="57">
        <v>9.6699999999999994E-2</v>
      </c>
      <c r="I16" s="57"/>
      <c r="J16" s="49">
        <v>39.776577188656688</v>
      </c>
      <c r="K16" s="57">
        <v>0.25869999999999999</v>
      </c>
      <c r="L16" s="57"/>
      <c r="M16" s="49">
        <v>3.0388013579604043</v>
      </c>
      <c r="N16" s="57">
        <v>0.23319999999999999</v>
      </c>
      <c r="P16" s="57">
        <v>10.121734611033197</v>
      </c>
      <c r="Q16" s="57">
        <v>0</v>
      </c>
      <c r="R16" s="57">
        <v>7.4656750932189681E-2</v>
      </c>
      <c r="S16" s="57">
        <v>0</v>
      </c>
      <c r="T16" s="57">
        <v>0</v>
      </c>
      <c r="U16" s="57">
        <v>1.5166293785189498E-2</v>
      </c>
      <c r="V16" s="57">
        <v>1.4141266127418702E-2</v>
      </c>
      <c r="W16" s="57">
        <v>10.225698921877996</v>
      </c>
      <c r="X16" s="57">
        <v>5.8884619023583955</v>
      </c>
      <c r="Y16" s="57">
        <v>4.5237348846056687E-2</v>
      </c>
      <c r="Z16" s="57">
        <v>5.9336992512044526</v>
      </c>
      <c r="AA16" s="57">
        <v>1.6805172340328229</v>
      </c>
      <c r="AB16" s="57">
        <v>6.9113777751004107E-2</v>
      </c>
      <c r="AC16" s="57">
        <v>0.25036898821617293</v>
      </c>
      <c r="AE16" s="58">
        <f t="shared" si="0"/>
        <v>6.7121621012496773</v>
      </c>
      <c r="AF16" s="58">
        <f t="shared" si="1"/>
        <v>24.315227567030334</v>
      </c>
      <c r="AG16" s="59">
        <f t="shared" si="1"/>
        <v>0.27604767764340715</v>
      </c>
    </row>
    <row r="17" spans="1:33">
      <c r="A17" s="57" t="s">
        <v>872</v>
      </c>
      <c r="B17" s="49">
        <v>53.6718781902863</v>
      </c>
      <c r="C17" s="49"/>
      <c r="D17" s="57">
        <v>0.12429999999999999</v>
      </c>
      <c r="E17" s="57"/>
      <c r="F17" s="57"/>
      <c r="G17" s="57">
        <v>7.3700000000000002E-2</v>
      </c>
      <c r="H17" s="57">
        <v>0.11070000000000001</v>
      </c>
      <c r="I17" s="57"/>
      <c r="J17" s="49">
        <v>39.634551799980215</v>
      </c>
      <c r="K17" s="57">
        <v>0.68049999999999999</v>
      </c>
      <c r="L17" s="57"/>
      <c r="M17" s="49">
        <v>3.0388013579604043</v>
      </c>
      <c r="N17" s="57">
        <v>0.15310000000000001</v>
      </c>
      <c r="P17" s="57">
        <v>10.051523731838524</v>
      </c>
      <c r="Q17" s="57">
        <v>0</v>
      </c>
      <c r="R17" s="57">
        <v>4.2125052470866425E-2</v>
      </c>
      <c r="S17" s="57">
        <v>0</v>
      </c>
      <c r="T17" s="57">
        <v>0</v>
      </c>
      <c r="U17" s="57">
        <v>1.0910999879995822E-2</v>
      </c>
      <c r="V17" s="57">
        <v>1.6181806274619445E-2</v>
      </c>
      <c r="W17" s="57">
        <v>10.120741590464007</v>
      </c>
      <c r="X17" s="57">
        <v>5.8649723281831267</v>
      </c>
      <c r="Y17" s="57">
        <v>0.1189450576568047</v>
      </c>
      <c r="Z17" s="57">
        <v>5.9839173858399315</v>
      </c>
      <c r="AA17" s="57">
        <v>1.6798114065723062</v>
      </c>
      <c r="AB17" s="57">
        <v>4.5355382312083657E-2</v>
      </c>
      <c r="AC17" s="57">
        <v>0.27483321111561015</v>
      </c>
      <c r="AE17" s="58">
        <f t="shared" si="0"/>
        <v>6.1121121415915196</v>
      </c>
      <c r="AF17" s="58">
        <f t="shared" si="1"/>
        <v>37.03664969713568</v>
      </c>
      <c r="AG17" s="59">
        <f t="shared" si="1"/>
        <v>0.16502875372294309</v>
      </c>
    </row>
    <row r="18" spans="1:33">
      <c r="A18" s="57" t="s">
        <v>873</v>
      </c>
      <c r="B18" s="49">
        <v>53.349025113312287</v>
      </c>
      <c r="C18" s="49"/>
      <c r="D18" s="57">
        <v>0.24990000000000001</v>
      </c>
      <c r="E18" s="57"/>
      <c r="F18" s="57"/>
      <c r="G18" s="57">
        <v>8.6300000000000002E-2</v>
      </c>
      <c r="H18" s="57">
        <v>8.6300000000000002E-2</v>
      </c>
      <c r="I18" s="57"/>
      <c r="J18" s="49">
        <v>39.871260781107665</v>
      </c>
      <c r="K18" s="57">
        <v>0.29289999999999999</v>
      </c>
      <c r="L18" s="57"/>
      <c r="M18" s="49">
        <v>3.4666994012054251</v>
      </c>
      <c r="N18" s="57">
        <v>0.15229999999999999</v>
      </c>
      <c r="P18" s="57">
        <v>10.026679880384876</v>
      </c>
      <c r="Q18" s="57">
        <v>0</v>
      </c>
      <c r="R18" s="57">
        <v>8.4992603946966533E-2</v>
      </c>
      <c r="S18" s="57">
        <v>0</v>
      </c>
      <c r="T18" s="57">
        <v>0</v>
      </c>
      <c r="U18" s="57">
        <v>1.2821930296261472E-2</v>
      </c>
      <c r="V18" s="57">
        <v>1.266005886957714E-2</v>
      </c>
      <c r="W18" s="57">
        <v>10.137154473497683</v>
      </c>
      <c r="X18" s="57">
        <v>5.9210337633790591</v>
      </c>
      <c r="Y18" s="57">
        <v>5.1378710014076137E-2</v>
      </c>
      <c r="Z18" s="57">
        <v>5.9724124733931356</v>
      </c>
      <c r="AA18" s="57">
        <v>1.9231800816214359</v>
      </c>
      <c r="AB18" s="57">
        <v>4.5279236740521894E-2</v>
      </c>
      <c r="AC18" s="57">
        <v>3.1540681638042162E-2</v>
      </c>
      <c r="AE18" s="58">
        <f t="shared" si="0"/>
        <v>60.97458842810267</v>
      </c>
      <c r="AF18" s="58">
        <f t="shared" si="1"/>
        <v>42.473774296206678</v>
      </c>
      <c r="AG18" s="59">
        <f t="shared" si="1"/>
        <v>1.4355820606587415</v>
      </c>
    </row>
    <row r="19" spans="1:33">
      <c r="A19" s="57" t="s">
        <v>874</v>
      </c>
      <c r="B19" s="49">
        <v>53.994731267260313</v>
      </c>
      <c r="C19" s="49"/>
      <c r="D19" s="57">
        <v>2.1100000000000001E-2</v>
      </c>
      <c r="E19" s="57"/>
      <c r="F19" s="57"/>
      <c r="G19" s="57">
        <v>6.9000000000000006E-2</v>
      </c>
      <c r="H19" s="57">
        <v>0.1133</v>
      </c>
      <c r="I19" s="57"/>
      <c r="J19" s="49">
        <v>39.833387344127274</v>
      </c>
      <c r="K19" s="57">
        <v>0.3987</v>
      </c>
      <c r="L19" s="57"/>
      <c r="M19" s="49">
        <v>3.61174958535628</v>
      </c>
      <c r="N19" s="57">
        <v>9.7600000000000006E-2</v>
      </c>
      <c r="P19" s="57">
        <v>10.104830353231598</v>
      </c>
      <c r="Q19" s="57">
        <v>0</v>
      </c>
      <c r="R19" s="57">
        <v>7.1456923633768489E-3</v>
      </c>
      <c r="S19" s="57">
        <v>0</v>
      </c>
      <c r="T19" s="57">
        <v>0</v>
      </c>
      <c r="U19" s="57">
        <v>1.02079536019597E-2</v>
      </c>
      <c r="V19" s="57">
        <v>1.6550145647338352E-2</v>
      </c>
      <c r="W19" s="57">
        <v>10.138734144844273</v>
      </c>
      <c r="X19" s="57">
        <v>5.8902237013890986</v>
      </c>
      <c r="Y19" s="57">
        <v>6.9639723932334474E-2</v>
      </c>
      <c r="Z19" s="57">
        <v>5.9598634253214327</v>
      </c>
      <c r="AA19" s="57">
        <v>1.9951170463624284</v>
      </c>
      <c r="AB19" s="57">
        <v>2.8893223202727743E-2</v>
      </c>
      <c r="AC19" s="57">
        <v>-2.4010269565156114E-2</v>
      </c>
      <c r="AE19" s="58">
        <f t="shared" si="0"/>
        <v>-83.094320992453888</v>
      </c>
      <c r="AF19" s="58">
        <f t="shared" si="1"/>
        <v>69.051383861322677</v>
      </c>
      <c r="AG19" s="59">
        <f t="shared" si="1"/>
        <v>-1.2033693801029959</v>
      </c>
    </row>
    <row r="20" spans="1:33">
      <c r="A20" s="60" t="s">
        <v>875</v>
      </c>
      <c r="B20" s="49">
        <v>53.593610777686543</v>
      </c>
      <c r="C20" s="49"/>
      <c r="D20" s="60">
        <v>0.1699</v>
      </c>
      <c r="E20" s="60"/>
      <c r="F20" s="60"/>
      <c r="G20" s="60">
        <v>8.4199999999999997E-2</v>
      </c>
      <c r="H20" s="60">
        <v>8.8800000000000004E-2</v>
      </c>
      <c r="I20" s="60"/>
      <c r="J20" s="49">
        <v>39.786045547901786</v>
      </c>
      <c r="K20" s="60">
        <v>0.32869999999999999</v>
      </c>
      <c r="L20" s="60"/>
      <c r="M20" s="49">
        <v>2.764248600007801</v>
      </c>
      <c r="N20" s="60">
        <v>0.16070000000000001</v>
      </c>
      <c r="P20" s="60">
        <v>10.067275902672451</v>
      </c>
      <c r="Q20" s="60">
        <v>0</v>
      </c>
      <c r="R20" s="60">
        <v>5.7753266004900286E-2</v>
      </c>
      <c r="S20" s="60">
        <v>0</v>
      </c>
      <c r="T20" s="60">
        <v>0</v>
      </c>
      <c r="U20" s="60">
        <v>1.2503252410394128E-2</v>
      </c>
      <c r="V20" s="60">
        <v>1.3019856165292713E-2</v>
      </c>
      <c r="W20" s="60">
        <v>10.150552277253038</v>
      </c>
      <c r="X20" s="60">
        <v>5.9052275257141327</v>
      </c>
      <c r="Y20" s="60">
        <v>5.7627770732042241E-2</v>
      </c>
      <c r="Z20" s="60">
        <v>5.9628552964461745</v>
      </c>
      <c r="AA20" s="60">
        <v>1.5416182335376167</v>
      </c>
      <c r="AB20" s="60">
        <v>4.7751097979873904E-2</v>
      </c>
      <c r="AC20" s="60">
        <v>0.41063066848250934</v>
      </c>
      <c r="AE20" s="15">
        <f t="shared" si="0"/>
        <v>3.7542695951928913</v>
      </c>
      <c r="AF20" s="15">
        <f t="shared" ref="AF20:AG29" si="2">AA20/AB20</f>
        <v>32.284456248260028</v>
      </c>
      <c r="AG20" s="61">
        <f t="shared" si="2"/>
        <v>0.11628721779680673</v>
      </c>
    </row>
    <row r="21" spans="1:33">
      <c r="A21" s="60" t="s">
        <v>876</v>
      </c>
      <c r="B21" s="49">
        <v>53.799062735760913</v>
      </c>
      <c r="C21" s="49"/>
      <c r="D21" s="60">
        <v>9.0200000000000002E-2</v>
      </c>
      <c r="E21" s="60"/>
      <c r="F21" s="60"/>
      <c r="G21" s="60">
        <v>8.7999999999999995E-2</v>
      </c>
      <c r="H21" s="60">
        <v>6.1699999999999998E-2</v>
      </c>
      <c r="I21" s="60"/>
      <c r="J21" s="49">
        <v>39.501994770548841</v>
      </c>
      <c r="K21" s="60">
        <v>0.157</v>
      </c>
      <c r="L21" s="60"/>
      <c r="M21" s="49">
        <v>2.8013526080615971</v>
      </c>
      <c r="N21" s="60">
        <v>0.14599999999999999</v>
      </c>
      <c r="P21" s="60">
        <v>10.164402650490832</v>
      </c>
      <c r="Q21" s="60">
        <v>0</v>
      </c>
      <c r="R21" s="60">
        <v>3.0838830909431066E-2</v>
      </c>
      <c r="S21" s="60">
        <v>0</v>
      </c>
      <c r="T21" s="60">
        <v>0</v>
      </c>
      <c r="U21" s="60">
        <v>1.3143219994064186E-2</v>
      </c>
      <c r="V21" s="60">
        <v>9.0988516181458295E-3</v>
      </c>
      <c r="W21" s="60">
        <v>10.217483553012473</v>
      </c>
      <c r="X21" s="60">
        <v>5.8970265776179751</v>
      </c>
      <c r="Y21" s="60">
        <v>2.7684709198652513E-2</v>
      </c>
      <c r="Z21" s="60">
        <v>5.9247112868166276</v>
      </c>
      <c r="AA21" s="60">
        <v>1.5713600777704224</v>
      </c>
      <c r="AB21" s="60">
        <v>4.363435284041671E-2</v>
      </c>
      <c r="AC21" s="60">
        <v>0.38500556938916086</v>
      </c>
      <c r="AE21" s="15">
        <f t="shared" si="0"/>
        <v>4.0813957062062727</v>
      </c>
      <c r="AF21" s="15">
        <f t="shared" si="2"/>
        <v>36.011994574947288</v>
      </c>
      <c r="AG21" s="61">
        <f t="shared" si="2"/>
        <v>0.11333434191522414</v>
      </c>
    </row>
    <row r="22" spans="1:33">
      <c r="A22" s="60" t="s">
        <v>877</v>
      </c>
      <c r="B22" s="49">
        <v>54.180616372184751</v>
      </c>
      <c r="C22" s="49"/>
      <c r="D22" s="60">
        <v>7.7200000000000005E-2</v>
      </c>
      <c r="E22" s="60"/>
      <c r="F22" s="60"/>
      <c r="G22" s="60">
        <v>8.7300000000000003E-2</v>
      </c>
      <c r="H22" s="60">
        <v>4.7699999999999999E-2</v>
      </c>
      <c r="I22" s="60"/>
      <c r="J22" s="49">
        <v>40.032222888274333</v>
      </c>
      <c r="K22" s="60">
        <v>0.15579999999999999</v>
      </c>
      <c r="L22" s="60"/>
      <c r="M22" s="49">
        <v>2.6993165859136581</v>
      </c>
      <c r="N22" s="60">
        <v>0.13769999999999999</v>
      </c>
      <c r="P22" s="60">
        <v>10.129057723580164</v>
      </c>
      <c r="Q22" s="60">
        <v>0</v>
      </c>
      <c r="R22" s="60">
        <v>2.6117200440065554E-2</v>
      </c>
      <c r="S22" s="60">
        <v>0</v>
      </c>
      <c r="T22" s="60">
        <v>0</v>
      </c>
      <c r="U22" s="60">
        <v>1.2901829622367175E-2</v>
      </c>
      <c r="V22" s="60">
        <v>6.9604569436325378E-3</v>
      </c>
      <c r="W22" s="60">
        <v>10.175037210586229</v>
      </c>
      <c r="X22" s="60">
        <v>5.9134607369688847</v>
      </c>
      <c r="Y22" s="60">
        <v>2.7184773605795264E-2</v>
      </c>
      <c r="Z22" s="60">
        <v>5.9406455105746803</v>
      </c>
      <c r="AA22" s="60">
        <v>1.4982342289611643</v>
      </c>
      <c r="AB22" s="60">
        <v>4.0721857255622003E-2</v>
      </c>
      <c r="AC22" s="60">
        <v>0.46104391378321369</v>
      </c>
      <c r="AE22" s="15">
        <f t="shared" si="0"/>
        <v>3.2496562348411029</v>
      </c>
      <c r="AF22" s="15">
        <f t="shared" si="2"/>
        <v>36.791893345049239</v>
      </c>
      <c r="AG22" s="61">
        <f t="shared" si="2"/>
        <v>8.8325333093475622E-2</v>
      </c>
    </row>
    <row r="23" spans="1:33">
      <c r="A23" s="60" t="s">
        <v>878</v>
      </c>
      <c r="B23" s="49">
        <v>53.906680428085586</v>
      </c>
      <c r="C23" s="49"/>
      <c r="D23" s="60">
        <v>1.41E-2</v>
      </c>
      <c r="E23" s="60"/>
      <c r="F23" s="60"/>
      <c r="G23" s="60">
        <v>7.0400000000000004E-2</v>
      </c>
      <c r="H23" s="60">
        <v>8.5500000000000007E-2</v>
      </c>
      <c r="I23" s="60"/>
      <c r="J23" s="49">
        <v>41.02640060900962</v>
      </c>
      <c r="K23" s="60">
        <v>0.22120000000000001</v>
      </c>
      <c r="L23" s="60"/>
      <c r="M23" s="49">
        <v>2.8538334503443044</v>
      </c>
      <c r="N23" s="60">
        <v>0.13270000000000001</v>
      </c>
      <c r="P23" s="60">
        <v>9.9461195436458514</v>
      </c>
      <c r="Q23" s="60">
        <v>0</v>
      </c>
      <c r="R23" s="60">
        <v>4.7077610960543645E-3</v>
      </c>
      <c r="S23" s="60">
        <v>0</v>
      </c>
      <c r="T23" s="60">
        <v>0</v>
      </c>
      <c r="U23" s="60">
        <v>1.0268232627798378E-2</v>
      </c>
      <c r="V23" s="60">
        <v>1.2313215156671607E-2</v>
      </c>
      <c r="W23" s="60">
        <v>9.9734087525263746</v>
      </c>
      <c r="X23" s="60">
        <v>5.9811047602680434</v>
      </c>
      <c r="Y23" s="60">
        <v>3.8091613675771976E-2</v>
      </c>
      <c r="Z23" s="60">
        <v>6.0191963739438155</v>
      </c>
      <c r="AA23" s="60">
        <v>1.5535675962662172</v>
      </c>
      <c r="AB23" s="60">
        <v>3.8730271468191559E-2</v>
      </c>
      <c r="AC23" s="60">
        <v>0.40770213226559121</v>
      </c>
      <c r="AE23" s="15">
        <f t="shared" si="0"/>
        <v>3.8105456737081025</v>
      </c>
      <c r="AF23" s="15">
        <f t="shared" si="2"/>
        <v>40.112489207366721</v>
      </c>
      <c r="AG23" s="61">
        <f t="shared" si="2"/>
        <v>9.4996489846566043E-2</v>
      </c>
    </row>
    <row r="24" spans="1:33">
      <c r="A24" s="60" t="s">
        <v>879</v>
      </c>
      <c r="B24" s="49">
        <v>54.043648400135169</v>
      </c>
      <c r="C24" s="49"/>
      <c r="D24" s="60">
        <v>0.21249999999999999</v>
      </c>
      <c r="E24" s="60"/>
      <c r="F24" s="60"/>
      <c r="G24" s="60">
        <v>8.2000000000000003E-2</v>
      </c>
      <c r="H24" s="60">
        <v>0.1062</v>
      </c>
      <c r="I24" s="60"/>
      <c r="J24" s="49">
        <v>40.117438121480212</v>
      </c>
      <c r="K24" s="60">
        <v>0.20569999999999999</v>
      </c>
      <c r="L24" s="60"/>
      <c r="M24" s="49">
        <v>2.7920766060481479</v>
      </c>
      <c r="N24" s="60">
        <v>0.1774</v>
      </c>
      <c r="P24" s="60">
        <v>10.081708787094657</v>
      </c>
      <c r="Q24" s="60">
        <v>0</v>
      </c>
      <c r="R24" s="60">
        <v>7.1735253958197159E-2</v>
      </c>
      <c r="S24" s="60">
        <v>0</v>
      </c>
      <c r="T24" s="60">
        <v>0</v>
      </c>
      <c r="U24" s="60">
        <v>1.2092477697592788E-2</v>
      </c>
      <c r="V24" s="60">
        <v>1.546351688891406E-2</v>
      </c>
      <c r="W24" s="60">
        <v>10.181000035639361</v>
      </c>
      <c r="X24" s="60">
        <v>5.913295565152235</v>
      </c>
      <c r="Y24" s="60">
        <v>3.5814339229574395E-2</v>
      </c>
      <c r="Z24" s="60">
        <v>5.9491099043818094</v>
      </c>
      <c r="AA24" s="60">
        <v>1.5463849182432137</v>
      </c>
      <c r="AB24" s="60">
        <v>5.2349391325128607E-2</v>
      </c>
      <c r="AC24" s="60">
        <v>0.40126569043165772</v>
      </c>
      <c r="AE24" s="15">
        <f t="shared" si="0"/>
        <v>3.8537681020764696</v>
      </c>
      <c r="AF24" s="15">
        <f t="shared" si="2"/>
        <v>29.539692422382043</v>
      </c>
      <c r="AG24" s="61">
        <f t="shared" si="2"/>
        <v>0.13046067125453525</v>
      </c>
    </row>
    <row r="25" spans="1:33">
      <c r="A25" s="60" t="s">
        <v>880</v>
      </c>
      <c r="B25" s="49">
        <v>54.20018322533469</v>
      </c>
      <c r="C25" s="49"/>
      <c r="D25" s="60">
        <v>8.1199999999999994E-2</v>
      </c>
      <c r="E25" s="60"/>
      <c r="F25" s="60"/>
      <c r="G25" s="60">
        <v>8.1900000000000001E-2</v>
      </c>
      <c r="H25" s="60">
        <v>5.1900000000000002E-2</v>
      </c>
      <c r="I25" s="60"/>
      <c r="J25" s="49">
        <v>40.950653735048839</v>
      </c>
      <c r="K25" s="60">
        <v>0.1153</v>
      </c>
      <c r="L25" s="60"/>
      <c r="M25" s="49">
        <v>2.7735246020212503</v>
      </c>
      <c r="N25" s="60">
        <v>0.16700000000000001</v>
      </c>
      <c r="P25" s="60">
        <v>10.001027422917742</v>
      </c>
      <c r="Q25" s="60">
        <v>0</v>
      </c>
      <c r="R25" s="60">
        <v>2.7113408024009848E-2</v>
      </c>
      <c r="S25" s="60">
        <v>0</v>
      </c>
      <c r="T25" s="60">
        <v>0</v>
      </c>
      <c r="U25" s="60">
        <v>1.194647336570471E-2</v>
      </c>
      <c r="V25" s="60">
        <v>7.4749017528280221E-3</v>
      </c>
      <c r="W25" s="60">
        <v>10.047562206060283</v>
      </c>
      <c r="X25" s="60">
        <v>5.9705124662923579</v>
      </c>
      <c r="Y25" s="60">
        <v>1.9856666110412816E-2</v>
      </c>
      <c r="Z25" s="60">
        <v>5.9903691324027708</v>
      </c>
      <c r="AA25" s="60">
        <v>1.5194159212573002</v>
      </c>
      <c r="AB25" s="60">
        <v>4.874486442439184E-2</v>
      </c>
      <c r="AC25" s="60">
        <v>0.43183921431830796</v>
      </c>
      <c r="AE25" s="15">
        <f t="shared" si="0"/>
        <v>3.5184760227387346</v>
      </c>
      <c r="AF25" s="15">
        <f t="shared" si="2"/>
        <v>31.170789768306079</v>
      </c>
      <c r="AG25" s="61">
        <f t="shared" si="2"/>
        <v>0.11287734603106721</v>
      </c>
    </row>
    <row r="26" spans="1:33">
      <c r="A26" s="60" t="s">
        <v>881</v>
      </c>
      <c r="B26" s="49">
        <v>53.906680428085586</v>
      </c>
      <c r="C26" s="49"/>
      <c r="D26" s="60">
        <v>0.21010000000000001</v>
      </c>
      <c r="E26" s="60"/>
      <c r="F26" s="60"/>
      <c r="G26" s="60">
        <v>6.7599999999999993E-2</v>
      </c>
      <c r="H26" s="60">
        <v>0.1113</v>
      </c>
      <c r="I26" s="60"/>
      <c r="J26" s="49">
        <v>40.420425617323346</v>
      </c>
      <c r="K26" s="60">
        <v>0.35260000000000002</v>
      </c>
      <c r="L26" s="60"/>
      <c r="M26" s="49">
        <v>2.8124505378266718</v>
      </c>
      <c r="N26" s="60">
        <v>0.1792</v>
      </c>
      <c r="P26" s="60">
        <v>10.001960361647615</v>
      </c>
      <c r="Q26" s="60">
        <v>0</v>
      </c>
      <c r="R26" s="60">
        <v>7.0542818832827078E-2</v>
      </c>
      <c r="S26" s="60">
        <v>0</v>
      </c>
      <c r="T26" s="60">
        <v>0</v>
      </c>
      <c r="U26" s="60">
        <v>9.9151934111361868E-3</v>
      </c>
      <c r="V26" s="60">
        <v>1.6118772739551316E-2</v>
      </c>
      <c r="W26" s="60">
        <v>10.098537146631129</v>
      </c>
      <c r="X26" s="60">
        <v>5.9258455689318819</v>
      </c>
      <c r="Y26" s="60">
        <v>6.1060170227790839E-2</v>
      </c>
      <c r="Z26" s="60">
        <v>5.9869057391596723</v>
      </c>
      <c r="AA26" s="60">
        <v>1.5407859478394288</v>
      </c>
      <c r="AB26" s="60">
        <v>5.2595559309734342E-2</v>
      </c>
      <c r="AC26" s="60">
        <v>0.40661849285083684</v>
      </c>
      <c r="AE26" s="15">
        <f t="shared" si="0"/>
        <v>3.7892667818348533</v>
      </c>
      <c r="AF26" s="15">
        <f t="shared" si="2"/>
        <v>29.294981706835113</v>
      </c>
      <c r="AG26" s="61">
        <f t="shared" si="2"/>
        <v>0.12934866523404384</v>
      </c>
    </row>
    <row r="27" spans="1:33">
      <c r="A27" s="60" t="s">
        <v>882</v>
      </c>
      <c r="B27" s="49">
        <v>53.926247281235526</v>
      </c>
      <c r="C27" s="49"/>
      <c r="D27" s="60">
        <v>0.1263</v>
      </c>
      <c r="E27" s="60"/>
      <c r="F27" s="60"/>
      <c r="G27" s="60">
        <v>8.7300000000000003E-2</v>
      </c>
      <c r="H27" s="60">
        <v>7.6100000000000001E-2</v>
      </c>
      <c r="I27" s="60"/>
      <c r="J27" s="49">
        <v>40.505640850529232</v>
      </c>
      <c r="K27" s="60">
        <v>0.37109999999999999</v>
      </c>
      <c r="L27" s="60"/>
      <c r="M27" s="49">
        <v>2.7830772490960989</v>
      </c>
      <c r="N27" s="60">
        <v>0.1419</v>
      </c>
      <c r="P27" s="60">
        <v>9.9955977346068643</v>
      </c>
      <c r="Q27" s="60">
        <v>0</v>
      </c>
      <c r="R27" s="60">
        <v>4.2363919946475294E-2</v>
      </c>
      <c r="S27" s="60">
        <v>0</v>
      </c>
      <c r="T27" s="60">
        <v>0</v>
      </c>
      <c r="U27" s="60">
        <v>1.2791891549919084E-2</v>
      </c>
      <c r="V27" s="60">
        <v>1.1010004473181461E-2</v>
      </c>
      <c r="W27" s="60">
        <v>10.061763550576439</v>
      </c>
      <c r="X27" s="60">
        <v>5.9324076405051231</v>
      </c>
      <c r="Y27" s="60">
        <v>6.4199654066992351E-2</v>
      </c>
      <c r="Z27" s="60">
        <v>5.9966072945721152</v>
      </c>
      <c r="AA27" s="60">
        <v>1.5220337279937717</v>
      </c>
      <c r="AB27" s="60">
        <v>4.1606338567425828E-2</v>
      </c>
      <c r="AC27" s="60">
        <v>0.43635993343880247</v>
      </c>
      <c r="AE27" s="15">
        <f t="shared" si="0"/>
        <v>3.4880235588981501</v>
      </c>
      <c r="AF27" s="15">
        <f t="shared" si="2"/>
        <v>36.581775287128792</v>
      </c>
      <c r="AG27" s="61">
        <f t="shared" si="2"/>
        <v>9.5348668333365513E-2</v>
      </c>
    </row>
    <row r="28" spans="1:33">
      <c r="A28" s="60" t="s">
        <v>883</v>
      </c>
      <c r="B28" s="49">
        <v>54.474119169433855</v>
      </c>
      <c r="C28" s="49"/>
      <c r="D28" s="60">
        <v>6.13E-2</v>
      </c>
      <c r="E28" s="60"/>
      <c r="F28" s="60"/>
      <c r="G28" s="60">
        <v>0.1085</v>
      </c>
      <c r="H28" s="60">
        <v>6.5500000000000003E-2</v>
      </c>
      <c r="I28" s="60"/>
      <c r="J28" s="49">
        <v>40.486704132039037</v>
      </c>
      <c r="K28" s="60">
        <v>0.31430000000000002</v>
      </c>
      <c r="L28" s="60"/>
      <c r="M28" s="49">
        <v>2.7673536488187196</v>
      </c>
      <c r="N28" s="60">
        <v>0.15989999999999999</v>
      </c>
      <c r="P28" s="60">
        <v>10.07070903037852</v>
      </c>
      <c r="Q28" s="60">
        <v>0</v>
      </c>
      <c r="R28" s="60">
        <v>2.0507585138754204E-2</v>
      </c>
      <c r="S28" s="60">
        <v>0</v>
      </c>
      <c r="T28" s="60">
        <v>0</v>
      </c>
      <c r="U28" s="60">
        <v>1.5856653053160145E-2</v>
      </c>
      <c r="V28" s="60">
        <v>9.4516014273754671E-3</v>
      </c>
      <c r="W28" s="60">
        <v>10.116524869997809</v>
      </c>
      <c r="X28" s="60">
        <v>5.9141067927616628</v>
      </c>
      <c r="Y28" s="60">
        <v>5.4230970333702631E-2</v>
      </c>
      <c r="Z28" s="60">
        <v>5.9683377630953656</v>
      </c>
      <c r="AA28" s="60">
        <v>1.5094715724216667</v>
      </c>
      <c r="AB28" s="60">
        <v>4.676132705409973E-2</v>
      </c>
      <c r="AC28" s="60">
        <v>0.44376710052423352</v>
      </c>
      <c r="AE28" s="15">
        <f t="shared" si="0"/>
        <v>3.4014949973499364</v>
      </c>
      <c r="AF28" s="15">
        <f t="shared" si="2"/>
        <v>32.280340775515398</v>
      </c>
      <c r="AG28" s="61">
        <f t="shared" si="2"/>
        <v>0.10537357771420948</v>
      </c>
    </row>
    <row r="29" spans="1:33">
      <c r="A29" s="60" t="s">
        <v>884</v>
      </c>
      <c r="B29" s="49">
        <v>53.975164414110381</v>
      </c>
      <c r="C29" s="49"/>
      <c r="D29" s="60">
        <v>2.5100000000000001E-2</v>
      </c>
      <c r="E29" s="60"/>
      <c r="F29" s="60"/>
      <c r="G29" s="60">
        <v>7.4700000000000003E-2</v>
      </c>
      <c r="H29" s="60">
        <v>0.1069</v>
      </c>
      <c r="I29" s="60"/>
      <c r="J29" s="49">
        <v>40.51510920977433</v>
      </c>
      <c r="K29" s="60">
        <v>0.32640000000000002</v>
      </c>
      <c r="L29" s="60"/>
      <c r="M29" s="49">
        <v>2.8570086201422913</v>
      </c>
      <c r="N29" s="60">
        <v>0.16400000000000001</v>
      </c>
      <c r="P29" s="60">
        <v>10.011590747985974</v>
      </c>
      <c r="Q29" s="60">
        <v>0</v>
      </c>
      <c r="R29" s="60">
        <v>8.4249445834117861E-3</v>
      </c>
      <c r="S29" s="60">
        <v>0</v>
      </c>
      <c r="T29" s="60">
        <v>0</v>
      </c>
      <c r="U29" s="60">
        <v>1.0953216454936587E-2</v>
      </c>
      <c r="V29" s="60">
        <v>1.5476797031763101E-2</v>
      </c>
      <c r="W29" s="60">
        <v>10.046445706056085</v>
      </c>
      <c r="X29" s="60">
        <v>5.9379021290543648</v>
      </c>
      <c r="Y29" s="60">
        <v>5.6505721799853859E-2</v>
      </c>
      <c r="Z29" s="60">
        <v>5.9944078508542189</v>
      </c>
      <c r="AA29" s="60">
        <v>1.5733358984635823</v>
      </c>
      <c r="AB29" s="60">
        <v>4.8119543059447635E-2</v>
      </c>
      <c r="AC29" s="60">
        <v>0.37854455847696999</v>
      </c>
      <c r="AE29" s="15">
        <f t="shared" si="0"/>
        <v>4.1562766211558193</v>
      </c>
      <c r="AF29" s="15">
        <f t="shared" si="2"/>
        <v>32.696401470809036</v>
      </c>
      <c r="AG29" s="61">
        <f t="shared" si="2"/>
        <v>0.12711724942778471</v>
      </c>
    </row>
    <row r="30" spans="1:33" s="62" customFormat="1">
      <c r="C30" s="2"/>
      <c r="D30" s="17"/>
      <c r="E30" s="17"/>
      <c r="F30" s="17"/>
      <c r="H30" s="17"/>
      <c r="I30" s="17"/>
      <c r="J30" s="17"/>
      <c r="L30" s="17"/>
      <c r="M30" s="17"/>
      <c r="N30" s="17"/>
      <c r="O30" s="17"/>
      <c r="P30" s="17"/>
      <c r="Q30" s="17"/>
      <c r="T30" s="17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40FD-F6E7-4607-98CC-6130D6BFEF01}">
  <dimension ref="A1:N216"/>
  <sheetViews>
    <sheetView zoomScale="130" zoomScaleNormal="130" workbookViewId="0">
      <pane xSplit="1" ySplit="1" topLeftCell="D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/>
  <cols>
    <col min="1" max="1" width="17.1640625" style="64" bestFit="1" customWidth="1"/>
    <col min="2" max="2" width="24.6640625" style="64" customWidth="1"/>
    <col min="3" max="3" width="10.9140625" style="64" customWidth="1"/>
    <col min="4" max="4" width="7.33203125" style="64" bestFit="1" customWidth="1"/>
    <col min="5" max="5" width="5.25" style="64" bestFit="1" customWidth="1"/>
    <col min="6" max="6" width="9.25" style="64" bestFit="1" customWidth="1"/>
    <col min="7" max="7" width="8.6640625" style="64"/>
    <col min="8" max="8" width="17.1640625" style="64" bestFit="1" customWidth="1"/>
    <col min="9" max="9" width="38.75" style="64" bestFit="1" customWidth="1"/>
    <col min="10" max="10" width="20.83203125" style="64" bestFit="1" customWidth="1"/>
    <col min="11" max="12" width="7.33203125" style="64" bestFit="1" customWidth="1"/>
    <col min="13" max="13" width="5.25" style="64" bestFit="1" customWidth="1"/>
    <col min="14" max="14" width="9.25" style="64" bestFit="1" customWidth="1"/>
    <col min="15" max="16384" width="8.6640625" style="64"/>
  </cols>
  <sheetData>
    <row r="1" spans="1:14" ht="15.5">
      <c r="A1" s="63" t="s">
        <v>740</v>
      </c>
      <c r="B1" s="63" t="s">
        <v>741</v>
      </c>
      <c r="C1" s="63" t="s">
        <v>723</v>
      </c>
      <c r="D1" s="63" t="s">
        <v>739</v>
      </c>
      <c r="E1" s="63" t="s">
        <v>738</v>
      </c>
      <c r="F1" s="63" t="s">
        <v>743</v>
      </c>
      <c r="H1" s="63" t="s">
        <v>740</v>
      </c>
      <c r="I1" s="63" t="s">
        <v>741</v>
      </c>
      <c r="J1" s="63" t="s">
        <v>723</v>
      </c>
      <c r="K1" s="63"/>
      <c r="L1" s="63" t="s">
        <v>739</v>
      </c>
      <c r="M1" s="63" t="s">
        <v>738</v>
      </c>
      <c r="N1" s="63" t="s">
        <v>743</v>
      </c>
    </row>
    <row r="2" spans="1:14" ht="15.5">
      <c r="A2" s="65" t="s">
        <v>689</v>
      </c>
      <c r="B2" s="66" t="s">
        <v>151</v>
      </c>
      <c r="C2" s="67" t="s">
        <v>724</v>
      </c>
      <c r="D2" s="67">
        <v>4.5062455760331677</v>
      </c>
      <c r="E2" s="67">
        <v>0.72099929216530689</v>
      </c>
      <c r="F2" s="68"/>
      <c r="H2" s="65" t="s">
        <v>689</v>
      </c>
      <c r="I2" s="66" t="s">
        <v>160</v>
      </c>
      <c r="J2" s="67" t="s">
        <v>726</v>
      </c>
      <c r="K2" s="68">
        <v>1</v>
      </c>
      <c r="L2" s="67">
        <v>6.0326605280863888</v>
      </c>
      <c r="M2" s="67">
        <v>0.96522568449382218</v>
      </c>
      <c r="N2" s="68"/>
    </row>
    <row r="3" spans="1:14" ht="15.5">
      <c r="A3" s="65" t="s">
        <v>689</v>
      </c>
      <c r="B3" s="66" t="s">
        <v>152</v>
      </c>
      <c r="C3" s="67" t="s">
        <v>724</v>
      </c>
      <c r="D3" s="67">
        <v>4.5065698472263191</v>
      </c>
      <c r="E3" s="67">
        <v>0.72105117555621112</v>
      </c>
      <c r="F3" s="68"/>
      <c r="H3" s="65" t="s">
        <v>689</v>
      </c>
      <c r="I3" s="66" t="s">
        <v>159</v>
      </c>
      <c r="J3" s="67" t="s">
        <v>726</v>
      </c>
      <c r="K3" s="68">
        <v>2</v>
      </c>
      <c r="L3" s="67">
        <v>4.5887222594187094</v>
      </c>
      <c r="M3" s="67">
        <v>0.7341955615069935</v>
      </c>
      <c r="N3" s="68"/>
    </row>
    <row r="4" spans="1:14" ht="15.5">
      <c r="A4" s="65" t="s">
        <v>689</v>
      </c>
      <c r="B4" s="66" t="s">
        <v>153</v>
      </c>
      <c r="C4" s="67" t="s">
        <v>725</v>
      </c>
      <c r="D4" s="67">
        <v>4.5336889205047965</v>
      </c>
      <c r="E4" s="67">
        <v>0.72539022728076741</v>
      </c>
      <c r="F4" s="68"/>
      <c r="H4" s="65" t="s">
        <v>689</v>
      </c>
      <c r="I4" s="66" t="s">
        <v>161</v>
      </c>
      <c r="J4" s="67" t="s">
        <v>726</v>
      </c>
      <c r="K4" s="68">
        <v>3</v>
      </c>
      <c r="L4" s="67">
        <v>3.4107285295816223</v>
      </c>
      <c r="M4" s="67">
        <v>0.6</v>
      </c>
      <c r="N4" s="68"/>
    </row>
    <row r="5" spans="1:14" ht="15.5">
      <c r="A5" s="65" t="s">
        <v>689</v>
      </c>
      <c r="B5" s="66" t="s">
        <v>154</v>
      </c>
      <c r="C5" s="67" t="s">
        <v>725</v>
      </c>
      <c r="D5" s="67">
        <v>4.8717465455027558</v>
      </c>
      <c r="E5" s="67">
        <v>0.77947944728044094</v>
      </c>
      <c r="F5" s="68"/>
      <c r="H5" s="65"/>
      <c r="I5" s="66"/>
      <c r="J5" s="67"/>
      <c r="K5" s="68">
        <v>4</v>
      </c>
      <c r="L5" s="67"/>
      <c r="M5" s="67"/>
      <c r="N5" s="68"/>
    </row>
    <row r="6" spans="1:14" ht="15.5">
      <c r="A6" s="69" t="s">
        <v>421</v>
      </c>
      <c r="B6" s="69" t="s">
        <v>422</v>
      </c>
      <c r="C6" s="69" t="s">
        <v>742</v>
      </c>
      <c r="D6" s="70">
        <v>3.2460656732987472</v>
      </c>
      <c r="E6" s="70">
        <v>1</v>
      </c>
      <c r="F6" s="71">
        <v>733.17455914519326</v>
      </c>
      <c r="H6" s="65" t="s">
        <v>692</v>
      </c>
      <c r="I6" s="66" t="s">
        <v>693</v>
      </c>
      <c r="J6" s="67" t="s">
        <v>726</v>
      </c>
      <c r="K6" s="68">
        <v>5</v>
      </c>
      <c r="L6" s="67">
        <v>5.5688237808619325</v>
      </c>
      <c r="M6" s="67">
        <v>0.89101180493790921</v>
      </c>
      <c r="N6" s="68"/>
    </row>
    <row r="7" spans="1:14" ht="15.5">
      <c r="A7" s="69" t="s">
        <v>423</v>
      </c>
      <c r="B7" s="69" t="s">
        <v>424</v>
      </c>
      <c r="C7" s="69" t="s">
        <v>742</v>
      </c>
      <c r="D7" s="70">
        <v>3.2290703232811557</v>
      </c>
      <c r="E7" s="70">
        <v>1</v>
      </c>
      <c r="F7" s="71">
        <v>728.53486447168802</v>
      </c>
      <c r="H7" s="65" t="s">
        <v>692</v>
      </c>
      <c r="I7" s="66" t="s">
        <v>699</v>
      </c>
      <c r="J7" s="67" t="s">
        <v>726</v>
      </c>
      <c r="K7" s="68">
        <v>6</v>
      </c>
      <c r="L7" s="67">
        <v>4.4861297145895298</v>
      </c>
      <c r="M7" s="67">
        <v>0.71778075433432476</v>
      </c>
      <c r="N7" s="68"/>
    </row>
    <row r="8" spans="1:14" ht="15.5">
      <c r="A8" s="69" t="s">
        <v>425</v>
      </c>
      <c r="B8" s="69" t="s">
        <v>426</v>
      </c>
      <c r="C8" s="69" t="s">
        <v>742</v>
      </c>
      <c r="D8" s="70">
        <v>3.4647145385733658</v>
      </c>
      <c r="E8" s="70">
        <v>1</v>
      </c>
      <c r="F8" s="71">
        <v>732.62197252579813</v>
      </c>
      <c r="H8" s="65" t="s">
        <v>692</v>
      </c>
      <c r="I8" s="66" t="s">
        <v>699</v>
      </c>
      <c r="J8" s="67" t="s">
        <v>726</v>
      </c>
      <c r="K8" s="68">
        <v>7</v>
      </c>
      <c r="L8" s="67">
        <v>4.3248370436978352</v>
      </c>
      <c r="M8" s="67">
        <v>0.69197392699165361</v>
      </c>
      <c r="N8" s="68"/>
    </row>
    <row r="9" spans="1:14" ht="15.5">
      <c r="A9" s="69" t="s">
        <v>427</v>
      </c>
      <c r="B9" s="69" t="s">
        <v>428</v>
      </c>
      <c r="C9" s="69" t="s">
        <v>742</v>
      </c>
      <c r="D9" s="70">
        <v>3.2765214347276848</v>
      </c>
      <c r="E9" s="70">
        <v>1</v>
      </c>
      <c r="F9" s="71">
        <v>731.52745651361693</v>
      </c>
      <c r="H9" s="65"/>
      <c r="I9" s="66"/>
      <c r="J9" s="67"/>
      <c r="K9" s="68">
        <v>8</v>
      </c>
      <c r="L9" s="67"/>
      <c r="M9" s="67"/>
      <c r="N9" s="68"/>
    </row>
    <row r="10" spans="1:14" ht="15.5">
      <c r="A10" s="69" t="s">
        <v>50</v>
      </c>
      <c r="B10" s="69" t="s">
        <v>429</v>
      </c>
      <c r="C10" s="69" t="s">
        <v>742</v>
      </c>
      <c r="D10" s="70">
        <v>3.8198887522945109</v>
      </c>
      <c r="E10" s="70">
        <v>1</v>
      </c>
      <c r="F10" s="71">
        <v>710.09217117714604</v>
      </c>
      <c r="H10" s="65" t="s">
        <v>692</v>
      </c>
      <c r="I10" s="66" t="s">
        <v>707</v>
      </c>
      <c r="J10" s="67" t="s">
        <v>726</v>
      </c>
      <c r="K10" s="68">
        <v>9</v>
      </c>
      <c r="L10" s="67">
        <v>4.3879981446789262</v>
      </c>
      <c r="M10" s="67">
        <v>0.70207970314862822</v>
      </c>
      <c r="N10" s="68"/>
    </row>
    <row r="11" spans="1:14" ht="15.5">
      <c r="A11" s="69" t="s">
        <v>51</v>
      </c>
      <c r="B11" s="69" t="s">
        <v>431</v>
      </c>
      <c r="C11" s="69" t="s">
        <v>742</v>
      </c>
      <c r="D11" s="70">
        <v>5.1543058751349058</v>
      </c>
      <c r="E11" s="70">
        <v>1</v>
      </c>
      <c r="F11" s="71">
        <v>714.36901954288282</v>
      </c>
      <c r="H11" s="65" t="s">
        <v>692</v>
      </c>
      <c r="I11" s="66" t="s">
        <v>707</v>
      </c>
      <c r="J11" s="67" t="s">
        <v>726</v>
      </c>
      <c r="K11" s="68">
        <v>10</v>
      </c>
      <c r="L11" s="67">
        <v>4.1084110027506249</v>
      </c>
      <c r="M11" s="67">
        <v>0.65734576044009996</v>
      </c>
      <c r="N11" s="68"/>
    </row>
    <row r="12" spans="1:14" ht="15.5">
      <c r="A12" s="69" t="s">
        <v>52</v>
      </c>
      <c r="B12" s="69" t="s">
        <v>432</v>
      </c>
      <c r="C12" s="69" t="s">
        <v>742</v>
      </c>
      <c r="D12" s="70">
        <v>4.9601587883773206</v>
      </c>
      <c r="E12" s="70">
        <v>1</v>
      </c>
      <c r="F12" s="71">
        <v>717.12772172621442</v>
      </c>
      <c r="H12" s="65" t="s">
        <v>692</v>
      </c>
      <c r="I12" s="66" t="s">
        <v>706</v>
      </c>
      <c r="J12" s="67" t="s">
        <v>726</v>
      </c>
      <c r="K12" s="68">
        <v>11</v>
      </c>
      <c r="L12" s="67">
        <v>3.7581894592565943</v>
      </c>
      <c r="M12" s="67">
        <v>0.60131031348105513</v>
      </c>
      <c r="N12" s="68"/>
    </row>
    <row r="13" spans="1:14" ht="15.5">
      <c r="A13" s="69" t="s">
        <v>53</v>
      </c>
      <c r="B13" s="69" t="s">
        <v>433</v>
      </c>
      <c r="C13" s="69" t="s">
        <v>742</v>
      </c>
      <c r="D13" s="70">
        <v>4.2680369681255099</v>
      </c>
      <c r="E13" s="70">
        <v>1</v>
      </c>
      <c r="F13" s="71">
        <v>716.12926333641474</v>
      </c>
      <c r="H13" s="65" t="s">
        <v>692</v>
      </c>
      <c r="I13" s="66" t="s">
        <v>706</v>
      </c>
      <c r="J13" s="67" t="s">
        <v>726</v>
      </c>
      <c r="K13" s="68">
        <v>12</v>
      </c>
      <c r="L13" s="67">
        <v>3.6487785097238232</v>
      </c>
      <c r="M13" s="67">
        <v>0.6</v>
      </c>
      <c r="N13" s="68"/>
    </row>
    <row r="14" spans="1:14" ht="15.5">
      <c r="A14" s="69" t="s">
        <v>54</v>
      </c>
      <c r="B14" s="69" t="s">
        <v>55</v>
      </c>
      <c r="C14" s="69" t="s">
        <v>742</v>
      </c>
      <c r="D14" s="70">
        <v>2.8249984776972998</v>
      </c>
      <c r="E14" s="70">
        <v>1</v>
      </c>
      <c r="F14" s="71">
        <v>714.07912520111415</v>
      </c>
      <c r="H14" s="65"/>
      <c r="I14" s="66"/>
      <c r="J14" s="67"/>
      <c r="K14" s="68">
        <v>13</v>
      </c>
      <c r="L14" s="67"/>
      <c r="M14" s="67"/>
      <c r="N14" s="68"/>
    </row>
    <row r="15" spans="1:14" ht="15.5">
      <c r="A15" s="69" t="s">
        <v>440</v>
      </c>
      <c r="B15" s="69" t="s">
        <v>441</v>
      </c>
      <c r="C15" s="69" t="s">
        <v>742</v>
      </c>
      <c r="D15" s="70">
        <v>3.8419460332829485</v>
      </c>
      <c r="E15" s="70">
        <v>1</v>
      </c>
      <c r="F15" s="71">
        <v>719.34183084590359</v>
      </c>
      <c r="H15" s="65" t="s">
        <v>692</v>
      </c>
      <c r="I15" s="66" t="s">
        <v>716</v>
      </c>
      <c r="J15" s="67" t="s">
        <v>726</v>
      </c>
      <c r="K15" s="68">
        <v>14</v>
      </c>
      <c r="L15" s="67">
        <v>3.2547490491818145</v>
      </c>
      <c r="M15" s="67">
        <v>0.6</v>
      </c>
      <c r="N15" s="68"/>
    </row>
    <row r="16" spans="1:14" ht="15.5">
      <c r="A16" s="69" t="s">
        <v>442</v>
      </c>
      <c r="B16" s="69" t="s">
        <v>443</v>
      </c>
      <c r="C16" s="69" t="s">
        <v>742</v>
      </c>
      <c r="D16" s="70">
        <v>3.657556449445563</v>
      </c>
      <c r="E16" s="70">
        <v>1</v>
      </c>
      <c r="F16" s="71">
        <v>723.39978238379319</v>
      </c>
      <c r="H16" s="65" t="s">
        <v>692</v>
      </c>
      <c r="I16" s="66" t="s">
        <v>718</v>
      </c>
      <c r="J16" s="67" t="s">
        <v>726</v>
      </c>
      <c r="K16" s="68">
        <v>15</v>
      </c>
      <c r="L16" s="67">
        <v>3.1534648243802179</v>
      </c>
      <c r="M16" s="67">
        <v>0.6</v>
      </c>
      <c r="N16" s="68"/>
    </row>
    <row r="17" spans="1:14" ht="15.5">
      <c r="A17" s="69" t="s">
        <v>56</v>
      </c>
      <c r="B17" s="69" t="s">
        <v>444</v>
      </c>
      <c r="C17" s="69" t="s">
        <v>742</v>
      </c>
      <c r="D17" s="70">
        <v>3.2729400605192875</v>
      </c>
      <c r="E17" s="70">
        <v>1</v>
      </c>
      <c r="F17" s="71">
        <v>721.1901139551976</v>
      </c>
      <c r="H17" s="65" t="s">
        <v>692</v>
      </c>
      <c r="I17" s="66" t="s">
        <v>717</v>
      </c>
      <c r="J17" s="67" t="s">
        <v>726</v>
      </c>
      <c r="K17" s="68">
        <v>16</v>
      </c>
      <c r="L17" s="67">
        <v>3.0030033776309555</v>
      </c>
      <c r="M17" s="67">
        <v>0.6</v>
      </c>
      <c r="N17" s="68"/>
    </row>
    <row r="18" spans="1:14" ht="15.5">
      <c r="A18" s="69" t="s">
        <v>57</v>
      </c>
      <c r="B18" s="69" t="s">
        <v>445</v>
      </c>
      <c r="C18" s="69" t="s">
        <v>742</v>
      </c>
      <c r="D18" s="70">
        <v>3.4350009971841766</v>
      </c>
      <c r="E18" s="70">
        <v>1</v>
      </c>
      <c r="F18" s="71">
        <v>719.14235368804998</v>
      </c>
      <c r="H18" s="72"/>
      <c r="I18" s="73"/>
      <c r="J18" s="74"/>
      <c r="K18" s="68">
        <v>17</v>
      </c>
      <c r="L18" s="74"/>
      <c r="M18" s="74"/>
      <c r="N18" s="75"/>
    </row>
    <row r="19" spans="1:14" ht="15.5">
      <c r="A19" s="72"/>
      <c r="B19" s="73"/>
      <c r="C19" s="74"/>
      <c r="D19" s="74"/>
      <c r="E19" s="74"/>
      <c r="F19" s="75"/>
      <c r="H19" s="76" t="s">
        <v>689</v>
      </c>
      <c r="I19" s="77" t="s">
        <v>154</v>
      </c>
      <c r="J19" s="78" t="s">
        <v>725</v>
      </c>
      <c r="K19" s="68">
        <v>18</v>
      </c>
      <c r="L19" s="78">
        <v>4.8717465455027558</v>
      </c>
      <c r="M19" s="78">
        <v>0.77947944728044094</v>
      </c>
      <c r="N19" s="79"/>
    </row>
    <row r="20" spans="1:14" ht="15.5">
      <c r="A20" s="80" t="s">
        <v>689</v>
      </c>
      <c r="B20" s="81" t="s">
        <v>159</v>
      </c>
      <c r="C20" s="82" t="s">
        <v>726</v>
      </c>
      <c r="D20" s="82">
        <v>4.5887222594187094</v>
      </c>
      <c r="E20" s="82">
        <v>0.7341955615069935</v>
      </c>
      <c r="F20" s="83"/>
      <c r="H20" s="76" t="s">
        <v>689</v>
      </c>
      <c r="I20" s="77" t="s">
        <v>153</v>
      </c>
      <c r="J20" s="78" t="s">
        <v>725</v>
      </c>
      <c r="K20" s="68">
        <v>19</v>
      </c>
      <c r="L20" s="78">
        <v>4.5336889205047965</v>
      </c>
      <c r="M20" s="78">
        <v>0.72539022728076741</v>
      </c>
      <c r="N20" s="79"/>
    </row>
    <row r="21" spans="1:14" ht="15.5">
      <c r="A21" s="80" t="s">
        <v>689</v>
      </c>
      <c r="B21" s="81" t="s">
        <v>160</v>
      </c>
      <c r="C21" s="82" t="s">
        <v>726</v>
      </c>
      <c r="D21" s="82">
        <v>6.0326605280863888</v>
      </c>
      <c r="E21" s="82">
        <v>0.96522568449382218</v>
      </c>
      <c r="F21" s="83"/>
      <c r="H21" s="76"/>
      <c r="I21" s="77"/>
      <c r="J21" s="78"/>
      <c r="K21" s="68">
        <v>20</v>
      </c>
      <c r="L21" s="78"/>
      <c r="M21" s="78"/>
      <c r="N21" s="79"/>
    </row>
    <row r="22" spans="1:14" ht="15.5">
      <c r="A22" s="80" t="s">
        <v>689</v>
      </c>
      <c r="B22" s="81" t="s">
        <v>161</v>
      </c>
      <c r="C22" s="82" t="s">
        <v>726</v>
      </c>
      <c r="D22" s="82">
        <v>3.4107285295816223</v>
      </c>
      <c r="E22" s="82">
        <v>0.6</v>
      </c>
      <c r="F22" s="83"/>
      <c r="H22" s="76" t="s">
        <v>692</v>
      </c>
      <c r="I22" s="77" t="s">
        <v>705</v>
      </c>
      <c r="J22" s="78" t="s">
        <v>725</v>
      </c>
      <c r="K22" s="68">
        <v>21</v>
      </c>
      <c r="L22" s="78">
        <v>4.2283092114685896</v>
      </c>
      <c r="M22" s="78">
        <v>0.6765294738349743</v>
      </c>
      <c r="N22" s="79"/>
    </row>
    <row r="23" spans="1:14" ht="15.5">
      <c r="A23" s="80" t="s">
        <v>689</v>
      </c>
      <c r="B23" s="81" t="s">
        <v>164</v>
      </c>
      <c r="C23" s="82" t="s">
        <v>724</v>
      </c>
      <c r="D23" s="82">
        <v>3.490018604399332</v>
      </c>
      <c r="E23" s="82">
        <v>0.6</v>
      </c>
      <c r="F23" s="83"/>
      <c r="H23" s="76" t="s">
        <v>692</v>
      </c>
      <c r="I23" s="77" t="s">
        <v>705</v>
      </c>
      <c r="J23" s="78" t="s">
        <v>725</v>
      </c>
      <c r="K23" s="68">
        <v>22</v>
      </c>
      <c r="L23" s="78">
        <v>4.1565467471665203</v>
      </c>
      <c r="M23" s="78">
        <v>0.66504747954664323</v>
      </c>
      <c r="N23" s="79"/>
    </row>
    <row r="24" spans="1:14" ht="15.5">
      <c r="A24" s="80" t="s">
        <v>689</v>
      </c>
      <c r="B24" s="81" t="s">
        <v>165</v>
      </c>
      <c r="C24" s="82" t="s">
        <v>724</v>
      </c>
      <c r="D24" s="82">
        <v>3.089927109704603</v>
      </c>
      <c r="E24" s="82">
        <v>0.6</v>
      </c>
      <c r="F24" s="83"/>
      <c r="H24" s="76" t="s">
        <v>692</v>
      </c>
      <c r="I24" s="77" t="s">
        <v>698</v>
      </c>
      <c r="J24" s="78" t="s">
        <v>725</v>
      </c>
      <c r="K24" s="68">
        <v>23</v>
      </c>
      <c r="L24" s="78">
        <v>4.0373725024786413</v>
      </c>
      <c r="M24" s="78">
        <v>0.64597960039658264</v>
      </c>
      <c r="N24" s="79"/>
    </row>
    <row r="25" spans="1:14" ht="15.5">
      <c r="A25" s="80" t="s">
        <v>689</v>
      </c>
      <c r="B25" s="81" t="s">
        <v>166</v>
      </c>
      <c r="C25" s="82" t="s">
        <v>724</v>
      </c>
      <c r="D25" s="82">
        <v>3.0083190996335913</v>
      </c>
      <c r="E25" s="82">
        <v>0.6</v>
      </c>
      <c r="F25" s="83"/>
      <c r="H25" s="76" t="s">
        <v>692</v>
      </c>
      <c r="I25" s="77" t="s">
        <v>698</v>
      </c>
      <c r="J25" s="78" t="s">
        <v>725</v>
      </c>
      <c r="K25" s="68">
        <v>24</v>
      </c>
      <c r="L25" s="78">
        <v>4.0068836911970864</v>
      </c>
      <c r="M25" s="78">
        <v>0.64110139059153382</v>
      </c>
      <c r="N25" s="79"/>
    </row>
    <row r="26" spans="1:14" ht="15.5">
      <c r="A26" s="80" t="s">
        <v>690</v>
      </c>
      <c r="B26" s="84" t="s">
        <v>134</v>
      </c>
      <c r="C26" s="82" t="s">
        <v>727</v>
      </c>
      <c r="D26" s="82">
        <v>3.7826633783721855</v>
      </c>
      <c r="E26" s="82">
        <v>0.60522614053954971</v>
      </c>
      <c r="F26" s="83"/>
      <c r="H26" s="76"/>
      <c r="I26" s="77"/>
      <c r="J26" s="78"/>
      <c r="K26" s="68">
        <v>25</v>
      </c>
      <c r="L26" s="78"/>
      <c r="M26" s="78"/>
      <c r="N26" s="79"/>
    </row>
    <row r="27" spans="1:14" ht="15.5">
      <c r="A27" s="80" t="s">
        <v>690</v>
      </c>
      <c r="B27" s="84" t="s">
        <v>135</v>
      </c>
      <c r="C27" s="82" t="s">
        <v>728</v>
      </c>
      <c r="D27" s="82">
        <v>4.4088276102100696</v>
      </c>
      <c r="E27" s="82">
        <v>0.70541241763361118</v>
      </c>
      <c r="F27" s="83"/>
      <c r="H27" s="76" t="s">
        <v>689</v>
      </c>
      <c r="I27" s="77" t="s">
        <v>170</v>
      </c>
      <c r="J27" s="78" t="s">
        <v>725</v>
      </c>
      <c r="K27" s="68">
        <v>26</v>
      </c>
      <c r="L27" s="78">
        <v>5.5608835539089432</v>
      </c>
      <c r="M27" s="78">
        <v>0.88974136862543096</v>
      </c>
      <c r="N27" s="79"/>
    </row>
    <row r="28" spans="1:14" ht="15.5">
      <c r="A28" s="80" t="s">
        <v>690</v>
      </c>
      <c r="B28" s="84" t="s">
        <v>136</v>
      </c>
      <c r="C28" s="82" t="s">
        <v>727</v>
      </c>
      <c r="D28" s="82">
        <v>4.4752657228350383</v>
      </c>
      <c r="E28" s="82">
        <v>0.7160425156536061</v>
      </c>
      <c r="F28" s="83"/>
      <c r="H28" s="76" t="s">
        <v>689</v>
      </c>
      <c r="I28" s="77" t="s">
        <v>168</v>
      </c>
      <c r="J28" s="78" t="s">
        <v>725</v>
      </c>
      <c r="K28" s="68">
        <v>27</v>
      </c>
      <c r="L28" s="78">
        <v>4.995448179044522</v>
      </c>
      <c r="M28" s="78">
        <v>0.79927170864712349</v>
      </c>
      <c r="N28" s="79"/>
    </row>
    <row r="29" spans="1:14" ht="15.5">
      <c r="A29" s="80" t="s">
        <v>690</v>
      </c>
      <c r="B29" s="84" t="s">
        <v>137</v>
      </c>
      <c r="C29" s="82" t="s">
        <v>728</v>
      </c>
      <c r="D29" s="82">
        <v>4.3701216340214382</v>
      </c>
      <c r="E29" s="82">
        <v>0.69921946144343017</v>
      </c>
      <c r="F29" s="83"/>
      <c r="H29" s="76" t="s">
        <v>689</v>
      </c>
      <c r="I29" s="77" t="s">
        <v>169</v>
      </c>
      <c r="J29" s="78" t="s">
        <v>725</v>
      </c>
      <c r="K29" s="68">
        <v>28</v>
      </c>
      <c r="L29" s="78">
        <v>5.0375101182252653</v>
      </c>
      <c r="M29" s="78">
        <v>0.80600161891604249</v>
      </c>
      <c r="N29" s="79"/>
    </row>
    <row r="30" spans="1:14" ht="15.5">
      <c r="A30" s="80" t="s">
        <v>689</v>
      </c>
      <c r="B30" s="81" t="s">
        <v>162</v>
      </c>
      <c r="C30" s="82" t="s">
        <v>727</v>
      </c>
      <c r="D30" s="82">
        <v>3.5786372049551947</v>
      </c>
      <c r="E30" s="82">
        <v>0.6</v>
      </c>
      <c r="F30" s="83"/>
      <c r="H30" s="76" t="s">
        <v>689</v>
      </c>
      <c r="I30" s="77" t="s">
        <v>167</v>
      </c>
      <c r="J30" s="78" t="s">
        <v>725</v>
      </c>
      <c r="K30" s="68">
        <v>29</v>
      </c>
      <c r="L30" s="78">
        <v>4.8651105616594794</v>
      </c>
      <c r="M30" s="78">
        <v>0.77841768986551674</v>
      </c>
      <c r="N30" s="79"/>
    </row>
    <row r="31" spans="1:14" ht="15.5">
      <c r="A31" s="69" t="s">
        <v>446</v>
      </c>
      <c r="B31" s="69" t="s">
        <v>447</v>
      </c>
      <c r="C31" s="69" t="s">
        <v>742</v>
      </c>
      <c r="D31" s="70">
        <v>5.0986020925781084</v>
      </c>
      <c r="E31" s="70">
        <v>1</v>
      </c>
      <c r="F31" s="71">
        <v>710.47148944478624</v>
      </c>
      <c r="H31" s="76"/>
      <c r="I31" s="77"/>
      <c r="J31" s="78"/>
      <c r="K31" s="68">
        <v>30</v>
      </c>
      <c r="L31" s="78"/>
      <c r="M31" s="78"/>
      <c r="N31" s="79"/>
    </row>
    <row r="32" spans="1:14" ht="15.5">
      <c r="A32" s="69" t="s">
        <v>448</v>
      </c>
      <c r="B32" s="69" t="s">
        <v>449</v>
      </c>
      <c r="C32" s="69" t="s">
        <v>742</v>
      </c>
      <c r="D32" s="70">
        <v>4.6137362244685951</v>
      </c>
      <c r="E32" s="70">
        <v>1</v>
      </c>
      <c r="F32" s="71">
        <v>712.65690020351303</v>
      </c>
      <c r="H32" s="76" t="s">
        <v>689</v>
      </c>
      <c r="I32" s="77" t="s">
        <v>171</v>
      </c>
      <c r="J32" s="78" t="s">
        <v>725</v>
      </c>
      <c r="K32" s="68">
        <v>31</v>
      </c>
      <c r="L32" s="78">
        <v>4.0217015968521759</v>
      </c>
      <c r="M32" s="78">
        <v>0.64347225549634812</v>
      </c>
      <c r="N32" s="79"/>
    </row>
    <row r="33" spans="1:14" ht="15.5">
      <c r="A33" s="69" t="s">
        <v>450</v>
      </c>
      <c r="B33" s="69" t="s">
        <v>451</v>
      </c>
      <c r="C33" s="69" t="s">
        <v>742</v>
      </c>
      <c r="D33" s="70">
        <v>5.4264962088728828</v>
      </c>
      <c r="E33" s="70">
        <v>1</v>
      </c>
      <c r="F33" s="71">
        <v>695.80015548866697</v>
      </c>
      <c r="H33" s="76"/>
      <c r="I33" s="77"/>
      <c r="J33" s="78"/>
      <c r="K33" s="68">
        <v>32</v>
      </c>
      <c r="L33" s="78"/>
      <c r="M33" s="78"/>
      <c r="N33" s="79"/>
    </row>
    <row r="34" spans="1:14" ht="15.5">
      <c r="A34" s="69" t="s">
        <v>71</v>
      </c>
      <c r="B34" s="69" t="s">
        <v>452</v>
      </c>
      <c r="C34" s="69" t="s">
        <v>742</v>
      </c>
      <c r="D34" s="70">
        <v>4.0889083383632787</v>
      </c>
      <c r="E34" s="70">
        <v>1</v>
      </c>
      <c r="F34" s="71">
        <v>711.55113494553996</v>
      </c>
      <c r="H34" s="76" t="s">
        <v>692</v>
      </c>
      <c r="I34" s="77" t="s">
        <v>719</v>
      </c>
      <c r="J34" s="78" t="s">
        <v>725</v>
      </c>
      <c r="K34" s="68">
        <v>33</v>
      </c>
      <c r="L34" s="78">
        <v>2.9966641477994544</v>
      </c>
      <c r="M34" s="78">
        <v>0.6</v>
      </c>
      <c r="N34" s="79"/>
    </row>
    <row r="35" spans="1:14" ht="15.5">
      <c r="A35" s="69" t="s">
        <v>72</v>
      </c>
      <c r="B35" s="69" t="s">
        <v>453</v>
      </c>
      <c r="C35" s="69" t="s">
        <v>742</v>
      </c>
      <c r="D35" s="70">
        <v>4.2388108419427564</v>
      </c>
      <c r="E35" s="70">
        <v>1</v>
      </c>
      <c r="F35" s="71">
        <v>677.11030963202597</v>
      </c>
      <c r="H35" s="76" t="s">
        <v>692</v>
      </c>
      <c r="I35" s="77" t="s">
        <v>720</v>
      </c>
      <c r="J35" s="78" t="s">
        <v>725</v>
      </c>
      <c r="K35" s="68">
        <v>34</v>
      </c>
      <c r="L35" s="78">
        <v>2.3005258946962939</v>
      </c>
      <c r="M35" s="78">
        <v>0.6</v>
      </c>
      <c r="N35" s="79"/>
    </row>
    <row r="36" spans="1:14" ht="15.5">
      <c r="A36" s="69" t="s">
        <v>73</v>
      </c>
      <c r="B36" s="69" t="s">
        <v>454</v>
      </c>
      <c r="C36" s="69" t="s">
        <v>742</v>
      </c>
      <c r="D36" s="70">
        <v>5.0090774761299066</v>
      </c>
      <c r="E36" s="70">
        <v>1</v>
      </c>
      <c r="F36" s="71">
        <v>689.65063049572836</v>
      </c>
      <c r="H36" s="76"/>
      <c r="I36" s="77"/>
      <c r="J36" s="78"/>
      <c r="K36" s="68">
        <v>35</v>
      </c>
      <c r="L36" s="78"/>
      <c r="M36" s="78"/>
      <c r="N36" s="79"/>
    </row>
    <row r="37" spans="1:14" ht="15.5">
      <c r="A37" s="69" t="s">
        <v>74</v>
      </c>
      <c r="B37" s="69" t="s">
        <v>455</v>
      </c>
      <c r="C37" s="69" t="s">
        <v>742</v>
      </c>
      <c r="D37" s="70">
        <v>3.3134248904168162</v>
      </c>
      <c r="E37" s="70">
        <v>1</v>
      </c>
      <c r="F37" s="71">
        <v>714.4273383253643</v>
      </c>
      <c r="H37" s="76" t="s">
        <v>689</v>
      </c>
      <c r="I37" s="77" t="s">
        <v>155</v>
      </c>
      <c r="J37" s="78" t="s">
        <v>725</v>
      </c>
      <c r="K37" s="68">
        <v>36</v>
      </c>
      <c r="L37" s="78">
        <v>6.2524064885164279</v>
      </c>
      <c r="M37" s="78">
        <v>1.0003850381626285</v>
      </c>
      <c r="N37" s="79"/>
    </row>
    <row r="38" spans="1:14" ht="15.5">
      <c r="A38" s="69" t="s">
        <v>75</v>
      </c>
      <c r="B38" s="69" t="s">
        <v>456</v>
      </c>
      <c r="C38" s="69" t="s">
        <v>742</v>
      </c>
      <c r="D38" s="70">
        <v>4.1229167907968458</v>
      </c>
      <c r="E38" s="70">
        <v>1</v>
      </c>
      <c r="F38" s="71">
        <v>683.76222439138871</v>
      </c>
      <c r="H38" s="76" t="s">
        <v>689</v>
      </c>
      <c r="I38" s="77" t="s">
        <v>157</v>
      </c>
      <c r="J38" s="78" t="s">
        <v>725</v>
      </c>
      <c r="K38" s="68">
        <v>37</v>
      </c>
      <c r="L38" s="78">
        <v>5.3001130471657554</v>
      </c>
      <c r="M38" s="78">
        <v>0.84801808754652086</v>
      </c>
      <c r="N38" s="79"/>
    </row>
    <row r="39" spans="1:14" ht="15.5">
      <c r="A39" s="85" t="s">
        <v>689</v>
      </c>
      <c r="B39" s="86" t="s">
        <v>163</v>
      </c>
      <c r="C39" s="87" t="s">
        <v>728</v>
      </c>
      <c r="D39" s="87">
        <v>1.9027138890021746</v>
      </c>
      <c r="E39" s="87">
        <v>0.6</v>
      </c>
      <c r="F39" s="88"/>
      <c r="H39" s="76" t="s">
        <v>689</v>
      </c>
      <c r="I39" s="77" t="s">
        <v>158</v>
      </c>
      <c r="J39" s="78" t="s">
        <v>725</v>
      </c>
      <c r="K39" s="68">
        <v>38</v>
      </c>
      <c r="L39" s="78">
        <v>5.0360127790333458</v>
      </c>
      <c r="M39" s="78">
        <v>0.8057620446453353</v>
      </c>
      <c r="N39" s="79"/>
    </row>
    <row r="40" spans="1:14" ht="15.5">
      <c r="A40" s="85" t="s">
        <v>690</v>
      </c>
      <c r="B40" s="89" t="s">
        <v>138</v>
      </c>
      <c r="C40" s="87" t="s">
        <v>729</v>
      </c>
      <c r="D40" s="87">
        <v>1.8029709014419311</v>
      </c>
      <c r="E40" s="87">
        <v>0.6</v>
      </c>
      <c r="F40" s="88"/>
      <c r="H40" s="76" t="s">
        <v>689</v>
      </c>
      <c r="I40" s="77" t="s">
        <v>156</v>
      </c>
      <c r="J40" s="78" t="s">
        <v>725</v>
      </c>
      <c r="K40" s="68">
        <v>39</v>
      </c>
      <c r="L40" s="78">
        <v>3.5192040240078488</v>
      </c>
      <c r="M40" s="78">
        <v>0.6</v>
      </c>
      <c r="N40" s="79"/>
    </row>
    <row r="41" spans="1:14" ht="15.5">
      <c r="A41" s="85" t="s">
        <v>690</v>
      </c>
      <c r="B41" s="89" t="s">
        <v>139</v>
      </c>
      <c r="C41" s="87" t="s">
        <v>691</v>
      </c>
      <c r="D41" s="87">
        <v>1.8343187392668023</v>
      </c>
      <c r="E41" s="87">
        <v>0.6</v>
      </c>
      <c r="F41" s="88"/>
      <c r="H41" s="72"/>
      <c r="I41" s="73"/>
      <c r="J41" s="74"/>
      <c r="K41" s="68">
        <v>40</v>
      </c>
      <c r="L41" s="74"/>
      <c r="M41" s="74"/>
      <c r="N41" s="75"/>
    </row>
    <row r="42" spans="1:14" ht="15.5">
      <c r="A42" s="85" t="s">
        <v>690</v>
      </c>
      <c r="B42" s="89" t="s">
        <v>142</v>
      </c>
      <c r="C42" s="87" t="s">
        <v>691</v>
      </c>
      <c r="D42" s="87">
        <v>1.8223050481882574</v>
      </c>
      <c r="E42" s="87">
        <v>0.6</v>
      </c>
      <c r="F42" s="88"/>
      <c r="H42" s="90" t="s">
        <v>689</v>
      </c>
      <c r="I42" s="91" t="s">
        <v>151</v>
      </c>
      <c r="J42" s="92" t="s">
        <v>724</v>
      </c>
      <c r="K42" s="68">
        <v>41</v>
      </c>
      <c r="L42" s="92">
        <v>4.5062455760331677</v>
      </c>
      <c r="M42" s="92">
        <v>0.72099929216530689</v>
      </c>
      <c r="N42" s="93"/>
    </row>
    <row r="43" spans="1:14" ht="15.5">
      <c r="A43" s="85" t="s">
        <v>690</v>
      </c>
      <c r="B43" s="89" t="s">
        <v>140</v>
      </c>
      <c r="C43" s="87" t="s">
        <v>691</v>
      </c>
      <c r="D43" s="87">
        <v>1.9294181636464054</v>
      </c>
      <c r="E43" s="87">
        <v>0.6</v>
      </c>
      <c r="F43" s="88"/>
      <c r="H43" s="90" t="s">
        <v>689</v>
      </c>
      <c r="I43" s="91" t="s">
        <v>152</v>
      </c>
      <c r="J43" s="92" t="s">
        <v>724</v>
      </c>
      <c r="K43" s="68">
        <v>42</v>
      </c>
      <c r="L43" s="92">
        <v>4.5065698472263191</v>
      </c>
      <c r="M43" s="92">
        <v>0.72105117555621112</v>
      </c>
      <c r="N43" s="93"/>
    </row>
    <row r="44" spans="1:14" ht="15.5">
      <c r="A44" s="85" t="s">
        <v>690</v>
      </c>
      <c r="B44" s="89" t="s">
        <v>141</v>
      </c>
      <c r="C44" s="87" t="s">
        <v>691</v>
      </c>
      <c r="D44" s="87">
        <v>3.1426776199094615</v>
      </c>
      <c r="E44" s="87">
        <v>0.6</v>
      </c>
      <c r="F44" s="88"/>
      <c r="H44" s="90"/>
      <c r="I44" s="91"/>
      <c r="J44" s="92"/>
      <c r="K44" s="68">
        <v>43</v>
      </c>
      <c r="L44" s="92"/>
      <c r="M44" s="92"/>
      <c r="N44" s="93"/>
    </row>
    <row r="45" spans="1:14" ht="15.5">
      <c r="A45" s="85" t="s">
        <v>690</v>
      </c>
      <c r="B45" s="89" t="s">
        <v>143</v>
      </c>
      <c r="C45" s="87" t="s">
        <v>691</v>
      </c>
      <c r="D45" s="87">
        <v>1.774359419325269</v>
      </c>
      <c r="E45" s="87">
        <v>0.6</v>
      </c>
      <c r="F45" s="88"/>
      <c r="H45" s="90" t="s">
        <v>689</v>
      </c>
      <c r="I45" s="91" t="s">
        <v>164</v>
      </c>
      <c r="J45" s="92" t="s">
        <v>724</v>
      </c>
      <c r="K45" s="68">
        <v>44</v>
      </c>
      <c r="L45" s="92">
        <v>3.490018604399332</v>
      </c>
      <c r="M45" s="92">
        <v>0.6</v>
      </c>
      <c r="N45" s="93"/>
    </row>
    <row r="46" spans="1:14" ht="15.5">
      <c r="A46" s="85" t="s">
        <v>690</v>
      </c>
      <c r="B46" s="89" t="s">
        <v>144</v>
      </c>
      <c r="C46" s="87" t="s">
        <v>691</v>
      </c>
      <c r="D46" s="87">
        <v>0.73798610889019478</v>
      </c>
      <c r="E46" s="87">
        <v>0.6</v>
      </c>
      <c r="F46" s="88"/>
      <c r="H46" s="90" t="s">
        <v>689</v>
      </c>
      <c r="I46" s="91" t="s">
        <v>165</v>
      </c>
      <c r="J46" s="92" t="s">
        <v>724</v>
      </c>
      <c r="K46" s="68">
        <v>45</v>
      </c>
      <c r="L46" s="92">
        <v>3.089927109704603</v>
      </c>
      <c r="M46" s="92">
        <v>0.6</v>
      </c>
      <c r="N46" s="93"/>
    </row>
    <row r="47" spans="1:14" ht="15.5">
      <c r="A47" s="72"/>
      <c r="B47" s="73"/>
      <c r="C47" s="74"/>
      <c r="D47" s="74"/>
      <c r="E47" s="74"/>
      <c r="F47" s="75"/>
      <c r="H47" s="90" t="s">
        <v>689</v>
      </c>
      <c r="I47" s="91" t="s">
        <v>166</v>
      </c>
      <c r="J47" s="92" t="s">
        <v>724</v>
      </c>
      <c r="K47" s="68">
        <v>46</v>
      </c>
      <c r="L47" s="92">
        <v>3.0083190996335913</v>
      </c>
      <c r="M47" s="92">
        <v>0.6</v>
      </c>
      <c r="N47" s="93"/>
    </row>
    <row r="48" spans="1:14" ht="15.5">
      <c r="A48" s="65" t="s">
        <v>692</v>
      </c>
      <c r="B48" s="66" t="s">
        <v>693</v>
      </c>
      <c r="C48" s="67" t="s">
        <v>726</v>
      </c>
      <c r="D48" s="67">
        <v>5.5688237808619325</v>
      </c>
      <c r="E48" s="67">
        <v>0.89101180493790921</v>
      </c>
      <c r="F48" s="68"/>
      <c r="H48" s="90"/>
      <c r="I48" s="91"/>
      <c r="J48" s="92"/>
      <c r="K48" s="68">
        <v>47</v>
      </c>
      <c r="L48" s="92"/>
      <c r="M48" s="92"/>
      <c r="N48" s="93"/>
    </row>
    <row r="49" spans="1:14" ht="15.5">
      <c r="A49" s="65" t="s">
        <v>692</v>
      </c>
      <c r="B49" s="66" t="s">
        <v>694</v>
      </c>
      <c r="C49" s="67" t="s">
        <v>727</v>
      </c>
      <c r="D49" s="67">
        <v>4.3235793677983221</v>
      </c>
      <c r="E49" s="67">
        <v>0.69177269884773152</v>
      </c>
      <c r="F49" s="68"/>
      <c r="H49" s="90" t="s">
        <v>690</v>
      </c>
      <c r="I49" s="94" t="s">
        <v>116</v>
      </c>
      <c r="J49" s="92" t="s">
        <v>724</v>
      </c>
      <c r="K49" s="68">
        <v>48</v>
      </c>
      <c r="L49" s="92">
        <v>4.6694305854585183</v>
      </c>
      <c r="M49" s="92">
        <v>0.74710889367336297</v>
      </c>
      <c r="N49" s="93"/>
    </row>
    <row r="50" spans="1:14" ht="15.5">
      <c r="A50" s="65" t="s">
        <v>692</v>
      </c>
      <c r="B50" s="66" t="s">
        <v>695</v>
      </c>
      <c r="C50" s="67" t="s">
        <v>728</v>
      </c>
      <c r="D50" s="67">
        <v>3.8405676883850206</v>
      </c>
      <c r="E50" s="67">
        <v>0.61449083014160333</v>
      </c>
      <c r="F50" s="68"/>
      <c r="H50" s="90" t="s">
        <v>690</v>
      </c>
      <c r="I50" s="94" t="s">
        <v>115</v>
      </c>
      <c r="J50" s="92" t="s">
        <v>724</v>
      </c>
      <c r="K50" s="68">
        <v>49</v>
      </c>
      <c r="L50" s="92">
        <v>4.2461640807991259</v>
      </c>
      <c r="M50" s="92">
        <v>0.67938625292786015</v>
      </c>
      <c r="N50" s="93"/>
    </row>
    <row r="51" spans="1:14" ht="15.5">
      <c r="A51" s="65" t="s">
        <v>692</v>
      </c>
      <c r="B51" s="66" t="s">
        <v>696</v>
      </c>
      <c r="C51" s="67" t="s">
        <v>727</v>
      </c>
      <c r="D51" s="67">
        <v>6.144634150680357</v>
      </c>
      <c r="E51" s="67">
        <v>0.98314146410885717</v>
      </c>
      <c r="F51" s="68"/>
      <c r="H51" s="72"/>
      <c r="I51" s="73"/>
      <c r="J51" s="74"/>
      <c r="K51" s="68">
        <v>50</v>
      </c>
      <c r="L51" s="74"/>
      <c r="M51" s="74"/>
      <c r="N51" s="75"/>
    </row>
    <row r="52" spans="1:14" ht="15.5">
      <c r="A52" s="65" t="s">
        <v>692</v>
      </c>
      <c r="B52" s="66" t="s">
        <v>697</v>
      </c>
      <c r="C52" s="67" t="s">
        <v>728</v>
      </c>
      <c r="D52" s="67">
        <v>5.0291666630531555</v>
      </c>
      <c r="E52" s="67">
        <v>0.8046666660885049</v>
      </c>
      <c r="F52" s="68"/>
      <c r="H52" s="95" t="s">
        <v>690</v>
      </c>
      <c r="I52" s="96" t="s">
        <v>136</v>
      </c>
      <c r="J52" s="97" t="s">
        <v>727</v>
      </c>
      <c r="K52" s="68">
        <v>51</v>
      </c>
      <c r="L52" s="97">
        <v>4.4752657228350383</v>
      </c>
      <c r="M52" s="97">
        <v>0.7160425156536061</v>
      </c>
      <c r="N52" s="98"/>
    </row>
    <row r="53" spans="1:14" ht="15.5">
      <c r="A53" s="72"/>
      <c r="B53" s="73"/>
      <c r="C53" s="74"/>
      <c r="D53" s="74"/>
      <c r="E53" s="74"/>
      <c r="F53" s="75"/>
      <c r="H53" s="95" t="s">
        <v>690</v>
      </c>
      <c r="I53" s="96" t="s">
        <v>135</v>
      </c>
      <c r="J53" s="97" t="s">
        <v>728</v>
      </c>
      <c r="K53" s="68">
        <v>52</v>
      </c>
      <c r="L53" s="97">
        <v>4.4088276102100696</v>
      </c>
      <c r="M53" s="97">
        <v>0.70541241763361118</v>
      </c>
      <c r="N53" s="98"/>
    </row>
    <row r="54" spans="1:14" ht="15.5">
      <c r="A54" s="80" t="s">
        <v>692</v>
      </c>
      <c r="B54" s="81" t="s">
        <v>698</v>
      </c>
      <c r="C54" s="82" t="s">
        <v>725</v>
      </c>
      <c r="D54" s="82">
        <v>4.0373725024786413</v>
      </c>
      <c r="E54" s="82">
        <v>0.64597960039658264</v>
      </c>
      <c r="F54" s="83"/>
      <c r="H54" s="95" t="s">
        <v>690</v>
      </c>
      <c r="I54" s="96" t="s">
        <v>137</v>
      </c>
      <c r="J54" s="97" t="s">
        <v>728</v>
      </c>
      <c r="K54" s="68">
        <v>53</v>
      </c>
      <c r="L54" s="97">
        <v>4.3701216340214382</v>
      </c>
      <c r="M54" s="97">
        <v>0.69921946144343017</v>
      </c>
      <c r="N54" s="98"/>
    </row>
    <row r="55" spans="1:14" ht="15.5">
      <c r="A55" s="80" t="s">
        <v>692</v>
      </c>
      <c r="B55" s="81" t="s">
        <v>698</v>
      </c>
      <c r="C55" s="82" t="s">
        <v>725</v>
      </c>
      <c r="D55" s="82">
        <v>4.0068836911970864</v>
      </c>
      <c r="E55" s="82">
        <v>0.64110139059153382</v>
      </c>
      <c r="F55" s="83"/>
      <c r="H55" s="95" t="s">
        <v>690</v>
      </c>
      <c r="I55" s="96" t="s">
        <v>134</v>
      </c>
      <c r="J55" s="97" t="s">
        <v>727</v>
      </c>
      <c r="K55" s="68">
        <v>54</v>
      </c>
      <c r="L55" s="97">
        <v>3.7826633783721855</v>
      </c>
      <c r="M55" s="97">
        <v>0.60522614053954971</v>
      </c>
      <c r="N55" s="98"/>
    </row>
    <row r="56" spans="1:14" ht="15.5">
      <c r="A56" s="80" t="s">
        <v>692</v>
      </c>
      <c r="B56" s="81" t="s">
        <v>699</v>
      </c>
      <c r="C56" s="82" t="s">
        <v>726</v>
      </c>
      <c r="D56" s="82">
        <v>4.4861297145895298</v>
      </c>
      <c r="E56" s="82">
        <v>0.71778075433432476</v>
      </c>
      <c r="F56" s="83"/>
      <c r="H56" s="95" t="s">
        <v>689</v>
      </c>
      <c r="I56" s="99" t="s">
        <v>162</v>
      </c>
      <c r="J56" s="97" t="s">
        <v>727</v>
      </c>
      <c r="K56" s="68">
        <v>55</v>
      </c>
      <c r="L56" s="97">
        <v>3.5786372049551947</v>
      </c>
      <c r="M56" s="97">
        <v>0.6</v>
      </c>
      <c r="N56" s="98"/>
    </row>
    <row r="57" spans="1:14" ht="15.5">
      <c r="A57" s="80" t="s">
        <v>692</v>
      </c>
      <c r="B57" s="81" t="s">
        <v>699</v>
      </c>
      <c r="C57" s="82" t="s">
        <v>726</v>
      </c>
      <c r="D57" s="82">
        <v>4.3248370436978352</v>
      </c>
      <c r="E57" s="82">
        <v>0.69197392699165361</v>
      </c>
      <c r="F57" s="83"/>
      <c r="H57" s="95"/>
      <c r="I57" s="99"/>
      <c r="J57" s="97"/>
      <c r="K57" s="68">
        <v>56</v>
      </c>
      <c r="L57" s="97"/>
      <c r="M57" s="97"/>
      <c r="N57" s="98"/>
    </row>
    <row r="58" spans="1:14" ht="15.5">
      <c r="A58" s="69" t="s">
        <v>461</v>
      </c>
      <c r="B58" s="69" t="s">
        <v>462</v>
      </c>
      <c r="C58" s="69" t="s">
        <v>742</v>
      </c>
      <c r="D58" s="70">
        <v>4.9599180743875086</v>
      </c>
      <c r="E58" s="70">
        <v>1</v>
      </c>
      <c r="F58" s="71">
        <v>726.10894469114407</v>
      </c>
      <c r="H58" s="95" t="s">
        <v>692</v>
      </c>
      <c r="I58" s="99" t="s">
        <v>696</v>
      </c>
      <c r="J58" s="97" t="s">
        <v>727</v>
      </c>
      <c r="K58" s="68">
        <v>57</v>
      </c>
      <c r="L58" s="97">
        <v>6.144634150680357</v>
      </c>
      <c r="M58" s="97">
        <v>0.98314146410885717</v>
      </c>
      <c r="N58" s="98"/>
    </row>
    <row r="59" spans="1:14" ht="15.5">
      <c r="A59" s="69" t="s">
        <v>463</v>
      </c>
      <c r="B59" s="69" t="s">
        <v>464</v>
      </c>
      <c r="C59" s="69" t="s">
        <v>742</v>
      </c>
      <c r="D59" s="70">
        <v>4.0763915041278542</v>
      </c>
      <c r="E59" s="70">
        <v>1</v>
      </c>
      <c r="F59" s="71">
        <v>728.76723857779371</v>
      </c>
      <c r="H59" s="95" t="s">
        <v>692</v>
      </c>
      <c r="I59" s="99" t="s">
        <v>697</v>
      </c>
      <c r="J59" s="97" t="s">
        <v>728</v>
      </c>
      <c r="K59" s="68">
        <v>58</v>
      </c>
      <c r="L59" s="97">
        <v>5.0291666630531555</v>
      </c>
      <c r="M59" s="97">
        <v>0.8046666660885049</v>
      </c>
      <c r="N59" s="98"/>
    </row>
    <row r="60" spans="1:14" ht="15.5">
      <c r="A60" s="85" t="s">
        <v>692</v>
      </c>
      <c r="B60" s="86" t="s">
        <v>700</v>
      </c>
      <c r="C60" s="87" t="s">
        <v>729</v>
      </c>
      <c r="D60" s="87">
        <v>1.6529162874601753</v>
      </c>
      <c r="E60" s="87">
        <v>0.6</v>
      </c>
      <c r="F60" s="88"/>
      <c r="H60" s="95" t="s">
        <v>692</v>
      </c>
      <c r="I60" s="99" t="s">
        <v>694</v>
      </c>
      <c r="J60" s="97" t="s">
        <v>727</v>
      </c>
      <c r="K60" s="68">
        <v>59</v>
      </c>
      <c r="L60" s="97">
        <v>4.3235793677983221</v>
      </c>
      <c r="M60" s="97">
        <v>0.69177269884773152</v>
      </c>
      <c r="N60" s="98"/>
    </row>
    <row r="61" spans="1:14" ht="15.5">
      <c r="A61" s="85" t="s">
        <v>692</v>
      </c>
      <c r="B61" s="86" t="s">
        <v>701</v>
      </c>
      <c r="C61" s="87" t="s">
        <v>729</v>
      </c>
      <c r="D61" s="87">
        <v>1.3629458829367915</v>
      </c>
      <c r="E61" s="87">
        <v>0.6</v>
      </c>
      <c r="F61" s="88"/>
      <c r="H61" s="95" t="s">
        <v>692</v>
      </c>
      <c r="I61" s="99" t="s">
        <v>695</v>
      </c>
      <c r="J61" s="97" t="s">
        <v>728</v>
      </c>
      <c r="K61" s="68">
        <v>60</v>
      </c>
      <c r="L61" s="97">
        <v>3.8405676883850206</v>
      </c>
      <c r="M61" s="97">
        <v>0.61449083014160333</v>
      </c>
      <c r="N61" s="98"/>
    </row>
    <row r="62" spans="1:14" ht="15.5">
      <c r="A62" s="85" t="s">
        <v>692</v>
      </c>
      <c r="B62" s="86" t="s">
        <v>702</v>
      </c>
      <c r="C62" s="87" t="s">
        <v>729</v>
      </c>
      <c r="D62" s="87">
        <v>1.4665883514836482</v>
      </c>
      <c r="E62" s="87">
        <v>0.6</v>
      </c>
      <c r="F62" s="88"/>
      <c r="H62" s="95"/>
      <c r="I62" s="96"/>
      <c r="J62" s="97"/>
      <c r="K62" s="68">
        <v>61</v>
      </c>
      <c r="L62" s="97"/>
      <c r="M62" s="97"/>
      <c r="N62" s="98"/>
    </row>
    <row r="63" spans="1:14" ht="15.5">
      <c r="A63" s="85" t="s">
        <v>692</v>
      </c>
      <c r="B63" s="86" t="s">
        <v>703</v>
      </c>
      <c r="C63" s="87" t="s">
        <v>729</v>
      </c>
      <c r="D63" s="87">
        <v>1.5209564394116346</v>
      </c>
      <c r="E63" s="87">
        <v>0.6</v>
      </c>
      <c r="F63" s="88"/>
      <c r="H63" s="95" t="s">
        <v>690</v>
      </c>
      <c r="I63" s="96" t="s">
        <v>712</v>
      </c>
      <c r="J63" s="97" t="s">
        <v>733</v>
      </c>
      <c r="K63" s="68">
        <v>62</v>
      </c>
      <c r="L63" s="97">
        <v>5.6796105619096018</v>
      </c>
      <c r="M63" s="97">
        <v>0.90873768990553627</v>
      </c>
      <c r="N63" s="98"/>
    </row>
    <row r="64" spans="1:14" ht="15.5">
      <c r="A64" s="72"/>
      <c r="B64" s="73"/>
      <c r="C64" s="74"/>
      <c r="D64" s="74"/>
      <c r="E64" s="74"/>
      <c r="F64" s="75"/>
      <c r="H64" s="95" t="s">
        <v>690</v>
      </c>
      <c r="I64" s="96" t="s">
        <v>715</v>
      </c>
      <c r="J64" s="97" t="s">
        <v>734</v>
      </c>
      <c r="K64" s="68">
        <v>63</v>
      </c>
      <c r="L64" s="97">
        <v>5.6110298354130972</v>
      </c>
      <c r="M64" s="97">
        <v>0.89776477366609553</v>
      </c>
      <c r="N64" s="98"/>
    </row>
    <row r="65" spans="1:14" ht="15.5">
      <c r="A65" s="69" t="s">
        <v>67</v>
      </c>
      <c r="B65" s="69" t="s">
        <v>465</v>
      </c>
      <c r="C65" s="69" t="s">
        <v>742</v>
      </c>
      <c r="D65" s="70">
        <v>4.0280254941465365</v>
      </c>
      <c r="E65" s="70">
        <v>1</v>
      </c>
      <c r="F65" s="71">
        <v>721.10676638879954</v>
      </c>
      <c r="H65" s="95" t="s">
        <v>690</v>
      </c>
      <c r="I65" s="96" t="s">
        <v>713</v>
      </c>
      <c r="J65" s="97" t="s">
        <v>734</v>
      </c>
      <c r="K65" s="68">
        <v>64</v>
      </c>
      <c r="L65" s="97">
        <v>5.5900084811728288</v>
      </c>
      <c r="M65" s="97">
        <v>0.89440135698765266</v>
      </c>
      <c r="N65" s="98"/>
    </row>
    <row r="66" spans="1:14" ht="15.5">
      <c r="A66" s="69" t="s">
        <v>68</v>
      </c>
      <c r="B66" s="69" t="s">
        <v>466</v>
      </c>
      <c r="C66" s="69" t="s">
        <v>742</v>
      </c>
      <c r="D66" s="70">
        <v>5.1487026473271014</v>
      </c>
      <c r="E66" s="70">
        <v>1</v>
      </c>
      <c r="F66" s="71">
        <v>709.55641982156669</v>
      </c>
      <c r="H66" s="95" t="s">
        <v>690</v>
      </c>
      <c r="I66" s="96" t="s">
        <v>714</v>
      </c>
      <c r="J66" s="97" t="s">
        <v>733</v>
      </c>
      <c r="K66" s="68">
        <v>65</v>
      </c>
      <c r="L66" s="97">
        <v>5.4876265530588766</v>
      </c>
      <c r="M66" s="97">
        <v>0.87802024848942029</v>
      </c>
      <c r="N66" s="98"/>
    </row>
    <row r="67" spans="1:14" ht="15.5">
      <c r="A67" s="69" t="s">
        <v>69</v>
      </c>
      <c r="B67" s="69" t="s">
        <v>467</v>
      </c>
      <c r="C67" s="69" t="s">
        <v>742</v>
      </c>
      <c r="D67" s="70">
        <v>4.4011119993005501</v>
      </c>
      <c r="E67" s="70">
        <v>1</v>
      </c>
      <c r="F67" s="71">
        <v>767.11880960311771</v>
      </c>
      <c r="H67" s="95" t="s">
        <v>690</v>
      </c>
      <c r="I67" s="96" t="s">
        <v>711</v>
      </c>
      <c r="J67" s="97" t="s">
        <v>734</v>
      </c>
      <c r="K67" s="68">
        <v>66</v>
      </c>
      <c r="L67" s="97">
        <v>5.2131193194621765</v>
      </c>
      <c r="M67" s="97">
        <v>0.83409909111394831</v>
      </c>
      <c r="N67" s="98"/>
    </row>
    <row r="68" spans="1:14" ht="15.5">
      <c r="A68" s="69" t="s">
        <v>70</v>
      </c>
      <c r="B68" s="69" t="s">
        <v>468</v>
      </c>
      <c r="C68" s="69" t="s">
        <v>742</v>
      </c>
      <c r="D68" s="70">
        <v>3.6430474186676074</v>
      </c>
      <c r="E68" s="70">
        <v>1</v>
      </c>
      <c r="F68" s="71">
        <v>759.52251426036207</v>
      </c>
      <c r="H68" s="95" t="s">
        <v>690</v>
      </c>
      <c r="I68" s="96" t="s">
        <v>709</v>
      </c>
      <c r="J68" s="97" t="s">
        <v>733</v>
      </c>
      <c r="K68" s="68">
        <v>67</v>
      </c>
      <c r="L68" s="97">
        <v>5.1108862543263083</v>
      </c>
      <c r="M68" s="97">
        <v>0.81774180069220936</v>
      </c>
      <c r="N68" s="98"/>
    </row>
    <row r="69" spans="1:14" ht="15.5">
      <c r="A69" s="1"/>
      <c r="B69" s="1"/>
      <c r="C69" s="1"/>
      <c r="D69" s="17"/>
      <c r="E69" s="17"/>
      <c r="F69" s="2"/>
      <c r="H69" s="95" t="s">
        <v>690</v>
      </c>
      <c r="I69" s="96" t="s">
        <v>710</v>
      </c>
      <c r="J69" s="97" t="s">
        <v>734</v>
      </c>
      <c r="K69" s="68">
        <v>68</v>
      </c>
      <c r="L69" s="97">
        <v>5.092882763703896</v>
      </c>
      <c r="M69" s="97">
        <v>0.81486124219262335</v>
      </c>
      <c r="N69" s="98"/>
    </row>
    <row r="70" spans="1:14" ht="15.5">
      <c r="A70" s="65" t="s">
        <v>689</v>
      </c>
      <c r="B70" s="66" t="s">
        <v>730</v>
      </c>
      <c r="C70" s="67" t="s">
        <v>731</v>
      </c>
      <c r="D70" s="67">
        <v>1.4737081152882638</v>
      </c>
      <c r="E70" s="67">
        <v>0.6</v>
      </c>
      <c r="F70" s="68"/>
      <c r="H70" s="95" t="s">
        <v>690</v>
      </c>
      <c r="I70" s="96" t="s">
        <v>732</v>
      </c>
      <c r="J70" s="97" t="s">
        <v>733</v>
      </c>
      <c r="K70" s="68">
        <v>69</v>
      </c>
      <c r="L70" s="97">
        <v>4.9063704558715262</v>
      </c>
      <c r="M70" s="97">
        <v>0.78501927293944418</v>
      </c>
      <c r="N70" s="98"/>
    </row>
    <row r="71" spans="1:14" ht="15.5">
      <c r="A71" s="65" t="s">
        <v>689</v>
      </c>
      <c r="B71" s="66" t="s">
        <v>704</v>
      </c>
      <c r="C71" s="67" t="s">
        <v>731</v>
      </c>
      <c r="D71" s="67">
        <v>1.4034693573697337</v>
      </c>
      <c r="E71" s="67">
        <v>0.6</v>
      </c>
      <c r="F71" s="68"/>
      <c r="H71" s="95" t="s">
        <v>690</v>
      </c>
      <c r="I71" s="96" t="s">
        <v>708</v>
      </c>
      <c r="J71" s="97" t="s">
        <v>734</v>
      </c>
      <c r="K71" s="68">
        <v>70</v>
      </c>
      <c r="L71" s="97">
        <v>4.6312098176108583</v>
      </c>
      <c r="M71" s="97">
        <v>0.74099357081773731</v>
      </c>
      <c r="N71" s="98"/>
    </row>
    <row r="72" spans="1:14" ht="15.5">
      <c r="A72" s="69" t="s">
        <v>469</v>
      </c>
      <c r="B72" s="69" t="s">
        <v>470</v>
      </c>
      <c r="C72" s="69" t="s">
        <v>742</v>
      </c>
      <c r="D72" s="70">
        <v>2.5476736030124005</v>
      </c>
      <c r="E72" s="70">
        <v>1</v>
      </c>
      <c r="F72" s="71">
        <v>764.97046505640549</v>
      </c>
      <c r="H72" s="95"/>
      <c r="I72" s="96"/>
      <c r="J72" s="97"/>
      <c r="K72" s="68">
        <v>71</v>
      </c>
      <c r="L72" s="97"/>
      <c r="M72" s="97"/>
      <c r="N72" s="98"/>
    </row>
    <row r="73" spans="1:14" ht="15.5">
      <c r="A73" s="72"/>
      <c r="B73" s="73"/>
      <c r="C73" s="74"/>
      <c r="D73" s="74"/>
      <c r="E73" s="74"/>
      <c r="F73" s="75"/>
      <c r="H73" s="95" t="s">
        <v>689</v>
      </c>
      <c r="I73" s="99" t="s">
        <v>146</v>
      </c>
      <c r="J73" s="97" t="s">
        <v>727</v>
      </c>
      <c r="K73" s="68">
        <v>72</v>
      </c>
      <c r="L73" s="97">
        <v>3.5214845597745708</v>
      </c>
      <c r="M73" s="97">
        <v>0.6</v>
      </c>
      <c r="N73" s="98"/>
    </row>
    <row r="74" spans="1:14" ht="15.5">
      <c r="A74" s="80" t="s">
        <v>692</v>
      </c>
      <c r="B74" s="81" t="s">
        <v>705</v>
      </c>
      <c r="C74" s="82" t="s">
        <v>725</v>
      </c>
      <c r="D74" s="82">
        <v>4.1565467471665203</v>
      </c>
      <c r="E74" s="82">
        <v>0.66504747954664323</v>
      </c>
      <c r="F74" s="83"/>
      <c r="H74" s="95" t="s">
        <v>689</v>
      </c>
      <c r="I74" s="99" t="s">
        <v>145</v>
      </c>
      <c r="J74" s="97" t="s">
        <v>727</v>
      </c>
      <c r="K74" s="68">
        <v>73</v>
      </c>
      <c r="L74" s="97">
        <v>3.4281177199581734</v>
      </c>
      <c r="M74" s="97">
        <v>0.6</v>
      </c>
      <c r="N74" s="98"/>
    </row>
    <row r="75" spans="1:14" ht="15.5">
      <c r="A75" s="80" t="s">
        <v>692</v>
      </c>
      <c r="B75" s="81" t="s">
        <v>705</v>
      </c>
      <c r="C75" s="82" t="s">
        <v>725</v>
      </c>
      <c r="D75" s="82">
        <v>4.2283092114685896</v>
      </c>
      <c r="E75" s="82">
        <v>0.6765294738349743</v>
      </c>
      <c r="F75" s="83"/>
      <c r="H75" s="72"/>
      <c r="I75" s="73"/>
      <c r="J75" s="74"/>
      <c r="K75" s="68">
        <v>74</v>
      </c>
      <c r="L75" s="74"/>
      <c r="M75" s="74"/>
      <c r="N75" s="75"/>
    </row>
    <row r="76" spans="1:14" ht="15.5">
      <c r="A76" s="69" t="s">
        <v>471</v>
      </c>
      <c r="B76" s="69" t="s">
        <v>472</v>
      </c>
      <c r="C76" s="69" t="s">
        <v>742</v>
      </c>
      <c r="D76" s="70">
        <v>3.0419564047102008</v>
      </c>
      <c r="E76" s="70">
        <v>1</v>
      </c>
      <c r="F76" s="71">
        <v>734.23160489688735</v>
      </c>
      <c r="H76" s="69" t="s">
        <v>51</v>
      </c>
      <c r="I76" s="69" t="s">
        <v>431</v>
      </c>
      <c r="J76" s="69" t="s">
        <v>742</v>
      </c>
      <c r="K76" s="68">
        <v>75</v>
      </c>
      <c r="L76" s="70">
        <v>5.1543058751349058</v>
      </c>
      <c r="M76" s="70">
        <v>1</v>
      </c>
      <c r="N76" s="71">
        <v>714.36901954288282</v>
      </c>
    </row>
    <row r="77" spans="1:14" ht="15.5">
      <c r="A77" s="69" t="s">
        <v>76</v>
      </c>
      <c r="B77" s="69" t="s">
        <v>473</v>
      </c>
      <c r="C77" s="69" t="s">
        <v>742</v>
      </c>
      <c r="D77" s="70">
        <v>3.3734609800808224</v>
      </c>
      <c r="E77" s="70">
        <v>1</v>
      </c>
      <c r="F77" s="71">
        <v>716.62216093470397</v>
      </c>
      <c r="H77" s="69" t="s">
        <v>52</v>
      </c>
      <c r="I77" s="69" t="s">
        <v>432</v>
      </c>
      <c r="J77" s="69" t="s">
        <v>742</v>
      </c>
      <c r="K77" s="68">
        <v>76</v>
      </c>
      <c r="L77" s="70">
        <v>4.9601587883773206</v>
      </c>
      <c r="M77" s="70">
        <v>1</v>
      </c>
      <c r="N77" s="71">
        <v>717.12772172621442</v>
      </c>
    </row>
    <row r="78" spans="1:14" ht="15.5">
      <c r="A78" s="69" t="s">
        <v>77</v>
      </c>
      <c r="B78" s="69" t="s">
        <v>474</v>
      </c>
      <c r="C78" s="69" t="s">
        <v>742</v>
      </c>
      <c r="D78" s="70">
        <v>4.1246761771005804</v>
      </c>
      <c r="E78" s="70">
        <v>1</v>
      </c>
      <c r="F78" s="71">
        <v>717.62830544277108</v>
      </c>
      <c r="H78" s="69" t="s">
        <v>53</v>
      </c>
      <c r="I78" s="69" t="s">
        <v>433</v>
      </c>
      <c r="J78" s="69" t="s">
        <v>742</v>
      </c>
      <c r="K78" s="68">
        <v>77</v>
      </c>
      <c r="L78" s="70">
        <v>4.2680369681255099</v>
      </c>
      <c r="M78" s="70">
        <v>1</v>
      </c>
      <c r="N78" s="71">
        <v>716.12926333641474</v>
      </c>
    </row>
    <row r="79" spans="1:14" ht="15.5">
      <c r="A79" s="69" t="s">
        <v>78</v>
      </c>
      <c r="B79" s="69" t="s">
        <v>475</v>
      </c>
      <c r="C79" s="69" t="s">
        <v>742</v>
      </c>
      <c r="D79" s="70">
        <v>3.8549689263998546</v>
      </c>
      <c r="E79" s="70">
        <v>1</v>
      </c>
      <c r="F79" s="71">
        <v>638.6229322839622</v>
      </c>
      <c r="H79" s="69" t="s">
        <v>440</v>
      </c>
      <c r="I79" s="69" t="s">
        <v>441</v>
      </c>
      <c r="J79" s="69" t="s">
        <v>742</v>
      </c>
      <c r="K79" s="68">
        <v>78</v>
      </c>
      <c r="L79" s="70">
        <v>3.8419460332829485</v>
      </c>
      <c r="M79" s="70">
        <v>1</v>
      </c>
      <c r="N79" s="71">
        <v>719.34183084590359</v>
      </c>
    </row>
    <row r="80" spans="1:14" ht="15.5">
      <c r="A80" s="65" t="s">
        <v>692</v>
      </c>
      <c r="B80" s="66" t="s">
        <v>706</v>
      </c>
      <c r="C80" s="67" t="s">
        <v>726</v>
      </c>
      <c r="D80" s="67">
        <v>3.7581894592565943</v>
      </c>
      <c r="E80" s="67">
        <v>0.60131031348105513</v>
      </c>
      <c r="F80" s="68"/>
      <c r="H80" s="69" t="s">
        <v>50</v>
      </c>
      <c r="I80" s="69" t="s">
        <v>429</v>
      </c>
      <c r="J80" s="69" t="s">
        <v>742</v>
      </c>
      <c r="K80" s="68">
        <v>79</v>
      </c>
      <c r="L80" s="70">
        <v>3.8198887522945109</v>
      </c>
      <c r="M80" s="70">
        <v>1</v>
      </c>
      <c r="N80" s="71">
        <v>710.09217117714604</v>
      </c>
    </row>
    <row r="81" spans="1:14" ht="15.5">
      <c r="A81" s="65" t="s">
        <v>692</v>
      </c>
      <c r="B81" s="66" t="s">
        <v>706</v>
      </c>
      <c r="C81" s="67" t="s">
        <v>726</v>
      </c>
      <c r="D81" s="67">
        <v>3.6487785097238232</v>
      </c>
      <c r="E81" s="67">
        <v>0.6</v>
      </c>
      <c r="F81" s="68"/>
      <c r="H81" s="69" t="s">
        <v>442</v>
      </c>
      <c r="I81" s="69" t="s">
        <v>443</v>
      </c>
      <c r="J81" s="69" t="s">
        <v>742</v>
      </c>
      <c r="K81" s="68">
        <v>80</v>
      </c>
      <c r="L81" s="70">
        <v>3.657556449445563</v>
      </c>
      <c r="M81" s="70">
        <v>1</v>
      </c>
      <c r="N81" s="71">
        <v>723.39978238379319</v>
      </c>
    </row>
    <row r="82" spans="1:14" ht="15.5">
      <c r="A82" s="65" t="s">
        <v>692</v>
      </c>
      <c r="B82" s="66" t="s">
        <v>707</v>
      </c>
      <c r="C82" s="67" t="s">
        <v>726</v>
      </c>
      <c r="D82" s="67">
        <v>4.1084110027506249</v>
      </c>
      <c r="E82" s="67">
        <v>0.65734576044009996</v>
      </c>
      <c r="F82" s="68"/>
      <c r="H82" s="69" t="s">
        <v>425</v>
      </c>
      <c r="I82" s="69" t="s">
        <v>426</v>
      </c>
      <c r="J82" s="69" t="s">
        <v>742</v>
      </c>
      <c r="K82" s="68">
        <v>81</v>
      </c>
      <c r="L82" s="70">
        <v>3.4647145385733658</v>
      </c>
      <c r="M82" s="70">
        <v>1</v>
      </c>
      <c r="N82" s="71">
        <v>732.62197252579813</v>
      </c>
    </row>
    <row r="83" spans="1:14" ht="15.5">
      <c r="A83" s="65" t="s">
        <v>692</v>
      </c>
      <c r="B83" s="66" t="s">
        <v>707</v>
      </c>
      <c r="C83" s="67" t="s">
        <v>726</v>
      </c>
      <c r="D83" s="67">
        <v>4.3879981446789262</v>
      </c>
      <c r="E83" s="67">
        <v>0.70207970314862822</v>
      </c>
      <c r="F83" s="68"/>
      <c r="H83" s="69" t="s">
        <v>57</v>
      </c>
      <c r="I83" s="69" t="s">
        <v>445</v>
      </c>
      <c r="J83" s="69" t="s">
        <v>742</v>
      </c>
      <c r="K83" s="68">
        <v>82</v>
      </c>
      <c r="L83" s="70">
        <v>3.4350009971841766</v>
      </c>
      <c r="M83" s="70">
        <v>1</v>
      </c>
      <c r="N83" s="71">
        <v>719.14235368804998</v>
      </c>
    </row>
    <row r="84" spans="1:14" ht="15.5">
      <c r="A84" s="80" t="s">
        <v>690</v>
      </c>
      <c r="B84" s="84" t="s">
        <v>732</v>
      </c>
      <c r="C84" s="82" t="s">
        <v>733</v>
      </c>
      <c r="D84" s="82">
        <v>4.9063704558715262</v>
      </c>
      <c r="E84" s="82">
        <v>0.78501927293944418</v>
      </c>
      <c r="F84" s="83"/>
      <c r="H84" s="69" t="s">
        <v>427</v>
      </c>
      <c r="I84" s="69" t="s">
        <v>428</v>
      </c>
      <c r="J84" s="69" t="s">
        <v>742</v>
      </c>
      <c r="K84" s="68">
        <v>83</v>
      </c>
      <c r="L84" s="70">
        <v>3.2765214347276848</v>
      </c>
      <c r="M84" s="70">
        <v>1</v>
      </c>
      <c r="N84" s="71">
        <v>731.52745651361693</v>
      </c>
    </row>
    <row r="85" spans="1:14" ht="15.5">
      <c r="A85" s="80" t="s">
        <v>690</v>
      </c>
      <c r="B85" s="84" t="s">
        <v>708</v>
      </c>
      <c r="C85" s="82" t="s">
        <v>734</v>
      </c>
      <c r="D85" s="82">
        <v>4.6312098176108583</v>
      </c>
      <c r="E85" s="82">
        <v>0.74099357081773731</v>
      </c>
      <c r="F85" s="83"/>
      <c r="H85" s="69" t="s">
        <v>56</v>
      </c>
      <c r="I85" s="69" t="s">
        <v>444</v>
      </c>
      <c r="J85" s="69" t="s">
        <v>742</v>
      </c>
      <c r="K85" s="68">
        <v>84</v>
      </c>
      <c r="L85" s="70">
        <v>3.2729400605192875</v>
      </c>
      <c r="M85" s="70">
        <v>1</v>
      </c>
      <c r="N85" s="71">
        <v>721.1901139551976</v>
      </c>
    </row>
    <row r="86" spans="1:14" ht="15.5">
      <c r="A86" s="80" t="s">
        <v>690</v>
      </c>
      <c r="B86" s="84" t="s">
        <v>709</v>
      </c>
      <c r="C86" s="82" t="s">
        <v>733</v>
      </c>
      <c r="D86" s="82">
        <v>5.1108862543263083</v>
      </c>
      <c r="E86" s="82">
        <v>0.81774180069220936</v>
      </c>
      <c r="F86" s="83"/>
      <c r="H86" s="69" t="s">
        <v>421</v>
      </c>
      <c r="I86" s="69" t="s">
        <v>422</v>
      </c>
      <c r="J86" s="69" t="s">
        <v>742</v>
      </c>
      <c r="K86" s="68">
        <v>85</v>
      </c>
      <c r="L86" s="70">
        <v>3.2460656732987472</v>
      </c>
      <c r="M86" s="70">
        <v>1</v>
      </c>
      <c r="N86" s="71">
        <v>733.17455914519326</v>
      </c>
    </row>
    <row r="87" spans="1:14" ht="15.5">
      <c r="A87" s="80" t="s">
        <v>690</v>
      </c>
      <c r="B87" s="84" t="s">
        <v>710</v>
      </c>
      <c r="C87" s="82" t="s">
        <v>734</v>
      </c>
      <c r="D87" s="82">
        <v>5.092882763703896</v>
      </c>
      <c r="E87" s="82">
        <v>0.81486124219262335</v>
      </c>
      <c r="F87" s="83"/>
      <c r="H87" s="69" t="s">
        <v>423</v>
      </c>
      <c r="I87" s="69" t="s">
        <v>424</v>
      </c>
      <c r="J87" s="69" t="s">
        <v>742</v>
      </c>
      <c r="K87" s="68">
        <v>86</v>
      </c>
      <c r="L87" s="70">
        <v>3.2290703232811557</v>
      </c>
      <c r="M87" s="70">
        <v>1</v>
      </c>
      <c r="N87" s="71">
        <v>728.53486447168802</v>
      </c>
    </row>
    <row r="88" spans="1:14" ht="15.5">
      <c r="A88" s="80" t="s">
        <v>690</v>
      </c>
      <c r="B88" s="84" t="s">
        <v>711</v>
      </c>
      <c r="C88" s="82" t="s">
        <v>734</v>
      </c>
      <c r="D88" s="82">
        <v>5.2131193194621765</v>
      </c>
      <c r="E88" s="82">
        <v>0.83409909111394831</v>
      </c>
      <c r="F88" s="83"/>
      <c r="H88" s="69" t="s">
        <v>54</v>
      </c>
      <c r="I88" s="69" t="s">
        <v>55</v>
      </c>
      <c r="J88" s="69" t="s">
        <v>742</v>
      </c>
      <c r="K88" s="68">
        <v>87</v>
      </c>
      <c r="L88" s="70">
        <v>2.8249984776972998</v>
      </c>
      <c r="M88" s="70">
        <v>1</v>
      </c>
      <c r="N88" s="71">
        <v>714.07912520111415</v>
      </c>
    </row>
    <row r="89" spans="1:14" ht="15.5">
      <c r="A89" s="80" t="s">
        <v>690</v>
      </c>
      <c r="B89" s="84" t="s">
        <v>712</v>
      </c>
      <c r="C89" s="82" t="s">
        <v>733</v>
      </c>
      <c r="D89" s="82">
        <v>5.6796105619096018</v>
      </c>
      <c r="E89" s="82">
        <v>0.90873768990553627</v>
      </c>
      <c r="F89" s="83"/>
      <c r="H89" s="69"/>
      <c r="I89" s="69"/>
      <c r="J89" s="69"/>
      <c r="K89" s="68">
        <v>88</v>
      </c>
      <c r="L89" s="70"/>
      <c r="M89" s="70"/>
      <c r="N89" s="71"/>
    </row>
    <row r="90" spans="1:14" ht="15.5">
      <c r="A90" s="80" t="s">
        <v>690</v>
      </c>
      <c r="B90" s="84" t="s">
        <v>713</v>
      </c>
      <c r="C90" s="82" t="s">
        <v>734</v>
      </c>
      <c r="D90" s="82">
        <v>5.5900084811728288</v>
      </c>
      <c r="E90" s="82">
        <v>0.89440135698765266</v>
      </c>
      <c r="F90" s="83"/>
      <c r="H90" s="69" t="s">
        <v>450</v>
      </c>
      <c r="I90" s="69" t="s">
        <v>451</v>
      </c>
      <c r="J90" s="69" t="s">
        <v>742</v>
      </c>
      <c r="K90" s="68">
        <v>89</v>
      </c>
      <c r="L90" s="70">
        <v>5.4264962088728828</v>
      </c>
      <c r="M90" s="70">
        <v>1</v>
      </c>
      <c r="N90" s="71">
        <v>695.80015548866697</v>
      </c>
    </row>
    <row r="91" spans="1:14" ht="15.5">
      <c r="A91" s="80" t="s">
        <v>690</v>
      </c>
      <c r="B91" s="84" t="s">
        <v>714</v>
      </c>
      <c r="C91" s="82" t="s">
        <v>733</v>
      </c>
      <c r="D91" s="82">
        <v>5.4876265530588766</v>
      </c>
      <c r="E91" s="82">
        <v>0.87802024848942029</v>
      </c>
      <c r="F91" s="83"/>
      <c r="H91" s="69" t="s">
        <v>446</v>
      </c>
      <c r="I91" s="69" t="s">
        <v>447</v>
      </c>
      <c r="J91" s="69" t="s">
        <v>742</v>
      </c>
      <c r="K91" s="68">
        <v>90</v>
      </c>
      <c r="L91" s="70">
        <v>5.0986020925781084</v>
      </c>
      <c r="M91" s="70">
        <v>1</v>
      </c>
      <c r="N91" s="71">
        <v>710.47148944478624</v>
      </c>
    </row>
    <row r="92" spans="1:14" ht="15.5">
      <c r="A92" s="80" t="s">
        <v>690</v>
      </c>
      <c r="B92" s="84" t="s">
        <v>715</v>
      </c>
      <c r="C92" s="82" t="s">
        <v>734</v>
      </c>
      <c r="D92" s="82">
        <v>5.6110298354130972</v>
      </c>
      <c r="E92" s="82">
        <v>0.89776477366609553</v>
      </c>
      <c r="F92" s="83"/>
      <c r="H92" s="69" t="s">
        <v>73</v>
      </c>
      <c r="I92" s="69" t="s">
        <v>454</v>
      </c>
      <c r="J92" s="69" t="s">
        <v>742</v>
      </c>
      <c r="K92" s="68">
        <v>91</v>
      </c>
      <c r="L92" s="70">
        <v>5.0090774761299066</v>
      </c>
      <c r="M92" s="70">
        <v>1</v>
      </c>
      <c r="N92" s="71">
        <v>689.65063049572836</v>
      </c>
    </row>
    <row r="93" spans="1:14" ht="15.5">
      <c r="A93" s="72"/>
      <c r="B93" s="63"/>
      <c r="C93" s="74"/>
      <c r="D93" s="74"/>
      <c r="E93" s="74"/>
      <c r="F93" s="75"/>
      <c r="H93" s="69" t="s">
        <v>448</v>
      </c>
      <c r="I93" s="69" t="s">
        <v>449</v>
      </c>
      <c r="J93" s="69" t="s">
        <v>742</v>
      </c>
      <c r="K93" s="68">
        <v>92</v>
      </c>
      <c r="L93" s="70">
        <v>4.6137362244685951</v>
      </c>
      <c r="M93" s="70">
        <v>1</v>
      </c>
      <c r="N93" s="71">
        <v>712.65690020351303</v>
      </c>
    </row>
    <row r="94" spans="1:14" ht="15.5">
      <c r="A94" s="65" t="s">
        <v>690</v>
      </c>
      <c r="B94" s="100" t="s">
        <v>115</v>
      </c>
      <c r="C94" s="67" t="s">
        <v>724</v>
      </c>
      <c r="D94" s="67">
        <v>4.2461640807991259</v>
      </c>
      <c r="E94" s="67">
        <v>0.67938625292786015</v>
      </c>
      <c r="F94" s="68"/>
      <c r="H94" s="69" t="s">
        <v>72</v>
      </c>
      <c r="I94" s="69" t="s">
        <v>453</v>
      </c>
      <c r="J94" s="69" t="s">
        <v>742</v>
      </c>
      <c r="K94" s="68">
        <v>93</v>
      </c>
      <c r="L94" s="70">
        <v>4.2388108419427564</v>
      </c>
      <c r="M94" s="70">
        <v>1</v>
      </c>
      <c r="N94" s="71">
        <v>677.11030963202597</v>
      </c>
    </row>
    <row r="95" spans="1:14" ht="15.5">
      <c r="A95" s="65" t="s">
        <v>690</v>
      </c>
      <c r="B95" s="100" t="s">
        <v>116</v>
      </c>
      <c r="C95" s="67" t="s">
        <v>724</v>
      </c>
      <c r="D95" s="67">
        <v>4.6694305854585183</v>
      </c>
      <c r="E95" s="67">
        <v>0.74710889367336297</v>
      </c>
      <c r="F95" s="68"/>
      <c r="H95" s="69" t="s">
        <v>75</v>
      </c>
      <c r="I95" s="69" t="s">
        <v>456</v>
      </c>
      <c r="J95" s="69" t="s">
        <v>742</v>
      </c>
      <c r="K95" s="68">
        <v>94</v>
      </c>
      <c r="L95" s="70">
        <v>4.1229167907968458</v>
      </c>
      <c r="M95" s="70">
        <v>1</v>
      </c>
      <c r="N95" s="71">
        <v>683.76222439138871</v>
      </c>
    </row>
    <row r="96" spans="1:14" ht="15.5">
      <c r="A96" s="101" t="s">
        <v>690</v>
      </c>
      <c r="B96" s="102" t="s">
        <v>109</v>
      </c>
      <c r="C96" s="103" t="s">
        <v>735</v>
      </c>
      <c r="D96" s="103">
        <v>1.8634602903625226</v>
      </c>
      <c r="E96" s="103">
        <v>0.6</v>
      </c>
      <c r="F96" s="104"/>
      <c r="H96" s="69" t="s">
        <v>71</v>
      </c>
      <c r="I96" s="69" t="s">
        <v>452</v>
      </c>
      <c r="J96" s="69" t="s">
        <v>742</v>
      </c>
      <c r="K96" s="68">
        <v>95</v>
      </c>
      <c r="L96" s="70">
        <v>4.0889083383632787</v>
      </c>
      <c r="M96" s="70">
        <v>1</v>
      </c>
      <c r="N96" s="71">
        <v>711.55113494553996</v>
      </c>
    </row>
    <row r="97" spans="1:14" ht="15.5">
      <c r="A97" s="101" t="s">
        <v>690</v>
      </c>
      <c r="B97" s="102" t="s">
        <v>110</v>
      </c>
      <c r="C97" s="103" t="s">
        <v>736</v>
      </c>
      <c r="D97" s="103">
        <v>2.4836959274670871</v>
      </c>
      <c r="E97" s="103">
        <v>0.6</v>
      </c>
      <c r="F97" s="104"/>
      <c r="H97" s="69" t="s">
        <v>74</v>
      </c>
      <c r="I97" s="69" t="s">
        <v>455</v>
      </c>
      <c r="J97" s="69" t="s">
        <v>742</v>
      </c>
      <c r="K97" s="68">
        <v>96</v>
      </c>
      <c r="L97" s="70">
        <v>3.3134248904168162</v>
      </c>
      <c r="M97" s="70">
        <v>1</v>
      </c>
      <c r="N97" s="71">
        <v>714.4273383253643</v>
      </c>
    </row>
    <row r="98" spans="1:14" ht="15.5">
      <c r="A98" s="101" t="s">
        <v>690</v>
      </c>
      <c r="B98" s="102" t="s">
        <v>111</v>
      </c>
      <c r="C98" s="103" t="s">
        <v>737</v>
      </c>
      <c r="D98" s="103">
        <v>1.8132212955348908</v>
      </c>
      <c r="E98" s="103">
        <v>0.6</v>
      </c>
      <c r="F98" s="104"/>
      <c r="H98" s="69"/>
      <c r="I98" s="69"/>
      <c r="J98" s="69"/>
      <c r="K98" s="68">
        <v>97</v>
      </c>
      <c r="L98" s="70"/>
      <c r="M98" s="70"/>
      <c r="N98" s="71"/>
    </row>
    <row r="99" spans="1:14" ht="15.5">
      <c r="A99" s="101" t="s">
        <v>690</v>
      </c>
      <c r="B99" s="102" t="s">
        <v>112</v>
      </c>
      <c r="C99" s="103" t="s">
        <v>735</v>
      </c>
      <c r="D99" s="103">
        <v>1.9675674335693962</v>
      </c>
      <c r="E99" s="103">
        <v>0.6</v>
      </c>
      <c r="F99" s="104"/>
      <c r="H99" s="69" t="s">
        <v>461</v>
      </c>
      <c r="I99" s="69" t="s">
        <v>462</v>
      </c>
      <c r="J99" s="69" t="s">
        <v>742</v>
      </c>
      <c r="K99" s="68">
        <v>98</v>
      </c>
      <c r="L99" s="70">
        <v>4.9599180743875086</v>
      </c>
      <c r="M99" s="70">
        <v>1</v>
      </c>
      <c r="N99" s="71">
        <v>726.10894469114407</v>
      </c>
    </row>
    <row r="100" spans="1:14" ht="15.5">
      <c r="A100" s="101" t="s">
        <v>690</v>
      </c>
      <c r="B100" s="102" t="s">
        <v>113</v>
      </c>
      <c r="C100" s="103" t="s">
        <v>736</v>
      </c>
      <c r="D100" s="103">
        <v>1.8992663324523551</v>
      </c>
      <c r="E100" s="103">
        <v>0.6</v>
      </c>
      <c r="F100" s="104"/>
      <c r="H100" s="69" t="s">
        <v>463</v>
      </c>
      <c r="I100" s="69" t="s">
        <v>464</v>
      </c>
      <c r="J100" s="69" t="s">
        <v>742</v>
      </c>
      <c r="K100" s="68">
        <v>99</v>
      </c>
      <c r="L100" s="70">
        <v>4.0763915041278542</v>
      </c>
      <c r="M100" s="70">
        <v>1</v>
      </c>
      <c r="N100" s="71">
        <v>728.76723857779371</v>
      </c>
    </row>
    <row r="101" spans="1:14" ht="15.5">
      <c r="A101" s="101" t="s">
        <v>690</v>
      </c>
      <c r="B101" s="102" t="s">
        <v>114</v>
      </c>
      <c r="C101" s="103" t="s">
        <v>737</v>
      </c>
      <c r="D101" s="103">
        <v>1.8533243736363489</v>
      </c>
      <c r="E101" s="103">
        <v>0.6</v>
      </c>
      <c r="F101" s="104"/>
      <c r="H101" s="69"/>
      <c r="I101" s="69"/>
      <c r="J101" s="69"/>
      <c r="K101" s="68">
        <v>100</v>
      </c>
      <c r="L101" s="70"/>
      <c r="M101" s="70"/>
      <c r="N101" s="71"/>
    </row>
    <row r="102" spans="1:14" ht="15.5">
      <c r="A102" s="72"/>
      <c r="B102" s="73"/>
      <c r="C102" s="74"/>
      <c r="D102" s="74"/>
      <c r="E102" s="74"/>
      <c r="F102" s="75"/>
      <c r="H102" s="69" t="s">
        <v>68</v>
      </c>
      <c r="I102" s="69" t="s">
        <v>466</v>
      </c>
      <c r="J102" s="69" t="s">
        <v>742</v>
      </c>
      <c r="K102" s="68">
        <v>101</v>
      </c>
      <c r="L102" s="70">
        <v>5.1487026473271014</v>
      </c>
      <c r="M102" s="70">
        <v>1</v>
      </c>
      <c r="N102" s="71">
        <v>709.55641982156669</v>
      </c>
    </row>
    <row r="103" spans="1:14" ht="15.5">
      <c r="A103" s="80" t="s">
        <v>689</v>
      </c>
      <c r="B103" s="81" t="s">
        <v>167</v>
      </c>
      <c r="C103" s="82" t="s">
        <v>725</v>
      </c>
      <c r="D103" s="82">
        <v>4.8651105616594794</v>
      </c>
      <c r="E103" s="82">
        <v>0.77841768986551674</v>
      </c>
      <c r="F103" s="83"/>
      <c r="H103" s="69" t="s">
        <v>69</v>
      </c>
      <c r="I103" s="69" t="s">
        <v>467</v>
      </c>
      <c r="J103" s="69" t="s">
        <v>742</v>
      </c>
      <c r="K103" s="68">
        <v>102</v>
      </c>
      <c r="L103" s="70">
        <v>4.4011119993005501</v>
      </c>
      <c r="M103" s="70">
        <v>1</v>
      </c>
      <c r="N103" s="71">
        <v>767.11880960311771</v>
      </c>
    </row>
    <row r="104" spans="1:14" ht="15.5">
      <c r="A104" s="80" t="s">
        <v>689</v>
      </c>
      <c r="B104" s="81" t="s">
        <v>168</v>
      </c>
      <c r="C104" s="82" t="s">
        <v>725</v>
      </c>
      <c r="D104" s="82">
        <v>4.995448179044522</v>
      </c>
      <c r="E104" s="82">
        <v>0.79927170864712349</v>
      </c>
      <c r="F104" s="83"/>
      <c r="H104" s="69" t="s">
        <v>67</v>
      </c>
      <c r="I104" s="69" t="s">
        <v>465</v>
      </c>
      <c r="J104" s="69" t="s">
        <v>742</v>
      </c>
      <c r="K104" s="68">
        <v>103</v>
      </c>
      <c r="L104" s="70">
        <v>4.0280254941465365</v>
      </c>
      <c r="M104" s="70">
        <v>1</v>
      </c>
      <c r="N104" s="71">
        <v>721.10676638879954</v>
      </c>
    </row>
    <row r="105" spans="1:14" ht="15.5">
      <c r="A105" s="80" t="s">
        <v>689</v>
      </c>
      <c r="B105" s="81" t="s">
        <v>169</v>
      </c>
      <c r="C105" s="82" t="s">
        <v>725</v>
      </c>
      <c r="D105" s="82">
        <v>5.0375101182252653</v>
      </c>
      <c r="E105" s="82">
        <v>0.80600161891604249</v>
      </c>
      <c r="F105" s="83"/>
      <c r="H105" s="69" t="s">
        <v>70</v>
      </c>
      <c r="I105" s="69" t="s">
        <v>468</v>
      </c>
      <c r="J105" s="69" t="s">
        <v>742</v>
      </c>
      <c r="K105" s="68">
        <v>104</v>
      </c>
      <c r="L105" s="70">
        <v>3.6430474186676074</v>
      </c>
      <c r="M105" s="70">
        <v>1</v>
      </c>
      <c r="N105" s="71">
        <v>759.52251426036207</v>
      </c>
    </row>
    <row r="106" spans="1:14" ht="15.5">
      <c r="A106" s="80" t="s">
        <v>689</v>
      </c>
      <c r="B106" s="81" t="s">
        <v>170</v>
      </c>
      <c r="C106" s="82" t="s">
        <v>725</v>
      </c>
      <c r="D106" s="82">
        <v>5.5608835539089432</v>
      </c>
      <c r="E106" s="82">
        <v>0.88974136862543096</v>
      </c>
      <c r="F106" s="83"/>
      <c r="H106" s="69"/>
      <c r="I106" s="69"/>
      <c r="J106" s="69"/>
      <c r="K106" s="68">
        <v>105</v>
      </c>
      <c r="L106" s="70"/>
      <c r="M106" s="70"/>
      <c r="N106" s="71"/>
    </row>
    <row r="107" spans="1:14" ht="15.5">
      <c r="A107" s="69" t="s">
        <v>506</v>
      </c>
      <c r="B107" s="69" t="s">
        <v>507</v>
      </c>
      <c r="C107" s="69" t="s">
        <v>742</v>
      </c>
      <c r="D107" s="70">
        <v>6.0168936631234073</v>
      </c>
      <c r="E107" s="70">
        <v>1</v>
      </c>
      <c r="F107" s="71">
        <v>732.82441562356348</v>
      </c>
      <c r="H107" s="69" t="s">
        <v>77</v>
      </c>
      <c r="I107" s="69" t="s">
        <v>474</v>
      </c>
      <c r="J107" s="69" t="s">
        <v>742</v>
      </c>
      <c r="K107" s="68">
        <v>106</v>
      </c>
      <c r="L107" s="70">
        <v>4.1246761771005804</v>
      </c>
      <c r="M107" s="70">
        <v>1</v>
      </c>
      <c r="N107" s="71">
        <v>717.62830544277108</v>
      </c>
    </row>
    <row r="108" spans="1:14" ht="15.5">
      <c r="A108" s="69" t="s">
        <v>79</v>
      </c>
      <c r="B108" s="69" t="s">
        <v>508</v>
      </c>
      <c r="C108" s="69" t="s">
        <v>742</v>
      </c>
      <c r="D108" s="70">
        <v>3.3946540825020004</v>
      </c>
      <c r="E108" s="70">
        <v>1</v>
      </c>
      <c r="F108" s="71">
        <v>744.3519627816703</v>
      </c>
      <c r="H108" s="69" t="s">
        <v>78</v>
      </c>
      <c r="I108" s="69" t="s">
        <v>475</v>
      </c>
      <c r="J108" s="69" t="s">
        <v>742</v>
      </c>
      <c r="K108" s="68">
        <v>107</v>
      </c>
      <c r="L108" s="70">
        <v>3.8549689263998546</v>
      </c>
      <c r="M108" s="70">
        <v>1</v>
      </c>
      <c r="N108" s="71">
        <v>638.6229322839622</v>
      </c>
    </row>
    <row r="109" spans="1:14" ht="15.5">
      <c r="A109" s="69" t="s">
        <v>80</v>
      </c>
      <c r="B109" s="69" t="s">
        <v>509</v>
      </c>
      <c r="C109" s="69" t="s">
        <v>742</v>
      </c>
      <c r="D109" s="70">
        <v>3.7667672981183054</v>
      </c>
      <c r="E109" s="70">
        <v>1</v>
      </c>
      <c r="F109" s="71">
        <v>718.11177494361891</v>
      </c>
      <c r="H109" s="69" t="s">
        <v>76</v>
      </c>
      <c r="I109" s="69" t="s">
        <v>473</v>
      </c>
      <c r="J109" s="69" t="s">
        <v>742</v>
      </c>
      <c r="K109" s="68">
        <v>108</v>
      </c>
      <c r="L109" s="70">
        <v>3.3734609800808224</v>
      </c>
      <c r="M109" s="70">
        <v>1</v>
      </c>
      <c r="N109" s="71">
        <v>716.62216093470397</v>
      </c>
    </row>
    <row r="110" spans="1:14" ht="15.5">
      <c r="A110" s="69" t="s">
        <v>81</v>
      </c>
      <c r="B110" s="69" t="s">
        <v>510</v>
      </c>
      <c r="C110" s="69" t="s">
        <v>742</v>
      </c>
      <c r="D110" s="70">
        <v>4.6809202847006013</v>
      </c>
      <c r="E110" s="70">
        <v>1</v>
      </c>
      <c r="F110" s="71">
        <v>740.36073063601236</v>
      </c>
      <c r="H110" s="69" t="s">
        <v>471</v>
      </c>
      <c r="I110" s="69" t="s">
        <v>472</v>
      </c>
      <c r="J110" s="69" t="s">
        <v>742</v>
      </c>
      <c r="K110" s="68">
        <v>109</v>
      </c>
      <c r="L110" s="70">
        <v>3.0419564047102008</v>
      </c>
      <c r="M110" s="70">
        <v>1</v>
      </c>
      <c r="N110" s="71">
        <v>734.23160489688735</v>
      </c>
    </row>
    <row r="111" spans="1:14" ht="15.5">
      <c r="A111" s="69" t="s">
        <v>82</v>
      </c>
      <c r="B111" s="69" t="s">
        <v>511</v>
      </c>
      <c r="C111" s="69" t="s">
        <v>742</v>
      </c>
      <c r="D111" s="70">
        <v>4.5108038695231576</v>
      </c>
      <c r="E111" s="70">
        <v>1</v>
      </c>
      <c r="F111" s="71">
        <v>738.59426649463887</v>
      </c>
      <c r="H111" s="69"/>
      <c r="I111" s="69"/>
      <c r="J111" s="69"/>
      <c r="K111" s="68">
        <v>110</v>
      </c>
      <c r="L111" s="70"/>
      <c r="M111" s="70"/>
      <c r="N111" s="71"/>
    </row>
    <row r="112" spans="1:14" ht="15.5">
      <c r="A112" s="69" t="s">
        <v>83</v>
      </c>
      <c r="B112" s="69" t="s">
        <v>512</v>
      </c>
      <c r="C112" s="69" t="s">
        <v>742</v>
      </c>
      <c r="D112" s="70">
        <v>4.777634042941469</v>
      </c>
      <c r="E112" s="70">
        <v>1</v>
      </c>
      <c r="F112" s="71">
        <v>759.90607147752428</v>
      </c>
      <c r="H112" s="69" t="s">
        <v>506</v>
      </c>
      <c r="I112" s="69" t="s">
        <v>507</v>
      </c>
      <c r="J112" s="69" t="s">
        <v>742</v>
      </c>
      <c r="K112" s="68">
        <v>111</v>
      </c>
      <c r="L112" s="70">
        <v>6.0168936631234073</v>
      </c>
      <c r="M112" s="70">
        <v>1</v>
      </c>
      <c r="N112" s="71">
        <v>732.82441562356348</v>
      </c>
    </row>
    <row r="113" spans="1:14" ht="15.5">
      <c r="A113" s="69" t="s">
        <v>84</v>
      </c>
      <c r="B113" s="69" t="s">
        <v>513</v>
      </c>
      <c r="C113" s="69" t="s">
        <v>742</v>
      </c>
      <c r="D113" s="70">
        <v>4.648654442438704</v>
      </c>
      <c r="E113" s="70">
        <v>1</v>
      </c>
      <c r="F113" s="71">
        <v>706.06550975110918</v>
      </c>
      <c r="H113" s="69" t="s">
        <v>90</v>
      </c>
      <c r="I113" s="69" t="s">
        <v>523</v>
      </c>
      <c r="J113" s="69" t="s">
        <v>742</v>
      </c>
      <c r="K113" s="68">
        <v>112</v>
      </c>
      <c r="L113" s="70">
        <v>5.0833310325157806</v>
      </c>
      <c r="M113" s="70">
        <v>1</v>
      </c>
      <c r="N113" s="71">
        <v>757.77609670799086</v>
      </c>
    </row>
    <row r="114" spans="1:14" ht="15.5">
      <c r="A114" s="69" t="s">
        <v>85</v>
      </c>
      <c r="B114" s="69" t="s">
        <v>86</v>
      </c>
      <c r="C114" s="69" t="s">
        <v>742</v>
      </c>
      <c r="D114" s="70">
        <v>3.1298575254432461</v>
      </c>
      <c r="E114" s="70">
        <v>1</v>
      </c>
      <c r="F114" s="71">
        <v>694.78524172048765</v>
      </c>
      <c r="H114" s="69" t="s">
        <v>83</v>
      </c>
      <c r="I114" s="69" t="s">
        <v>512</v>
      </c>
      <c r="J114" s="69" t="s">
        <v>742</v>
      </c>
      <c r="K114" s="68">
        <v>113</v>
      </c>
      <c r="L114" s="70">
        <v>4.777634042941469</v>
      </c>
      <c r="M114" s="70">
        <v>1</v>
      </c>
      <c r="N114" s="71">
        <v>759.90607147752428</v>
      </c>
    </row>
    <row r="115" spans="1:14" ht="15.5">
      <c r="A115" s="69" t="s">
        <v>514</v>
      </c>
      <c r="B115" s="69" t="s">
        <v>515</v>
      </c>
      <c r="C115" s="69" t="s">
        <v>742</v>
      </c>
      <c r="D115" s="70">
        <v>3.2685110713364836</v>
      </c>
      <c r="E115" s="70">
        <v>1</v>
      </c>
      <c r="F115" s="71">
        <v>719.86209094188564</v>
      </c>
      <c r="H115" s="69" t="s">
        <v>81</v>
      </c>
      <c r="I115" s="69" t="s">
        <v>510</v>
      </c>
      <c r="J115" s="69" t="s">
        <v>742</v>
      </c>
      <c r="K115" s="68">
        <v>114</v>
      </c>
      <c r="L115" s="70">
        <v>4.6809202847006013</v>
      </c>
      <c r="M115" s="70">
        <v>1</v>
      </c>
      <c r="N115" s="71">
        <v>740.36073063601236</v>
      </c>
    </row>
    <row r="116" spans="1:14" ht="15.5">
      <c r="A116" s="69" t="s">
        <v>516</v>
      </c>
      <c r="B116" s="69" t="s">
        <v>517</v>
      </c>
      <c r="C116" s="69" t="s">
        <v>742</v>
      </c>
      <c r="D116" s="70">
        <v>4.5527846003413135</v>
      </c>
      <c r="E116" s="70">
        <v>1</v>
      </c>
      <c r="F116" s="71">
        <v>747.13877022251552</v>
      </c>
      <c r="H116" s="69" t="s">
        <v>84</v>
      </c>
      <c r="I116" s="69" t="s">
        <v>513</v>
      </c>
      <c r="J116" s="69" t="s">
        <v>742</v>
      </c>
      <c r="K116" s="68">
        <v>115</v>
      </c>
      <c r="L116" s="70">
        <v>4.648654442438704</v>
      </c>
      <c r="M116" s="70">
        <v>1</v>
      </c>
      <c r="N116" s="71">
        <v>706.06550975110918</v>
      </c>
    </row>
    <row r="117" spans="1:14" ht="15.5">
      <c r="A117" s="69" t="s">
        <v>518</v>
      </c>
      <c r="B117" s="69" t="s">
        <v>519</v>
      </c>
      <c r="C117" s="69" t="s">
        <v>742</v>
      </c>
      <c r="D117" s="70">
        <v>3.9920834808146952</v>
      </c>
      <c r="E117" s="70">
        <v>1</v>
      </c>
      <c r="F117" s="71">
        <v>738.2975342350868</v>
      </c>
      <c r="H117" s="69" t="s">
        <v>516</v>
      </c>
      <c r="I117" s="69" t="s">
        <v>517</v>
      </c>
      <c r="J117" s="69" t="s">
        <v>742</v>
      </c>
      <c r="K117" s="68">
        <v>116</v>
      </c>
      <c r="L117" s="70">
        <v>4.5527846003413135</v>
      </c>
      <c r="M117" s="70">
        <v>1</v>
      </c>
      <c r="N117" s="71">
        <v>747.13877022251552</v>
      </c>
    </row>
    <row r="118" spans="1:14" ht="15.5">
      <c r="A118" s="69" t="s">
        <v>87</v>
      </c>
      <c r="B118" s="69" t="s">
        <v>520</v>
      </c>
      <c r="C118" s="69" t="s">
        <v>742</v>
      </c>
      <c r="D118" s="70">
        <v>3.6008215835049588</v>
      </c>
      <c r="E118" s="70">
        <v>1</v>
      </c>
      <c r="F118" s="71">
        <v>731.40053107334381</v>
      </c>
      <c r="H118" s="69" t="s">
        <v>82</v>
      </c>
      <c r="I118" s="69" t="s">
        <v>511</v>
      </c>
      <c r="J118" s="69" t="s">
        <v>742</v>
      </c>
      <c r="K118" s="68">
        <v>117</v>
      </c>
      <c r="L118" s="70">
        <v>4.5108038695231576</v>
      </c>
      <c r="M118" s="70">
        <v>1</v>
      </c>
      <c r="N118" s="71">
        <v>738.59426649463887</v>
      </c>
    </row>
    <row r="119" spans="1:14" ht="15.5">
      <c r="A119" s="69" t="s">
        <v>88</v>
      </c>
      <c r="B119" s="69" t="s">
        <v>521</v>
      </c>
      <c r="C119" s="69" t="s">
        <v>742</v>
      </c>
      <c r="D119" s="70">
        <v>3.5873880472326016</v>
      </c>
      <c r="E119" s="70">
        <v>1</v>
      </c>
      <c r="F119" s="71">
        <v>736.80551736014763</v>
      </c>
      <c r="H119" s="69" t="s">
        <v>89</v>
      </c>
      <c r="I119" s="69" t="s">
        <v>522</v>
      </c>
      <c r="J119" s="69" t="s">
        <v>742</v>
      </c>
      <c r="K119" s="68">
        <v>118</v>
      </c>
      <c r="L119" s="70">
        <v>4.0030521174965212</v>
      </c>
      <c r="M119" s="70">
        <v>1</v>
      </c>
      <c r="N119" s="71">
        <v>735.41422514571411</v>
      </c>
    </row>
    <row r="120" spans="1:14" ht="15.5">
      <c r="A120" s="69" t="s">
        <v>89</v>
      </c>
      <c r="B120" s="69" t="s">
        <v>522</v>
      </c>
      <c r="C120" s="69" t="s">
        <v>742</v>
      </c>
      <c r="D120" s="70">
        <v>4.0030521174965212</v>
      </c>
      <c r="E120" s="70">
        <v>1</v>
      </c>
      <c r="F120" s="71">
        <v>735.41422514571411</v>
      </c>
      <c r="H120" s="69" t="s">
        <v>518</v>
      </c>
      <c r="I120" s="69" t="s">
        <v>519</v>
      </c>
      <c r="J120" s="69" t="s">
        <v>742</v>
      </c>
      <c r="K120" s="68">
        <v>119</v>
      </c>
      <c r="L120" s="70">
        <v>3.9920834808146952</v>
      </c>
      <c r="M120" s="70">
        <v>1</v>
      </c>
      <c r="N120" s="71">
        <v>738.2975342350868</v>
      </c>
    </row>
    <row r="121" spans="1:14" ht="15.5">
      <c r="A121" s="69" t="s">
        <v>90</v>
      </c>
      <c r="B121" s="69" t="s">
        <v>523</v>
      </c>
      <c r="C121" s="69" t="s">
        <v>742</v>
      </c>
      <c r="D121" s="70">
        <v>5.0833310325157806</v>
      </c>
      <c r="E121" s="70">
        <v>1</v>
      </c>
      <c r="F121" s="71">
        <v>757.77609670799086</v>
      </c>
      <c r="H121" s="69" t="s">
        <v>80</v>
      </c>
      <c r="I121" s="69" t="s">
        <v>509</v>
      </c>
      <c r="J121" s="69" t="s">
        <v>742</v>
      </c>
      <c r="K121" s="68">
        <v>120</v>
      </c>
      <c r="L121" s="70">
        <v>3.7667672981183054</v>
      </c>
      <c r="M121" s="70">
        <v>1</v>
      </c>
      <c r="N121" s="71">
        <v>718.11177494361891</v>
      </c>
    </row>
    <row r="122" spans="1:14" ht="15.5">
      <c r="A122" s="69" t="s">
        <v>91</v>
      </c>
      <c r="B122" s="69" t="s">
        <v>92</v>
      </c>
      <c r="C122" s="69" t="s">
        <v>742</v>
      </c>
      <c r="D122" s="70">
        <v>2.8850030990783715</v>
      </c>
      <c r="E122" s="70">
        <v>1</v>
      </c>
      <c r="F122" s="71">
        <v>738.22625376767428</v>
      </c>
      <c r="H122" s="69" t="s">
        <v>87</v>
      </c>
      <c r="I122" s="69" t="s">
        <v>520</v>
      </c>
      <c r="J122" s="69" t="s">
        <v>742</v>
      </c>
      <c r="K122" s="68">
        <v>121</v>
      </c>
      <c r="L122" s="70">
        <v>3.6008215835049588</v>
      </c>
      <c r="M122" s="70">
        <v>1</v>
      </c>
      <c r="N122" s="71">
        <v>731.40053107334381</v>
      </c>
    </row>
    <row r="123" spans="1:14" ht="15.5">
      <c r="A123" s="85" t="s">
        <v>690</v>
      </c>
      <c r="B123" s="89" t="s">
        <v>102</v>
      </c>
      <c r="C123" s="87" t="s">
        <v>735</v>
      </c>
      <c r="D123" s="87">
        <v>1.8448059962082097</v>
      </c>
      <c r="E123" s="87">
        <v>0.6</v>
      </c>
      <c r="F123" s="88"/>
      <c r="H123" s="69" t="s">
        <v>88</v>
      </c>
      <c r="I123" s="69" t="s">
        <v>521</v>
      </c>
      <c r="J123" s="69" t="s">
        <v>742</v>
      </c>
      <c r="K123" s="68">
        <v>122</v>
      </c>
      <c r="L123" s="70">
        <v>3.5873880472326016</v>
      </c>
      <c r="M123" s="70">
        <v>1</v>
      </c>
      <c r="N123" s="71">
        <v>736.80551736014763</v>
      </c>
    </row>
    <row r="124" spans="1:14" ht="15.5">
      <c r="A124" s="85" t="s">
        <v>690</v>
      </c>
      <c r="B124" s="89" t="s">
        <v>104</v>
      </c>
      <c r="C124" s="87" t="s">
        <v>737</v>
      </c>
      <c r="D124" s="87">
        <v>1.8114510958365018</v>
      </c>
      <c r="E124" s="87">
        <v>0.6</v>
      </c>
      <c r="F124" s="88"/>
      <c r="H124" s="69" t="s">
        <v>79</v>
      </c>
      <c r="I124" s="69" t="s">
        <v>508</v>
      </c>
      <c r="J124" s="69" t="s">
        <v>742</v>
      </c>
      <c r="K124" s="68">
        <v>123</v>
      </c>
      <c r="L124" s="70">
        <v>3.3946540825020004</v>
      </c>
      <c r="M124" s="70">
        <v>1</v>
      </c>
      <c r="N124" s="71">
        <v>744.3519627816703</v>
      </c>
    </row>
    <row r="125" spans="1:14" ht="15.5">
      <c r="A125" s="85" t="s">
        <v>690</v>
      </c>
      <c r="B125" s="89" t="s">
        <v>103</v>
      </c>
      <c r="C125" s="87" t="s">
        <v>735</v>
      </c>
      <c r="D125" s="87">
        <v>1.4476820837485327</v>
      </c>
      <c r="E125" s="87">
        <v>0.6</v>
      </c>
      <c r="F125" s="88"/>
      <c r="H125" s="69" t="s">
        <v>514</v>
      </c>
      <c r="I125" s="69" t="s">
        <v>515</v>
      </c>
      <c r="J125" s="69" t="s">
        <v>742</v>
      </c>
      <c r="K125" s="68">
        <v>124</v>
      </c>
      <c r="L125" s="70">
        <v>3.2685110713364836</v>
      </c>
      <c r="M125" s="70">
        <v>1</v>
      </c>
      <c r="N125" s="71">
        <v>719.86209094188564</v>
      </c>
    </row>
    <row r="126" spans="1:14" ht="15.5">
      <c r="A126" s="85" t="s">
        <v>690</v>
      </c>
      <c r="B126" s="89" t="s">
        <v>105</v>
      </c>
      <c r="C126" s="87" t="s">
        <v>737</v>
      </c>
      <c r="D126" s="87">
        <v>1.6779141635344905</v>
      </c>
      <c r="E126" s="87">
        <v>0.6</v>
      </c>
      <c r="F126" s="88"/>
      <c r="H126" s="69" t="s">
        <v>85</v>
      </c>
      <c r="I126" s="69" t="s">
        <v>86</v>
      </c>
      <c r="J126" s="69" t="s">
        <v>742</v>
      </c>
      <c r="K126" s="68">
        <v>125</v>
      </c>
      <c r="L126" s="70">
        <v>3.1298575254432461</v>
      </c>
      <c r="M126" s="70">
        <v>1</v>
      </c>
      <c r="N126" s="71">
        <v>694.78524172048765</v>
      </c>
    </row>
    <row r="127" spans="1:14" ht="15.5">
      <c r="A127" s="85" t="s">
        <v>690</v>
      </c>
      <c r="B127" s="89" t="s">
        <v>106</v>
      </c>
      <c r="C127" s="87" t="s">
        <v>735</v>
      </c>
      <c r="D127" s="87">
        <v>1.2865376566775149</v>
      </c>
      <c r="E127" s="87">
        <v>0.6</v>
      </c>
      <c r="F127" s="88"/>
      <c r="H127" s="69" t="s">
        <v>91</v>
      </c>
      <c r="I127" s="69" t="s">
        <v>92</v>
      </c>
      <c r="J127" s="69" t="s">
        <v>742</v>
      </c>
      <c r="K127" s="68">
        <v>126</v>
      </c>
      <c r="L127" s="70">
        <v>2.8850030990783715</v>
      </c>
      <c r="M127" s="70">
        <v>1</v>
      </c>
      <c r="N127" s="71">
        <v>738.22625376767428</v>
      </c>
    </row>
    <row r="128" spans="1:14" ht="15.5">
      <c r="A128" s="85" t="s">
        <v>690</v>
      </c>
      <c r="B128" s="89" t="s">
        <v>107</v>
      </c>
      <c r="C128" s="87" t="s">
        <v>736</v>
      </c>
      <c r="D128" s="87">
        <v>1.3298688998582762</v>
      </c>
      <c r="E128" s="87">
        <v>0.6</v>
      </c>
      <c r="F128" s="88"/>
      <c r="H128" s="69"/>
      <c r="I128" s="69"/>
      <c r="J128" s="69"/>
      <c r="K128" s="68">
        <v>127</v>
      </c>
      <c r="L128" s="70"/>
      <c r="M128" s="70"/>
      <c r="N128" s="71"/>
    </row>
    <row r="129" spans="1:14" ht="15.5">
      <c r="A129" s="85" t="s">
        <v>690</v>
      </c>
      <c r="B129" s="89" t="s">
        <v>108</v>
      </c>
      <c r="C129" s="87" t="s">
        <v>737</v>
      </c>
      <c r="D129" s="87">
        <v>1.5696188373516475</v>
      </c>
      <c r="E129" s="87">
        <v>0.6</v>
      </c>
      <c r="F129" s="88"/>
      <c r="H129" s="69" t="s">
        <v>94</v>
      </c>
      <c r="I129" s="69" t="s">
        <v>525</v>
      </c>
      <c r="J129" s="69" t="s">
        <v>742</v>
      </c>
      <c r="K129" s="68">
        <v>128</v>
      </c>
      <c r="L129" s="70">
        <v>5.3449576376494656</v>
      </c>
      <c r="M129" s="70">
        <v>1</v>
      </c>
      <c r="N129" s="71">
        <v>723.25440650542214</v>
      </c>
    </row>
    <row r="130" spans="1:14" ht="15.5">
      <c r="A130" s="72"/>
      <c r="B130" s="105"/>
      <c r="C130" s="106"/>
      <c r="D130" s="106"/>
      <c r="E130" s="106"/>
      <c r="F130" s="107"/>
      <c r="H130" s="69" t="s">
        <v>95</v>
      </c>
      <c r="I130" s="69" t="s">
        <v>526</v>
      </c>
      <c r="J130" s="69" t="s">
        <v>742</v>
      </c>
      <c r="K130" s="68">
        <v>129</v>
      </c>
      <c r="L130" s="70">
        <v>5.0651760439110181</v>
      </c>
      <c r="M130" s="70">
        <v>1</v>
      </c>
      <c r="N130" s="71">
        <v>717.54686688014885</v>
      </c>
    </row>
    <row r="131" spans="1:14" ht="15.5">
      <c r="A131" s="65" t="s">
        <v>689</v>
      </c>
      <c r="B131" s="66" t="s">
        <v>171</v>
      </c>
      <c r="C131" s="67" t="s">
        <v>725</v>
      </c>
      <c r="D131" s="67">
        <v>4.0217015968521759</v>
      </c>
      <c r="E131" s="67">
        <v>0.64347225549634812</v>
      </c>
      <c r="F131" s="68"/>
      <c r="H131" s="69" t="s">
        <v>93</v>
      </c>
      <c r="I131" s="69" t="s">
        <v>524</v>
      </c>
      <c r="J131" s="69" t="s">
        <v>742</v>
      </c>
      <c r="K131" s="68">
        <v>130</v>
      </c>
      <c r="L131" s="70">
        <v>3.5891157438428309</v>
      </c>
      <c r="M131" s="70">
        <v>1</v>
      </c>
      <c r="N131" s="71">
        <v>730.69933931633102</v>
      </c>
    </row>
    <row r="132" spans="1:14" ht="15.5">
      <c r="A132" s="65" t="s">
        <v>689</v>
      </c>
      <c r="B132" s="66" t="s">
        <v>145</v>
      </c>
      <c r="C132" s="67" t="s">
        <v>727</v>
      </c>
      <c r="D132" s="67">
        <v>3.4281177199581734</v>
      </c>
      <c r="E132" s="67">
        <v>0.6</v>
      </c>
      <c r="F132" s="68"/>
      <c r="H132" s="69"/>
      <c r="I132" s="69"/>
      <c r="J132" s="69"/>
      <c r="K132" s="68">
        <v>131</v>
      </c>
      <c r="L132" s="70"/>
      <c r="M132" s="70"/>
      <c r="N132" s="71"/>
    </row>
    <row r="133" spans="1:14" ht="15.5">
      <c r="A133" s="65" t="s">
        <v>689</v>
      </c>
      <c r="B133" s="66" t="s">
        <v>146</v>
      </c>
      <c r="C133" s="67" t="s">
        <v>727</v>
      </c>
      <c r="D133" s="67">
        <v>3.5214845597745708</v>
      </c>
      <c r="E133" s="67">
        <v>0.6</v>
      </c>
      <c r="F133" s="68"/>
      <c r="H133" s="69" t="s">
        <v>527</v>
      </c>
      <c r="I133" s="69" t="s">
        <v>528</v>
      </c>
      <c r="J133" s="69" t="s">
        <v>742</v>
      </c>
      <c r="K133" s="68">
        <v>132</v>
      </c>
      <c r="L133" s="70">
        <v>3.7160052886733435</v>
      </c>
      <c r="M133" s="70">
        <v>1</v>
      </c>
      <c r="N133" s="71">
        <v>725.37269122887869</v>
      </c>
    </row>
    <row r="134" spans="1:14" ht="15.5">
      <c r="A134" s="69" t="s">
        <v>93</v>
      </c>
      <c r="B134" s="69" t="s">
        <v>524</v>
      </c>
      <c r="C134" s="69" t="s">
        <v>742</v>
      </c>
      <c r="D134" s="70">
        <v>3.5891157438428309</v>
      </c>
      <c r="E134" s="70">
        <v>1</v>
      </c>
      <c r="F134" s="71">
        <v>730.69933931633102</v>
      </c>
      <c r="H134" s="69" t="s">
        <v>531</v>
      </c>
      <c r="I134" s="69" t="s">
        <v>532</v>
      </c>
      <c r="J134" s="69" t="s">
        <v>742</v>
      </c>
      <c r="K134" s="68">
        <v>133</v>
      </c>
      <c r="L134" s="70">
        <v>3.5285453608641051</v>
      </c>
      <c r="M134" s="70">
        <v>1</v>
      </c>
      <c r="N134" s="71">
        <v>718.35443190392459</v>
      </c>
    </row>
    <row r="135" spans="1:14" ht="15.5">
      <c r="A135" s="69" t="s">
        <v>94</v>
      </c>
      <c r="B135" s="69" t="s">
        <v>525</v>
      </c>
      <c r="C135" s="69" t="s">
        <v>742</v>
      </c>
      <c r="D135" s="70">
        <v>5.3449576376494656</v>
      </c>
      <c r="E135" s="70">
        <v>1</v>
      </c>
      <c r="F135" s="71">
        <v>723.25440650542214</v>
      </c>
      <c r="H135" s="69" t="s">
        <v>529</v>
      </c>
      <c r="I135" s="69" t="s">
        <v>530</v>
      </c>
      <c r="J135" s="69" t="s">
        <v>742</v>
      </c>
      <c r="K135" s="68">
        <v>134</v>
      </c>
      <c r="L135" s="70">
        <v>3.0481816675705482</v>
      </c>
      <c r="M135" s="70">
        <v>1</v>
      </c>
      <c r="N135" s="71">
        <v>722.40872023161603</v>
      </c>
    </row>
    <row r="136" spans="1:14" ht="15.5">
      <c r="A136" s="69" t="s">
        <v>95</v>
      </c>
      <c r="B136" s="69" t="s">
        <v>526</v>
      </c>
      <c r="C136" s="69" t="s">
        <v>742</v>
      </c>
      <c r="D136" s="70">
        <v>5.0651760439110181</v>
      </c>
      <c r="E136" s="70">
        <v>1</v>
      </c>
      <c r="F136" s="71">
        <v>717.54686688014885</v>
      </c>
      <c r="H136" s="69" t="s">
        <v>535</v>
      </c>
      <c r="I136" s="69" t="s">
        <v>536</v>
      </c>
      <c r="J136" s="69" t="s">
        <v>742</v>
      </c>
      <c r="K136" s="68">
        <v>135</v>
      </c>
      <c r="L136" s="70">
        <v>2.8907495432969768</v>
      </c>
      <c r="M136" s="70">
        <v>1</v>
      </c>
      <c r="N136" s="71">
        <v>732.99601369621678</v>
      </c>
    </row>
    <row r="137" spans="1:14" ht="15.5">
      <c r="A137" s="101" t="s">
        <v>689</v>
      </c>
      <c r="B137" s="108" t="s">
        <v>147</v>
      </c>
      <c r="C137" s="103" t="s">
        <v>728</v>
      </c>
      <c r="D137" s="103">
        <v>1.7129925824185996</v>
      </c>
      <c r="E137" s="103">
        <v>0.6</v>
      </c>
      <c r="F137" s="104"/>
      <c r="H137" s="69" t="s">
        <v>533</v>
      </c>
      <c r="I137" s="69" t="s">
        <v>534</v>
      </c>
      <c r="J137" s="69" t="s">
        <v>742</v>
      </c>
      <c r="K137" s="68">
        <v>136</v>
      </c>
      <c r="L137" s="70">
        <v>2.5112889443574673</v>
      </c>
      <c r="M137" s="70">
        <v>1</v>
      </c>
      <c r="N137" s="71">
        <v>729.5560109756824</v>
      </c>
    </row>
    <row r="138" spans="1:14" ht="15.5">
      <c r="A138" s="101" t="s">
        <v>689</v>
      </c>
      <c r="B138" s="108" t="s">
        <v>148</v>
      </c>
      <c r="C138" s="103" t="s">
        <v>728</v>
      </c>
      <c r="D138" s="103">
        <v>1.4959655175936157</v>
      </c>
      <c r="E138" s="103">
        <v>0.6</v>
      </c>
      <c r="F138" s="104"/>
      <c r="H138" s="69"/>
      <c r="I138" s="69"/>
      <c r="J138" s="69"/>
      <c r="K138" s="68">
        <v>137</v>
      </c>
      <c r="L138" s="70"/>
      <c r="M138" s="70"/>
      <c r="N138" s="71"/>
    </row>
    <row r="139" spans="1:14" ht="15.5">
      <c r="A139" s="101" t="s">
        <v>689</v>
      </c>
      <c r="B139" s="108" t="s">
        <v>149</v>
      </c>
      <c r="C139" s="103" t="s">
        <v>735</v>
      </c>
      <c r="D139" s="103">
        <v>1.6737288554330974</v>
      </c>
      <c r="E139" s="103">
        <v>0.6</v>
      </c>
      <c r="F139" s="104"/>
      <c r="H139" s="69" t="s">
        <v>537</v>
      </c>
      <c r="I139" s="69" t="s">
        <v>538</v>
      </c>
      <c r="J139" s="69" t="s">
        <v>742</v>
      </c>
      <c r="K139" s="68">
        <v>138</v>
      </c>
      <c r="L139" s="70">
        <v>4.2228928533084371</v>
      </c>
      <c r="M139" s="70">
        <v>1</v>
      </c>
      <c r="N139" s="71">
        <v>735.65610849203608</v>
      </c>
    </row>
    <row r="140" spans="1:14" ht="15.5">
      <c r="A140" s="101" t="s">
        <v>689</v>
      </c>
      <c r="B140" s="108" t="s">
        <v>150</v>
      </c>
      <c r="C140" s="103" t="s">
        <v>737</v>
      </c>
      <c r="D140" s="103">
        <v>1.505599431304999</v>
      </c>
      <c r="E140" s="103">
        <v>0.6</v>
      </c>
      <c r="F140" s="104"/>
      <c r="H140" s="69"/>
      <c r="I140" s="69"/>
      <c r="J140" s="69"/>
      <c r="K140" s="68">
        <v>139</v>
      </c>
      <c r="L140" s="70"/>
      <c r="M140" s="70"/>
      <c r="N140" s="71"/>
    </row>
    <row r="141" spans="1:14" ht="15.5">
      <c r="A141" s="72"/>
      <c r="B141" s="63"/>
      <c r="C141" s="72"/>
      <c r="D141" s="72"/>
      <c r="E141" s="72"/>
      <c r="F141" s="75"/>
      <c r="H141" s="69" t="s">
        <v>101</v>
      </c>
      <c r="I141" s="69" t="s">
        <v>540</v>
      </c>
      <c r="J141" s="69" t="s">
        <v>742</v>
      </c>
      <c r="K141" s="68">
        <v>140</v>
      </c>
      <c r="L141" s="70">
        <v>3.5204777745631657</v>
      </c>
      <c r="M141" s="70">
        <v>1</v>
      </c>
      <c r="N141" s="71">
        <v>720.22576507914641</v>
      </c>
    </row>
    <row r="142" spans="1:14" ht="15.5">
      <c r="A142" s="80" t="s">
        <v>692</v>
      </c>
      <c r="B142" s="81" t="s">
        <v>716</v>
      </c>
      <c r="C142" s="82" t="s">
        <v>726</v>
      </c>
      <c r="D142" s="82">
        <v>3.2547490491818145</v>
      </c>
      <c r="E142" s="82">
        <v>0.6</v>
      </c>
      <c r="F142" s="83"/>
      <c r="H142" s="69" t="s">
        <v>100</v>
      </c>
      <c r="I142" s="69" t="s">
        <v>539</v>
      </c>
      <c r="J142" s="69" t="s">
        <v>742</v>
      </c>
      <c r="K142" s="68">
        <v>141</v>
      </c>
      <c r="L142" s="70">
        <v>2.6756508639606844</v>
      </c>
      <c r="M142" s="70">
        <v>1</v>
      </c>
      <c r="N142" s="71">
        <v>782.95706194377829</v>
      </c>
    </row>
    <row r="143" spans="1:14" ht="15.5">
      <c r="A143" s="80" t="s">
        <v>692</v>
      </c>
      <c r="B143" s="81" t="s">
        <v>717</v>
      </c>
      <c r="C143" s="82" t="s">
        <v>726</v>
      </c>
      <c r="D143" s="82">
        <v>3.0030033776309555</v>
      </c>
      <c r="E143" s="82">
        <v>0.6</v>
      </c>
      <c r="F143" s="83"/>
      <c r="H143" s="69"/>
      <c r="I143" s="69"/>
      <c r="J143" s="69"/>
      <c r="K143" s="68">
        <v>142</v>
      </c>
      <c r="L143" s="70"/>
      <c r="M143" s="70"/>
      <c r="N143" s="71"/>
    </row>
    <row r="144" spans="1:14" ht="15.5">
      <c r="A144" s="80" t="s">
        <v>692</v>
      </c>
      <c r="B144" s="81" t="s">
        <v>718</v>
      </c>
      <c r="C144" s="82" t="s">
        <v>726</v>
      </c>
      <c r="D144" s="82">
        <v>3.1534648243802179</v>
      </c>
      <c r="E144" s="82">
        <v>0.6</v>
      </c>
      <c r="F144" s="83"/>
      <c r="H144" s="69" t="s">
        <v>96</v>
      </c>
      <c r="I144" s="69" t="s">
        <v>541</v>
      </c>
      <c r="J144" s="69" t="s">
        <v>742</v>
      </c>
      <c r="K144" s="68">
        <v>143</v>
      </c>
      <c r="L144" s="70">
        <v>4.9043501992068865</v>
      </c>
      <c r="M144" s="70">
        <v>1</v>
      </c>
      <c r="N144" s="71">
        <v>708.68084020476954</v>
      </c>
    </row>
    <row r="145" spans="1:14" ht="15.5">
      <c r="A145" s="80" t="s">
        <v>692</v>
      </c>
      <c r="B145" s="81" t="s">
        <v>719</v>
      </c>
      <c r="C145" s="82" t="s">
        <v>725</v>
      </c>
      <c r="D145" s="82">
        <v>2.9966641477994544</v>
      </c>
      <c r="E145" s="82">
        <v>0.6</v>
      </c>
      <c r="F145" s="83"/>
      <c r="H145" s="69" t="s">
        <v>99</v>
      </c>
      <c r="I145" s="69" t="s">
        <v>544</v>
      </c>
      <c r="J145" s="69" t="s">
        <v>742</v>
      </c>
      <c r="K145" s="68">
        <v>144</v>
      </c>
      <c r="L145" s="70">
        <v>4.5565770293895564</v>
      </c>
      <c r="M145" s="70">
        <v>1</v>
      </c>
      <c r="N145" s="71">
        <v>743.34290232292653</v>
      </c>
    </row>
    <row r="146" spans="1:14" ht="15.5">
      <c r="A146" s="80" t="s">
        <v>692</v>
      </c>
      <c r="B146" s="81" t="s">
        <v>720</v>
      </c>
      <c r="C146" s="82" t="s">
        <v>725</v>
      </c>
      <c r="D146" s="82">
        <v>2.3005258946962939</v>
      </c>
      <c r="E146" s="82">
        <v>0.6</v>
      </c>
      <c r="F146" s="83"/>
      <c r="H146" s="69" t="s">
        <v>98</v>
      </c>
      <c r="I146" s="69" t="s">
        <v>543</v>
      </c>
      <c r="J146" s="69" t="s">
        <v>742</v>
      </c>
      <c r="K146" s="68">
        <v>145</v>
      </c>
      <c r="L146" s="70">
        <v>3.3972281288846182</v>
      </c>
      <c r="M146" s="70">
        <v>1</v>
      </c>
      <c r="N146" s="71">
        <v>735.3244605088837</v>
      </c>
    </row>
    <row r="147" spans="1:14" ht="15.5">
      <c r="A147" s="69" t="s">
        <v>537</v>
      </c>
      <c r="B147" s="69" t="s">
        <v>538</v>
      </c>
      <c r="C147" s="69" t="s">
        <v>742</v>
      </c>
      <c r="D147" s="70">
        <v>4.2228928533084371</v>
      </c>
      <c r="E147" s="70">
        <v>1</v>
      </c>
      <c r="F147" s="71">
        <v>735.65610849203608</v>
      </c>
      <c r="H147" s="69" t="s">
        <v>97</v>
      </c>
      <c r="I147" s="69" t="s">
        <v>542</v>
      </c>
      <c r="J147" s="69" t="s">
        <v>742</v>
      </c>
      <c r="K147" s="68">
        <v>146</v>
      </c>
      <c r="L147" s="70">
        <v>3.3243165407221795</v>
      </c>
      <c r="M147" s="70">
        <v>1</v>
      </c>
      <c r="N147" s="71">
        <v>729.07649956001694</v>
      </c>
    </row>
    <row r="148" spans="1:14" ht="15.5">
      <c r="A148" s="85" t="s">
        <v>692</v>
      </c>
      <c r="B148" s="86" t="s">
        <v>721</v>
      </c>
      <c r="C148" s="87" t="s">
        <v>729</v>
      </c>
      <c r="D148" s="87">
        <v>1.1078659009640619</v>
      </c>
      <c r="E148" s="87">
        <v>0.6</v>
      </c>
      <c r="F148" s="88"/>
      <c r="H148" s="69"/>
      <c r="I148" s="69"/>
      <c r="J148" s="69"/>
      <c r="K148" s="68">
        <v>147</v>
      </c>
      <c r="L148" s="70"/>
      <c r="M148" s="70"/>
      <c r="N148" s="71"/>
    </row>
    <row r="149" spans="1:14" ht="15.5">
      <c r="A149" s="85" t="s">
        <v>692</v>
      </c>
      <c r="B149" s="86" t="s">
        <v>722</v>
      </c>
      <c r="C149" s="87" t="s">
        <v>691</v>
      </c>
      <c r="D149" s="87">
        <v>1.0252443475219619</v>
      </c>
      <c r="E149" s="87">
        <v>0.6</v>
      </c>
      <c r="F149" s="88"/>
      <c r="H149" s="69" t="s">
        <v>62</v>
      </c>
      <c r="I149" s="69" t="s">
        <v>555</v>
      </c>
      <c r="J149" s="69" t="s">
        <v>742</v>
      </c>
      <c r="K149" s="68">
        <v>148</v>
      </c>
      <c r="L149" s="70">
        <v>4.2880446561493217</v>
      </c>
      <c r="M149" s="70">
        <v>1</v>
      </c>
      <c r="N149" s="71">
        <v>718.47482468818123</v>
      </c>
    </row>
    <row r="150" spans="1:14" ht="15.5">
      <c r="A150" s="1"/>
      <c r="B150" s="1"/>
      <c r="C150" s="1"/>
      <c r="D150" s="17"/>
      <c r="E150" s="17"/>
      <c r="F150" s="2"/>
      <c r="H150" s="69" t="s">
        <v>59</v>
      </c>
      <c r="I150" s="69" t="s">
        <v>550</v>
      </c>
      <c r="J150" s="69" t="s">
        <v>742</v>
      </c>
      <c r="K150" s="68">
        <v>149</v>
      </c>
      <c r="L150" s="70">
        <v>4.1374802615933488</v>
      </c>
      <c r="M150" s="70">
        <v>1</v>
      </c>
      <c r="N150" s="71">
        <v>737.77960407830676</v>
      </c>
    </row>
    <row r="151" spans="1:14" ht="15.5">
      <c r="A151" s="69" t="s">
        <v>527</v>
      </c>
      <c r="B151" s="69" t="s">
        <v>528</v>
      </c>
      <c r="C151" s="69" t="s">
        <v>742</v>
      </c>
      <c r="D151" s="70">
        <v>3.7160052886733435</v>
      </c>
      <c r="E151" s="70">
        <v>1</v>
      </c>
      <c r="F151" s="71">
        <v>725.37269122887869</v>
      </c>
      <c r="H151" s="69" t="s">
        <v>60</v>
      </c>
      <c r="I151" s="69" t="s">
        <v>551</v>
      </c>
      <c r="J151" s="69" t="s">
        <v>742</v>
      </c>
      <c r="K151" s="68">
        <v>150</v>
      </c>
      <c r="L151" s="70">
        <v>4.052119463546993</v>
      </c>
      <c r="M151" s="70">
        <v>1</v>
      </c>
      <c r="N151" s="71">
        <v>733.37106753835644</v>
      </c>
    </row>
    <row r="152" spans="1:14" ht="15.5">
      <c r="A152" s="69" t="s">
        <v>529</v>
      </c>
      <c r="B152" s="69" t="s">
        <v>530</v>
      </c>
      <c r="C152" s="69" t="s">
        <v>742</v>
      </c>
      <c r="D152" s="70">
        <v>3.0481816675705482</v>
      </c>
      <c r="E152" s="70">
        <v>1</v>
      </c>
      <c r="F152" s="71">
        <v>722.40872023161603</v>
      </c>
      <c r="H152" s="69" t="s">
        <v>63</v>
      </c>
      <c r="I152" s="69" t="s">
        <v>64</v>
      </c>
      <c r="J152" s="69" t="s">
        <v>742</v>
      </c>
      <c r="K152" s="68">
        <v>151</v>
      </c>
      <c r="L152" s="70">
        <v>3.9407088675121118</v>
      </c>
      <c r="M152" s="70">
        <v>1</v>
      </c>
      <c r="N152" s="71">
        <v>735.49006451738865</v>
      </c>
    </row>
    <row r="153" spans="1:14" ht="15.5">
      <c r="A153" s="69" t="s">
        <v>531</v>
      </c>
      <c r="B153" s="69" t="s">
        <v>532</v>
      </c>
      <c r="C153" s="69" t="s">
        <v>742</v>
      </c>
      <c r="D153" s="70">
        <v>3.5285453608641051</v>
      </c>
      <c r="E153" s="70">
        <v>1</v>
      </c>
      <c r="F153" s="71">
        <v>718.35443190392459</v>
      </c>
      <c r="H153" s="69" t="s">
        <v>58</v>
      </c>
      <c r="I153" s="69" t="s">
        <v>549</v>
      </c>
      <c r="J153" s="69" t="s">
        <v>742</v>
      </c>
      <c r="K153" s="68">
        <v>152</v>
      </c>
      <c r="L153" s="70">
        <v>3.7089176880203483</v>
      </c>
      <c r="M153" s="70">
        <v>1</v>
      </c>
      <c r="N153" s="71">
        <v>720.93000375649808</v>
      </c>
    </row>
    <row r="154" spans="1:14" ht="15.5">
      <c r="A154" s="69" t="s">
        <v>533</v>
      </c>
      <c r="B154" s="69" t="s">
        <v>534</v>
      </c>
      <c r="C154" s="69" t="s">
        <v>742</v>
      </c>
      <c r="D154" s="70">
        <v>2.5112889443574673</v>
      </c>
      <c r="E154" s="70">
        <v>1</v>
      </c>
      <c r="F154" s="71">
        <v>729.5560109756824</v>
      </c>
      <c r="H154" s="69" t="s">
        <v>61</v>
      </c>
      <c r="I154" s="69" t="s">
        <v>554</v>
      </c>
      <c r="J154" s="69" t="s">
        <v>742</v>
      </c>
      <c r="K154" s="68">
        <v>153</v>
      </c>
      <c r="L154" s="70">
        <v>3.0089591419502058</v>
      </c>
      <c r="M154" s="70">
        <v>1</v>
      </c>
      <c r="N154" s="71">
        <v>728.60160961731594</v>
      </c>
    </row>
    <row r="155" spans="1:14" ht="15.5">
      <c r="A155" s="69" t="s">
        <v>535</v>
      </c>
      <c r="B155" s="69" t="s">
        <v>536</v>
      </c>
      <c r="C155" s="69" t="s">
        <v>742</v>
      </c>
      <c r="D155" s="70">
        <v>2.8907495432969768</v>
      </c>
      <c r="E155" s="70">
        <v>1</v>
      </c>
      <c r="F155" s="71">
        <v>732.99601369621678</v>
      </c>
      <c r="H155" s="69" t="s">
        <v>65</v>
      </c>
      <c r="I155" s="69" t="s">
        <v>66</v>
      </c>
      <c r="J155" s="69" t="s">
        <v>742</v>
      </c>
      <c r="K155" s="68">
        <v>154</v>
      </c>
      <c r="L155" s="70">
        <v>3.0013308792542044</v>
      </c>
      <c r="M155" s="70">
        <v>1</v>
      </c>
      <c r="N155" s="71">
        <v>722.56137563263792</v>
      </c>
    </row>
    <row r="156" spans="1:14" ht="15.5">
      <c r="A156" s="72"/>
      <c r="B156" s="73"/>
      <c r="C156" s="74"/>
      <c r="D156" s="74"/>
      <c r="E156" s="74"/>
      <c r="F156" s="75"/>
      <c r="H156" s="1"/>
      <c r="I156" s="1"/>
      <c r="J156" s="1"/>
      <c r="K156" s="68">
        <v>155</v>
      </c>
      <c r="L156" s="17"/>
      <c r="M156" s="17"/>
      <c r="N156" s="2"/>
    </row>
    <row r="157" spans="1:14" ht="15.5">
      <c r="A157" s="69" t="s">
        <v>100</v>
      </c>
      <c r="B157" s="69" t="s">
        <v>539</v>
      </c>
      <c r="C157" s="69" t="s">
        <v>742</v>
      </c>
      <c r="D157" s="70">
        <v>2.6756508639606844</v>
      </c>
      <c r="E157" s="70">
        <v>1</v>
      </c>
      <c r="F157" s="71">
        <v>782.95706194377829</v>
      </c>
      <c r="H157" s="85" t="s">
        <v>690</v>
      </c>
      <c r="I157" s="89" t="s">
        <v>141</v>
      </c>
      <c r="J157" s="87" t="s">
        <v>691</v>
      </c>
      <c r="K157" s="68">
        <v>156</v>
      </c>
      <c r="L157" s="87">
        <v>3.1426776199094615</v>
      </c>
      <c r="M157" s="87">
        <v>0.6</v>
      </c>
      <c r="N157" s="88"/>
    </row>
    <row r="158" spans="1:14" ht="15.5">
      <c r="A158" s="69" t="s">
        <v>101</v>
      </c>
      <c r="B158" s="69" t="s">
        <v>540</v>
      </c>
      <c r="C158" s="69" t="s">
        <v>742</v>
      </c>
      <c r="D158" s="70">
        <v>3.5204777745631657</v>
      </c>
      <c r="E158" s="70">
        <v>1</v>
      </c>
      <c r="F158" s="71">
        <v>720.22576507914641</v>
      </c>
      <c r="H158" s="85" t="s">
        <v>690</v>
      </c>
      <c r="I158" s="89" t="s">
        <v>140</v>
      </c>
      <c r="J158" s="87" t="s">
        <v>691</v>
      </c>
      <c r="K158" s="68">
        <v>157</v>
      </c>
      <c r="L158" s="87">
        <v>1.9294181636464054</v>
      </c>
      <c r="M158" s="87">
        <v>0.6</v>
      </c>
      <c r="N158" s="88"/>
    </row>
    <row r="159" spans="1:14" ht="15.5">
      <c r="A159" s="1"/>
      <c r="B159" s="1"/>
      <c r="C159" s="1"/>
      <c r="D159" s="17"/>
      <c r="E159" s="17"/>
      <c r="F159" s="2"/>
      <c r="H159" s="85" t="s">
        <v>689</v>
      </c>
      <c r="I159" s="86" t="s">
        <v>163</v>
      </c>
      <c r="J159" s="87" t="s">
        <v>728</v>
      </c>
      <c r="K159" s="68">
        <v>158</v>
      </c>
      <c r="L159" s="87">
        <v>1.9027138890021746</v>
      </c>
      <c r="M159" s="87">
        <v>0.6</v>
      </c>
      <c r="N159" s="88"/>
    </row>
    <row r="160" spans="1:14" ht="15.5">
      <c r="A160" s="69" t="s">
        <v>96</v>
      </c>
      <c r="B160" s="69" t="s">
        <v>541</v>
      </c>
      <c r="C160" s="69" t="s">
        <v>742</v>
      </c>
      <c r="D160" s="70">
        <v>4.9043501992068865</v>
      </c>
      <c r="E160" s="70">
        <v>1</v>
      </c>
      <c r="F160" s="71">
        <v>708.68084020476954</v>
      </c>
      <c r="H160" s="85" t="s">
        <v>690</v>
      </c>
      <c r="I160" s="89" t="s">
        <v>139</v>
      </c>
      <c r="J160" s="87" t="s">
        <v>691</v>
      </c>
      <c r="K160" s="68">
        <v>159</v>
      </c>
      <c r="L160" s="87">
        <v>1.8343187392668023</v>
      </c>
      <c r="M160" s="87">
        <v>0.6</v>
      </c>
      <c r="N160" s="88"/>
    </row>
    <row r="161" spans="1:14" ht="15.5">
      <c r="A161" s="69" t="s">
        <v>97</v>
      </c>
      <c r="B161" s="69" t="s">
        <v>542</v>
      </c>
      <c r="C161" s="69" t="s">
        <v>742</v>
      </c>
      <c r="D161" s="70">
        <v>3.3243165407221795</v>
      </c>
      <c r="E161" s="70">
        <v>1</v>
      </c>
      <c r="F161" s="71">
        <v>729.07649956001694</v>
      </c>
      <c r="H161" s="85" t="s">
        <v>690</v>
      </c>
      <c r="I161" s="89" t="s">
        <v>142</v>
      </c>
      <c r="J161" s="87" t="s">
        <v>691</v>
      </c>
      <c r="K161" s="68">
        <v>160</v>
      </c>
      <c r="L161" s="87">
        <v>1.8223050481882574</v>
      </c>
      <c r="M161" s="87">
        <v>0.6</v>
      </c>
      <c r="N161" s="88"/>
    </row>
    <row r="162" spans="1:14" ht="15.5">
      <c r="A162" s="69" t="s">
        <v>98</v>
      </c>
      <c r="B162" s="69" t="s">
        <v>543</v>
      </c>
      <c r="C162" s="69" t="s">
        <v>742</v>
      </c>
      <c r="D162" s="70">
        <v>3.3972281288846182</v>
      </c>
      <c r="E162" s="70">
        <v>1</v>
      </c>
      <c r="F162" s="71">
        <v>735.3244605088837</v>
      </c>
      <c r="H162" s="85" t="s">
        <v>690</v>
      </c>
      <c r="I162" s="89" t="s">
        <v>138</v>
      </c>
      <c r="J162" s="87" t="s">
        <v>729</v>
      </c>
      <c r="K162" s="68">
        <v>161</v>
      </c>
      <c r="L162" s="87">
        <v>1.8029709014419311</v>
      </c>
      <c r="M162" s="87">
        <v>0.6</v>
      </c>
      <c r="N162" s="88"/>
    </row>
    <row r="163" spans="1:14" ht="15.5">
      <c r="A163" s="69" t="s">
        <v>99</v>
      </c>
      <c r="B163" s="69" t="s">
        <v>544</v>
      </c>
      <c r="C163" s="69" t="s">
        <v>742</v>
      </c>
      <c r="D163" s="70">
        <v>4.5565770293895564</v>
      </c>
      <c r="E163" s="70">
        <v>1</v>
      </c>
      <c r="F163" s="71">
        <v>743.34290232292653</v>
      </c>
      <c r="H163" s="85" t="s">
        <v>690</v>
      </c>
      <c r="I163" s="89" t="s">
        <v>143</v>
      </c>
      <c r="J163" s="87" t="s">
        <v>691</v>
      </c>
      <c r="K163" s="68">
        <v>162</v>
      </c>
      <c r="L163" s="87">
        <v>1.774359419325269</v>
      </c>
      <c r="M163" s="87">
        <v>0.6</v>
      </c>
      <c r="N163" s="88"/>
    </row>
    <row r="164" spans="1:14" ht="15.5">
      <c r="A164" s="101" t="s">
        <v>690</v>
      </c>
      <c r="B164" s="102" t="s">
        <v>125</v>
      </c>
      <c r="C164" s="103" t="s">
        <v>691</v>
      </c>
      <c r="D164" s="103">
        <v>1.2382402899117926</v>
      </c>
      <c r="E164" s="103">
        <v>0.6</v>
      </c>
      <c r="F164" s="104"/>
      <c r="H164" s="85" t="s">
        <v>690</v>
      </c>
      <c r="I164" s="89" t="s">
        <v>144</v>
      </c>
      <c r="J164" s="87" t="s">
        <v>691</v>
      </c>
      <c r="K164" s="68">
        <v>163</v>
      </c>
      <c r="L164" s="87">
        <v>0.73798610889019478</v>
      </c>
      <c r="M164" s="87">
        <v>0.6</v>
      </c>
      <c r="N164" s="88"/>
    </row>
    <row r="165" spans="1:14" ht="15.5">
      <c r="A165" s="101" t="s">
        <v>690</v>
      </c>
      <c r="B165" s="102" t="s">
        <v>126</v>
      </c>
      <c r="C165" s="103" t="s">
        <v>691</v>
      </c>
      <c r="D165" s="103">
        <v>1.2885510563335998</v>
      </c>
      <c r="E165" s="103">
        <v>0.6</v>
      </c>
      <c r="F165" s="104"/>
      <c r="H165" s="85"/>
      <c r="I165" s="89"/>
      <c r="J165" s="87"/>
      <c r="K165" s="68">
        <v>164</v>
      </c>
      <c r="L165" s="87"/>
      <c r="M165" s="87"/>
      <c r="N165" s="88"/>
    </row>
    <row r="166" spans="1:14" ht="15.5">
      <c r="A166" s="101" t="s">
        <v>690</v>
      </c>
      <c r="B166" s="102" t="s">
        <v>127</v>
      </c>
      <c r="C166" s="103" t="s">
        <v>691</v>
      </c>
      <c r="D166" s="103">
        <v>1.4487639476596541</v>
      </c>
      <c r="E166" s="103">
        <v>0.6</v>
      </c>
      <c r="F166" s="104"/>
      <c r="H166" s="85" t="s">
        <v>692</v>
      </c>
      <c r="I166" s="86" t="s">
        <v>700</v>
      </c>
      <c r="J166" s="87" t="s">
        <v>729</v>
      </c>
      <c r="K166" s="68">
        <v>165</v>
      </c>
      <c r="L166" s="87">
        <v>1.6529162874601753</v>
      </c>
      <c r="M166" s="87">
        <v>0.6</v>
      </c>
      <c r="N166" s="88"/>
    </row>
    <row r="167" spans="1:14" ht="15.5">
      <c r="A167" s="101" t="s">
        <v>690</v>
      </c>
      <c r="B167" s="102" t="s">
        <v>128</v>
      </c>
      <c r="C167" s="103" t="s">
        <v>691</v>
      </c>
      <c r="D167" s="103">
        <v>1.452332628813497</v>
      </c>
      <c r="E167" s="103">
        <v>0.6</v>
      </c>
      <c r="F167" s="104"/>
      <c r="H167" s="85" t="s">
        <v>692</v>
      </c>
      <c r="I167" s="86" t="s">
        <v>703</v>
      </c>
      <c r="J167" s="87" t="s">
        <v>729</v>
      </c>
      <c r="K167" s="68">
        <v>166</v>
      </c>
      <c r="L167" s="87">
        <v>1.5209564394116346</v>
      </c>
      <c r="M167" s="87">
        <v>0.6</v>
      </c>
      <c r="N167" s="88"/>
    </row>
    <row r="168" spans="1:14" ht="15.5">
      <c r="A168" s="101" t="s">
        <v>690</v>
      </c>
      <c r="B168" s="102" t="s">
        <v>129</v>
      </c>
      <c r="C168" s="103" t="s">
        <v>691</v>
      </c>
      <c r="D168" s="103">
        <v>0.85911696464223453</v>
      </c>
      <c r="E168" s="103">
        <v>0.6</v>
      </c>
      <c r="F168" s="104"/>
      <c r="H168" s="85" t="s">
        <v>692</v>
      </c>
      <c r="I168" s="86" t="s">
        <v>702</v>
      </c>
      <c r="J168" s="87" t="s">
        <v>729</v>
      </c>
      <c r="K168" s="68">
        <v>167</v>
      </c>
      <c r="L168" s="87">
        <v>1.4665883514836482</v>
      </c>
      <c r="M168" s="87">
        <v>0.6</v>
      </c>
      <c r="N168" s="88"/>
    </row>
    <row r="169" spans="1:14" ht="15.5">
      <c r="A169" s="101" t="s">
        <v>690</v>
      </c>
      <c r="B169" s="102" t="s">
        <v>130</v>
      </c>
      <c r="C169" s="103" t="s">
        <v>691</v>
      </c>
      <c r="D169" s="103">
        <v>1.2634036964000637</v>
      </c>
      <c r="E169" s="103">
        <v>0.6</v>
      </c>
      <c r="F169" s="104"/>
      <c r="H169" s="85" t="s">
        <v>692</v>
      </c>
      <c r="I169" s="86" t="s">
        <v>701</v>
      </c>
      <c r="J169" s="87" t="s">
        <v>729</v>
      </c>
      <c r="K169" s="68">
        <v>168</v>
      </c>
      <c r="L169" s="87">
        <v>1.3629458829367915</v>
      </c>
      <c r="M169" s="87">
        <v>0.6</v>
      </c>
      <c r="N169" s="88"/>
    </row>
    <row r="170" spans="1:14" ht="15.5">
      <c r="A170" s="101" t="s">
        <v>690</v>
      </c>
      <c r="B170" s="102" t="s">
        <v>131</v>
      </c>
      <c r="C170" s="103" t="s">
        <v>691</v>
      </c>
      <c r="D170" s="103">
        <v>1.4368199701925937</v>
      </c>
      <c r="E170" s="103">
        <v>0.6</v>
      </c>
      <c r="F170" s="104"/>
      <c r="H170" s="85"/>
      <c r="I170" s="86"/>
      <c r="J170" s="87"/>
      <c r="K170" s="68">
        <v>169</v>
      </c>
      <c r="L170" s="87"/>
      <c r="M170" s="87"/>
      <c r="N170" s="88"/>
    </row>
    <row r="171" spans="1:14" ht="15.5">
      <c r="A171" s="101" t="s">
        <v>690</v>
      </c>
      <c r="B171" s="102" t="s">
        <v>132</v>
      </c>
      <c r="C171" s="103" t="s">
        <v>691</v>
      </c>
      <c r="D171" s="103">
        <v>1.4089082097437311</v>
      </c>
      <c r="E171" s="103">
        <v>0.6</v>
      </c>
      <c r="F171" s="104"/>
      <c r="H171" s="85" t="s">
        <v>689</v>
      </c>
      <c r="I171" s="86" t="s">
        <v>730</v>
      </c>
      <c r="J171" s="87" t="s">
        <v>731</v>
      </c>
      <c r="K171" s="68">
        <v>170</v>
      </c>
      <c r="L171" s="87">
        <v>1.4737081152882638</v>
      </c>
      <c r="M171" s="87">
        <v>0.6</v>
      </c>
      <c r="N171" s="88"/>
    </row>
    <row r="172" spans="1:14" ht="15.5">
      <c r="A172" s="101" t="s">
        <v>690</v>
      </c>
      <c r="B172" s="102" t="s">
        <v>133</v>
      </c>
      <c r="C172" s="103" t="s">
        <v>691</v>
      </c>
      <c r="D172" s="103">
        <v>1.2660171979646679</v>
      </c>
      <c r="E172" s="103">
        <v>0.6</v>
      </c>
      <c r="F172" s="104"/>
      <c r="H172" s="85" t="s">
        <v>689</v>
      </c>
      <c r="I172" s="86" t="s">
        <v>704</v>
      </c>
      <c r="J172" s="87" t="s">
        <v>731</v>
      </c>
      <c r="K172" s="68">
        <v>171</v>
      </c>
      <c r="L172" s="87">
        <v>1.4034693573697337</v>
      </c>
      <c r="M172" s="87">
        <v>0.6</v>
      </c>
      <c r="N172" s="88"/>
    </row>
    <row r="173" spans="1:14" ht="15.5">
      <c r="A173" s="72"/>
      <c r="B173" s="63"/>
      <c r="C173" s="74"/>
      <c r="D173" s="74"/>
      <c r="E173" s="74"/>
      <c r="F173" s="75"/>
      <c r="H173" s="85"/>
      <c r="I173" s="86"/>
      <c r="J173" s="87"/>
      <c r="K173" s="68">
        <v>172</v>
      </c>
      <c r="L173" s="87"/>
      <c r="M173" s="87"/>
      <c r="N173" s="88"/>
    </row>
    <row r="174" spans="1:14" ht="15.5">
      <c r="A174" s="85" t="s">
        <v>690</v>
      </c>
      <c r="B174" s="89" t="s">
        <v>117</v>
      </c>
      <c r="C174" s="87" t="s">
        <v>691</v>
      </c>
      <c r="D174" s="87">
        <v>0.9761505056447527</v>
      </c>
      <c r="E174" s="87">
        <v>0.6</v>
      </c>
      <c r="F174" s="88"/>
      <c r="H174" s="85" t="s">
        <v>690</v>
      </c>
      <c r="I174" s="89" t="s">
        <v>102</v>
      </c>
      <c r="J174" s="87" t="s">
        <v>735</v>
      </c>
      <c r="K174" s="68">
        <v>173</v>
      </c>
      <c r="L174" s="87">
        <v>1.8448059962082097</v>
      </c>
      <c r="M174" s="87">
        <v>0.6</v>
      </c>
      <c r="N174" s="88"/>
    </row>
    <row r="175" spans="1:14" ht="15.5">
      <c r="A175" s="85" t="s">
        <v>690</v>
      </c>
      <c r="B175" s="89" t="s">
        <v>118</v>
      </c>
      <c r="C175" s="87" t="s">
        <v>691</v>
      </c>
      <c r="D175" s="87">
        <v>0.76016139757272461</v>
      </c>
      <c r="E175" s="87">
        <v>0.6</v>
      </c>
      <c r="F175" s="88"/>
      <c r="H175" s="85" t="s">
        <v>690</v>
      </c>
      <c r="I175" s="89" t="s">
        <v>104</v>
      </c>
      <c r="J175" s="87" t="s">
        <v>737</v>
      </c>
      <c r="K175" s="68">
        <v>174</v>
      </c>
      <c r="L175" s="87">
        <v>1.8114510958365018</v>
      </c>
      <c r="M175" s="87">
        <v>0.6</v>
      </c>
      <c r="N175" s="88"/>
    </row>
    <row r="176" spans="1:14" ht="15.5">
      <c r="A176" s="85" t="s">
        <v>690</v>
      </c>
      <c r="B176" s="89" t="s">
        <v>119</v>
      </c>
      <c r="C176" s="87" t="s">
        <v>691</v>
      </c>
      <c r="D176" s="87">
        <v>0.84866725088399819</v>
      </c>
      <c r="E176" s="87">
        <v>0.6</v>
      </c>
      <c r="F176" s="88"/>
      <c r="H176" s="85" t="s">
        <v>690</v>
      </c>
      <c r="I176" s="89" t="s">
        <v>105</v>
      </c>
      <c r="J176" s="87" t="s">
        <v>737</v>
      </c>
      <c r="K176" s="68">
        <v>175</v>
      </c>
      <c r="L176" s="87">
        <v>1.6779141635344905</v>
      </c>
      <c r="M176" s="87">
        <v>0.6</v>
      </c>
      <c r="N176" s="88"/>
    </row>
    <row r="177" spans="1:14" ht="15.5">
      <c r="A177" s="85" t="s">
        <v>690</v>
      </c>
      <c r="B177" s="89" t="s">
        <v>120</v>
      </c>
      <c r="C177" s="87" t="s">
        <v>691</v>
      </c>
      <c r="D177" s="87">
        <v>0.86333776846563781</v>
      </c>
      <c r="E177" s="87">
        <v>0.6</v>
      </c>
      <c r="F177" s="88"/>
      <c r="H177" s="85" t="s">
        <v>690</v>
      </c>
      <c r="I177" s="89" t="s">
        <v>108</v>
      </c>
      <c r="J177" s="87" t="s">
        <v>737</v>
      </c>
      <c r="K177" s="68">
        <v>176</v>
      </c>
      <c r="L177" s="87">
        <v>1.5696188373516475</v>
      </c>
      <c r="M177" s="87">
        <v>0.6</v>
      </c>
      <c r="N177" s="88"/>
    </row>
    <row r="178" spans="1:14" ht="15.5">
      <c r="A178" s="85" t="s">
        <v>690</v>
      </c>
      <c r="B178" s="89" t="s">
        <v>121</v>
      </c>
      <c r="C178" s="87" t="s">
        <v>691</v>
      </c>
      <c r="D178" s="87">
        <v>0.87535166147044208</v>
      </c>
      <c r="E178" s="87">
        <v>0.6</v>
      </c>
      <c r="F178" s="88"/>
      <c r="H178" s="85" t="s">
        <v>690</v>
      </c>
      <c r="I178" s="89" t="s">
        <v>103</v>
      </c>
      <c r="J178" s="87" t="s">
        <v>735</v>
      </c>
      <c r="K178" s="68">
        <v>177</v>
      </c>
      <c r="L178" s="87">
        <v>1.4476820837485327</v>
      </c>
      <c r="M178" s="87">
        <v>0.6</v>
      </c>
      <c r="N178" s="88"/>
    </row>
    <row r="179" spans="1:14" ht="15.5">
      <c r="A179" s="85" t="s">
        <v>690</v>
      </c>
      <c r="B179" s="89" t="s">
        <v>122</v>
      </c>
      <c r="C179" s="87" t="s">
        <v>691</v>
      </c>
      <c r="D179" s="87">
        <v>0.77904642135567936</v>
      </c>
      <c r="E179" s="87">
        <v>0.6</v>
      </c>
      <c r="F179" s="88"/>
      <c r="H179" s="85" t="s">
        <v>690</v>
      </c>
      <c r="I179" s="89" t="s">
        <v>107</v>
      </c>
      <c r="J179" s="87" t="s">
        <v>736</v>
      </c>
      <c r="K179" s="68">
        <v>178</v>
      </c>
      <c r="L179" s="87">
        <v>1.3298688998582762</v>
      </c>
      <c r="M179" s="87">
        <v>0.6</v>
      </c>
      <c r="N179" s="88"/>
    </row>
    <row r="180" spans="1:14" ht="15.5">
      <c r="A180" s="85" t="s">
        <v>690</v>
      </c>
      <c r="B180" s="89" t="s">
        <v>123</v>
      </c>
      <c r="C180" s="87" t="s">
        <v>691</v>
      </c>
      <c r="D180" s="87">
        <v>0.88106981656352934</v>
      </c>
      <c r="E180" s="87">
        <v>0.6</v>
      </c>
      <c r="F180" s="88"/>
      <c r="H180" s="85" t="s">
        <v>690</v>
      </c>
      <c r="I180" s="89" t="s">
        <v>106</v>
      </c>
      <c r="J180" s="87" t="s">
        <v>735</v>
      </c>
      <c r="K180" s="68">
        <v>179</v>
      </c>
      <c r="L180" s="87">
        <v>1.2865376566775149</v>
      </c>
      <c r="M180" s="87">
        <v>0.6</v>
      </c>
      <c r="N180" s="88"/>
    </row>
    <row r="181" spans="1:14" ht="15.5">
      <c r="A181" s="85" t="s">
        <v>690</v>
      </c>
      <c r="B181" s="89" t="s">
        <v>124</v>
      </c>
      <c r="C181" s="87" t="s">
        <v>691</v>
      </c>
      <c r="D181" s="87">
        <v>0.73754067656590883</v>
      </c>
      <c r="E181" s="87">
        <v>0.6</v>
      </c>
      <c r="F181" s="88"/>
      <c r="H181" s="85"/>
      <c r="I181" s="89"/>
      <c r="J181" s="87"/>
      <c r="K181" s="68">
        <v>180</v>
      </c>
      <c r="L181" s="87"/>
      <c r="M181" s="87"/>
      <c r="N181" s="88"/>
    </row>
    <row r="182" spans="1:14" ht="15.5">
      <c r="A182" s="72"/>
      <c r="B182" s="63"/>
      <c r="C182" s="74"/>
      <c r="D182" s="74"/>
      <c r="E182" s="74"/>
      <c r="F182" s="75"/>
      <c r="H182" s="85" t="s">
        <v>690</v>
      </c>
      <c r="I182" s="89" t="s">
        <v>110</v>
      </c>
      <c r="J182" s="87" t="s">
        <v>736</v>
      </c>
      <c r="K182" s="68">
        <v>181</v>
      </c>
      <c r="L182" s="87">
        <v>2.4836959274670871</v>
      </c>
      <c r="M182" s="87">
        <v>0.6</v>
      </c>
      <c r="N182" s="88"/>
    </row>
    <row r="183" spans="1:14" ht="15.5">
      <c r="A183" s="65" t="s">
        <v>689</v>
      </c>
      <c r="B183" s="66" t="s">
        <v>155</v>
      </c>
      <c r="C183" s="67" t="s">
        <v>725</v>
      </c>
      <c r="D183" s="67">
        <v>6.2524064885164279</v>
      </c>
      <c r="E183" s="67">
        <v>1.0003850381626285</v>
      </c>
      <c r="F183" s="68"/>
      <c r="H183" s="85" t="s">
        <v>690</v>
      </c>
      <c r="I183" s="89" t="s">
        <v>112</v>
      </c>
      <c r="J183" s="87" t="s">
        <v>735</v>
      </c>
      <c r="K183" s="68">
        <v>182</v>
      </c>
      <c r="L183" s="87">
        <v>1.9675674335693962</v>
      </c>
      <c r="M183" s="87">
        <v>0.6</v>
      </c>
      <c r="N183" s="88"/>
    </row>
    <row r="184" spans="1:14" ht="15.5">
      <c r="A184" s="65" t="s">
        <v>689</v>
      </c>
      <c r="B184" s="66" t="s">
        <v>156</v>
      </c>
      <c r="C184" s="67" t="s">
        <v>725</v>
      </c>
      <c r="D184" s="67">
        <v>3.5192040240078488</v>
      </c>
      <c r="E184" s="67">
        <v>0.6</v>
      </c>
      <c r="F184" s="68"/>
      <c r="H184" s="85" t="s">
        <v>690</v>
      </c>
      <c r="I184" s="89" t="s">
        <v>113</v>
      </c>
      <c r="J184" s="87" t="s">
        <v>736</v>
      </c>
      <c r="K184" s="68">
        <v>183</v>
      </c>
      <c r="L184" s="87">
        <v>1.8992663324523551</v>
      </c>
      <c r="M184" s="87">
        <v>0.6</v>
      </c>
      <c r="N184" s="88"/>
    </row>
    <row r="185" spans="1:14" ht="15.5">
      <c r="A185" s="65" t="s">
        <v>689</v>
      </c>
      <c r="B185" s="66" t="s">
        <v>157</v>
      </c>
      <c r="C185" s="67" t="s">
        <v>725</v>
      </c>
      <c r="D185" s="67">
        <v>5.3001130471657554</v>
      </c>
      <c r="E185" s="67">
        <v>0.84801808754652086</v>
      </c>
      <c r="F185" s="68"/>
      <c r="H185" s="85" t="s">
        <v>690</v>
      </c>
      <c r="I185" s="89" t="s">
        <v>109</v>
      </c>
      <c r="J185" s="87" t="s">
        <v>735</v>
      </c>
      <c r="K185" s="68">
        <v>184</v>
      </c>
      <c r="L185" s="87">
        <v>1.8634602903625226</v>
      </c>
      <c r="M185" s="87">
        <v>0.6</v>
      </c>
      <c r="N185" s="88"/>
    </row>
    <row r="186" spans="1:14" ht="15.5">
      <c r="A186" s="65" t="s">
        <v>689</v>
      </c>
      <c r="B186" s="66" t="s">
        <v>158</v>
      </c>
      <c r="C186" s="67" t="s">
        <v>725</v>
      </c>
      <c r="D186" s="67">
        <v>5.0360127790333458</v>
      </c>
      <c r="E186" s="67">
        <v>0.8057620446453353</v>
      </c>
      <c r="F186" s="68"/>
      <c r="H186" s="85" t="s">
        <v>690</v>
      </c>
      <c r="I186" s="89" t="s">
        <v>114</v>
      </c>
      <c r="J186" s="87" t="s">
        <v>737</v>
      </c>
      <c r="K186" s="68">
        <v>185</v>
      </c>
      <c r="L186" s="87">
        <v>1.8533243736363489</v>
      </c>
      <c r="M186" s="87">
        <v>0.6</v>
      </c>
      <c r="N186" s="88"/>
    </row>
    <row r="187" spans="1:14" ht="15.5">
      <c r="A187" s="69" t="s">
        <v>58</v>
      </c>
      <c r="B187" s="69" t="s">
        <v>549</v>
      </c>
      <c r="C187" s="69" t="s">
        <v>742</v>
      </c>
      <c r="D187" s="70">
        <v>3.7089176880203483</v>
      </c>
      <c r="E187" s="70">
        <v>1</v>
      </c>
      <c r="F187" s="71">
        <v>720.93000375649808</v>
      </c>
      <c r="H187" s="85" t="s">
        <v>690</v>
      </c>
      <c r="I187" s="89" t="s">
        <v>111</v>
      </c>
      <c r="J187" s="87" t="s">
        <v>737</v>
      </c>
      <c r="K187" s="68">
        <v>186</v>
      </c>
      <c r="L187" s="87">
        <v>1.8132212955348908</v>
      </c>
      <c r="M187" s="87">
        <v>0.6</v>
      </c>
      <c r="N187" s="88"/>
    </row>
    <row r="188" spans="1:14" ht="15.5">
      <c r="A188" s="69" t="s">
        <v>59</v>
      </c>
      <c r="B188" s="69" t="s">
        <v>550</v>
      </c>
      <c r="C188" s="69" t="s">
        <v>742</v>
      </c>
      <c r="D188" s="70">
        <v>4.1374802615933488</v>
      </c>
      <c r="E188" s="70">
        <v>1</v>
      </c>
      <c r="F188" s="71">
        <v>737.77960407830676</v>
      </c>
      <c r="H188" s="85"/>
      <c r="I188" s="109"/>
      <c r="J188" s="110"/>
      <c r="K188" s="68">
        <v>187</v>
      </c>
      <c r="L188" s="111"/>
      <c r="M188" s="111"/>
      <c r="N188" s="112"/>
    </row>
    <row r="189" spans="1:14" ht="15.5">
      <c r="A189" s="69" t="s">
        <v>60</v>
      </c>
      <c r="B189" s="69" t="s">
        <v>551</v>
      </c>
      <c r="C189" s="69" t="s">
        <v>742</v>
      </c>
      <c r="D189" s="70">
        <v>4.052119463546993</v>
      </c>
      <c r="E189" s="70">
        <v>1</v>
      </c>
      <c r="F189" s="71">
        <v>733.37106753835644</v>
      </c>
      <c r="H189" s="85" t="s">
        <v>689</v>
      </c>
      <c r="I189" s="86" t="s">
        <v>147</v>
      </c>
      <c r="J189" s="87" t="s">
        <v>728</v>
      </c>
      <c r="K189" s="68">
        <v>188</v>
      </c>
      <c r="L189" s="87">
        <v>1.7129925824185996</v>
      </c>
      <c r="M189" s="87">
        <v>0.6</v>
      </c>
      <c r="N189" s="88"/>
    </row>
    <row r="190" spans="1:14" ht="15.5">
      <c r="A190" s="69" t="s">
        <v>61</v>
      </c>
      <c r="B190" s="69" t="s">
        <v>554</v>
      </c>
      <c r="C190" s="69" t="s">
        <v>742</v>
      </c>
      <c r="D190" s="70">
        <v>3.0089591419502058</v>
      </c>
      <c r="E190" s="70">
        <v>1</v>
      </c>
      <c r="F190" s="71">
        <v>728.60160961731594</v>
      </c>
      <c r="H190" s="85" t="s">
        <v>689</v>
      </c>
      <c r="I190" s="86" t="s">
        <v>149</v>
      </c>
      <c r="J190" s="87" t="s">
        <v>735</v>
      </c>
      <c r="K190" s="68">
        <v>189</v>
      </c>
      <c r="L190" s="87">
        <v>1.6737288554330974</v>
      </c>
      <c r="M190" s="87">
        <v>0.6</v>
      </c>
      <c r="N190" s="88"/>
    </row>
    <row r="191" spans="1:14" ht="15.5">
      <c r="A191" s="69" t="s">
        <v>62</v>
      </c>
      <c r="B191" s="69" t="s">
        <v>555</v>
      </c>
      <c r="C191" s="69" t="s">
        <v>742</v>
      </c>
      <c r="D191" s="70">
        <v>4.2880446561493217</v>
      </c>
      <c r="E191" s="70">
        <v>1</v>
      </c>
      <c r="F191" s="71">
        <v>718.47482468818123</v>
      </c>
      <c r="H191" s="85" t="s">
        <v>689</v>
      </c>
      <c r="I191" s="86" t="s">
        <v>150</v>
      </c>
      <c r="J191" s="87" t="s">
        <v>737</v>
      </c>
      <c r="K191" s="68">
        <v>190</v>
      </c>
      <c r="L191" s="87">
        <v>1.505599431304999</v>
      </c>
      <c r="M191" s="87">
        <v>0.6</v>
      </c>
      <c r="N191" s="88"/>
    </row>
    <row r="192" spans="1:14" ht="15.5">
      <c r="A192" s="69" t="s">
        <v>63</v>
      </c>
      <c r="B192" s="69" t="s">
        <v>64</v>
      </c>
      <c r="C192" s="69" t="s">
        <v>742</v>
      </c>
      <c r="D192" s="70">
        <v>3.9407088675121118</v>
      </c>
      <c r="E192" s="70">
        <v>1</v>
      </c>
      <c r="F192" s="71">
        <v>735.49006451738865</v>
      </c>
      <c r="H192" s="85" t="s">
        <v>689</v>
      </c>
      <c r="I192" s="86" t="s">
        <v>148</v>
      </c>
      <c r="J192" s="87" t="s">
        <v>728</v>
      </c>
      <c r="K192" s="68">
        <v>191</v>
      </c>
      <c r="L192" s="87">
        <v>1.4959655175936157</v>
      </c>
      <c r="M192" s="87">
        <v>0.6</v>
      </c>
      <c r="N192" s="88"/>
    </row>
    <row r="193" spans="1:14" ht="15.5">
      <c r="A193" s="69" t="s">
        <v>65</v>
      </c>
      <c r="B193" s="69" t="s">
        <v>66</v>
      </c>
      <c r="C193" s="69" t="s">
        <v>742</v>
      </c>
      <c r="D193" s="70">
        <v>3.0013308792542044</v>
      </c>
      <c r="E193" s="70">
        <v>1</v>
      </c>
      <c r="F193" s="71">
        <v>722.56137563263792</v>
      </c>
      <c r="H193" s="85"/>
      <c r="I193" s="89"/>
      <c r="J193" s="85"/>
      <c r="K193" s="68">
        <v>192</v>
      </c>
      <c r="L193" s="87"/>
      <c r="M193" s="87"/>
      <c r="N193" s="88"/>
    </row>
    <row r="194" spans="1:14" ht="15.5">
      <c r="H194" s="85" t="s">
        <v>692</v>
      </c>
      <c r="I194" s="86" t="s">
        <v>721</v>
      </c>
      <c r="J194" s="87" t="s">
        <v>729</v>
      </c>
      <c r="K194" s="68">
        <v>193</v>
      </c>
      <c r="L194" s="87">
        <v>1.1078659009640619</v>
      </c>
      <c r="M194" s="87">
        <v>0.6</v>
      </c>
      <c r="N194" s="88"/>
    </row>
    <row r="195" spans="1:14" ht="15.5">
      <c r="H195" s="85" t="s">
        <v>692</v>
      </c>
      <c r="I195" s="86" t="s">
        <v>722</v>
      </c>
      <c r="J195" s="87" t="s">
        <v>691</v>
      </c>
      <c r="K195" s="68">
        <v>194</v>
      </c>
      <c r="L195" s="87">
        <v>1.0252443475219619</v>
      </c>
      <c r="M195" s="87">
        <v>0.6</v>
      </c>
      <c r="N195" s="88"/>
    </row>
    <row r="196" spans="1:14" ht="15.5">
      <c r="H196" s="113"/>
      <c r="I196" s="113"/>
      <c r="J196" s="113"/>
      <c r="K196" s="68">
        <v>195</v>
      </c>
      <c r="L196" s="59"/>
      <c r="M196" s="59"/>
      <c r="N196" s="58"/>
    </row>
    <row r="197" spans="1:14" ht="15.5">
      <c r="H197" s="85" t="s">
        <v>690</v>
      </c>
      <c r="I197" s="89" t="s">
        <v>127</v>
      </c>
      <c r="J197" s="87" t="s">
        <v>691</v>
      </c>
      <c r="K197" s="68">
        <v>196</v>
      </c>
      <c r="L197" s="87">
        <v>1.4487639476596541</v>
      </c>
      <c r="M197" s="87">
        <v>0.6</v>
      </c>
      <c r="N197" s="88"/>
    </row>
    <row r="198" spans="1:14" ht="15.5">
      <c r="H198" s="85" t="s">
        <v>690</v>
      </c>
      <c r="I198" s="89" t="s">
        <v>128</v>
      </c>
      <c r="J198" s="87" t="s">
        <v>691</v>
      </c>
      <c r="K198" s="68">
        <v>197</v>
      </c>
      <c r="L198" s="87">
        <v>1.452332628813497</v>
      </c>
      <c r="M198" s="87">
        <v>0.6</v>
      </c>
      <c r="N198" s="88"/>
    </row>
    <row r="199" spans="1:14" ht="15.5">
      <c r="H199" s="85" t="s">
        <v>690</v>
      </c>
      <c r="I199" s="89" t="s">
        <v>131</v>
      </c>
      <c r="J199" s="87" t="s">
        <v>691</v>
      </c>
      <c r="K199" s="68">
        <v>198</v>
      </c>
      <c r="L199" s="87">
        <v>1.4368199701925937</v>
      </c>
      <c r="M199" s="87">
        <v>0.6</v>
      </c>
      <c r="N199" s="88"/>
    </row>
    <row r="200" spans="1:14" ht="15.5">
      <c r="H200" s="85" t="s">
        <v>690</v>
      </c>
      <c r="I200" s="89" t="s">
        <v>132</v>
      </c>
      <c r="J200" s="87" t="s">
        <v>691</v>
      </c>
      <c r="K200" s="68">
        <v>199</v>
      </c>
      <c r="L200" s="87">
        <v>1.4089082097437311</v>
      </c>
      <c r="M200" s="87">
        <v>0.6</v>
      </c>
      <c r="N200" s="88"/>
    </row>
    <row r="201" spans="1:14" ht="15.5">
      <c r="H201" s="85" t="s">
        <v>690</v>
      </c>
      <c r="I201" s="89" t="s">
        <v>126</v>
      </c>
      <c r="J201" s="87" t="s">
        <v>691</v>
      </c>
      <c r="K201" s="68">
        <v>200</v>
      </c>
      <c r="L201" s="87">
        <v>1.2885510563335998</v>
      </c>
      <c r="M201" s="87">
        <v>0.6</v>
      </c>
      <c r="N201" s="88"/>
    </row>
    <row r="202" spans="1:14" ht="15.5">
      <c r="H202" s="85" t="s">
        <v>690</v>
      </c>
      <c r="I202" s="89" t="s">
        <v>133</v>
      </c>
      <c r="J202" s="87" t="s">
        <v>691</v>
      </c>
      <c r="K202" s="68">
        <v>201</v>
      </c>
      <c r="L202" s="87">
        <v>1.2660171979646679</v>
      </c>
      <c r="M202" s="87">
        <v>0.6</v>
      </c>
      <c r="N202" s="88"/>
    </row>
    <row r="203" spans="1:14" ht="15.5">
      <c r="H203" s="85" t="s">
        <v>690</v>
      </c>
      <c r="I203" s="89" t="s">
        <v>130</v>
      </c>
      <c r="J203" s="87" t="s">
        <v>691</v>
      </c>
      <c r="K203" s="68">
        <v>202</v>
      </c>
      <c r="L203" s="87">
        <v>1.2634036964000637</v>
      </c>
      <c r="M203" s="87">
        <v>0.6</v>
      </c>
      <c r="N203" s="88"/>
    </row>
    <row r="204" spans="1:14" ht="15.5">
      <c r="H204" s="85" t="s">
        <v>690</v>
      </c>
      <c r="I204" s="89" t="s">
        <v>125</v>
      </c>
      <c r="J204" s="87" t="s">
        <v>691</v>
      </c>
      <c r="K204" s="68">
        <v>203</v>
      </c>
      <c r="L204" s="87">
        <v>1.2382402899117926</v>
      </c>
      <c r="M204" s="87">
        <v>0.6</v>
      </c>
      <c r="N204" s="88"/>
    </row>
    <row r="205" spans="1:14" ht="15.5">
      <c r="H205" s="85" t="s">
        <v>690</v>
      </c>
      <c r="I205" s="89" t="s">
        <v>117</v>
      </c>
      <c r="J205" s="87" t="s">
        <v>691</v>
      </c>
      <c r="K205" s="68">
        <v>204</v>
      </c>
      <c r="L205" s="87">
        <v>0.9761505056447527</v>
      </c>
      <c r="M205" s="87">
        <v>0.6</v>
      </c>
      <c r="N205" s="88"/>
    </row>
    <row r="206" spans="1:14" ht="15.5">
      <c r="H206" s="85" t="s">
        <v>690</v>
      </c>
      <c r="I206" s="89" t="s">
        <v>121</v>
      </c>
      <c r="J206" s="87" t="s">
        <v>691</v>
      </c>
      <c r="K206" s="68">
        <v>205</v>
      </c>
      <c r="L206" s="87">
        <v>0.87535166147044208</v>
      </c>
      <c r="M206" s="87">
        <v>0.6</v>
      </c>
      <c r="N206" s="88"/>
    </row>
    <row r="207" spans="1:14" ht="15.5">
      <c r="H207" s="85" t="s">
        <v>690</v>
      </c>
      <c r="I207" s="89" t="s">
        <v>123</v>
      </c>
      <c r="J207" s="87" t="s">
        <v>691</v>
      </c>
      <c r="K207" s="68">
        <v>206</v>
      </c>
      <c r="L207" s="87">
        <v>0.88106981656352934</v>
      </c>
      <c r="M207" s="87">
        <v>0.6</v>
      </c>
      <c r="N207" s="88"/>
    </row>
    <row r="208" spans="1:14" ht="15.5">
      <c r="H208" s="85" t="s">
        <v>690</v>
      </c>
      <c r="I208" s="89" t="s">
        <v>129</v>
      </c>
      <c r="J208" s="87" t="s">
        <v>691</v>
      </c>
      <c r="K208" s="68">
        <v>207</v>
      </c>
      <c r="L208" s="87">
        <v>0.85911696464223453</v>
      </c>
      <c r="M208" s="87">
        <v>0.6</v>
      </c>
      <c r="N208" s="88"/>
    </row>
    <row r="209" spans="8:14" ht="15.5">
      <c r="H209" s="85" t="s">
        <v>690</v>
      </c>
      <c r="I209" s="89" t="s">
        <v>120</v>
      </c>
      <c r="J209" s="87" t="s">
        <v>691</v>
      </c>
      <c r="K209" s="68">
        <v>208</v>
      </c>
      <c r="L209" s="87">
        <v>0.86333776846563781</v>
      </c>
      <c r="M209" s="87">
        <v>0.6</v>
      </c>
      <c r="N209" s="88"/>
    </row>
    <row r="210" spans="8:14" ht="15.5">
      <c r="H210" s="85" t="s">
        <v>690</v>
      </c>
      <c r="I210" s="89" t="s">
        <v>119</v>
      </c>
      <c r="J210" s="87" t="s">
        <v>691</v>
      </c>
      <c r="K210" s="68">
        <v>209</v>
      </c>
      <c r="L210" s="87">
        <v>0.84866725088399819</v>
      </c>
      <c r="M210" s="87">
        <v>0.6</v>
      </c>
      <c r="N210" s="88"/>
    </row>
    <row r="211" spans="8:14" ht="15.5">
      <c r="H211" s="85" t="s">
        <v>690</v>
      </c>
      <c r="I211" s="89" t="s">
        <v>122</v>
      </c>
      <c r="J211" s="87" t="s">
        <v>691</v>
      </c>
      <c r="K211" s="68">
        <v>210</v>
      </c>
      <c r="L211" s="87">
        <v>0.77904642135567936</v>
      </c>
      <c r="M211" s="87">
        <v>0.6</v>
      </c>
      <c r="N211" s="88"/>
    </row>
    <row r="212" spans="8:14" ht="15.5">
      <c r="H212" s="85" t="s">
        <v>690</v>
      </c>
      <c r="I212" s="89" t="s">
        <v>118</v>
      </c>
      <c r="J212" s="87" t="s">
        <v>691</v>
      </c>
      <c r="K212" s="68">
        <v>211</v>
      </c>
      <c r="L212" s="87">
        <v>0.76016139757272461</v>
      </c>
      <c r="M212" s="87">
        <v>0.6</v>
      </c>
      <c r="N212" s="88"/>
    </row>
    <row r="213" spans="8:14" ht="15.5">
      <c r="H213" s="85" t="s">
        <v>690</v>
      </c>
      <c r="I213" s="89" t="s">
        <v>124</v>
      </c>
      <c r="J213" s="87" t="s">
        <v>691</v>
      </c>
      <c r="K213" s="68">
        <v>212</v>
      </c>
      <c r="L213" s="87">
        <v>0.73754067656590883</v>
      </c>
      <c r="M213" s="87">
        <v>0.6</v>
      </c>
      <c r="N213" s="88"/>
    </row>
    <row r="214" spans="8:14" ht="15.5">
      <c r="H214" s="72"/>
      <c r="I214" s="63"/>
      <c r="J214" s="74"/>
      <c r="K214" s="75"/>
      <c r="L214" s="74"/>
      <c r="M214" s="74"/>
      <c r="N214" s="75"/>
    </row>
    <row r="215" spans="8:14">
      <c r="K215" s="114"/>
    </row>
    <row r="216" spans="8:14">
      <c r="K216" s="114"/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FE20-35FC-4AC0-8029-DCFEF66C1AA1}">
  <dimension ref="A1:BB81"/>
  <sheetViews>
    <sheetView zoomScale="130" zoomScaleNormal="130" workbookViewId="0">
      <pane xSplit="1" ySplit="4" topLeftCell="AF5" activePane="bottomRight" state="frozen"/>
      <selection pane="topRight" activeCell="B1" sqref="B1"/>
      <selection pane="bottomLeft" activeCell="A5" sqref="A5"/>
      <selection pane="bottomRight"/>
    </sheetView>
  </sheetViews>
  <sheetFormatPr defaultRowHeight="15.5"/>
  <cols>
    <col min="1" max="1" width="15" style="1" bestFit="1" customWidth="1"/>
    <col min="2" max="9" width="7.33203125" style="1" customWidth="1"/>
    <col min="10" max="10" width="26" style="1" bestFit="1" customWidth="1"/>
    <col min="11" max="11" width="7.08203125" style="1" bestFit="1" customWidth="1"/>
    <col min="12" max="12" width="27.58203125" style="1" customWidth="1"/>
    <col min="13" max="13" width="8.6640625" style="1"/>
    <col min="14" max="36" width="7.1640625" style="1" customWidth="1"/>
    <col min="37" max="37" width="7.1640625" style="115" customWidth="1"/>
    <col min="38" max="38" width="7.08203125" style="1" bestFit="1" customWidth="1"/>
    <col min="39" max="39" width="14.33203125" style="1" bestFit="1" customWidth="1"/>
    <col min="40" max="16384" width="8.6640625" style="1"/>
  </cols>
  <sheetData>
    <row r="1" spans="1:54">
      <c r="A1" s="128" t="s">
        <v>820</v>
      </c>
      <c r="B1" s="1" t="s">
        <v>745</v>
      </c>
      <c r="C1" s="1" t="s">
        <v>746</v>
      </c>
      <c r="D1" s="1" t="s">
        <v>747</v>
      </c>
      <c r="E1" s="1" t="s">
        <v>748</v>
      </c>
      <c r="F1" s="1" t="s">
        <v>749</v>
      </c>
      <c r="G1" s="1" t="s">
        <v>750</v>
      </c>
      <c r="H1" s="1" t="s">
        <v>751</v>
      </c>
      <c r="I1" s="1" t="s">
        <v>752</v>
      </c>
      <c r="J1" s="1" t="s">
        <v>755</v>
      </c>
      <c r="N1" s="1" t="s">
        <v>745</v>
      </c>
      <c r="O1" s="1" t="s">
        <v>754</v>
      </c>
      <c r="Q1" s="1" t="s">
        <v>746</v>
      </c>
      <c r="R1" s="1" t="s">
        <v>754</v>
      </c>
      <c r="T1" s="1" t="s">
        <v>747</v>
      </c>
      <c r="U1" s="1" t="s">
        <v>754</v>
      </c>
      <c r="W1" s="1" t="s">
        <v>749</v>
      </c>
      <c r="X1" s="1" t="s">
        <v>754</v>
      </c>
      <c r="Z1" s="1" t="s">
        <v>748</v>
      </c>
      <c r="AA1" s="1" t="s">
        <v>754</v>
      </c>
      <c r="AC1" s="1" t="s">
        <v>750</v>
      </c>
      <c r="AD1" s="1" t="s">
        <v>754</v>
      </c>
      <c r="AF1" s="1" t="s">
        <v>751</v>
      </c>
      <c r="AG1" s="1" t="s">
        <v>754</v>
      </c>
      <c r="AI1" s="1" t="s">
        <v>752</v>
      </c>
      <c r="AJ1" s="1" t="s">
        <v>754</v>
      </c>
      <c r="AK1" s="115" t="s">
        <v>838</v>
      </c>
    </row>
    <row r="2" spans="1:54">
      <c r="A2" s="1" t="s">
        <v>753</v>
      </c>
      <c r="B2" s="13">
        <v>60683.76068376068</v>
      </c>
      <c r="C2" s="13">
        <v>10146.905773851835</v>
      </c>
      <c r="D2" s="13">
        <v>1119.4369738596115</v>
      </c>
      <c r="E2" s="13">
        <v>107.89450451466845</v>
      </c>
      <c r="F2" s="13">
        <v>879.76161342776788</v>
      </c>
      <c r="G2" s="13">
        <v>96.490536894292561</v>
      </c>
      <c r="H2" s="11">
        <v>2.0682687095796628</v>
      </c>
      <c r="I2" s="27">
        <v>1.4022682900974482E-2</v>
      </c>
      <c r="J2" s="27"/>
    </row>
    <row r="3" spans="1:54">
      <c r="A3" s="1" t="s">
        <v>754</v>
      </c>
      <c r="B3" s="13">
        <v>15420.709979862271</v>
      </c>
      <c r="C3" s="13">
        <v>8391.3375509649413</v>
      </c>
      <c r="D3" s="13">
        <v>762.16110804891025</v>
      </c>
      <c r="E3" s="13">
        <v>39.500266634283932</v>
      </c>
      <c r="F3" s="13">
        <v>316.79799655792533</v>
      </c>
      <c r="G3" s="13">
        <v>33.15767144664327</v>
      </c>
      <c r="H3" s="11">
        <v>0.95721949649876537</v>
      </c>
      <c r="I3" s="27">
        <v>1.2630380473046866E-2</v>
      </c>
      <c r="J3" s="27"/>
      <c r="M3" s="2">
        <v>1</v>
      </c>
      <c r="N3" s="2">
        <v>60683.76068376068</v>
      </c>
      <c r="O3" s="2">
        <v>15420.709979862271</v>
      </c>
      <c r="P3" s="2">
        <v>6</v>
      </c>
      <c r="Q3" s="2">
        <v>10146.905773851835</v>
      </c>
      <c r="R3" s="2">
        <v>8391.3375509649413</v>
      </c>
      <c r="S3" s="2">
        <v>11</v>
      </c>
      <c r="T3" s="2">
        <v>1119.4369738596115</v>
      </c>
      <c r="U3" s="2">
        <v>762.16110804891025</v>
      </c>
      <c r="V3" s="2">
        <v>16</v>
      </c>
      <c r="W3" s="2">
        <v>879.76161342776788</v>
      </c>
      <c r="X3" s="2">
        <v>316.79799655792533</v>
      </c>
      <c r="Y3" s="2">
        <v>21</v>
      </c>
      <c r="Z3" s="2">
        <v>107.89450451466845</v>
      </c>
      <c r="AA3" s="2">
        <v>39.500266634283932</v>
      </c>
      <c r="AB3" s="2">
        <v>26</v>
      </c>
      <c r="AC3" s="2">
        <v>96.490536894292561</v>
      </c>
      <c r="AD3" s="2">
        <v>33.15767144664327</v>
      </c>
      <c r="AE3" s="2">
        <v>31</v>
      </c>
      <c r="AF3" s="17">
        <v>2.0682687095796628</v>
      </c>
      <c r="AG3" s="17">
        <v>0.95721949649876537</v>
      </c>
      <c r="AH3" s="2">
        <v>36</v>
      </c>
      <c r="AI3" s="116">
        <v>1.6208417436399933E-2</v>
      </c>
      <c r="AJ3" s="116">
        <v>9.5722752951274623E-3</v>
      </c>
      <c r="AK3" s="117"/>
    </row>
    <row r="4" spans="1:54">
      <c r="B4" s="2" t="s">
        <v>25</v>
      </c>
      <c r="C4" s="2" t="s">
        <v>175</v>
      </c>
      <c r="D4" s="2" t="s">
        <v>26</v>
      </c>
      <c r="E4" s="2" t="s">
        <v>744</v>
      </c>
      <c r="F4" s="2" t="s">
        <v>178</v>
      </c>
      <c r="G4" s="2" t="s">
        <v>27</v>
      </c>
      <c r="H4" s="2" t="s">
        <v>176</v>
      </c>
      <c r="I4" s="2" t="s">
        <v>177</v>
      </c>
      <c r="J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7"/>
      <c r="AG4" s="17"/>
      <c r="AH4" s="2"/>
      <c r="AI4" s="2"/>
      <c r="AJ4" s="2"/>
      <c r="AK4" s="18"/>
    </row>
    <row r="5" spans="1:54">
      <c r="A5" s="1" t="s">
        <v>821</v>
      </c>
      <c r="B5" s="2"/>
      <c r="C5" s="2"/>
      <c r="D5" s="2"/>
      <c r="E5" s="2"/>
      <c r="F5" s="2"/>
      <c r="G5" s="2"/>
      <c r="H5" s="2"/>
      <c r="I5" s="2"/>
      <c r="J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7"/>
      <c r="AG5" s="17"/>
      <c r="AH5" s="2"/>
      <c r="AI5" s="2"/>
      <c r="AJ5" s="2"/>
      <c r="AK5" s="18"/>
      <c r="BA5" s="1" t="s">
        <v>836</v>
      </c>
      <c r="BB5" s="1" t="s">
        <v>754</v>
      </c>
    </row>
    <row r="6" spans="1:54">
      <c r="A6" s="1" t="s">
        <v>807</v>
      </c>
      <c r="B6" s="118">
        <v>55510.714660800266</v>
      </c>
      <c r="C6" s="118"/>
      <c r="D6" s="118">
        <v>33.081644929090821</v>
      </c>
      <c r="E6" s="118">
        <v>66.869077179513582</v>
      </c>
      <c r="F6" s="118">
        <v>765.06669795171422</v>
      </c>
      <c r="G6" s="118">
        <v>0.71044947867101349</v>
      </c>
      <c r="H6" s="118">
        <v>4.7480818920091501</v>
      </c>
      <c r="I6" s="119">
        <v>1.8896470707526303E-2</v>
      </c>
      <c r="J6" s="119" t="s">
        <v>758</v>
      </c>
      <c r="M6" s="2">
        <v>2</v>
      </c>
      <c r="N6" s="118">
        <v>55510.714660800266</v>
      </c>
      <c r="O6" s="118"/>
      <c r="P6" s="2">
        <v>7</v>
      </c>
      <c r="Q6" s="118"/>
      <c r="R6" s="118"/>
      <c r="S6" s="2">
        <v>12</v>
      </c>
      <c r="T6" s="118">
        <v>33.0816449290908</v>
      </c>
      <c r="U6" s="118"/>
      <c r="V6" s="2">
        <v>17</v>
      </c>
      <c r="W6" s="118">
        <v>765.06669795171422</v>
      </c>
      <c r="X6" s="118"/>
      <c r="Y6" s="2">
        <v>22</v>
      </c>
      <c r="Z6" s="118">
        <v>66.869077179513582</v>
      </c>
      <c r="AA6" s="118"/>
      <c r="AB6" s="2">
        <v>27</v>
      </c>
      <c r="AC6" s="118">
        <v>0.71044947867101349</v>
      </c>
      <c r="AD6" s="118"/>
      <c r="AE6" s="2">
        <v>32</v>
      </c>
      <c r="AF6" s="120">
        <v>4.7480818920091501</v>
      </c>
      <c r="AG6" s="120"/>
      <c r="AH6" s="2">
        <v>37</v>
      </c>
      <c r="AI6" s="119">
        <v>1.8896470707526303E-2</v>
      </c>
      <c r="AJ6" s="119"/>
      <c r="AK6" s="18">
        <f>AI6/T6*10^6</f>
        <v>571.20710738629066</v>
      </c>
      <c r="AZ6" s="1" t="s">
        <v>828</v>
      </c>
      <c r="BA6" s="13">
        <v>92.26883273974542</v>
      </c>
      <c r="BB6" s="13">
        <v>6.7677132555087951</v>
      </c>
    </row>
    <row r="7" spans="1:54">
      <c r="A7" s="1" t="s">
        <v>807</v>
      </c>
      <c r="B7" s="118">
        <v>84446.870341628659</v>
      </c>
      <c r="C7" s="118">
        <v>1751.2360557106783</v>
      </c>
      <c r="D7" s="118">
        <v>10.803987634324063</v>
      </c>
      <c r="E7" s="118">
        <v>30.640760272029194</v>
      </c>
      <c r="F7" s="118">
        <v>594.92727541403917</v>
      </c>
      <c r="G7" s="118">
        <v>23.482047528527627</v>
      </c>
      <c r="H7" s="118">
        <v>3.8036410270520551</v>
      </c>
      <c r="I7" s="119">
        <v>2.045871964972433E-2</v>
      </c>
      <c r="J7" s="119" t="s">
        <v>757</v>
      </c>
      <c r="M7" s="2">
        <v>2</v>
      </c>
      <c r="N7" s="118">
        <v>84446.870341628659</v>
      </c>
      <c r="O7" s="118"/>
      <c r="P7" s="2">
        <v>7</v>
      </c>
      <c r="Q7" s="118">
        <v>1751.2360557106783</v>
      </c>
      <c r="R7" s="118"/>
      <c r="S7" s="2">
        <v>12</v>
      </c>
      <c r="T7" s="118">
        <v>10.803987634324063</v>
      </c>
      <c r="U7" s="118"/>
      <c r="V7" s="2">
        <v>17</v>
      </c>
      <c r="W7" s="118">
        <v>594.92727541403917</v>
      </c>
      <c r="X7" s="118"/>
      <c r="Y7" s="2">
        <v>22</v>
      </c>
      <c r="Z7" s="118">
        <v>30.640760272029194</v>
      </c>
      <c r="AA7" s="118"/>
      <c r="AB7" s="2">
        <v>27</v>
      </c>
      <c r="AC7" s="118">
        <v>23.482047528527627</v>
      </c>
      <c r="AD7" s="118"/>
      <c r="AE7" s="2">
        <v>32</v>
      </c>
      <c r="AF7" s="120">
        <v>3.8036410270520551</v>
      </c>
      <c r="AG7" s="120"/>
      <c r="AH7" s="2">
        <v>37</v>
      </c>
      <c r="AI7" s="119">
        <v>2.045871964972433E-2</v>
      </c>
      <c r="AJ7" s="119"/>
      <c r="AK7" s="18">
        <f t="shared" ref="AK7:AK8" si="0">AI7/T7*10^6</f>
        <v>1893.6267184097255</v>
      </c>
      <c r="AZ7" s="1" t="s">
        <v>829</v>
      </c>
      <c r="BA7" s="13">
        <v>97.262734060498474</v>
      </c>
      <c r="BB7" s="13">
        <v>3.6000197501790248</v>
      </c>
    </row>
    <row r="8" spans="1:54">
      <c r="A8" s="1" t="s">
        <v>807</v>
      </c>
      <c r="B8" s="118">
        <v>65178.390763864736</v>
      </c>
      <c r="C8" s="118">
        <v>142.00795257373034</v>
      </c>
      <c r="D8" s="118">
        <v>301.45765292497202</v>
      </c>
      <c r="E8" s="118">
        <v>5.057108502501114</v>
      </c>
      <c r="F8" s="118">
        <v>788.0127059304557</v>
      </c>
      <c r="G8" s="118">
        <v>0.17224091470331226</v>
      </c>
      <c r="H8" s="118">
        <v>2.9967908738150584</v>
      </c>
      <c r="I8" s="119">
        <v>8.3199547810346528E-3</v>
      </c>
      <c r="J8" s="119" t="s">
        <v>757</v>
      </c>
      <c r="M8" s="2">
        <v>2</v>
      </c>
      <c r="N8" s="118">
        <v>65178.390763864736</v>
      </c>
      <c r="O8" s="118"/>
      <c r="P8" s="2">
        <v>7</v>
      </c>
      <c r="Q8" s="118">
        <v>142.00795257373034</v>
      </c>
      <c r="R8" s="118"/>
      <c r="S8" s="2">
        <v>12</v>
      </c>
      <c r="T8" s="118">
        <v>301.45765292497202</v>
      </c>
      <c r="U8" s="118"/>
      <c r="V8" s="2">
        <v>17</v>
      </c>
      <c r="W8" s="118">
        <v>788.0127059304557</v>
      </c>
      <c r="X8" s="118"/>
      <c r="Y8" s="2">
        <v>22</v>
      </c>
      <c r="Z8" s="118">
        <v>5.057108502501114</v>
      </c>
      <c r="AA8" s="118"/>
      <c r="AB8" s="2">
        <v>27</v>
      </c>
      <c r="AC8" s="118">
        <v>0.17224091470331226</v>
      </c>
      <c r="AD8" s="118"/>
      <c r="AE8" s="2">
        <v>32</v>
      </c>
      <c r="AF8" s="120">
        <v>2.9967908738150584</v>
      </c>
      <c r="AG8" s="120"/>
      <c r="AH8" s="2">
        <v>37</v>
      </c>
      <c r="AI8" s="119">
        <v>8.3199547810346528E-3</v>
      </c>
      <c r="AJ8" s="119"/>
      <c r="AK8" s="18">
        <f t="shared" si="0"/>
        <v>27.59908298995931</v>
      </c>
      <c r="AZ8" s="1" t="s">
        <v>830</v>
      </c>
      <c r="BA8" s="13">
        <v>90.905513164981116</v>
      </c>
      <c r="BB8" s="13">
        <v>14.273099098080305</v>
      </c>
    </row>
    <row r="9" spans="1:54">
      <c r="A9" s="1" t="s">
        <v>807</v>
      </c>
      <c r="B9" s="118">
        <v>66011.973790503427</v>
      </c>
      <c r="C9" s="118"/>
      <c r="D9" s="118">
        <v>12.298003224046411</v>
      </c>
      <c r="E9" s="118">
        <v>1.9649049925915201</v>
      </c>
      <c r="F9" s="118">
        <v>682.85200293796095</v>
      </c>
      <c r="G9" s="118"/>
      <c r="H9" s="118">
        <v>3.6892200642661757</v>
      </c>
      <c r="I9" s="119"/>
      <c r="J9" s="119" t="s">
        <v>757</v>
      </c>
      <c r="M9" s="2">
        <v>2</v>
      </c>
      <c r="N9" s="118">
        <v>66011.973790503427</v>
      </c>
      <c r="O9" s="118"/>
      <c r="P9" s="2">
        <v>7</v>
      </c>
      <c r="Q9" s="118"/>
      <c r="R9" s="118"/>
      <c r="S9" s="2">
        <v>12</v>
      </c>
      <c r="T9" s="118">
        <v>12.298003224046411</v>
      </c>
      <c r="U9" s="118"/>
      <c r="V9" s="2">
        <v>17</v>
      </c>
      <c r="W9" s="118">
        <v>682.85200293796095</v>
      </c>
      <c r="X9" s="118"/>
      <c r="Y9" s="2">
        <v>22</v>
      </c>
      <c r="Z9" s="118">
        <v>1.9649049925915201</v>
      </c>
      <c r="AA9" s="118"/>
      <c r="AB9" s="2">
        <v>27</v>
      </c>
      <c r="AC9" s="118"/>
      <c r="AD9" s="118"/>
      <c r="AE9" s="2">
        <v>32</v>
      </c>
      <c r="AF9" s="120">
        <v>3.6892200642661757</v>
      </c>
      <c r="AG9" s="120"/>
      <c r="AH9" s="2">
        <v>37</v>
      </c>
      <c r="AI9" s="119"/>
      <c r="AJ9" s="119"/>
      <c r="AK9" s="117"/>
      <c r="AZ9" s="1" t="s">
        <v>831</v>
      </c>
      <c r="BA9" s="13">
        <v>83.547358412820216</v>
      </c>
      <c r="BB9" s="13">
        <v>12.063463324325106</v>
      </c>
    </row>
    <row r="10" spans="1:54">
      <c r="A10" s="1" t="s">
        <v>807</v>
      </c>
      <c r="B10" s="118">
        <v>81508.179500541592</v>
      </c>
      <c r="C10" s="118">
        <v>2494.2485866407296</v>
      </c>
      <c r="D10" s="118">
        <v>2042.3079320524794</v>
      </c>
      <c r="E10" s="118">
        <v>7.2528358304920157</v>
      </c>
      <c r="F10" s="118">
        <v>706.32402444051559</v>
      </c>
      <c r="G10" s="118">
        <v>58.603005646249734</v>
      </c>
      <c r="H10" s="118">
        <v>6.041094185051211</v>
      </c>
      <c r="I10" s="119">
        <v>3.0046056839013669E-2</v>
      </c>
      <c r="J10" s="119" t="s">
        <v>757</v>
      </c>
      <c r="M10" s="2">
        <v>2</v>
      </c>
      <c r="N10" s="118">
        <v>81508.179500541592</v>
      </c>
      <c r="O10" s="118"/>
      <c r="P10" s="2">
        <v>7</v>
      </c>
      <c r="Q10" s="118">
        <v>2494.2485866407296</v>
      </c>
      <c r="R10" s="118"/>
      <c r="S10" s="2">
        <v>12</v>
      </c>
      <c r="T10" s="118">
        <v>2042.3079320524794</v>
      </c>
      <c r="U10" s="118"/>
      <c r="V10" s="2">
        <v>17</v>
      </c>
      <c r="W10" s="118">
        <v>706.32402444051559</v>
      </c>
      <c r="X10" s="118"/>
      <c r="Y10" s="2">
        <v>22</v>
      </c>
      <c r="Z10" s="118">
        <v>7.2528358304920157</v>
      </c>
      <c r="AA10" s="118"/>
      <c r="AB10" s="2">
        <v>27</v>
      </c>
      <c r="AC10" s="118">
        <v>58.603005646249734</v>
      </c>
      <c r="AD10" s="118"/>
      <c r="AE10" s="2">
        <v>32</v>
      </c>
      <c r="AF10" s="120">
        <v>6.041094185051211</v>
      </c>
      <c r="AG10" s="120"/>
      <c r="AH10" s="2">
        <v>37</v>
      </c>
      <c r="AI10" s="119">
        <v>3.0046056839013669E-2</v>
      </c>
      <c r="AJ10" s="119"/>
      <c r="AK10" s="18">
        <f t="shared" ref="AK10:AK12" si="1">AI10/T10*10^6</f>
        <v>14.711815180983983</v>
      </c>
      <c r="AZ10" s="1" t="s">
        <v>832</v>
      </c>
      <c r="BA10" s="13">
        <v>71.601957053835136</v>
      </c>
      <c r="BB10" s="13">
        <v>19.417929241554365</v>
      </c>
    </row>
    <row r="11" spans="1:54">
      <c r="A11" s="1" t="s">
        <v>807</v>
      </c>
      <c r="B11" s="118">
        <v>68674.469510212191</v>
      </c>
      <c r="C11" s="118">
        <v>1251.1022711233525</v>
      </c>
      <c r="D11" s="118">
        <v>1098.3718299937884</v>
      </c>
      <c r="E11" s="118">
        <v>45.163710407491386</v>
      </c>
      <c r="F11" s="118">
        <v>632.88568096165727</v>
      </c>
      <c r="G11" s="118">
        <v>18.26450937960341</v>
      </c>
      <c r="H11" s="118">
        <v>5.683499076595206</v>
      </c>
      <c r="I11" s="119">
        <v>9.6442903316101107E-3</v>
      </c>
      <c r="J11" s="119" t="s">
        <v>757</v>
      </c>
      <c r="M11" s="2">
        <v>2</v>
      </c>
      <c r="N11" s="118">
        <v>68674.469510212191</v>
      </c>
      <c r="O11" s="118"/>
      <c r="P11" s="2">
        <v>7</v>
      </c>
      <c r="Q11" s="118">
        <v>1251.1022711233525</v>
      </c>
      <c r="R11" s="118"/>
      <c r="S11" s="2">
        <v>12</v>
      </c>
      <c r="T11" s="118">
        <v>1098.3718299937884</v>
      </c>
      <c r="U11" s="118"/>
      <c r="V11" s="2">
        <v>17</v>
      </c>
      <c r="W11" s="118">
        <v>632.88568096165727</v>
      </c>
      <c r="X11" s="118"/>
      <c r="Y11" s="2">
        <v>22</v>
      </c>
      <c r="Z11" s="118">
        <v>45.163710407491386</v>
      </c>
      <c r="AA11" s="118"/>
      <c r="AB11" s="2">
        <v>27</v>
      </c>
      <c r="AC11" s="118">
        <v>18.26450937960341</v>
      </c>
      <c r="AD11" s="118"/>
      <c r="AE11" s="2">
        <v>32</v>
      </c>
      <c r="AF11" s="120">
        <v>5.683499076595206</v>
      </c>
      <c r="AG11" s="120"/>
      <c r="AH11" s="2">
        <v>37</v>
      </c>
      <c r="AI11" s="119">
        <v>9.6442903316101107E-3</v>
      </c>
      <c r="AJ11" s="119"/>
      <c r="AK11" s="18">
        <f t="shared" si="1"/>
        <v>8.7805332112938945</v>
      </c>
      <c r="AZ11" s="1" t="s">
        <v>833</v>
      </c>
      <c r="BA11" s="13">
        <v>88.221085259337556</v>
      </c>
      <c r="BB11" s="13">
        <v>9.7671086581978948</v>
      </c>
    </row>
    <row r="12" spans="1:54">
      <c r="A12" s="1" t="s">
        <v>807</v>
      </c>
      <c r="B12" s="118">
        <v>55671.166063882891</v>
      </c>
      <c r="C12" s="118"/>
      <c r="D12" s="118">
        <v>854.61116664065355</v>
      </c>
      <c r="E12" s="118">
        <v>27.98741665805866</v>
      </c>
      <c r="F12" s="118">
        <v>702.7939095115222</v>
      </c>
      <c r="G12" s="118">
        <v>34.643647278600817</v>
      </c>
      <c r="H12" s="118">
        <v>3.1550181934789205</v>
      </c>
      <c r="I12" s="119">
        <v>3.7599269486581578E-2</v>
      </c>
      <c r="J12" s="119" t="s">
        <v>757</v>
      </c>
      <c r="M12" s="2">
        <v>2</v>
      </c>
      <c r="N12" s="118">
        <v>55671.166063882891</v>
      </c>
      <c r="O12" s="118"/>
      <c r="P12" s="2">
        <v>7</v>
      </c>
      <c r="Q12" s="118"/>
      <c r="R12" s="118"/>
      <c r="S12" s="2">
        <v>12</v>
      </c>
      <c r="T12" s="118">
        <v>854.61116664065355</v>
      </c>
      <c r="U12" s="118"/>
      <c r="V12" s="2">
        <v>17</v>
      </c>
      <c r="W12" s="118">
        <v>702.7939095115222</v>
      </c>
      <c r="X12" s="118"/>
      <c r="Y12" s="2">
        <v>22</v>
      </c>
      <c r="Z12" s="118">
        <v>27.98741665805866</v>
      </c>
      <c r="AA12" s="118"/>
      <c r="AB12" s="2">
        <v>27</v>
      </c>
      <c r="AC12" s="118">
        <v>34.643647278600817</v>
      </c>
      <c r="AD12" s="118"/>
      <c r="AE12" s="2">
        <v>32</v>
      </c>
      <c r="AF12" s="120">
        <v>3.1550181934789205</v>
      </c>
      <c r="AG12" s="120"/>
      <c r="AH12" s="2">
        <v>37</v>
      </c>
      <c r="AI12" s="119">
        <v>3.7599269486581578E-2</v>
      </c>
      <c r="AJ12" s="119"/>
      <c r="AK12" s="18">
        <f t="shared" si="1"/>
        <v>43.995761995924518</v>
      </c>
      <c r="AZ12" s="1" t="s">
        <v>834</v>
      </c>
      <c r="BA12" s="13">
        <v>87.114123424894146</v>
      </c>
      <c r="BB12" s="13">
        <v>13.912198818492179</v>
      </c>
    </row>
    <row r="13" spans="1:54">
      <c r="A13" s="1" t="s">
        <v>807</v>
      </c>
      <c r="B13" s="118"/>
      <c r="C13" s="118"/>
      <c r="D13" s="118">
        <v>1625.6267409470752</v>
      </c>
      <c r="E13" s="118"/>
      <c r="F13" s="118">
        <v>913.6490250696379</v>
      </c>
      <c r="G13" s="118">
        <v>63.50974930362117</v>
      </c>
      <c r="H13" s="118">
        <v>3.8997214484679663</v>
      </c>
      <c r="I13" s="119"/>
      <c r="J13" s="119" t="s">
        <v>784</v>
      </c>
      <c r="K13" s="1" t="s">
        <v>793</v>
      </c>
      <c r="L13" s="1" t="s">
        <v>786</v>
      </c>
      <c r="M13" s="2">
        <v>2</v>
      </c>
      <c r="N13" s="118"/>
      <c r="O13" s="118"/>
      <c r="P13" s="2">
        <v>7</v>
      </c>
      <c r="Q13" s="118"/>
      <c r="R13" s="118"/>
      <c r="S13" s="2">
        <v>12</v>
      </c>
      <c r="T13" s="118">
        <v>1625.6267409470752</v>
      </c>
      <c r="U13" s="118"/>
      <c r="V13" s="2">
        <v>17</v>
      </c>
      <c r="W13" s="118">
        <v>913.6490250696379</v>
      </c>
      <c r="X13" s="118"/>
      <c r="Y13" s="2">
        <v>22</v>
      </c>
      <c r="Z13" s="118"/>
      <c r="AA13" s="118"/>
      <c r="AB13" s="2">
        <v>27</v>
      </c>
      <c r="AC13" s="118">
        <v>63.50974930362117</v>
      </c>
      <c r="AD13" s="118"/>
      <c r="AE13" s="2">
        <v>32</v>
      </c>
      <c r="AF13" s="120">
        <v>3.8997214484679663</v>
      </c>
      <c r="AG13" s="120"/>
      <c r="AH13" s="2">
        <v>37</v>
      </c>
      <c r="AI13" s="119"/>
      <c r="AJ13" s="119"/>
      <c r="AK13" s="117"/>
      <c r="AZ13" s="1" t="s">
        <v>835</v>
      </c>
      <c r="BA13" s="13">
        <v>63.473928492065454</v>
      </c>
      <c r="BB13" s="13">
        <v>25.703317695721978</v>
      </c>
    </row>
    <row r="14" spans="1:54">
      <c r="A14" s="1" t="s">
        <v>807</v>
      </c>
      <c r="B14" s="118"/>
      <c r="C14" s="118"/>
      <c r="D14" s="118">
        <v>1585.1190476190477</v>
      </c>
      <c r="E14" s="118"/>
      <c r="F14" s="118">
        <v>460.11904761904759</v>
      </c>
      <c r="G14" s="118">
        <v>6.8452380952380949</v>
      </c>
      <c r="H14" s="118">
        <v>5.9523809523809526</v>
      </c>
      <c r="I14" s="119"/>
      <c r="J14" s="119" t="s">
        <v>784</v>
      </c>
      <c r="K14" s="1" t="s">
        <v>793</v>
      </c>
      <c r="L14" s="1" t="s">
        <v>787</v>
      </c>
      <c r="M14" s="2">
        <v>2</v>
      </c>
      <c r="N14" s="118"/>
      <c r="O14" s="118"/>
      <c r="P14" s="2">
        <v>7</v>
      </c>
      <c r="Q14" s="118"/>
      <c r="R14" s="118"/>
      <c r="S14" s="2">
        <v>12</v>
      </c>
      <c r="T14" s="118">
        <v>1585.1190476190477</v>
      </c>
      <c r="U14" s="118"/>
      <c r="V14" s="2">
        <v>17</v>
      </c>
      <c r="W14" s="118">
        <v>460.11904761904759</v>
      </c>
      <c r="X14" s="118"/>
      <c r="Y14" s="2">
        <v>22</v>
      </c>
      <c r="Z14" s="118"/>
      <c r="AA14" s="118"/>
      <c r="AB14" s="2">
        <v>27</v>
      </c>
      <c r="AC14" s="118">
        <v>6.8452380952380949</v>
      </c>
      <c r="AD14" s="118"/>
      <c r="AE14" s="2">
        <v>32</v>
      </c>
      <c r="AF14" s="120">
        <v>5.9523809523809526</v>
      </c>
      <c r="AG14" s="120"/>
      <c r="AH14" s="2">
        <v>37</v>
      </c>
      <c r="AI14" s="119"/>
      <c r="AJ14" s="119"/>
      <c r="AK14" s="117"/>
    </row>
    <row r="15" spans="1:54">
      <c r="A15" s="1" t="s">
        <v>807</v>
      </c>
      <c r="B15" s="118"/>
      <c r="C15" s="118"/>
      <c r="D15" s="118">
        <v>1247.5578406169666</v>
      </c>
      <c r="E15" s="118"/>
      <c r="F15" s="118">
        <v>419.28020565552697</v>
      </c>
      <c r="G15" s="118">
        <v>32.904884318766065</v>
      </c>
      <c r="H15" s="118">
        <v>5.6555269922879177</v>
      </c>
      <c r="I15" s="119"/>
      <c r="J15" s="119" t="s">
        <v>784</v>
      </c>
      <c r="K15" s="1" t="s">
        <v>793</v>
      </c>
      <c r="L15" s="1" t="s">
        <v>788</v>
      </c>
      <c r="M15" s="2">
        <v>2</v>
      </c>
      <c r="N15" s="118"/>
      <c r="O15" s="118"/>
      <c r="P15" s="2">
        <v>7</v>
      </c>
      <c r="Q15" s="118"/>
      <c r="R15" s="118"/>
      <c r="S15" s="2">
        <v>12</v>
      </c>
      <c r="T15" s="118">
        <v>1247.5578406169666</v>
      </c>
      <c r="U15" s="118"/>
      <c r="V15" s="2">
        <v>17</v>
      </c>
      <c r="W15" s="118">
        <v>419.28020565552697</v>
      </c>
      <c r="X15" s="118"/>
      <c r="Y15" s="2">
        <v>22</v>
      </c>
      <c r="Z15" s="118"/>
      <c r="AA15" s="118"/>
      <c r="AB15" s="2">
        <v>27</v>
      </c>
      <c r="AC15" s="118">
        <v>32.904884318766065</v>
      </c>
      <c r="AD15" s="118"/>
      <c r="AE15" s="2">
        <v>32</v>
      </c>
      <c r="AF15" s="120">
        <v>5.6555269922879177</v>
      </c>
      <c r="AG15" s="120"/>
      <c r="AH15" s="2">
        <v>37</v>
      </c>
      <c r="AI15" s="119"/>
      <c r="AJ15" s="119"/>
      <c r="AK15" s="117"/>
    </row>
    <row r="16" spans="1:54">
      <c r="A16" s="1" t="s">
        <v>807</v>
      </c>
      <c r="B16" s="118"/>
      <c r="C16" s="118"/>
      <c r="D16" s="118">
        <v>1170</v>
      </c>
      <c r="E16" s="118"/>
      <c r="F16" s="118">
        <v>578.68421052631584</v>
      </c>
      <c r="G16" s="118">
        <v>20.789473684210527</v>
      </c>
      <c r="H16" s="118">
        <v>5.526315789473685</v>
      </c>
      <c r="I16" s="119"/>
      <c r="J16" s="119" t="s">
        <v>784</v>
      </c>
      <c r="K16" s="1" t="s">
        <v>793</v>
      </c>
      <c r="L16" s="1" t="s">
        <v>789</v>
      </c>
      <c r="M16" s="2">
        <v>2</v>
      </c>
      <c r="N16" s="118"/>
      <c r="O16" s="118"/>
      <c r="P16" s="2">
        <v>7</v>
      </c>
      <c r="Q16" s="118"/>
      <c r="R16" s="118"/>
      <c r="S16" s="2">
        <v>12</v>
      </c>
      <c r="T16" s="118">
        <v>1170</v>
      </c>
      <c r="U16" s="118"/>
      <c r="V16" s="2">
        <v>17</v>
      </c>
      <c r="W16" s="118">
        <v>578.68421052631584</v>
      </c>
      <c r="X16" s="118"/>
      <c r="Y16" s="2">
        <v>22</v>
      </c>
      <c r="Z16" s="118"/>
      <c r="AA16" s="118"/>
      <c r="AB16" s="2">
        <v>27</v>
      </c>
      <c r="AC16" s="118">
        <v>20.789473684210527</v>
      </c>
      <c r="AD16" s="118"/>
      <c r="AE16" s="2">
        <v>32</v>
      </c>
      <c r="AF16" s="120">
        <v>5.526315789473685</v>
      </c>
      <c r="AG16" s="120"/>
      <c r="AH16" s="2">
        <v>37</v>
      </c>
      <c r="AI16" s="119"/>
      <c r="AJ16" s="119"/>
      <c r="AK16" s="117"/>
    </row>
    <row r="17" spans="1:37">
      <c r="A17" s="1" t="s">
        <v>807</v>
      </c>
      <c r="B17" s="118"/>
      <c r="C17" s="118"/>
      <c r="D17" s="118">
        <v>2901.7191977077364</v>
      </c>
      <c r="E17" s="118"/>
      <c r="F17" s="118">
        <v>423.49570200573066</v>
      </c>
      <c r="G17" s="118">
        <v>78.796561604584539</v>
      </c>
      <c r="H17" s="118">
        <v>4.5845272206303731</v>
      </c>
      <c r="I17" s="119"/>
      <c r="J17" s="119" t="s">
        <v>784</v>
      </c>
      <c r="K17" s="1" t="s">
        <v>794</v>
      </c>
      <c r="L17" s="1" t="s">
        <v>790</v>
      </c>
      <c r="M17" s="2">
        <v>2</v>
      </c>
      <c r="N17" s="118"/>
      <c r="O17" s="118"/>
      <c r="P17" s="2">
        <v>7</v>
      </c>
      <c r="Q17" s="118"/>
      <c r="R17" s="118"/>
      <c r="S17" s="2">
        <v>12</v>
      </c>
      <c r="T17" s="118">
        <v>2901.7191977077364</v>
      </c>
      <c r="U17" s="118"/>
      <c r="V17" s="2">
        <v>17</v>
      </c>
      <c r="W17" s="118">
        <v>423.49570200573066</v>
      </c>
      <c r="X17" s="118"/>
      <c r="Y17" s="2">
        <v>22</v>
      </c>
      <c r="Z17" s="118"/>
      <c r="AA17" s="118"/>
      <c r="AB17" s="2">
        <v>27</v>
      </c>
      <c r="AC17" s="118">
        <v>78.796561604584539</v>
      </c>
      <c r="AD17" s="118"/>
      <c r="AE17" s="2">
        <v>32</v>
      </c>
      <c r="AF17" s="120">
        <v>4.5845272206303731</v>
      </c>
      <c r="AG17" s="120"/>
      <c r="AH17" s="2">
        <v>37</v>
      </c>
      <c r="AI17" s="119"/>
      <c r="AJ17" s="119"/>
      <c r="AK17" s="117"/>
    </row>
    <row r="18" spans="1:37">
      <c r="A18" s="1" t="s">
        <v>807</v>
      </c>
      <c r="B18" s="118"/>
      <c r="C18" s="118"/>
      <c r="D18" s="118">
        <v>2423.1197771587745</v>
      </c>
      <c r="E18" s="118"/>
      <c r="F18" s="118">
        <v>353.76044568245129</v>
      </c>
      <c r="G18" s="118">
        <v>76.601671309192213</v>
      </c>
      <c r="H18" s="118">
        <v>3.0640668523676884</v>
      </c>
      <c r="I18" s="119"/>
      <c r="J18" s="119" t="s">
        <v>784</v>
      </c>
      <c r="K18" s="1" t="s">
        <v>794</v>
      </c>
      <c r="L18" s="1" t="s">
        <v>791</v>
      </c>
      <c r="M18" s="2">
        <v>2</v>
      </c>
      <c r="N18" s="118"/>
      <c r="O18" s="118"/>
      <c r="P18" s="2">
        <v>7</v>
      </c>
      <c r="Q18" s="118"/>
      <c r="R18" s="118"/>
      <c r="S18" s="2">
        <v>12</v>
      </c>
      <c r="T18" s="118">
        <v>2423.1197771587745</v>
      </c>
      <c r="U18" s="118"/>
      <c r="V18" s="2">
        <v>17</v>
      </c>
      <c r="W18" s="118">
        <v>353.76044568245129</v>
      </c>
      <c r="X18" s="118"/>
      <c r="Y18" s="2">
        <v>22</v>
      </c>
      <c r="Z18" s="118"/>
      <c r="AA18" s="118"/>
      <c r="AB18" s="2">
        <v>27</v>
      </c>
      <c r="AC18" s="118">
        <v>76.601671309192213</v>
      </c>
      <c r="AD18" s="118"/>
      <c r="AE18" s="2">
        <v>32</v>
      </c>
      <c r="AF18" s="120">
        <v>3.0640668523676884</v>
      </c>
      <c r="AG18" s="120"/>
      <c r="AH18" s="2">
        <v>37</v>
      </c>
      <c r="AI18" s="119"/>
      <c r="AJ18" s="119"/>
      <c r="AK18" s="117"/>
    </row>
    <row r="19" spans="1:37">
      <c r="A19" s="1" t="s">
        <v>807</v>
      </c>
      <c r="B19" s="118"/>
      <c r="C19" s="118"/>
      <c r="D19" s="118">
        <v>2555.3571428571427</v>
      </c>
      <c r="E19" s="118"/>
      <c r="F19" s="118">
        <v>327.80612244897958</v>
      </c>
      <c r="G19" s="118">
        <v>56.632653061224481</v>
      </c>
      <c r="H19" s="118">
        <v>2.0408163265306118</v>
      </c>
      <c r="I19" s="119"/>
      <c r="J19" s="119" t="s">
        <v>784</v>
      </c>
      <c r="K19" s="1" t="s">
        <v>794</v>
      </c>
      <c r="L19" s="1" t="s">
        <v>792</v>
      </c>
      <c r="M19" s="2">
        <v>2</v>
      </c>
      <c r="N19" s="118"/>
      <c r="O19" s="118"/>
      <c r="P19" s="2">
        <v>7</v>
      </c>
      <c r="Q19" s="118"/>
      <c r="R19" s="118"/>
      <c r="S19" s="2">
        <v>12</v>
      </c>
      <c r="T19" s="118">
        <v>2555.3571428571427</v>
      </c>
      <c r="U19" s="118"/>
      <c r="V19" s="2">
        <v>17</v>
      </c>
      <c r="W19" s="118">
        <v>327.80612244897958</v>
      </c>
      <c r="X19" s="118"/>
      <c r="Y19" s="2">
        <v>22</v>
      </c>
      <c r="Z19" s="118"/>
      <c r="AA19" s="118"/>
      <c r="AB19" s="2">
        <v>27</v>
      </c>
      <c r="AC19" s="118">
        <v>56.632653061224481</v>
      </c>
      <c r="AD19" s="118"/>
      <c r="AE19" s="2">
        <v>32</v>
      </c>
      <c r="AF19" s="120">
        <v>2.0408163265306118</v>
      </c>
      <c r="AG19" s="120"/>
      <c r="AH19" s="2">
        <v>37</v>
      </c>
      <c r="AI19" s="119"/>
      <c r="AJ19" s="119"/>
      <c r="AK19" s="117"/>
    </row>
    <row r="20" spans="1:37">
      <c r="A20" s="1" t="s">
        <v>808</v>
      </c>
      <c r="B20" s="20">
        <v>71464.157171952276</v>
      </c>
      <c r="C20" s="20">
        <v>2189.9708883343455</v>
      </c>
      <c r="D20" s="20">
        <v>1087.3571429756303</v>
      </c>
      <c r="E20" s="20">
        <v>20.295886528787886</v>
      </c>
      <c r="F20" s="20">
        <v>777.5981645117979</v>
      </c>
      <c r="G20" s="20">
        <v>7.562057188585726</v>
      </c>
      <c r="H20" s="20">
        <v>4.6883334019111915</v>
      </c>
      <c r="I20" s="121">
        <v>7.1989749192085714E-2</v>
      </c>
      <c r="J20" s="121" t="s">
        <v>757</v>
      </c>
      <c r="M20" s="2">
        <v>3</v>
      </c>
      <c r="N20" s="20">
        <v>71464.157171952276</v>
      </c>
      <c r="O20" s="20"/>
      <c r="P20" s="2">
        <v>8</v>
      </c>
      <c r="Q20" s="20">
        <v>2189.9708883343455</v>
      </c>
      <c r="R20" s="20"/>
      <c r="S20" s="2">
        <v>13</v>
      </c>
      <c r="T20" s="20">
        <v>1087.3571429756303</v>
      </c>
      <c r="U20" s="20"/>
      <c r="V20" s="2">
        <v>18</v>
      </c>
      <c r="W20" s="20">
        <v>777.5981645117979</v>
      </c>
      <c r="X20" s="20"/>
      <c r="Y20" s="2">
        <v>23</v>
      </c>
      <c r="Z20" s="20">
        <v>20.295886528787886</v>
      </c>
      <c r="AA20" s="20"/>
      <c r="AB20" s="2">
        <v>28</v>
      </c>
      <c r="AC20" s="20">
        <v>7.562057188585726</v>
      </c>
      <c r="AD20" s="20"/>
      <c r="AE20" s="2">
        <v>33</v>
      </c>
      <c r="AF20" s="122">
        <v>4.6883334019111915</v>
      </c>
      <c r="AG20" s="122"/>
      <c r="AH20" s="2">
        <v>38</v>
      </c>
      <c r="AI20" s="121">
        <v>7.1989749192085714E-2</v>
      </c>
      <c r="AJ20" s="121"/>
      <c r="AK20" s="18">
        <f t="shared" ref="AK20:AK21" si="2">AI20/T20*10^6</f>
        <v>66.206167547748507</v>
      </c>
    </row>
    <row r="21" spans="1:37">
      <c r="A21" s="1" t="s">
        <v>808</v>
      </c>
      <c r="B21" s="20">
        <v>67515.122969268021</v>
      </c>
      <c r="C21" s="20">
        <v>598.10761724409303</v>
      </c>
      <c r="D21" s="20">
        <v>378.06568833144559</v>
      </c>
      <c r="E21" s="20">
        <v>93.313181960646787</v>
      </c>
      <c r="F21" s="20">
        <v>1491.4416706054869</v>
      </c>
      <c r="G21" s="20">
        <v>18.565657865409403</v>
      </c>
      <c r="H21" s="20">
        <v>3.3112906400735462</v>
      </c>
      <c r="I21" s="121">
        <v>2.861369466848317E-2</v>
      </c>
      <c r="J21" s="121" t="s">
        <v>757</v>
      </c>
      <c r="M21" s="2">
        <v>3</v>
      </c>
      <c r="N21" s="20">
        <v>67515.122969268021</v>
      </c>
      <c r="O21" s="20"/>
      <c r="P21" s="2">
        <v>8</v>
      </c>
      <c r="Q21" s="20">
        <v>598.10761724409303</v>
      </c>
      <c r="R21" s="20"/>
      <c r="S21" s="2">
        <v>13</v>
      </c>
      <c r="T21" s="20">
        <v>378.06568833144559</v>
      </c>
      <c r="U21" s="20"/>
      <c r="V21" s="2">
        <v>18</v>
      </c>
      <c r="W21" s="20">
        <v>1491.4416706054869</v>
      </c>
      <c r="X21" s="20"/>
      <c r="Y21" s="2">
        <v>23</v>
      </c>
      <c r="Z21" s="20">
        <v>93.313181960646787</v>
      </c>
      <c r="AA21" s="20"/>
      <c r="AB21" s="2">
        <v>28</v>
      </c>
      <c r="AC21" s="20">
        <v>18.565657865409403</v>
      </c>
      <c r="AD21" s="20"/>
      <c r="AE21" s="2">
        <v>33</v>
      </c>
      <c r="AF21" s="122">
        <v>3.3112906400735462</v>
      </c>
      <c r="AG21" s="122"/>
      <c r="AH21" s="2">
        <v>38</v>
      </c>
      <c r="AI21" s="121">
        <v>2.861369466848317E-2</v>
      </c>
      <c r="AJ21" s="121"/>
      <c r="AK21" s="18">
        <f t="shared" si="2"/>
        <v>75.684452600728719</v>
      </c>
    </row>
    <row r="22" spans="1:37">
      <c r="A22" s="1" t="s">
        <v>808</v>
      </c>
      <c r="B22" s="20">
        <v>65643.101626483549</v>
      </c>
      <c r="C22" s="20"/>
      <c r="D22" s="20">
        <v>164.88296957375414</v>
      </c>
      <c r="E22" s="20">
        <v>1.3561349646956471</v>
      </c>
      <c r="F22" s="20">
        <v>1274.024019157464</v>
      </c>
      <c r="G22" s="20">
        <v>1.9973649713750041</v>
      </c>
      <c r="H22" s="20">
        <v>4.0885898680409563</v>
      </c>
      <c r="I22" s="121"/>
      <c r="J22" s="121" t="s">
        <v>757</v>
      </c>
      <c r="M22" s="2">
        <v>3</v>
      </c>
      <c r="N22" s="20">
        <v>65643.101626483549</v>
      </c>
      <c r="O22" s="20"/>
      <c r="P22" s="2">
        <v>8</v>
      </c>
      <c r="Q22" s="20"/>
      <c r="R22" s="20"/>
      <c r="S22" s="2">
        <v>13</v>
      </c>
      <c r="T22" s="20">
        <v>164.88296957375414</v>
      </c>
      <c r="U22" s="20"/>
      <c r="V22" s="2">
        <v>18</v>
      </c>
      <c r="W22" s="20">
        <v>1274.024019157464</v>
      </c>
      <c r="X22" s="20"/>
      <c r="Y22" s="2">
        <v>23</v>
      </c>
      <c r="Z22" s="20">
        <v>1.3561349646956471</v>
      </c>
      <c r="AA22" s="20"/>
      <c r="AB22" s="2">
        <v>28</v>
      </c>
      <c r="AC22" s="20">
        <v>1.9973649713750041</v>
      </c>
      <c r="AD22" s="20"/>
      <c r="AE22" s="2">
        <v>33</v>
      </c>
      <c r="AF22" s="122">
        <v>4.0885898680409563</v>
      </c>
      <c r="AG22" s="122"/>
      <c r="AH22" s="2">
        <v>38</v>
      </c>
      <c r="AI22" s="121"/>
      <c r="AJ22" s="121"/>
      <c r="AK22" s="117"/>
    </row>
    <row r="23" spans="1:37">
      <c r="A23" s="1" t="s">
        <v>808</v>
      </c>
      <c r="B23" s="20">
        <v>69802.552932211096</v>
      </c>
      <c r="C23" s="20"/>
      <c r="D23" s="20">
        <v>59.721310199452184</v>
      </c>
      <c r="E23" s="20">
        <v>0.85934386794933804</v>
      </c>
      <c r="F23" s="20">
        <v>1861.1808143079006</v>
      </c>
      <c r="G23" s="20">
        <v>1.6558825969341862</v>
      </c>
      <c r="H23" s="20">
        <v>5.3246516536898278</v>
      </c>
      <c r="I23" s="121"/>
      <c r="J23" s="121" t="s">
        <v>757</v>
      </c>
      <c r="M23" s="2">
        <v>3</v>
      </c>
      <c r="N23" s="20">
        <v>69802.552932211096</v>
      </c>
      <c r="O23" s="20"/>
      <c r="P23" s="2">
        <v>8</v>
      </c>
      <c r="Q23" s="20"/>
      <c r="R23" s="20"/>
      <c r="S23" s="2">
        <v>13</v>
      </c>
      <c r="T23" s="20">
        <v>59.721310199452184</v>
      </c>
      <c r="U23" s="20"/>
      <c r="V23" s="2">
        <v>18</v>
      </c>
      <c r="W23" s="20">
        <v>1861.1808143079006</v>
      </c>
      <c r="X23" s="20"/>
      <c r="Y23" s="2">
        <v>23</v>
      </c>
      <c r="Z23" s="20">
        <v>0.85934386794933804</v>
      </c>
      <c r="AA23" s="20"/>
      <c r="AB23" s="2">
        <v>28</v>
      </c>
      <c r="AC23" s="20">
        <v>1.6558825969341862</v>
      </c>
      <c r="AD23" s="20"/>
      <c r="AE23" s="2">
        <v>33</v>
      </c>
      <c r="AF23" s="122">
        <v>5.3246516536898278</v>
      </c>
      <c r="AG23" s="122"/>
      <c r="AH23" s="2">
        <v>38</v>
      </c>
      <c r="AI23" s="121"/>
      <c r="AJ23" s="121"/>
      <c r="AK23" s="117"/>
    </row>
    <row r="24" spans="1:37">
      <c r="A24" s="1" t="s">
        <v>809</v>
      </c>
      <c r="B24" s="32">
        <v>69177.27004354776</v>
      </c>
      <c r="C24" s="32">
        <v>1896.9330888165821</v>
      </c>
      <c r="D24" s="32">
        <v>2181.1771215950816</v>
      </c>
      <c r="E24" s="32">
        <v>31.914507377644068</v>
      </c>
      <c r="F24" s="32">
        <v>1168.2396716220082</v>
      </c>
      <c r="G24" s="32">
        <v>13.10215272934218</v>
      </c>
      <c r="H24" s="32">
        <v>7.9925974164830453</v>
      </c>
      <c r="I24" s="123">
        <v>1.4172010337774325E-2</v>
      </c>
      <c r="J24" s="123" t="s">
        <v>757</v>
      </c>
      <c r="M24" s="2">
        <v>4</v>
      </c>
      <c r="N24" s="32">
        <v>69177.27004354776</v>
      </c>
      <c r="O24" s="32"/>
      <c r="P24" s="2">
        <v>9</v>
      </c>
      <c r="Q24" s="32">
        <v>1896.9330888165821</v>
      </c>
      <c r="R24" s="32"/>
      <c r="S24" s="2">
        <v>14</v>
      </c>
      <c r="T24" s="32">
        <v>2181.1771215950816</v>
      </c>
      <c r="U24" s="32"/>
      <c r="V24" s="2">
        <v>19</v>
      </c>
      <c r="W24" s="32">
        <v>1168.2396716220082</v>
      </c>
      <c r="X24" s="32"/>
      <c r="Y24" s="2">
        <v>24</v>
      </c>
      <c r="Z24" s="32">
        <v>31.914507377644068</v>
      </c>
      <c r="AA24" s="32"/>
      <c r="AB24" s="2">
        <v>29</v>
      </c>
      <c r="AC24" s="32">
        <v>13.10215272934218</v>
      </c>
      <c r="AD24" s="32"/>
      <c r="AE24" s="2">
        <v>34</v>
      </c>
      <c r="AF24" s="124">
        <v>7.9925974164830453</v>
      </c>
      <c r="AG24" s="124"/>
      <c r="AH24" s="2">
        <v>39</v>
      </c>
      <c r="AI24" s="123">
        <v>1.4172010337774325E-2</v>
      </c>
      <c r="AJ24" s="123"/>
      <c r="AK24" s="18">
        <f>AI24/T24*10^6</f>
        <v>6.4974138035201925</v>
      </c>
    </row>
    <row r="25" spans="1:37">
      <c r="A25" s="1" t="s">
        <v>809</v>
      </c>
      <c r="B25" s="32">
        <v>74147.150639513784</v>
      </c>
      <c r="C25" s="32">
        <v>1659.278284608748</v>
      </c>
      <c r="D25" s="32">
        <v>2277.8808279326608</v>
      </c>
      <c r="E25" s="32">
        <v>87.421065702285148</v>
      </c>
      <c r="F25" s="32">
        <v>1082.0382223416414</v>
      </c>
      <c r="G25" s="32">
        <v>27.006022911218736</v>
      </c>
      <c r="H25" s="32">
        <v>9.6445578782000094</v>
      </c>
      <c r="I25" s="123"/>
      <c r="J25" s="123" t="s">
        <v>757</v>
      </c>
      <c r="M25" s="2">
        <v>4</v>
      </c>
      <c r="N25" s="32">
        <v>74147.150639513784</v>
      </c>
      <c r="O25" s="32"/>
      <c r="P25" s="2">
        <v>9</v>
      </c>
      <c r="Q25" s="32">
        <v>1659.278284608748</v>
      </c>
      <c r="R25" s="32"/>
      <c r="S25" s="2">
        <v>14</v>
      </c>
      <c r="T25" s="32">
        <v>2277.8808279326608</v>
      </c>
      <c r="U25" s="32"/>
      <c r="V25" s="2">
        <v>19</v>
      </c>
      <c r="W25" s="32">
        <v>1082.0382223416414</v>
      </c>
      <c r="X25" s="32"/>
      <c r="Y25" s="2">
        <v>24</v>
      </c>
      <c r="Z25" s="32">
        <v>87.421065702285148</v>
      </c>
      <c r="AA25" s="32"/>
      <c r="AB25" s="2">
        <v>29</v>
      </c>
      <c r="AC25" s="32">
        <v>27.006022911218736</v>
      </c>
      <c r="AD25" s="32"/>
      <c r="AE25" s="2">
        <v>34</v>
      </c>
      <c r="AF25" s="124">
        <v>9.6445578782000094</v>
      </c>
      <c r="AG25" s="124"/>
      <c r="AH25" s="2">
        <v>39</v>
      </c>
      <c r="AI25" s="123"/>
      <c r="AJ25" s="123"/>
      <c r="AK25" s="117"/>
    </row>
    <row r="26" spans="1:37">
      <c r="A26" s="1" t="s">
        <v>809</v>
      </c>
      <c r="B26" s="32">
        <v>62994.852556268743</v>
      </c>
      <c r="C26" s="32">
        <v>595.66695053948604</v>
      </c>
      <c r="D26" s="32">
        <v>685.88523486748704</v>
      </c>
      <c r="E26" s="32">
        <v>55.522611416989605</v>
      </c>
      <c r="F26" s="32">
        <v>1080.799012615551</v>
      </c>
      <c r="G26" s="32">
        <v>3.6208677422481386</v>
      </c>
      <c r="H26" s="32">
        <v>6.0283982088021126</v>
      </c>
      <c r="I26" s="123">
        <v>1.0894191694626623E-2</v>
      </c>
      <c r="J26" s="123" t="s">
        <v>757</v>
      </c>
      <c r="M26" s="2">
        <v>4</v>
      </c>
      <c r="N26" s="32">
        <v>62994.852556268743</v>
      </c>
      <c r="O26" s="32"/>
      <c r="P26" s="2">
        <v>9</v>
      </c>
      <c r="Q26" s="32">
        <v>595.66695053948604</v>
      </c>
      <c r="R26" s="32"/>
      <c r="S26" s="2">
        <v>14</v>
      </c>
      <c r="T26" s="32">
        <v>685.88523486748704</v>
      </c>
      <c r="U26" s="32"/>
      <c r="V26" s="2">
        <v>19</v>
      </c>
      <c r="W26" s="32">
        <v>1080.799012615551</v>
      </c>
      <c r="X26" s="32"/>
      <c r="Y26" s="2">
        <v>24</v>
      </c>
      <c r="Z26" s="32">
        <v>55.522611416989605</v>
      </c>
      <c r="AA26" s="32"/>
      <c r="AB26" s="2">
        <v>29</v>
      </c>
      <c r="AC26" s="32">
        <v>3.6208677422481386</v>
      </c>
      <c r="AD26" s="32"/>
      <c r="AE26" s="2">
        <v>34</v>
      </c>
      <c r="AF26" s="124">
        <v>6.0283982088021126</v>
      </c>
      <c r="AG26" s="124"/>
      <c r="AH26" s="2">
        <v>39</v>
      </c>
      <c r="AI26" s="123">
        <v>1.0894191694626623E-2</v>
      </c>
      <c r="AJ26" s="123"/>
      <c r="AK26" s="18">
        <f t="shared" ref="AK26:AK27" si="3">AI26/T26*10^6</f>
        <v>15.883403142118054</v>
      </c>
    </row>
    <row r="27" spans="1:37">
      <c r="A27" s="1" t="s">
        <v>809</v>
      </c>
      <c r="B27" s="32">
        <v>78023.633804003344</v>
      </c>
      <c r="C27" s="32">
        <v>2047.0583783567533</v>
      </c>
      <c r="D27" s="32">
        <v>2514.4164679320393</v>
      </c>
      <c r="E27" s="32">
        <v>47.715938021599449</v>
      </c>
      <c r="F27" s="32">
        <v>1058.8038968386288</v>
      </c>
      <c r="G27" s="32">
        <v>54.866361243391104</v>
      </c>
      <c r="H27" s="32">
        <v>5.8911704270729617</v>
      </c>
      <c r="I27" s="123">
        <v>5.0009760578649219E-3</v>
      </c>
      <c r="J27" s="123" t="s">
        <v>757</v>
      </c>
      <c r="M27" s="2">
        <v>4</v>
      </c>
      <c r="N27" s="32">
        <v>78023.633804003344</v>
      </c>
      <c r="O27" s="32"/>
      <c r="P27" s="2">
        <v>9</v>
      </c>
      <c r="Q27" s="32">
        <v>2047.0583783567533</v>
      </c>
      <c r="R27" s="32"/>
      <c r="S27" s="2">
        <v>14</v>
      </c>
      <c r="T27" s="32">
        <v>2514.4164679320393</v>
      </c>
      <c r="U27" s="32"/>
      <c r="V27" s="2">
        <v>19</v>
      </c>
      <c r="W27" s="32">
        <v>1058.8038968386288</v>
      </c>
      <c r="X27" s="32"/>
      <c r="Y27" s="2">
        <v>24</v>
      </c>
      <c r="Z27" s="32">
        <v>47.715938021599449</v>
      </c>
      <c r="AA27" s="32"/>
      <c r="AB27" s="2">
        <v>29</v>
      </c>
      <c r="AC27" s="32">
        <v>54.866361243391104</v>
      </c>
      <c r="AD27" s="32"/>
      <c r="AE27" s="2">
        <v>34</v>
      </c>
      <c r="AF27" s="124">
        <v>5.8911704270729617</v>
      </c>
      <c r="AG27" s="124"/>
      <c r="AH27" s="2">
        <v>39</v>
      </c>
      <c r="AI27" s="123">
        <v>5.0009760578649219E-3</v>
      </c>
      <c r="AJ27" s="123"/>
      <c r="AK27" s="18">
        <f t="shared" si="3"/>
        <v>1.9889211360351664</v>
      </c>
    </row>
    <row r="28" spans="1:37">
      <c r="A28" s="1" t="s">
        <v>809</v>
      </c>
      <c r="B28" s="32">
        <v>65402.738052758155</v>
      </c>
      <c r="C28" s="32">
        <v>324.17417686458941</v>
      </c>
      <c r="D28" s="32">
        <v>26.180650547370487</v>
      </c>
      <c r="E28" s="32">
        <v>45.043112761761392</v>
      </c>
      <c r="F28" s="32">
        <v>973.60997131593876</v>
      </c>
      <c r="G28" s="32">
        <v>0.23044057853345803</v>
      </c>
      <c r="H28" s="32">
        <v>3.9654442784197306</v>
      </c>
      <c r="I28" s="123"/>
      <c r="J28" s="123" t="s">
        <v>757</v>
      </c>
      <c r="M28" s="2">
        <v>4</v>
      </c>
      <c r="N28" s="32">
        <v>65402.738052758155</v>
      </c>
      <c r="O28" s="32"/>
      <c r="P28" s="2">
        <v>9</v>
      </c>
      <c r="Q28" s="32">
        <v>324.17417686458941</v>
      </c>
      <c r="R28" s="32"/>
      <c r="S28" s="2">
        <v>14</v>
      </c>
      <c r="T28" s="32">
        <v>26.180650547370487</v>
      </c>
      <c r="U28" s="32"/>
      <c r="V28" s="2">
        <v>19</v>
      </c>
      <c r="W28" s="32">
        <v>973.60997131593876</v>
      </c>
      <c r="X28" s="32"/>
      <c r="Y28" s="2">
        <v>24</v>
      </c>
      <c r="Z28" s="32">
        <v>45.043112761761392</v>
      </c>
      <c r="AA28" s="32"/>
      <c r="AB28" s="2">
        <v>29</v>
      </c>
      <c r="AC28" s="32">
        <v>0.23044057853345803</v>
      </c>
      <c r="AD28" s="32"/>
      <c r="AE28" s="2">
        <v>34</v>
      </c>
      <c r="AF28" s="124">
        <v>3.9654442784197306</v>
      </c>
      <c r="AG28" s="124"/>
      <c r="AH28" s="2">
        <v>39</v>
      </c>
      <c r="AI28" s="123"/>
      <c r="AJ28" s="123"/>
      <c r="AK28" s="117"/>
    </row>
    <row r="29" spans="1:37">
      <c r="A29" s="1" t="s">
        <v>809</v>
      </c>
      <c r="B29" s="32">
        <v>66010.942746866291</v>
      </c>
      <c r="C29" s="32">
        <v>145.49843794428321</v>
      </c>
      <c r="D29" s="32">
        <v>230.38708751109209</v>
      </c>
      <c r="E29" s="32">
        <v>20.847971164009927</v>
      </c>
      <c r="F29" s="32">
        <v>2839.6619964964971</v>
      </c>
      <c r="G29" s="32">
        <v>0.28186898554125595</v>
      </c>
      <c r="H29" s="32">
        <v>10.066127944264982</v>
      </c>
      <c r="I29" s="123">
        <v>4.6802045038597077E-2</v>
      </c>
      <c r="J29" s="123" t="s">
        <v>757</v>
      </c>
      <c r="M29" s="2">
        <v>4</v>
      </c>
      <c r="N29" s="32">
        <v>66010.942746866291</v>
      </c>
      <c r="O29" s="32"/>
      <c r="P29" s="2">
        <v>9</v>
      </c>
      <c r="Q29" s="32">
        <v>145.49843794428321</v>
      </c>
      <c r="R29" s="32"/>
      <c r="S29" s="2">
        <v>14</v>
      </c>
      <c r="T29" s="32">
        <v>230.38708751109209</v>
      </c>
      <c r="U29" s="32"/>
      <c r="V29" s="2">
        <v>19</v>
      </c>
      <c r="W29" s="32">
        <v>2839.6619964964971</v>
      </c>
      <c r="X29" s="32"/>
      <c r="Y29" s="2">
        <v>24</v>
      </c>
      <c r="Z29" s="32">
        <v>20.847971164009927</v>
      </c>
      <c r="AA29" s="32"/>
      <c r="AB29" s="2">
        <v>29</v>
      </c>
      <c r="AC29" s="32">
        <v>0.28186898554125595</v>
      </c>
      <c r="AD29" s="32"/>
      <c r="AE29" s="2">
        <v>34</v>
      </c>
      <c r="AF29" s="124">
        <v>10.066127944264982</v>
      </c>
      <c r="AG29" s="124"/>
      <c r="AH29" s="2">
        <v>39</v>
      </c>
      <c r="AI29" s="123">
        <v>4.6802045038597077E-2</v>
      </c>
      <c r="AJ29" s="123"/>
      <c r="AK29" s="18">
        <f>AI29/T29*10^6</f>
        <v>203.1452610656566</v>
      </c>
    </row>
    <row r="30" spans="1:37">
      <c r="A30" s="1" t="s">
        <v>809</v>
      </c>
      <c r="B30" s="32"/>
      <c r="C30" s="32">
        <v>2570.0934579439254</v>
      </c>
      <c r="D30" s="32">
        <v>2803.73831775701</v>
      </c>
      <c r="E30" s="32">
        <v>65.420560747663558</v>
      </c>
      <c r="F30" s="32">
        <v>911.21495327102809</v>
      </c>
      <c r="G30" s="32">
        <v>105.14018691588787</v>
      </c>
      <c r="H30" s="32">
        <v>5.6074766355140193</v>
      </c>
      <c r="I30" s="123"/>
      <c r="J30" s="123" t="s">
        <v>783</v>
      </c>
      <c r="K30" s="1" t="s">
        <v>766</v>
      </c>
      <c r="L30" s="1" t="s">
        <v>768</v>
      </c>
      <c r="M30" s="2">
        <v>4</v>
      </c>
      <c r="N30" s="32"/>
      <c r="O30" s="32"/>
      <c r="P30" s="2">
        <v>9</v>
      </c>
      <c r="Q30" s="32">
        <v>2570.0934579439254</v>
      </c>
      <c r="R30" s="32"/>
      <c r="S30" s="2">
        <v>14</v>
      </c>
      <c r="T30" s="32">
        <v>2803.73831775701</v>
      </c>
      <c r="U30" s="32"/>
      <c r="V30" s="2">
        <v>19</v>
      </c>
      <c r="W30" s="32">
        <v>911.21495327102809</v>
      </c>
      <c r="X30" s="32"/>
      <c r="Y30" s="2">
        <v>24</v>
      </c>
      <c r="Z30" s="32">
        <v>65.420560747663558</v>
      </c>
      <c r="AA30" s="32"/>
      <c r="AB30" s="2">
        <v>29</v>
      </c>
      <c r="AC30" s="32">
        <v>105.14018691588787</v>
      </c>
      <c r="AD30" s="32"/>
      <c r="AE30" s="2">
        <v>34</v>
      </c>
      <c r="AF30" s="124">
        <v>5.6074766355140193</v>
      </c>
      <c r="AG30" s="124"/>
      <c r="AH30" s="2">
        <v>39</v>
      </c>
      <c r="AI30" s="123"/>
      <c r="AJ30" s="123"/>
      <c r="AK30" s="18"/>
    </row>
    <row r="31" spans="1:37">
      <c r="A31" s="1" t="s">
        <v>809</v>
      </c>
      <c r="B31" s="32"/>
      <c r="C31" s="32">
        <v>1945.7013574660632</v>
      </c>
      <c r="D31" s="32">
        <v>1651.5837104072398</v>
      </c>
      <c r="E31" s="32">
        <v>83.710407239818991</v>
      </c>
      <c r="F31" s="32">
        <v>904.97737556561083</v>
      </c>
      <c r="G31" s="32">
        <v>45.248868778280539</v>
      </c>
      <c r="H31" s="32">
        <v>4.9773755656108589</v>
      </c>
      <c r="I31" s="123"/>
      <c r="J31" s="123" t="s">
        <v>783</v>
      </c>
      <c r="K31" s="1" t="s">
        <v>767</v>
      </c>
      <c r="L31" s="1" t="s">
        <v>769</v>
      </c>
      <c r="M31" s="2">
        <v>4</v>
      </c>
      <c r="N31" s="32"/>
      <c r="O31" s="32"/>
      <c r="P31" s="2">
        <v>9</v>
      </c>
      <c r="Q31" s="32">
        <v>1945.7013574660632</v>
      </c>
      <c r="R31" s="32"/>
      <c r="S31" s="2">
        <v>14</v>
      </c>
      <c r="T31" s="32">
        <v>1651.5837104072398</v>
      </c>
      <c r="U31" s="32"/>
      <c r="V31" s="2">
        <v>19</v>
      </c>
      <c r="W31" s="32">
        <v>904.97737556561083</v>
      </c>
      <c r="X31" s="32"/>
      <c r="Y31" s="2">
        <v>24</v>
      </c>
      <c r="Z31" s="32">
        <v>83.710407239818991</v>
      </c>
      <c r="AA31" s="32"/>
      <c r="AB31" s="2">
        <v>29</v>
      </c>
      <c r="AC31" s="32">
        <v>45.248868778280539</v>
      </c>
      <c r="AD31" s="32"/>
      <c r="AE31" s="2">
        <v>34</v>
      </c>
      <c r="AF31" s="124">
        <v>4.9773755656108589</v>
      </c>
      <c r="AG31" s="124"/>
      <c r="AH31" s="2">
        <v>39</v>
      </c>
      <c r="AI31" s="123"/>
      <c r="AJ31" s="123"/>
      <c r="AK31" s="117"/>
    </row>
    <row r="32" spans="1:37">
      <c r="A32" s="1" t="s">
        <v>809</v>
      </c>
      <c r="B32" s="32"/>
      <c r="C32" s="32"/>
      <c r="D32" s="32">
        <v>2415.4589371980678</v>
      </c>
      <c r="E32" s="32">
        <v>86.956521739130437</v>
      </c>
      <c r="F32" s="32">
        <v>821.25603864734308</v>
      </c>
      <c r="G32" s="32">
        <v>94.202898550724655</v>
      </c>
      <c r="H32" s="32">
        <v>5.7971014492753623</v>
      </c>
      <c r="I32" s="123"/>
      <c r="J32" s="123" t="s">
        <v>783</v>
      </c>
      <c r="K32" s="1" t="s">
        <v>767</v>
      </c>
      <c r="L32" s="1" t="s">
        <v>770</v>
      </c>
      <c r="M32" s="2">
        <v>4</v>
      </c>
      <c r="N32" s="32"/>
      <c r="O32" s="32"/>
      <c r="P32" s="2">
        <v>9</v>
      </c>
      <c r="Q32" s="32"/>
      <c r="R32" s="32"/>
      <c r="S32" s="2">
        <v>14</v>
      </c>
      <c r="T32" s="32">
        <v>2415.4589371980678</v>
      </c>
      <c r="U32" s="32"/>
      <c r="V32" s="2">
        <v>19</v>
      </c>
      <c r="W32" s="32">
        <v>821.25603864734308</v>
      </c>
      <c r="X32" s="32"/>
      <c r="Y32" s="2">
        <v>24</v>
      </c>
      <c r="Z32" s="32">
        <v>86.956521739130437</v>
      </c>
      <c r="AA32" s="32"/>
      <c r="AB32" s="2">
        <v>29</v>
      </c>
      <c r="AC32" s="32">
        <v>94.202898550724655</v>
      </c>
      <c r="AD32" s="32"/>
      <c r="AE32" s="2">
        <v>34</v>
      </c>
      <c r="AF32" s="124">
        <v>5.7971014492753623</v>
      </c>
      <c r="AG32" s="124"/>
      <c r="AH32" s="2">
        <v>39</v>
      </c>
      <c r="AI32" s="123"/>
      <c r="AJ32" s="123"/>
      <c r="AK32" s="117"/>
    </row>
    <row r="33" spans="1:37">
      <c r="A33" s="1" t="s">
        <v>809</v>
      </c>
      <c r="B33" s="32"/>
      <c r="C33" s="32">
        <v>1902.439024390244</v>
      </c>
      <c r="D33" s="32">
        <v>29.268292682926827</v>
      </c>
      <c r="E33" s="32">
        <v>65.853658536585357</v>
      </c>
      <c r="F33" s="32">
        <v>1024.3902439024391</v>
      </c>
      <c r="G33" s="32">
        <v>10</v>
      </c>
      <c r="H33" s="32">
        <v>4.6341463414634152</v>
      </c>
      <c r="I33" s="123"/>
      <c r="J33" s="123" t="s">
        <v>783</v>
      </c>
      <c r="K33" s="1" t="s">
        <v>767</v>
      </c>
      <c r="L33" s="1" t="s">
        <v>771</v>
      </c>
      <c r="M33" s="2">
        <v>4</v>
      </c>
      <c r="N33" s="32"/>
      <c r="O33" s="32"/>
      <c r="P33" s="2">
        <v>9</v>
      </c>
      <c r="Q33" s="32">
        <v>1902.439024390244</v>
      </c>
      <c r="R33" s="32"/>
      <c r="S33" s="2">
        <v>14</v>
      </c>
      <c r="T33" s="32">
        <v>29.268292682926827</v>
      </c>
      <c r="U33" s="32"/>
      <c r="V33" s="2">
        <v>19</v>
      </c>
      <c r="W33" s="32">
        <v>1024.3902439024391</v>
      </c>
      <c r="X33" s="32"/>
      <c r="Y33" s="2">
        <v>24</v>
      </c>
      <c r="Z33" s="32">
        <v>65.853658536585357</v>
      </c>
      <c r="AA33" s="32"/>
      <c r="AB33" s="2">
        <v>29</v>
      </c>
      <c r="AC33" s="32">
        <v>10</v>
      </c>
      <c r="AD33" s="32"/>
      <c r="AE33" s="2">
        <v>34</v>
      </c>
      <c r="AF33" s="124">
        <v>4.6341463414634152</v>
      </c>
      <c r="AG33" s="124"/>
      <c r="AH33" s="2">
        <v>39</v>
      </c>
      <c r="AI33" s="123"/>
      <c r="AJ33" s="123"/>
      <c r="AK33" s="117"/>
    </row>
    <row r="34" spans="1:37">
      <c r="A34" s="1" t="s">
        <v>809</v>
      </c>
      <c r="B34" s="32"/>
      <c r="C34" s="32">
        <v>2626.2626262626263</v>
      </c>
      <c r="D34" s="32">
        <v>2626.2626262626263</v>
      </c>
      <c r="E34" s="32">
        <v>46.464646464646464</v>
      </c>
      <c r="F34" s="32">
        <v>929.29292929292933</v>
      </c>
      <c r="G34" s="32">
        <v>17.373737373737374</v>
      </c>
      <c r="H34" s="32">
        <v>9.8989898989898997</v>
      </c>
      <c r="I34" s="123"/>
      <c r="J34" s="123" t="s">
        <v>783</v>
      </c>
      <c r="K34" s="1" t="s">
        <v>772</v>
      </c>
      <c r="L34" s="1" t="s">
        <v>773</v>
      </c>
      <c r="M34" s="2">
        <v>4</v>
      </c>
      <c r="N34" s="32"/>
      <c r="O34" s="32"/>
      <c r="P34" s="2">
        <v>9</v>
      </c>
      <c r="Q34" s="32">
        <v>2626.2626262626263</v>
      </c>
      <c r="R34" s="32"/>
      <c r="S34" s="2">
        <v>14</v>
      </c>
      <c r="T34" s="32">
        <v>2626.2626262626263</v>
      </c>
      <c r="U34" s="32"/>
      <c r="V34" s="2">
        <v>19</v>
      </c>
      <c r="W34" s="32">
        <v>929.29292929292933</v>
      </c>
      <c r="X34" s="32"/>
      <c r="Y34" s="2">
        <v>24</v>
      </c>
      <c r="Z34" s="32">
        <v>46.464646464646464</v>
      </c>
      <c r="AA34" s="32"/>
      <c r="AB34" s="2">
        <v>29</v>
      </c>
      <c r="AC34" s="32">
        <v>17.373737373737374</v>
      </c>
      <c r="AD34" s="32"/>
      <c r="AE34" s="2">
        <v>34</v>
      </c>
      <c r="AF34" s="124">
        <v>9.8989898989898997</v>
      </c>
      <c r="AG34" s="124"/>
      <c r="AH34" s="2">
        <v>39</v>
      </c>
      <c r="AI34" s="123"/>
      <c r="AJ34" s="123"/>
      <c r="AK34" s="117"/>
    </row>
    <row r="35" spans="1:37">
      <c r="A35" s="1" t="s">
        <v>809</v>
      </c>
      <c r="B35" s="32"/>
      <c r="C35" s="32">
        <v>1674.8768472906406</v>
      </c>
      <c r="D35" s="32">
        <v>39.408866995073893</v>
      </c>
      <c r="E35" s="32">
        <v>120.68965517241379</v>
      </c>
      <c r="F35" s="32">
        <v>1083.7438423645319</v>
      </c>
      <c r="G35" s="32">
        <v>1.6502463054187191</v>
      </c>
      <c r="H35" s="32">
        <v>5.6650246305418719</v>
      </c>
      <c r="I35" s="123"/>
      <c r="J35" s="123" t="s">
        <v>783</v>
      </c>
      <c r="K35" s="1" t="s">
        <v>772</v>
      </c>
      <c r="L35" s="1" t="s">
        <v>774</v>
      </c>
      <c r="M35" s="2">
        <v>4</v>
      </c>
      <c r="N35" s="32"/>
      <c r="O35" s="32"/>
      <c r="P35" s="2">
        <v>9</v>
      </c>
      <c r="Q35" s="32">
        <v>1674.8768472906406</v>
      </c>
      <c r="R35" s="32"/>
      <c r="S35" s="2">
        <v>14</v>
      </c>
      <c r="T35" s="32">
        <v>39.408866995073893</v>
      </c>
      <c r="U35" s="32"/>
      <c r="V35" s="2">
        <v>19</v>
      </c>
      <c r="W35" s="32">
        <v>1083.7438423645319</v>
      </c>
      <c r="X35" s="32"/>
      <c r="Y35" s="2">
        <v>24</v>
      </c>
      <c r="Z35" s="32">
        <v>120.68965517241379</v>
      </c>
      <c r="AA35" s="32"/>
      <c r="AB35" s="2">
        <v>29</v>
      </c>
      <c r="AC35" s="32">
        <v>1.6502463054187191</v>
      </c>
      <c r="AD35" s="32"/>
      <c r="AE35" s="2">
        <v>34</v>
      </c>
      <c r="AF35" s="124">
        <v>5.6650246305418719</v>
      </c>
      <c r="AG35" s="124"/>
      <c r="AH35" s="2">
        <v>39</v>
      </c>
      <c r="AI35" s="123"/>
      <c r="AJ35" s="123"/>
      <c r="AK35" s="117"/>
    </row>
    <row r="36" spans="1:37">
      <c r="A36" s="1" t="s">
        <v>809</v>
      </c>
      <c r="B36" s="32"/>
      <c r="C36" s="32">
        <v>2139.4230769230767</v>
      </c>
      <c r="D36" s="32">
        <v>1778.8461538461538</v>
      </c>
      <c r="E36" s="32">
        <v>81.730769230769226</v>
      </c>
      <c r="F36" s="32">
        <v>1009.6153846153845</v>
      </c>
      <c r="G36" s="32">
        <v>7.4519230769230766</v>
      </c>
      <c r="H36" s="32">
        <v>3.365384615384615</v>
      </c>
      <c r="I36" s="123"/>
      <c r="J36" s="123" t="s">
        <v>783</v>
      </c>
      <c r="K36" s="1" t="s">
        <v>772</v>
      </c>
      <c r="L36" s="1" t="s">
        <v>776</v>
      </c>
      <c r="M36" s="2">
        <v>4</v>
      </c>
      <c r="N36" s="32"/>
      <c r="O36" s="32"/>
      <c r="P36" s="2">
        <v>9</v>
      </c>
      <c r="Q36" s="32">
        <v>2139.4230769230767</v>
      </c>
      <c r="R36" s="32"/>
      <c r="S36" s="2">
        <v>14</v>
      </c>
      <c r="T36" s="32">
        <v>1778.8461538461538</v>
      </c>
      <c r="U36" s="32"/>
      <c r="V36" s="2">
        <v>19</v>
      </c>
      <c r="W36" s="32">
        <v>1009.6153846153845</v>
      </c>
      <c r="X36" s="32"/>
      <c r="Y36" s="2">
        <v>24</v>
      </c>
      <c r="Z36" s="32">
        <v>81.730769230769226</v>
      </c>
      <c r="AA36" s="32"/>
      <c r="AB36" s="2">
        <v>29</v>
      </c>
      <c r="AC36" s="32">
        <v>7.4519230769230766</v>
      </c>
      <c r="AD36" s="32"/>
      <c r="AE36" s="2">
        <v>34</v>
      </c>
      <c r="AF36" s="124">
        <v>3.365384615384615</v>
      </c>
      <c r="AG36" s="124"/>
      <c r="AH36" s="2">
        <v>39</v>
      </c>
      <c r="AI36" s="123"/>
      <c r="AJ36" s="123"/>
      <c r="AK36" s="117"/>
    </row>
    <row r="37" spans="1:37">
      <c r="A37" s="1" t="s">
        <v>809</v>
      </c>
      <c r="B37" s="32"/>
      <c r="C37" s="32">
        <v>1170.9601873536299</v>
      </c>
      <c r="D37" s="32">
        <v>1217.7985948477751</v>
      </c>
      <c r="E37" s="32">
        <v>22.950819672131146</v>
      </c>
      <c r="F37" s="32">
        <v>1194.3793911007024</v>
      </c>
      <c r="G37" s="32">
        <v>5.8548009367681502</v>
      </c>
      <c r="H37" s="32">
        <v>5.1522248243559723</v>
      </c>
      <c r="I37" s="123"/>
      <c r="J37" s="123" t="s">
        <v>783</v>
      </c>
      <c r="K37" s="1" t="s">
        <v>772</v>
      </c>
      <c r="L37" s="1" t="s">
        <v>775</v>
      </c>
      <c r="M37" s="2">
        <v>4</v>
      </c>
      <c r="N37" s="32"/>
      <c r="O37" s="32"/>
      <c r="P37" s="2">
        <v>9</v>
      </c>
      <c r="Q37" s="32">
        <v>1170.9601873536299</v>
      </c>
      <c r="R37" s="32"/>
      <c r="S37" s="2">
        <v>14</v>
      </c>
      <c r="T37" s="32">
        <v>1217.7985948477751</v>
      </c>
      <c r="U37" s="32"/>
      <c r="V37" s="2">
        <v>19</v>
      </c>
      <c r="W37" s="32">
        <v>1194.3793911007024</v>
      </c>
      <c r="X37" s="32"/>
      <c r="Y37" s="2">
        <v>24</v>
      </c>
      <c r="Z37" s="32">
        <v>22.950819672131146</v>
      </c>
      <c r="AA37" s="32"/>
      <c r="AB37" s="2">
        <v>29</v>
      </c>
      <c r="AC37" s="32">
        <v>5.8548009367681502</v>
      </c>
      <c r="AD37" s="32"/>
      <c r="AE37" s="2">
        <v>34</v>
      </c>
      <c r="AF37" s="32">
        <v>5.1522248243559723</v>
      </c>
      <c r="AG37" s="124"/>
      <c r="AH37" s="2">
        <v>39</v>
      </c>
      <c r="AI37" s="123"/>
      <c r="AJ37" s="123"/>
      <c r="AK37" s="117"/>
    </row>
    <row r="38" spans="1:37">
      <c r="A38" s="1" t="s">
        <v>809</v>
      </c>
      <c r="B38" s="32"/>
      <c r="C38" s="32"/>
      <c r="D38" s="32">
        <v>960.45197740112997</v>
      </c>
      <c r="E38" s="32">
        <v>1.2994350282485876</v>
      </c>
      <c r="F38" s="32">
        <v>1129.9435028248588</v>
      </c>
      <c r="G38" s="32">
        <v>7.9096045197740121</v>
      </c>
      <c r="H38" s="32">
        <v>3.6723163841807911</v>
      </c>
      <c r="I38" s="123"/>
      <c r="J38" s="123" t="s">
        <v>783</v>
      </c>
      <c r="K38" s="1" t="s">
        <v>772</v>
      </c>
      <c r="L38" s="1" t="s">
        <v>777</v>
      </c>
      <c r="M38" s="2">
        <v>4</v>
      </c>
      <c r="N38" s="32"/>
      <c r="O38" s="32"/>
      <c r="P38" s="2">
        <v>9</v>
      </c>
      <c r="Q38" s="32"/>
      <c r="R38" s="32"/>
      <c r="S38" s="2">
        <v>14</v>
      </c>
      <c r="T38" s="32">
        <v>960.45197740112997</v>
      </c>
      <c r="U38" s="32"/>
      <c r="V38" s="2">
        <v>19</v>
      </c>
      <c r="W38" s="32">
        <v>1129.9435028248588</v>
      </c>
      <c r="X38" s="32"/>
      <c r="Y38" s="2">
        <v>24</v>
      </c>
      <c r="Z38" s="32">
        <v>1.2994350282485876</v>
      </c>
      <c r="AA38" s="32"/>
      <c r="AB38" s="2">
        <v>29</v>
      </c>
      <c r="AC38" s="32">
        <v>7.9096045197740121</v>
      </c>
      <c r="AD38" s="32"/>
      <c r="AE38" s="2">
        <v>34</v>
      </c>
      <c r="AF38" s="32">
        <v>3.6723163841807911</v>
      </c>
      <c r="AG38" s="124"/>
      <c r="AH38" s="2">
        <v>39</v>
      </c>
      <c r="AI38" s="123"/>
      <c r="AJ38" s="123"/>
      <c r="AK38" s="117"/>
    </row>
    <row r="39" spans="1:37">
      <c r="A39" s="1" t="s">
        <v>809</v>
      </c>
      <c r="B39" s="32"/>
      <c r="C39" s="32">
        <v>3271.0280373831779</v>
      </c>
      <c r="D39" s="32">
        <v>2336.4485981308412</v>
      </c>
      <c r="E39" s="32">
        <v>214.95327102803739</v>
      </c>
      <c r="F39" s="32">
        <v>934.57943925233644</v>
      </c>
      <c r="G39" s="32">
        <v>44.392523364485982</v>
      </c>
      <c r="H39" s="32">
        <v>4.6728971962616832</v>
      </c>
      <c r="I39" s="123"/>
      <c r="J39" s="123" t="s">
        <v>783</v>
      </c>
      <c r="K39" s="1" t="s">
        <v>778</v>
      </c>
      <c r="L39" s="1" t="s">
        <v>779</v>
      </c>
      <c r="M39" s="2">
        <v>4</v>
      </c>
      <c r="N39" s="32"/>
      <c r="O39" s="32"/>
      <c r="P39" s="2">
        <v>9</v>
      </c>
      <c r="Q39" s="32">
        <v>3271.0280373831779</v>
      </c>
      <c r="R39" s="32"/>
      <c r="S39" s="2">
        <v>14</v>
      </c>
      <c r="T39" s="32">
        <v>2336.4485981308412</v>
      </c>
      <c r="U39" s="32"/>
      <c r="V39" s="2">
        <v>19</v>
      </c>
      <c r="W39" s="32">
        <v>934.57943925233644</v>
      </c>
      <c r="X39" s="32"/>
      <c r="Y39" s="2">
        <v>24</v>
      </c>
      <c r="Z39" s="32">
        <v>214.95327102803739</v>
      </c>
      <c r="AA39" s="32"/>
      <c r="AB39" s="2">
        <v>29</v>
      </c>
      <c r="AC39" s="32">
        <v>44.392523364485982</v>
      </c>
      <c r="AD39" s="32"/>
      <c r="AE39" s="2">
        <v>34</v>
      </c>
      <c r="AF39" s="124">
        <v>4.6728971962616832</v>
      </c>
      <c r="AG39" s="124"/>
      <c r="AH39" s="2">
        <v>39</v>
      </c>
      <c r="AI39" s="123"/>
      <c r="AJ39" s="123"/>
      <c r="AK39" s="117"/>
    </row>
    <row r="40" spans="1:37">
      <c r="A40" s="1" t="s">
        <v>809</v>
      </c>
      <c r="B40" s="32"/>
      <c r="C40" s="32">
        <v>1898.148148148148</v>
      </c>
      <c r="D40" s="32">
        <v>1319.4444444444443</v>
      </c>
      <c r="E40" s="32">
        <v>87.962962962962962</v>
      </c>
      <c r="F40" s="32">
        <v>972.22222222222217</v>
      </c>
      <c r="G40" s="32">
        <v>50.925925925925924</v>
      </c>
      <c r="H40" s="32">
        <v>3.7037037037037033</v>
      </c>
      <c r="I40" s="123"/>
      <c r="J40" s="123" t="s">
        <v>783</v>
      </c>
      <c r="K40" s="1" t="s">
        <v>778</v>
      </c>
      <c r="L40" s="1" t="s">
        <v>780</v>
      </c>
      <c r="M40" s="2">
        <v>4</v>
      </c>
      <c r="N40" s="32"/>
      <c r="O40" s="32"/>
      <c r="P40" s="2">
        <v>9</v>
      </c>
      <c r="Q40" s="32">
        <v>1898.148148148148</v>
      </c>
      <c r="R40" s="32"/>
      <c r="S40" s="2">
        <v>14</v>
      </c>
      <c r="T40" s="32">
        <v>1319.4444444444443</v>
      </c>
      <c r="U40" s="32"/>
      <c r="V40" s="2">
        <v>19</v>
      </c>
      <c r="W40" s="32">
        <v>972.22222222222217</v>
      </c>
      <c r="X40" s="32"/>
      <c r="Y40" s="2">
        <v>24</v>
      </c>
      <c r="Z40" s="32">
        <v>87.962962962962962</v>
      </c>
      <c r="AA40" s="32"/>
      <c r="AB40" s="2">
        <v>29</v>
      </c>
      <c r="AC40" s="32">
        <v>50.925925925925924</v>
      </c>
      <c r="AD40" s="32"/>
      <c r="AE40" s="2">
        <v>34</v>
      </c>
      <c r="AF40" s="124">
        <v>3.7037037037037033</v>
      </c>
      <c r="AG40" s="124"/>
      <c r="AH40" s="2">
        <v>39</v>
      </c>
      <c r="AI40" s="123"/>
      <c r="AJ40" s="123"/>
      <c r="AK40" s="117"/>
    </row>
    <row r="41" spans="1:37">
      <c r="A41" s="1" t="s">
        <v>809</v>
      </c>
      <c r="B41" s="32"/>
      <c r="C41" s="32">
        <v>2184.2105263157896</v>
      </c>
      <c r="D41" s="32">
        <v>1578.9473684210525</v>
      </c>
      <c r="E41" s="32">
        <v>136.84210526315789</v>
      </c>
      <c r="F41" s="32">
        <v>526.31578947368416</v>
      </c>
      <c r="G41" s="32">
        <v>10.263157894736842</v>
      </c>
      <c r="H41" s="32">
        <v>4.2105263157894735</v>
      </c>
      <c r="I41" s="123"/>
      <c r="J41" s="123" t="s">
        <v>783</v>
      </c>
      <c r="K41" s="1" t="s">
        <v>781</v>
      </c>
      <c r="L41" s="1" t="s">
        <v>782</v>
      </c>
      <c r="M41" s="2">
        <v>4</v>
      </c>
      <c r="N41" s="32"/>
      <c r="O41" s="32"/>
      <c r="P41" s="2">
        <v>9</v>
      </c>
      <c r="Q41" s="32">
        <v>2184.2105263157896</v>
      </c>
      <c r="R41" s="32"/>
      <c r="S41" s="2">
        <v>14</v>
      </c>
      <c r="T41" s="32">
        <v>1578.9473684210525</v>
      </c>
      <c r="U41" s="32"/>
      <c r="V41" s="2">
        <v>19</v>
      </c>
      <c r="W41" s="32">
        <v>526.31578947368416</v>
      </c>
      <c r="X41" s="32"/>
      <c r="Y41" s="2">
        <v>24</v>
      </c>
      <c r="Z41" s="32">
        <v>136.84210526315789</v>
      </c>
      <c r="AA41" s="32"/>
      <c r="AB41" s="2">
        <v>29</v>
      </c>
      <c r="AC41" s="32">
        <v>10.263157894736842</v>
      </c>
      <c r="AD41" s="32"/>
      <c r="AE41" s="2">
        <v>34</v>
      </c>
      <c r="AF41" s="124">
        <v>4.2105263157894735</v>
      </c>
      <c r="AG41" s="124"/>
      <c r="AH41" s="2">
        <v>39</v>
      </c>
      <c r="AI41" s="123"/>
      <c r="AJ41" s="123"/>
      <c r="AK41" s="117"/>
    </row>
    <row r="42" spans="1:37">
      <c r="A42" s="1" t="s">
        <v>819</v>
      </c>
      <c r="B42" s="125"/>
      <c r="C42" s="125"/>
      <c r="D42" s="125">
        <v>4460.2851323828918</v>
      </c>
      <c r="E42" s="125"/>
      <c r="F42" s="125">
        <v>746.77528852681598</v>
      </c>
      <c r="G42" s="125">
        <v>13.401221995926679</v>
      </c>
      <c r="H42" s="126">
        <v>6.313645621181263</v>
      </c>
      <c r="I42" s="127">
        <v>1.3727087576374747E-2</v>
      </c>
      <c r="J42" s="127" t="s">
        <v>756</v>
      </c>
      <c r="K42" s="1" t="s">
        <v>796</v>
      </c>
      <c r="L42" s="1" t="s">
        <v>795</v>
      </c>
      <c r="M42" s="2"/>
      <c r="N42" s="125"/>
      <c r="O42" s="125"/>
      <c r="P42" s="2">
        <v>10</v>
      </c>
      <c r="Q42" s="125"/>
      <c r="R42" s="125"/>
      <c r="S42" s="2">
        <v>15</v>
      </c>
      <c r="T42" s="125">
        <v>4460.2851323828918</v>
      </c>
      <c r="U42" s="125"/>
      <c r="V42" s="2">
        <v>20</v>
      </c>
      <c r="W42" s="125">
        <v>746.77528852681598</v>
      </c>
      <c r="X42" s="125"/>
      <c r="Y42" s="2">
        <v>25</v>
      </c>
      <c r="Z42" s="125"/>
      <c r="AA42" s="125"/>
      <c r="AB42" s="2">
        <v>30</v>
      </c>
      <c r="AC42" s="125">
        <v>13.401221995926679</v>
      </c>
      <c r="AD42" s="125"/>
      <c r="AE42" s="2">
        <v>35</v>
      </c>
      <c r="AF42" s="126">
        <v>6.313645621181263</v>
      </c>
      <c r="AG42" s="125"/>
      <c r="AH42" s="2">
        <v>40</v>
      </c>
      <c r="AI42" s="127">
        <v>1.3727087576374747E-2</v>
      </c>
      <c r="AJ42" s="125"/>
      <c r="AK42" s="18">
        <f t="shared" ref="AK42:AK45" si="4">AI42/T42*10^6</f>
        <v>3.0776255707762563</v>
      </c>
    </row>
    <row r="43" spans="1:37">
      <c r="A43" s="1" t="s">
        <v>819</v>
      </c>
      <c r="B43" s="125"/>
      <c r="C43" s="125"/>
      <c r="D43" s="125">
        <v>2200.5326648911168</v>
      </c>
      <c r="E43" s="125"/>
      <c r="F43" s="125">
        <v>740.4041986526712</v>
      </c>
      <c r="G43" s="125">
        <v>23.343255522481588</v>
      </c>
      <c r="H43" s="126">
        <v>4.3279022403258658</v>
      </c>
      <c r="I43" s="127">
        <v>1.8940936863543787E-2</v>
      </c>
      <c r="J43" s="127" t="s">
        <v>756</v>
      </c>
      <c r="K43" s="1" t="s">
        <v>797</v>
      </c>
      <c r="L43" s="1" t="s">
        <v>795</v>
      </c>
      <c r="M43" s="2"/>
      <c r="N43" s="125"/>
      <c r="O43" s="125"/>
      <c r="P43" s="2">
        <v>10</v>
      </c>
      <c r="Q43" s="125"/>
      <c r="R43" s="125"/>
      <c r="S43" s="2">
        <v>15</v>
      </c>
      <c r="T43" s="125">
        <v>2200.5326648911168</v>
      </c>
      <c r="U43" s="125"/>
      <c r="V43" s="2">
        <v>20</v>
      </c>
      <c r="W43" s="125">
        <v>740.4041986526712</v>
      </c>
      <c r="X43" s="125"/>
      <c r="Y43" s="2">
        <v>25</v>
      </c>
      <c r="Z43" s="125"/>
      <c r="AA43" s="125"/>
      <c r="AB43" s="2">
        <v>30</v>
      </c>
      <c r="AC43" s="125">
        <v>23.343255522481588</v>
      </c>
      <c r="AD43" s="125"/>
      <c r="AE43" s="2">
        <v>35</v>
      </c>
      <c r="AF43" s="126">
        <v>4.3279022403258658</v>
      </c>
      <c r="AG43" s="125"/>
      <c r="AH43" s="2">
        <v>40</v>
      </c>
      <c r="AI43" s="127">
        <v>1.8940936863543787E-2</v>
      </c>
      <c r="AJ43" s="125"/>
      <c r="AK43" s="18">
        <f t="shared" si="4"/>
        <v>8.6074327210593768</v>
      </c>
    </row>
    <row r="44" spans="1:37">
      <c r="A44" s="1" t="s">
        <v>819</v>
      </c>
      <c r="B44" s="125"/>
      <c r="C44" s="125"/>
      <c r="D44" s="125">
        <v>2117.8716904276985</v>
      </c>
      <c r="E44" s="125"/>
      <c r="F44" s="125">
        <v>685.59063136456211</v>
      </c>
      <c r="G44" s="125">
        <v>25.178207739307535</v>
      </c>
      <c r="H44" s="126">
        <v>4.2006109979633397</v>
      </c>
      <c r="I44" s="127">
        <v>1.6904276985743382E-2</v>
      </c>
      <c r="J44" s="127" t="s">
        <v>756</v>
      </c>
      <c r="K44" s="1" t="s">
        <v>798</v>
      </c>
      <c r="L44" s="1" t="s">
        <v>795</v>
      </c>
      <c r="M44" s="2"/>
      <c r="N44" s="125"/>
      <c r="O44" s="125"/>
      <c r="P44" s="2">
        <v>10</v>
      </c>
      <c r="Q44" s="125"/>
      <c r="R44" s="125"/>
      <c r="S44" s="2">
        <v>15</v>
      </c>
      <c r="T44" s="125">
        <v>2117.8716904276985</v>
      </c>
      <c r="U44" s="125"/>
      <c r="V44" s="2">
        <v>20</v>
      </c>
      <c r="W44" s="125">
        <v>685.59063136456211</v>
      </c>
      <c r="X44" s="125"/>
      <c r="Y44" s="2">
        <v>25</v>
      </c>
      <c r="Z44" s="125"/>
      <c r="AA44" s="125"/>
      <c r="AB44" s="2">
        <v>30</v>
      </c>
      <c r="AC44" s="125">
        <v>25.178207739307535</v>
      </c>
      <c r="AD44" s="125"/>
      <c r="AE44" s="2">
        <v>35</v>
      </c>
      <c r="AF44" s="126">
        <v>4.2006109979633397</v>
      </c>
      <c r="AG44" s="125"/>
      <c r="AH44" s="2">
        <v>40</v>
      </c>
      <c r="AI44" s="127">
        <v>1.6904276985743382E-2</v>
      </c>
      <c r="AJ44" s="125"/>
      <c r="AK44" s="18">
        <f t="shared" si="4"/>
        <v>7.9817285731458112</v>
      </c>
    </row>
    <row r="45" spans="1:37">
      <c r="A45" s="1" t="s">
        <v>819</v>
      </c>
      <c r="B45" s="125"/>
      <c r="C45" s="125"/>
      <c r="D45" s="125">
        <v>260.35302104548538</v>
      </c>
      <c r="E45" s="125"/>
      <c r="F45" s="125">
        <v>715.54650373387642</v>
      </c>
      <c r="G45" s="125">
        <v>25.899524779361844</v>
      </c>
      <c r="H45" s="126">
        <v>3.6999321113374068</v>
      </c>
      <c r="I45" s="127">
        <v>2.7291242362525461E-2</v>
      </c>
      <c r="J45" s="127" t="s">
        <v>756</v>
      </c>
      <c r="K45" s="1" t="s">
        <v>799</v>
      </c>
      <c r="L45" s="1" t="s">
        <v>795</v>
      </c>
      <c r="M45" s="2"/>
      <c r="N45" s="125"/>
      <c r="O45" s="125"/>
      <c r="P45" s="2">
        <v>10</v>
      </c>
      <c r="Q45" s="125"/>
      <c r="R45" s="125"/>
      <c r="S45" s="2">
        <v>15</v>
      </c>
      <c r="T45" s="125">
        <v>260.35302104548538</v>
      </c>
      <c r="U45" s="125"/>
      <c r="V45" s="2">
        <v>20</v>
      </c>
      <c r="W45" s="125">
        <v>715.54650373387642</v>
      </c>
      <c r="X45" s="125"/>
      <c r="Y45" s="2">
        <v>25</v>
      </c>
      <c r="Z45" s="125"/>
      <c r="AA45" s="125"/>
      <c r="AB45" s="2">
        <v>30</v>
      </c>
      <c r="AC45" s="125">
        <v>25.899524779361844</v>
      </c>
      <c r="AD45" s="125"/>
      <c r="AE45" s="2">
        <v>35</v>
      </c>
      <c r="AF45" s="126">
        <v>3.6999321113374068</v>
      </c>
      <c r="AG45" s="125"/>
      <c r="AH45" s="2">
        <v>40</v>
      </c>
      <c r="AI45" s="127">
        <v>2.7291242362525461E-2</v>
      </c>
      <c r="AJ45" s="125"/>
      <c r="AK45" s="18">
        <f t="shared" si="4"/>
        <v>104.82398956975231</v>
      </c>
    </row>
    <row r="46" spans="1:37">
      <c r="A46" s="1" t="s">
        <v>819</v>
      </c>
      <c r="B46" s="125"/>
      <c r="C46" s="125"/>
      <c r="D46" s="125">
        <v>4772.2342733188716</v>
      </c>
      <c r="E46" s="125">
        <v>86.767895878524953</v>
      </c>
      <c r="F46" s="125">
        <v>824.29501084598701</v>
      </c>
      <c r="G46" s="125">
        <v>58.568329718004335</v>
      </c>
      <c r="H46" s="126"/>
      <c r="I46" s="127"/>
      <c r="J46" s="127" t="s">
        <v>805</v>
      </c>
      <c r="K46" s="1" t="s">
        <v>793</v>
      </c>
      <c r="L46" s="2" t="s">
        <v>806</v>
      </c>
      <c r="M46" s="2"/>
      <c r="N46" s="125"/>
      <c r="O46" s="125"/>
      <c r="P46" s="2">
        <v>10</v>
      </c>
      <c r="Q46" s="125"/>
      <c r="R46" s="125"/>
      <c r="S46" s="2">
        <v>15</v>
      </c>
      <c r="T46" s="125">
        <v>4772.2342733188716</v>
      </c>
      <c r="U46" s="125"/>
      <c r="V46" s="2">
        <v>20</v>
      </c>
      <c r="W46" s="125">
        <v>824.29501084598701</v>
      </c>
      <c r="X46" s="125"/>
      <c r="Y46" s="2">
        <v>25</v>
      </c>
      <c r="Z46" s="125">
        <v>86.767895878524953</v>
      </c>
      <c r="AA46" s="125"/>
      <c r="AB46" s="2">
        <v>30</v>
      </c>
      <c r="AC46" s="125">
        <v>58.568329718004335</v>
      </c>
      <c r="AD46" s="125"/>
      <c r="AE46" s="2">
        <v>35</v>
      </c>
      <c r="AF46" s="126"/>
      <c r="AG46" s="125"/>
      <c r="AH46" s="2">
        <v>40</v>
      </c>
      <c r="AI46" s="127"/>
      <c r="AJ46" s="125"/>
      <c r="AK46" s="18"/>
    </row>
    <row r="47" spans="1:37">
      <c r="A47" s="1" t="s">
        <v>819</v>
      </c>
      <c r="B47" s="125"/>
      <c r="C47" s="125"/>
      <c r="D47" s="125">
        <v>3080.0821355236139</v>
      </c>
      <c r="E47" s="125">
        <v>12.320328542094455</v>
      </c>
      <c r="F47" s="125">
        <v>636.55030800821351</v>
      </c>
      <c r="G47" s="125">
        <v>12.320328542094455</v>
      </c>
      <c r="H47" s="126">
        <v>5.7494866529774127</v>
      </c>
      <c r="I47" s="127"/>
      <c r="J47" s="127" t="s">
        <v>805</v>
      </c>
      <c r="K47" s="1" t="s">
        <v>800</v>
      </c>
      <c r="L47" s="2" t="s">
        <v>802</v>
      </c>
      <c r="M47" s="2"/>
      <c r="N47" s="125"/>
      <c r="O47" s="125"/>
      <c r="P47" s="2">
        <v>10</v>
      </c>
      <c r="Q47" s="125"/>
      <c r="R47" s="125"/>
      <c r="S47" s="2">
        <v>15</v>
      </c>
      <c r="T47" s="125">
        <v>3080.0821355236139</v>
      </c>
      <c r="U47" s="125"/>
      <c r="V47" s="2">
        <v>20</v>
      </c>
      <c r="W47" s="125">
        <v>636.55030800821351</v>
      </c>
      <c r="X47" s="125"/>
      <c r="Y47" s="2">
        <v>25</v>
      </c>
      <c r="Z47" s="125">
        <v>12.320328542094455</v>
      </c>
      <c r="AA47" s="125"/>
      <c r="AB47" s="2">
        <v>30</v>
      </c>
      <c r="AC47" s="125">
        <v>12.320328542094455</v>
      </c>
      <c r="AD47" s="125"/>
      <c r="AE47" s="2">
        <v>35</v>
      </c>
      <c r="AF47" s="126">
        <v>5.7494866529774127</v>
      </c>
      <c r="AG47" s="125"/>
      <c r="AH47" s="2">
        <v>40</v>
      </c>
      <c r="AI47" s="127"/>
      <c r="AJ47" s="125"/>
      <c r="AK47" s="18"/>
    </row>
    <row r="48" spans="1:37">
      <c r="A48" s="1" t="s">
        <v>819</v>
      </c>
      <c r="B48" s="125"/>
      <c r="C48" s="125"/>
      <c r="D48" s="125">
        <v>558.03571428571433</v>
      </c>
      <c r="E48" s="125">
        <v>31.25</v>
      </c>
      <c r="F48" s="125">
        <v>825.89285714285722</v>
      </c>
      <c r="G48" s="125">
        <v>15.625</v>
      </c>
      <c r="H48" s="126"/>
      <c r="I48" s="127"/>
      <c r="J48" s="127" t="s">
        <v>805</v>
      </c>
      <c r="K48" s="1" t="s">
        <v>800</v>
      </c>
      <c r="L48" s="2" t="s">
        <v>802</v>
      </c>
      <c r="M48" s="2"/>
      <c r="N48" s="125"/>
      <c r="O48" s="125"/>
      <c r="P48" s="2">
        <v>10</v>
      </c>
      <c r="Q48" s="125"/>
      <c r="R48" s="125"/>
      <c r="S48" s="2">
        <v>15</v>
      </c>
      <c r="T48" s="125">
        <v>558.03571428571433</v>
      </c>
      <c r="U48" s="125"/>
      <c r="V48" s="2">
        <v>20</v>
      </c>
      <c r="W48" s="125">
        <v>825.89285714285722</v>
      </c>
      <c r="X48" s="125"/>
      <c r="Y48" s="2">
        <v>25</v>
      </c>
      <c r="Z48" s="125">
        <v>31.25</v>
      </c>
      <c r="AA48" s="125"/>
      <c r="AB48" s="2">
        <v>30</v>
      </c>
      <c r="AC48" s="125">
        <v>15.625</v>
      </c>
      <c r="AD48" s="125"/>
      <c r="AE48" s="2">
        <v>35</v>
      </c>
      <c r="AF48" s="126"/>
      <c r="AG48" s="125"/>
      <c r="AH48" s="2">
        <v>40</v>
      </c>
      <c r="AI48" s="127"/>
      <c r="AJ48" s="125"/>
      <c r="AK48" s="18"/>
    </row>
    <row r="49" spans="1:37">
      <c r="A49" s="1" t="s">
        <v>819</v>
      </c>
      <c r="B49" s="125"/>
      <c r="C49" s="125"/>
      <c r="D49" s="125">
        <v>771.20822622107971</v>
      </c>
      <c r="E49" s="125">
        <v>24.678663239074549</v>
      </c>
      <c r="F49" s="125">
        <v>514.13881748071981</v>
      </c>
      <c r="G49" s="125"/>
      <c r="H49" s="126"/>
      <c r="I49" s="127"/>
      <c r="J49" s="127" t="s">
        <v>805</v>
      </c>
      <c r="K49" s="1" t="s">
        <v>801</v>
      </c>
      <c r="L49" s="2" t="s">
        <v>803</v>
      </c>
      <c r="M49" s="2"/>
      <c r="N49" s="125"/>
      <c r="O49" s="125"/>
      <c r="P49" s="2">
        <v>10</v>
      </c>
      <c r="Q49" s="125"/>
      <c r="R49" s="125"/>
      <c r="S49" s="2">
        <v>15</v>
      </c>
      <c r="T49" s="125">
        <v>771.20822622107971</v>
      </c>
      <c r="U49" s="125"/>
      <c r="V49" s="2">
        <v>20</v>
      </c>
      <c r="W49" s="125">
        <v>514.13881748071981</v>
      </c>
      <c r="X49" s="125"/>
      <c r="Y49" s="2">
        <v>25</v>
      </c>
      <c r="Z49" s="125">
        <v>24.678663239074549</v>
      </c>
      <c r="AA49" s="125"/>
      <c r="AB49" s="2">
        <v>30</v>
      </c>
      <c r="AC49" s="125"/>
      <c r="AD49" s="125"/>
      <c r="AE49" s="2">
        <v>35</v>
      </c>
      <c r="AF49" s="126"/>
      <c r="AG49" s="125"/>
      <c r="AH49" s="2">
        <v>40</v>
      </c>
      <c r="AI49" s="127"/>
      <c r="AJ49" s="125"/>
      <c r="AK49" s="18"/>
    </row>
    <row r="50" spans="1:37">
      <c r="A50" s="1" t="s">
        <v>819</v>
      </c>
      <c r="B50" s="125"/>
      <c r="C50" s="125"/>
      <c r="D50" s="125">
        <v>488.99755501222495</v>
      </c>
      <c r="E50" s="125">
        <v>9.5354523227383865</v>
      </c>
      <c r="F50" s="125">
        <v>782.39608801956001</v>
      </c>
      <c r="G50" s="125">
        <v>5.1344743276283626</v>
      </c>
      <c r="H50" s="126"/>
      <c r="I50" s="127"/>
      <c r="J50" s="127" t="s">
        <v>805</v>
      </c>
      <c r="K50" s="1" t="s">
        <v>801</v>
      </c>
      <c r="L50" s="2" t="s">
        <v>803</v>
      </c>
      <c r="M50" s="2"/>
      <c r="N50" s="125"/>
      <c r="O50" s="125"/>
      <c r="P50" s="2">
        <v>10</v>
      </c>
      <c r="Q50" s="125"/>
      <c r="R50" s="125"/>
      <c r="S50" s="2">
        <v>15</v>
      </c>
      <c r="T50" s="125">
        <v>488.99755501222495</v>
      </c>
      <c r="U50" s="125"/>
      <c r="V50" s="2">
        <v>20</v>
      </c>
      <c r="W50" s="125">
        <v>782.39608801956001</v>
      </c>
      <c r="X50" s="125"/>
      <c r="Y50" s="2">
        <v>25</v>
      </c>
      <c r="Z50" s="125">
        <v>9.5354523227383865</v>
      </c>
      <c r="AA50" s="125"/>
      <c r="AB50" s="2">
        <v>30</v>
      </c>
      <c r="AC50" s="125">
        <v>5.1344743276283626</v>
      </c>
      <c r="AD50" s="125"/>
      <c r="AE50" s="2">
        <v>35</v>
      </c>
      <c r="AF50" s="126"/>
      <c r="AG50" s="125"/>
      <c r="AH50" s="2">
        <v>40</v>
      </c>
      <c r="AI50" s="127"/>
      <c r="AJ50" s="125"/>
      <c r="AK50" s="18"/>
    </row>
    <row r="51" spans="1:37">
      <c r="A51" s="1" t="s">
        <v>819</v>
      </c>
      <c r="B51" s="125"/>
      <c r="C51" s="125">
        <v>3324.0997229916893</v>
      </c>
      <c r="D51" s="125">
        <v>2770.0831024930744</v>
      </c>
      <c r="E51" s="125"/>
      <c r="F51" s="125">
        <v>858.72576177285305</v>
      </c>
      <c r="G51" s="125">
        <v>13.850415512465373</v>
      </c>
      <c r="H51" s="125"/>
      <c r="I51" s="127"/>
      <c r="J51" s="127" t="s">
        <v>765</v>
      </c>
      <c r="K51" s="1" t="s">
        <v>759</v>
      </c>
      <c r="L51" s="1" t="s">
        <v>760</v>
      </c>
      <c r="M51" s="2"/>
      <c r="N51" s="125"/>
      <c r="O51" s="125"/>
      <c r="P51" s="2">
        <v>10</v>
      </c>
      <c r="Q51" s="125">
        <v>3324.0997229916893</v>
      </c>
      <c r="R51" s="125"/>
      <c r="S51" s="2">
        <v>15</v>
      </c>
      <c r="T51" s="125">
        <v>2770.0831024930744</v>
      </c>
      <c r="U51" s="125"/>
      <c r="V51" s="2">
        <v>20</v>
      </c>
      <c r="W51" s="125">
        <v>858.72576177285305</v>
      </c>
      <c r="X51" s="125"/>
      <c r="Y51" s="2">
        <v>25</v>
      </c>
      <c r="Z51" s="125"/>
      <c r="AA51" s="125"/>
      <c r="AB51" s="2">
        <v>30</v>
      </c>
      <c r="AC51" s="125">
        <v>13.850415512465373</v>
      </c>
      <c r="AD51" s="125"/>
      <c r="AE51" s="2">
        <v>35</v>
      </c>
      <c r="AF51" s="126"/>
      <c r="AG51" s="125"/>
      <c r="AH51" s="2"/>
      <c r="AI51" s="127"/>
      <c r="AJ51" s="125"/>
      <c r="AK51" s="18"/>
    </row>
    <row r="52" spans="1:37">
      <c r="A52" s="1" t="s">
        <v>819</v>
      </c>
      <c r="B52" s="125"/>
      <c r="C52" s="125">
        <v>897.75561097256855</v>
      </c>
      <c r="D52" s="125">
        <v>1795.5112219451371</v>
      </c>
      <c r="E52" s="125"/>
      <c r="F52" s="125">
        <v>723.19201995012463</v>
      </c>
      <c r="G52" s="125">
        <v>29.92518703241895</v>
      </c>
      <c r="H52" s="125"/>
      <c r="I52" s="127"/>
      <c r="J52" s="127" t="s">
        <v>765</v>
      </c>
      <c r="K52" s="1" t="s">
        <v>759</v>
      </c>
      <c r="L52" s="1" t="s">
        <v>761</v>
      </c>
      <c r="M52" s="2"/>
      <c r="N52" s="125"/>
      <c r="O52" s="125"/>
      <c r="P52" s="2">
        <v>10</v>
      </c>
      <c r="Q52" s="125">
        <v>897.75561097256855</v>
      </c>
      <c r="R52" s="125"/>
      <c r="S52" s="2">
        <v>15</v>
      </c>
      <c r="T52" s="125">
        <v>1795.5112219451371</v>
      </c>
      <c r="U52" s="125"/>
      <c r="V52" s="2">
        <v>20</v>
      </c>
      <c r="W52" s="125">
        <v>723.19201995012463</v>
      </c>
      <c r="X52" s="125"/>
      <c r="Y52" s="2">
        <v>25</v>
      </c>
      <c r="Z52" s="125"/>
      <c r="AA52" s="125"/>
      <c r="AB52" s="2">
        <v>30</v>
      </c>
      <c r="AC52" s="125">
        <v>29.92518703241895</v>
      </c>
      <c r="AD52" s="125"/>
      <c r="AE52" s="2">
        <v>35</v>
      </c>
      <c r="AF52" s="126"/>
      <c r="AG52" s="125"/>
      <c r="AH52" s="2"/>
      <c r="AI52" s="127"/>
      <c r="AJ52" s="125"/>
      <c r="AK52" s="18"/>
    </row>
    <row r="53" spans="1:37">
      <c r="A53" s="1" t="s">
        <v>819</v>
      </c>
      <c r="B53" s="125"/>
      <c r="C53" s="125">
        <v>491.15913555992142</v>
      </c>
      <c r="D53" s="125">
        <v>88.408644400785846</v>
      </c>
      <c r="E53" s="125"/>
      <c r="F53" s="125">
        <v>982.31827111984285</v>
      </c>
      <c r="G53" s="125">
        <v>1.2966601178781925</v>
      </c>
      <c r="H53" s="125"/>
      <c r="I53" s="127"/>
      <c r="J53" s="127" t="s">
        <v>765</v>
      </c>
      <c r="K53" s="1" t="s">
        <v>759</v>
      </c>
      <c r="L53" s="1" t="s">
        <v>762</v>
      </c>
      <c r="M53" s="2"/>
      <c r="N53" s="125"/>
      <c r="O53" s="125"/>
      <c r="P53" s="2">
        <v>10</v>
      </c>
      <c r="Q53" s="125">
        <v>491.15913555992142</v>
      </c>
      <c r="R53" s="125"/>
      <c r="S53" s="2">
        <v>15</v>
      </c>
      <c r="T53" s="125">
        <v>88.408644400785846</v>
      </c>
      <c r="U53" s="125"/>
      <c r="V53" s="2">
        <v>20</v>
      </c>
      <c r="W53" s="125">
        <v>982.31827111984285</v>
      </c>
      <c r="X53" s="125"/>
      <c r="Y53" s="2">
        <v>25</v>
      </c>
      <c r="Z53" s="125"/>
      <c r="AA53" s="125"/>
      <c r="AB53" s="2">
        <v>30</v>
      </c>
      <c r="AC53" s="125">
        <v>1.2966601178781925</v>
      </c>
      <c r="AD53" s="125"/>
      <c r="AE53" s="2">
        <v>35</v>
      </c>
      <c r="AF53" s="126"/>
      <c r="AG53" s="125"/>
      <c r="AH53" s="2"/>
      <c r="AI53" s="127"/>
      <c r="AJ53" s="125"/>
      <c r="AK53" s="18"/>
    </row>
    <row r="54" spans="1:37">
      <c r="A54" s="1" t="s">
        <v>819</v>
      </c>
      <c r="B54" s="125"/>
      <c r="C54" s="125">
        <v>2301.2552301255232</v>
      </c>
      <c r="D54" s="125">
        <v>230.12552301255229</v>
      </c>
      <c r="E54" s="125"/>
      <c r="F54" s="125">
        <v>1004.1841004184101</v>
      </c>
      <c r="G54" s="125">
        <v>8.7866108786610884</v>
      </c>
      <c r="H54" s="125"/>
      <c r="I54" s="127"/>
      <c r="J54" s="127" t="s">
        <v>765</v>
      </c>
      <c r="K54" s="1" t="s">
        <v>759</v>
      </c>
      <c r="L54" s="1" t="s">
        <v>762</v>
      </c>
      <c r="M54" s="2"/>
      <c r="N54" s="125"/>
      <c r="O54" s="125"/>
      <c r="P54" s="2">
        <v>10</v>
      </c>
      <c r="Q54" s="125">
        <v>2301.2552301255232</v>
      </c>
      <c r="R54" s="125"/>
      <c r="S54" s="2">
        <v>15</v>
      </c>
      <c r="T54" s="125">
        <v>230.12552301255229</v>
      </c>
      <c r="U54" s="125"/>
      <c r="V54" s="2">
        <v>20</v>
      </c>
      <c r="W54" s="125">
        <v>1004.1841004184101</v>
      </c>
      <c r="X54" s="125"/>
      <c r="Y54" s="2">
        <v>25</v>
      </c>
      <c r="Z54" s="125"/>
      <c r="AA54" s="125"/>
      <c r="AB54" s="2">
        <v>30</v>
      </c>
      <c r="AC54" s="125">
        <v>8.7866108786610884</v>
      </c>
      <c r="AD54" s="125"/>
      <c r="AE54" s="2">
        <v>35</v>
      </c>
      <c r="AF54" s="126"/>
      <c r="AG54" s="125"/>
      <c r="AH54" s="2"/>
      <c r="AI54" s="127"/>
      <c r="AJ54" s="125"/>
      <c r="AK54" s="18"/>
    </row>
    <row r="55" spans="1:37">
      <c r="A55" s="1" t="s">
        <v>819</v>
      </c>
      <c r="B55" s="125"/>
      <c r="C55" s="125">
        <v>1058.6011342155009</v>
      </c>
      <c r="D55" s="125">
        <v>529.30056710775045</v>
      </c>
      <c r="E55" s="125"/>
      <c r="F55" s="125">
        <v>1115.3119092627599</v>
      </c>
      <c r="G55" s="125">
        <v>8.8846880907372405</v>
      </c>
      <c r="H55" s="125"/>
      <c r="I55" s="127"/>
      <c r="J55" s="127" t="s">
        <v>765</v>
      </c>
      <c r="K55" s="1" t="s">
        <v>759</v>
      </c>
      <c r="L55" s="1" t="s">
        <v>762</v>
      </c>
      <c r="M55" s="2"/>
      <c r="N55" s="125"/>
      <c r="O55" s="125"/>
      <c r="P55" s="2">
        <v>10</v>
      </c>
      <c r="Q55" s="125">
        <v>1058.6011342155009</v>
      </c>
      <c r="R55" s="125"/>
      <c r="S55" s="2">
        <v>15</v>
      </c>
      <c r="T55" s="125">
        <v>529.30056710775045</v>
      </c>
      <c r="U55" s="125"/>
      <c r="V55" s="2">
        <v>20</v>
      </c>
      <c r="W55" s="125">
        <v>1115.3119092627599</v>
      </c>
      <c r="X55" s="125"/>
      <c r="Y55" s="2">
        <v>25</v>
      </c>
      <c r="Z55" s="125"/>
      <c r="AA55" s="125"/>
      <c r="AB55" s="2">
        <v>30</v>
      </c>
      <c r="AC55" s="125">
        <v>8.8846880907372405</v>
      </c>
      <c r="AD55" s="125"/>
      <c r="AE55" s="2">
        <v>35</v>
      </c>
      <c r="AF55" s="126"/>
      <c r="AG55" s="125"/>
      <c r="AH55" s="2"/>
      <c r="AI55" s="127"/>
      <c r="AJ55" s="125"/>
      <c r="AK55" s="18"/>
    </row>
    <row r="56" spans="1:37">
      <c r="A56" s="1" t="s">
        <v>819</v>
      </c>
      <c r="B56" s="125"/>
      <c r="C56" s="125">
        <v>3464.2032332563513</v>
      </c>
      <c r="D56" s="125">
        <v>4157.0438799076219</v>
      </c>
      <c r="E56" s="125"/>
      <c r="F56" s="125">
        <v>1362.5866050808315</v>
      </c>
      <c r="G56" s="125">
        <v>36.951501154734416</v>
      </c>
      <c r="H56" s="125"/>
      <c r="I56" s="127"/>
      <c r="J56" s="127" t="s">
        <v>765</v>
      </c>
      <c r="K56" s="1" t="s">
        <v>759</v>
      </c>
      <c r="L56" s="1" t="s">
        <v>762</v>
      </c>
      <c r="M56" s="2"/>
      <c r="N56" s="125"/>
      <c r="O56" s="125"/>
      <c r="P56" s="2">
        <v>10</v>
      </c>
      <c r="Q56" s="125">
        <v>3464.2032332563513</v>
      </c>
      <c r="R56" s="125"/>
      <c r="S56" s="2">
        <v>15</v>
      </c>
      <c r="T56" s="125">
        <v>4157.0438799076219</v>
      </c>
      <c r="U56" s="125"/>
      <c r="V56" s="2">
        <v>20</v>
      </c>
      <c r="W56" s="125">
        <v>1362.5866050808315</v>
      </c>
      <c r="X56" s="125"/>
      <c r="Y56" s="2">
        <v>25</v>
      </c>
      <c r="Z56" s="125"/>
      <c r="AA56" s="125"/>
      <c r="AB56" s="2">
        <v>30</v>
      </c>
      <c r="AC56" s="125">
        <v>36.951501154734416</v>
      </c>
      <c r="AD56" s="125"/>
      <c r="AE56" s="2">
        <v>35</v>
      </c>
      <c r="AF56" s="126"/>
      <c r="AG56" s="125"/>
      <c r="AH56" s="2"/>
      <c r="AI56" s="127"/>
      <c r="AJ56" s="125"/>
      <c r="AK56" s="18"/>
    </row>
    <row r="57" spans="1:37">
      <c r="A57" s="1" t="s">
        <v>819</v>
      </c>
      <c r="B57" s="125"/>
      <c r="C57" s="125">
        <v>880.95238095238096</v>
      </c>
      <c r="D57" s="125">
        <v>178.57142857142858</v>
      </c>
      <c r="E57" s="125"/>
      <c r="F57" s="125">
        <v>690.47619047619048</v>
      </c>
      <c r="G57" s="125">
        <v>30.952380952380953</v>
      </c>
      <c r="H57" s="125"/>
      <c r="I57" s="127"/>
      <c r="J57" s="127" t="s">
        <v>765</v>
      </c>
      <c r="K57" s="1" t="s">
        <v>759</v>
      </c>
      <c r="L57" s="1" t="s">
        <v>763</v>
      </c>
      <c r="M57" s="2"/>
      <c r="N57" s="125"/>
      <c r="O57" s="125"/>
      <c r="P57" s="2">
        <v>10</v>
      </c>
      <c r="Q57" s="125">
        <v>880.95238095238096</v>
      </c>
      <c r="R57" s="125"/>
      <c r="S57" s="2">
        <v>15</v>
      </c>
      <c r="T57" s="125">
        <v>178.57142857142858</v>
      </c>
      <c r="U57" s="125"/>
      <c r="V57" s="2">
        <v>20</v>
      </c>
      <c r="W57" s="125">
        <v>690.47619047619048</v>
      </c>
      <c r="X57" s="125"/>
      <c r="Y57" s="2">
        <v>25</v>
      </c>
      <c r="Z57" s="125"/>
      <c r="AA57" s="125"/>
      <c r="AB57" s="2">
        <v>30</v>
      </c>
      <c r="AC57" s="125">
        <v>30.952380952380953</v>
      </c>
      <c r="AD57" s="125"/>
      <c r="AE57" s="2">
        <v>35</v>
      </c>
      <c r="AF57" s="126"/>
      <c r="AG57" s="125"/>
      <c r="AH57" s="2"/>
      <c r="AI57" s="127"/>
      <c r="AJ57" s="125"/>
      <c r="AK57" s="18"/>
    </row>
    <row r="58" spans="1:37">
      <c r="A58" s="1" t="s">
        <v>819</v>
      </c>
      <c r="B58" s="125"/>
      <c r="C58" s="125">
        <v>5134.4743276283625</v>
      </c>
      <c r="D58" s="125">
        <v>3911.9804400977996</v>
      </c>
      <c r="E58" s="125"/>
      <c r="F58" s="125">
        <v>831.29584352078246</v>
      </c>
      <c r="G58" s="125">
        <v>92.909535452322729</v>
      </c>
      <c r="H58" s="125"/>
      <c r="I58" s="127"/>
      <c r="J58" s="127" t="s">
        <v>765</v>
      </c>
      <c r="K58" s="1" t="s">
        <v>759</v>
      </c>
      <c r="L58" s="1" t="s">
        <v>764</v>
      </c>
      <c r="M58" s="2"/>
      <c r="N58" s="125"/>
      <c r="O58" s="125"/>
      <c r="P58" s="2">
        <v>10</v>
      </c>
      <c r="Q58" s="125">
        <v>5134.4743276283625</v>
      </c>
      <c r="R58" s="125"/>
      <c r="S58" s="2">
        <v>15</v>
      </c>
      <c r="T58" s="125">
        <v>3911.9804400977996</v>
      </c>
      <c r="U58" s="125"/>
      <c r="V58" s="2">
        <v>20</v>
      </c>
      <c r="W58" s="125">
        <v>831.29584352078246</v>
      </c>
      <c r="X58" s="125"/>
      <c r="Y58" s="2">
        <v>25</v>
      </c>
      <c r="Z58" s="125"/>
      <c r="AA58" s="125"/>
      <c r="AB58" s="2">
        <v>30</v>
      </c>
      <c r="AC58" s="125">
        <v>92.909535452322729</v>
      </c>
      <c r="AD58" s="125"/>
      <c r="AE58" s="2">
        <v>35</v>
      </c>
      <c r="AF58" s="126"/>
      <c r="AG58" s="125"/>
      <c r="AH58" s="2"/>
      <c r="AI58" s="127"/>
      <c r="AJ58" s="125"/>
      <c r="AK58" s="18"/>
    </row>
    <row r="59" spans="1:37">
      <c r="A59" s="1" t="s">
        <v>819</v>
      </c>
      <c r="B59" s="125"/>
      <c r="C59" s="125">
        <v>2935.0104821802934</v>
      </c>
      <c r="D59" s="125">
        <v>2096.4360587002097</v>
      </c>
      <c r="E59" s="125"/>
      <c r="F59" s="125">
        <v>733.75262054507334</v>
      </c>
      <c r="G59" s="125">
        <v>25.157232704402514</v>
      </c>
      <c r="H59" s="125"/>
      <c r="I59" s="127"/>
      <c r="J59" s="127" t="s">
        <v>765</v>
      </c>
      <c r="K59" s="1" t="s">
        <v>759</v>
      </c>
      <c r="L59" s="1" t="s">
        <v>764</v>
      </c>
      <c r="M59" s="2"/>
      <c r="N59" s="125"/>
      <c r="O59" s="125"/>
      <c r="P59" s="2">
        <v>10</v>
      </c>
      <c r="Q59" s="125">
        <v>2935.0104821802934</v>
      </c>
      <c r="R59" s="125"/>
      <c r="S59" s="2">
        <v>15</v>
      </c>
      <c r="T59" s="125">
        <v>2096.4360587002097</v>
      </c>
      <c r="U59" s="125"/>
      <c r="V59" s="2">
        <v>20</v>
      </c>
      <c r="W59" s="125">
        <v>733.75262054507334</v>
      </c>
      <c r="X59" s="125"/>
      <c r="Y59" s="2">
        <v>25</v>
      </c>
      <c r="Z59" s="125"/>
      <c r="AA59" s="125"/>
      <c r="AB59" s="2">
        <v>30</v>
      </c>
      <c r="AC59" s="125">
        <v>25.157232704402514</v>
      </c>
      <c r="AD59" s="125"/>
      <c r="AE59" s="2">
        <v>35</v>
      </c>
      <c r="AF59" s="126"/>
      <c r="AG59" s="125"/>
      <c r="AH59" s="2"/>
      <c r="AI59" s="127"/>
      <c r="AJ59" s="125"/>
      <c r="AK59" s="18"/>
    </row>
    <row r="60" spans="1:37">
      <c r="A60" s="1" t="s">
        <v>819</v>
      </c>
      <c r="B60" s="125"/>
      <c r="C60" s="125">
        <v>702.179176755448</v>
      </c>
      <c r="D60" s="125">
        <v>220.33898305084747</v>
      </c>
      <c r="E60" s="125"/>
      <c r="F60" s="125">
        <v>581.11380145278451</v>
      </c>
      <c r="G60" s="125">
        <v>9.2009685230024214</v>
      </c>
      <c r="H60" s="125"/>
      <c r="I60" s="127"/>
      <c r="J60" s="127" t="s">
        <v>765</v>
      </c>
      <c r="K60" s="1" t="s">
        <v>759</v>
      </c>
      <c r="L60" s="1" t="s">
        <v>764</v>
      </c>
      <c r="M60" s="2"/>
      <c r="N60" s="125"/>
      <c r="O60" s="125"/>
      <c r="P60" s="2">
        <v>10</v>
      </c>
      <c r="Q60" s="125">
        <v>702.179176755448</v>
      </c>
      <c r="R60" s="125"/>
      <c r="S60" s="2">
        <v>15</v>
      </c>
      <c r="T60" s="125">
        <v>220.33898305084747</v>
      </c>
      <c r="U60" s="125"/>
      <c r="V60" s="2">
        <v>20</v>
      </c>
      <c r="W60" s="125">
        <v>581.11380145278451</v>
      </c>
      <c r="X60" s="125"/>
      <c r="Y60" s="2">
        <v>25</v>
      </c>
      <c r="Z60" s="125"/>
      <c r="AA60" s="125"/>
      <c r="AB60" s="2">
        <v>30</v>
      </c>
      <c r="AC60" s="125">
        <v>9.2009685230024214</v>
      </c>
      <c r="AD60" s="125"/>
      <c r="AE60" s="2">
        <v>35</v>
      </c>
      <c r="AF60" s="126"/>
      <c r="AG60" s="125"/>
      <c r="AH60" s="2"/>
      <c r="AI60" s="127"/>
      <c r="AJ60" s="125"/>
      <c r="AK60" s="18"/>
    </row>
    <row r="61" spans="1:37">
      <c r="A61" s="1" t="s">
        <v>819</v>
      </c>
      <c r="B61" s="125"/>
      <c r="C61" s="125">
        <v>1425.5765199161424</v>
      </c>
      <c r="D61" s="125">
        <v>209.64360587002093</v>
      </c>
      <c r="E61" s="125"/>
      <c r="F61" s="125">
        <v>670.85953878406701</v>
      </c>
      <c r="G61" s="125">
        <v>15.094339622641508</v>
      </c>
      <c r="H61" s="125"/>
      <c r="I61" s="127"/>
      <c r="J61" s="127" t="s">
        <v>765</v>
      </c>
      <c r="K61" s="1" t="s">
        <v>759</v>
      </c>
      <c r="L61" s="1" t="s">
        <v>764</v>
      </c>
      <c r="M61" s="2"/>
      <c r="N61" s="125"/>
      <c r="O61" s="125"/>
      <c r="P61" s="2">
        <v>10</v>
      </c>
      <c r="Q61" s="125">
        <v>1425.5765199161424</v>
      </c>
      <c r="R61" s="125"/>
      <c r="S61" s="2">
        <v>15</v>
      </c>
      <c r="T61" s="125">
        <v>209.64360587002093</v>
      </c>
      <c r="U61" s="125"/>
      <c r="V61" s="2">
        <v>20</v>
      </c>
      <c r="W61" s="125">
        <v>670.85953878406701</v>
      </c>
      <c r="X61" s="125"/>
      <c r="Y61" s="2">
        <v>25</v>
      </c>
      <c r="Z61" s="125"/>
      <c r="AA61" s="125"/>
      <c r="AB61" s="2">
        <v>30</v>
      </c>
      <c r="AC61" s="125">
        <v>15.094339622641508</v>
      </c>
      <c r="AD61" s="125"/>
      <c r="AE61" s="2">
        <v>35</v>
      </c>
      <c r="AF61" s="126"/>
      <c r="AG61" s="125"/>
      <c r="AH61" s="2"/>
      <c r="AI61" s="127"/>
      <c r="AJ61" s="125"/>
      <c r="AK61" s="18"/>
    </row>
    <row r="62" spans="1:37">
      <c r="A62" s="1" t="s">
        <v>819</v>
      </c>
      <c r="B62" s="125"/>
      <c r="C62" s="125">
        <v>4665.3144016227188</v>
      </c>
      <c r="D62" s="125">
        <v>5476.6734279918865</v>
      </c>
      <c r="E62" s="125"/>
      <c r="F62" s="125">
        <v>669.37119675456393</v>
      </c>
      <c r="G62" s="125">
        <v>5.2738336713995952</v>
      </c>
      <c r="H62" s="125"/>
      <c r="I62" s="127"/>
      <c r="J62" s="127" t="s">
        <v>765</v>
      </c>
      <c r="K62" s="1" t="s">
        <v>759</v>
      </c>
      <c r="L62" s="1" t="s">
        <v>764</v>
      </c>
      <c r="M62" s="2"/>
      <c r="N62" s="125"/>
      <c r="O62" s="125"/>
      <c r="P62" s="2">
        <v>10</v>
      </c>
      <c r="Q62" s="125">
        <v>4665.3144016227188</v>
      </c>
      <c r="R62" s="125"/>
      <c r="S62" s="2">
        <v>15</v>
      </c>
      <c r="T62" s="125">
        <v>5476.6734279918865</v>
      </c>
      <c r="U62" s="125"/>
      <c r="V62" s="2">
        <v>20</v>
      </c>
      <c r="W62" s="125">
        <v>669.37119675456393</v>
      </c>
      <c r="X62" s="125"/>
      <c r="Y62" s="2">
        <v>25</v>
      </c>
      <c r="Z62" s="125"/>
      <c r="AA62" s="125"/>
      <c r="AB62" s="2">
        <v>30</v>
      </c>
      <c r="AC62" s="125">
        <v>5.2738336713995952</v>
      </c>
      <c r="AD62" s="125"/>
      <c r="AE62" s="2">
        <v>35</v>
      </c>
      <c r="AF62" s="126"/>
      <c r="AG62" s="125"/>
      <c r="AH62" s="2"/>
      <c r="AI62" s="127"/>
      <c r="AJ62" s="125"/>
      <c r="AK62" s="18"/>
    </row>
    <row r="63" spans="1:37">
      <c r="A63" s="1" t="s">
        <v>819</v>
      </c>
      <c r="B63" s="125"/>
      <c r="C63" s="125">
        <v>3406.8136272545094</v>
      </c>
      <c r="D63" s="125">
        <v>3206.4128256513027</v>
      </c>
      <c r="E63" s="125"/>
      <c r="F63" s="125">
        <v>581.16232464929863</v>
      </c>
      <c r="G63" s="125">
        <v>4.0080160320641287</v>
      </c>
      <c r="H63" s="125"/>
      <c r="I63" s="127"/>
      <c r="J63" s="127" t="s">
        <v>765</v>
      </c>
      <c r="K63" s="1" t="s">
        <v>759</v>
      </c>
      <c r="L63" s="1" t="s">
        <v>764</v>
      </c>
      <c r="M63" s="2"/>
      <c r="N63" s="125"/>
      <c r="O63" s="125"/>
      <c r="P63" s="2">
        <v>10</v>
      </c>
      <c r="Q63" s="125">
        <v>3406.8136272545094</v>
      </c>
      <c r="R63" s="125"/>
      <c r="S63" s="2">
        <v>15</v>
      </c>
      <c r="T63" s="125">
        <v>3206.4128256513027</v>
      </c>
      <c r="U63" s="125"/>
      <c r="V63" s="2">
        <v>20</v>
      </c>
      <c r="W63" s="125">
        <v>581.16232464929863</v>
      </c>
      <c r="X63" s="125"/>
      <c r="Y63" s="2">
        <v>25</v>
      </c>
      <c r="Z63" s="125"/>
      <c r="AA63" s="125"/>
      <c r="AB63" s="2">
        <v>30</v>
      </c>
      <c r="AC63" s="125">
        <v>4.0080160320641287</v>
      </c>
      <c r="AD63" s="125"/>
      <c r="AE63" s="2">
        <v>35</v>
      </c>
      <c r="AF63" s="126"/>
      <c r="AG63" s="125"/>
      <c r="AH63" s="2"/>
      <c r="AI63" s="127"/>
      <c r="AJ63" s="125"/>
      <c r="AK63" s="18"/>
    </row>
    <row r="65" spans="1:37">
      <c r="A65" s="1" t="s">
        <v>810</v>
      </c>
      <c r="B65" s="32"/>
      <c r="C65" s="32">
        <v>5609.8889292102112</v>
      </c>
      <c r="D65" s="32">
        <v>3872.8285642066576</v>
      </c>
      <c r="E65" s="32">
        <v>117.56714273451267</v>
      </c>
      <c r="F65" s="32">
        <v>633.24691859714585</v>
      </c>
      <c r="G65" s="32">
        <v>17.819775083468716</v>
      </c>
      <c r="H65" s="32"/>
      <c r="I65" s="123"/>
      <c r="J65" s="123" t="s">
        <v>783</v>
      </c>
      <c r="K65" s="1" t="s">
        <v>811</v>
      </c>
      <c r="L65" s="1" t="s">
        <v>812</v>
      </c>
      <c r="M65" s="2">
        <v>4</v>
      </c>
      <c r="N65" s="32"/>
      <c r="O65" s="32"/>
      <c r="P65" s="2">
        <v>9</v>
      </c>
      <c r="Q65" s="32">
        <v>5609.8889292102112</v>
      </c>
      <c r="R65" s="32"/>
      <c r="S65" s="2">
        <v>14</v>
      </c>
      <c r="T65" s="32">
        <v>3872.8285642066576</v>
      </c>
      <c r="U65" s="32"/>
      <c r="V65" s="2">
        <v>19</v>
      </c>
      <c r="W65" s="32">
        <v>633.24691859714585</v>
      </c>
      <c r="X65" s="32"/>
      <c r="Y65" s="2">
        <v>24</v>
      </c>
      <c r="Z65" s="32">
        <v>117.56714273451267</v>
      </c>
      <c r="AA65" s="32"/>
      <c r="AB65" s="2">
        <v>29</v>
      </c>
      <c r="AC65" s="32">
        <v>17.819775083468716</v>
      </c>
      <c r="AD65" s="32"/>
      <c r="AE65" s="2">
        <v>34</v>
      </c>
      <c r="AF65" s="32"/>
      <c r="AG65" s="124"/>
      <c r="AH65" s="2">
        <v>39</v>
      </c>
      <c r="AI65" s="123"/>
      <c r="AJ65" s="123"/>
      <c r="AK65" s="117"/>
    </row>
    <row r="66" spans="1:37">
      <c r="A66" s="1" t="s">
        <v>810</v>
      </c>
      <c r="B66" s="32"/>
      <c r="C66" s="32">
        <v>3670.7291666816764</v>
      </c>
      <c r="D66" s="32">
        <v>2264.8257101702893</v>
      </c>
      <c r="E66" s="32">
        <v>117.66692505596367</v>
      </c>
      <c r="F66" s="32">
        <v>652.96653327752028</v>
      </c>
      <c r="G66" s="32">
        <v>14.4581564312882</v>
      </c>
      <c r="H66" s="32"/>
      <c r="I66" s="123"/>
      <c r="J66" s="123" t="s">
        <v>783</v>
      </c>
      <c r="K66" s="1" t="s">
        <v>811</v>
      </c>
      <c r="L66" s="1" t="s">
        <v>813</v>
      </c>
      <c r="M66" s="2">
        <v>4</v>
      </c>
      <c r="N66" s="32"/>
      <c r="O66" s="32"/>
      <c r="P66" s="2">
        <v>9</v>
      </c>
      <c r="Q66" s="32">
        <v>3670.7291666816764</v>
      </c>
      <c r="R66" s="32"/>
      <c r="S66" s="2">
        <v>14</v>
      </c>
      <c r="T66" s="32">
        <v>2264.8257101702893</v>
      </c>
      <c r="U66" s="32"/>
      <c r="V66" s="2">
        <v>19</v>
      </c>
      <c r="W66" s="32">
        <v>652.96653327752028</v>
      </c>
      <c r="X66" s="32"/>
      <c r="Y66" s="2">
        <v>24</v>
      </c>
      <c r="Z66" s="32">
        <v>117.66692505596367</v>
      </c>
      <c r="AA66" s="32"/>
      <c r="AB66" s="2">
        <v>29</v>
      </c>
      <c r="AC66" s="32">
        <v>14.4581564312882</v>
      </c>
      <c r="AD66" s="32"/>
      <c r="AE66" s="2">
        <v>34</v>
      </c>
      <c r="AF66" s="32"/>
      <c r="AG66" s="124"/>
      <c r="AH66" s="2">
        <v>39</v>
      </c>
      <c r="AI66" s="123"/>
      <c r="AJ66" s="123"/>
      <c r="AK66" s="117"/>
    </row>
    <row r="67" spans="1:37">
      <c r="A67" s="1" t="s">
        <v>810</v>
      </c>
      <c r="B67" s="32"/>
      <c r="C67" s="32">
        <v>9888.921398871933</v>
      </c>
      <c r="D67" s="32">
        <v>5529.2857326692265</v>
      </c>
      <c r="E67" s="32">
        <v>75.197199621306396</v>
      </c>
      <c r="F67" s="32">
        <v>733.29913061915715</v>
      </c>
      <c r="G67" s="32">
        <v>49.447829761786217</v>
      </c>
      <c r="H67" s="32">
        <v>5.1901793349288354</v>
      </c>
      <c r="I67" s="123"/>
      <c r="J67" s="123" t="s">
        <v>783</v>
      </c>
      <c r="K67" s="1" t="s">
        <v>811</v>
      </c>
      <c r="L67" s="1" t="s">
        <v>814</v>
      </c>
      <c r="M67" s="2">
        <v>4</v>
      </c>
      <c r="N67" s="32"/>
      <c r="O67" s="32"/>
      <c r="P67" s="2">
        <v>9</v>
      </c>
      <c r="Q67" s="32">
        <v>9888.921398871933</v>
      </c>
      <c r="R67" s="32"/>
      <c r="S67" s="2">
        <v>14</v>
      </c>
      <c r="T67" s="32">
        <v>5529.2857326692265</v>
      </c>
      <c r="U67" s="32"/>
      <c r="V67" s="2">
        <v>19</v>
      </c>
      <c r="W67" s="32">
        <v>733.29913061915715</v>
      </c>
      <c r="X67" s="32"/>
      <c r="Y67" s="2">
        <v>24</v>
      </c>
      <c r="Z67" s="32">
        <v>75.197199621306396</v>
      </c>
      <c r="AA67" s="32"/>
      <c r="AB67" s="2">
        <v>29</v>
      </c>
      <c r="AC67" s="32">
        <v>49.447829761786217</v>
      </c>
      <c r="AD67" s="32"/>
      <c r="AE67" s="2">
        <v>34</v>
      </c>
      <c r="AF67" s="32">
        <v>5.1901793349288354</v>
      </c>
      <c r="AG67" s="124"/>
      <c r="AH67" s="2">
        <v>39</v>
      </c>
      <c r="AI67" s="123"/>
      <c r="AJ67" s="123"/>
      <c r="AK67" s="117"/>
    </row>
    <row r="68" spans="1:37">
      <c r="A68" s="1" t="s">
        <v>810</v>
      </c>
      <c r="B68" s="32"/>
      <c r="C68" s="32">
        <v>2900.5244756207203</v>
      </c>
      <c r="D68" s="32">
        <v>1302.5929108169798</v>
      </c>
      <c r="E68" s="32">
        <v>132.68606592258774</v>
      </c>
      <c r="F68" s="32">
        <v>641.62149924254788</v>
      </c>
      <c r="G68" s="32">
        <v>27.064124359060013</v>
      </c>
      <c r="H68" s="32">
        <v>3.7312411891369557</v>
      </c>
      <c r="I68" s="123"/>
      <c r="J68" s="123" t="s">
        <v>783</v>
      </c>
      <c r="K68" s="1" t="s">
        <v>811</v>
      </c>
      <c r="L68" s="1" t="s">
        <v>815</v>
      </c>
      <c r="M68" s="2">
        <v>4</v>
      </c>
      <c r="N68" s="32"/>
      <c r="O68" s="32"/>
      <c r="P68" s="2">
        <v>9</v>
      </c>
      <c r="Q68" s="32">
        <v>2900.5244756207203</v>
      </c>
      <c r="R68" s="32"/>
      <c r="S68" s="2">
        <v>14</v>
      </c>
      <c r="T68" s="32">
        <v>1302.5929108169798</v>
      </c>
      <c r="U68" s="32"/>
      <c r="V68" s="2">
        <v>19</v>
      </c>
      <c r="W68" s="32">
        <v>641.62149924254788</v>
      </c>
      <c r="X68" s="32"/>
      <c r="Y68" s="2">
        <v>24</v>
      </c>
      <c r="Z68" s="32">
        <v>132.68606592258774</v>
      </c>
      <c r="AA68" s="32"/>
      <c r="AB68" s="2">
        <v>29</v>
      </c>
      <c r="AC68" s="32">
        <v>27.064124359060013</v>
      </c>
      <c r="AD68" s="32"/>
      <c r="AE68" s="2">
        <v>34</v>
      </c>
      <c r="AF68" s="32">
        <v>3.7312411891369557</v>
      </c>
      <c r="AG68" s="124"/>
      <c r="AH68" s="2">
        <v>39</v>
      </c>
      <c r="AI68" s="123"/>
      <c r="AJ68" s="123"/>
      <c r="AK68" s="117"/>
    </row>
    <row r="69" spans="1:37">
      <c r="A69" s="1" t="s">
        <v>810</v>
      </c>
      <c r="B69" s="32"/>
      <c r="C69" s="32">
        <v>4881.9641570484036</v>
      </c>
      <c r="D69" s="32">
        <v>2948.6280642383185</v>
      </c>
      <c r="E69" s="32">
        <v>158.78807871753199</v>
      </c>
      <c r="F69" s="32">
        <v>588.88393311122525</v>
      </c>
      <c r="G69" s="32">
        <v>4.972807835049359</v>
      </c>
      <c r="H69" s="32">
        <v>3.7520698523573821</v>
      </c>
      <c r="I69" s="123"/>
      <c r="J69" s="123" t="s">
        <v>783</v>
      </c>
      <c r="K69" s="1" t="s">
        <v>811</v>
      </c>
      <c r="L69" s="1" t="s">
        <v>816</v>
      </c>
      <c r="M69" s="2">
        <v>4</v>
      </c>
      <c r="N69" s="32"/>
      <c r="O69" s="32"/>
      <c r="P69" s="2">
        <v>9</v>
      </c>
      <c r="Q69" s="32">
        <v>4881.9641570484036</v>
      </c>
      <c r="R69" s="32"/>
      <c r="S69" s="2">
        <v>14</v>
      </c>
      <c r="T69" s="32">
        <v>2948.6280642383185</v>
      </c>
      <c r="U69" s="32"/>
      <c r="V69" s="2">
        <v>19</v>
      </c>
      <c r="W69" s="32">
        <v>588.88393311122525</v>
      </c>
      <c r="X69" s="32"/>
      <c r="Y69" s="2">
        <v>24</v>
      </c>
      <c r="Z69" s="32">
        <v>158.78807871753199</v>
      </c>
      <c r="AA69" s="32"/>
      <c r="AB69" s="2">
        <v>29</v>
      </c>
      <c r="AC69" s="32">
        <v>4.972807835049359</v>
      </c>
      <c r="AD69" s="32"/>
      <c r="AE69" s="2">
        <v>34</v>
      </c>
      <c r="AF69" s="32">
        <v>3.7520698523573821</v>
      </c>
      <c r="AG69" s="124"/>
      <c r="AH69" s="2">
        <v>39</v>
      </c>
      <c r="AI69" s="123"/>
      <c r="AJ69" s="123"/>
      <c r="AK69" s="117"/>
    </row>
    <row r="70" spans="1:37">
      <c r="A70" s="1" t="s">
        <v>810</v>
      </c>
      <c r="B70" s="32"/>
      <c r="C70" s="32">
        <v>21808.613186208098</v>
      </c>
      <c r="D70" s="32">
        <v>12550.181675237034</v>
      </c>
      <c r="E70" s="32">
        <v>65.129323303776516</v>
      </c>
      <c r="F70" s="32">
        <v>598.74286544182849</v>
      </c>
      <c r="G70" s="32">
        <v>24.316274579617026</v>
      </c>
      <c r="H70" s="32">
        <v>8.961903900514864</v>
      </c>
      <c r="I70" s="123"/>
      <c r="J70" s="123" t="s">
        <v>783</v>
      </c>
      <c r="K70" s="1" t="s">
        <v>811</v>
      </c>
      <c r="L70" s="1" t="s">
        <v>817</v>
      </c>
      <c r="M70" s="2">
        <v>4</v>
      </c>
      <c r="N70" s="32"/>
      <c r="O70" s="32"/>
      <c r="P70" s="2">
        <v>9</v>
      </c>
      <c r="Q70" s="32">
        <v>21808.613186208098</v>
      </c>
      <c r="R70" s="32"/>
      <c r="S70" s="2">
        <v>14</v>
      </c>
      <c r="T70" s="32">
        <v>12550.181675237034</v>
      </c>
      <c r="U70" s="32"/>
      <c r="V70" s="2">
        <v>19</v>
      </c>
      <c r="W70" s="32">
        <v>598.74286544182849</v>
      </c>
      <c r="X70" s="32"/>
      <c r="Y70" s="2">
        <v>24</v>
      </c>
      <c r="Z70" s="32">
        <v>65.129323303776516</v>
      </c>
      <c r="AA70" s="32"/>
      <c r="AB70" s="2">
        <v>29</v>
      </c>
      <c r="AC70" s="32">
        <v>24.316274579617026</v>
      </c>
      <c r="AD70" s="32"/>
      <c r="AE70" s="2">
        <v>34</v>
      </c>
      <c r="AF70" s="32">
        <v>8.961903900514864</v>
      </c>
      <c r="AG70" s="124"/>
      <c r="AH70" s="2">
        <v>39</v>
      </c>
      <c r="AI70" s="123"/>
      <c r="AJ70" s="123"/>
      <c r="AK70" s="117"/>
    </row>
    <row r="71" spans="1:37">
      <c r="A71" s="1" t="s">
        <v>810</v>
      </c>
      <c r="B71" s="32"/>
      <c r="C71" s="32">
        <v>6475.3534517249373</v>
      </c>
      <c r="D71" s="32">
        <v>4213.0751682914997</v>
      </c>
      <c r="E71" s="32">
        <v>86.611591208085741</v>
      </c>
      <c r="F71" s="32">
        <v>668.7543975593378</v>
      </c>
      <c r="G71" s="32">
        <v>6.0991420395538416</v>
      </c>
      <c r="H71" s="32">
        <v>3.9758914571610759</v>
      </c>
      <c r="I71" s="123"/>
      <c r="J71" s="123" t="s">
        <v>783</v>
      </c>
      <c r="K71" s="1" t="s">
        <v>811</v>
      </c>
      <c r="L71" s="1" t="s">
        <v>818</v>
      </c>
      <c r="M71" s="2">
        <v>4</v>
      </c>
      <c r="N71" s="32"/>
      <c r="O71" s="32"/>
      <c r="P71" s="2">
        <v>9</v>
      </c>
      <c r="Q71" s="32">
        <v>6475.3534517249373</v>
      </c>
      <c r="R71" s="32"/>
      <c r="S71" s="2">
        <v>14</v>
      </c>
      <c r="T71" s="32">
        <v>4213.0751682914997</v>
      </c>
      <c r="U71" s="32"/>
      <c r="V71" s="2">
        <v>19</v>
      </c>
      <c r="W71" s="32">
        <v>668.7543975593378</v>
      </c>
      <c r="X71" s="32"/>
      <c r="Y71" s="2">
        <v>24</v>
      </c>
      <c r="Z71" s="32">
        <v>86.611591208085741</v>
      </c>
      <c r="AA71" s="32"/>
      <c r="AB71" s="2">
        <v>29</v>
      </c>
      <c r="AC71" s="32">
        <v>6.0991420395538416</v>
      </c>
      <c r="AD71" s="32"/>
      <c r="AE71" s="2">
        <v>34</v>
      </c>
      <c r="AF71" s="32">
        <v>3.9758914571610759</v>
      </c>
      <c r="AG71" s="124"/>
      <c r="AH71" s="2">
        <v>39</v>
      </c>
      <c r="AI71" s="123"/>
      <c r="AJ71" s="123"/>
      <c r="AK71" s="117"/>
    </row>
    <row r="72" spans="1:37">
      <c r="A72" s="1" t="s">
        <v>810</v>
      </c>
      <c r="B72" s="32"/>
      <c r="C72" s="32"/>
      <c r="D72" s="32">
        <v>3116.2584876355572</v>
      </c>
      <c r="E72" s="32">
        <v>243.08582112569195</v>
      </c>
      <c r="F72" s="32">
        <v>929.72592023194477</v>
      </c>
      <c r="G72" s="32">
        <v>95.789236388720482</v>
      </c>
      <c r="H72" s="32"/>
      <c r="I72" s="123"/>
      <c r="J72" s="123" t="s">
        <v>783</v>
      </c>
      <c r="K72" s="1" t="s">
        <v>811</v>
      </c>
      <c r="L72" s="1" t="s">
        <v>825</v>
      </c>
      <c r="M72" s="2">
        <v>4</v>
      </c>
      <c r="N72" s="32"/>
      <c r="O72" s="32"/>
      <c r="P72" s="2">
        <v>9</v>
      </c>
      <c r="Q72" s="32"/>
      <c r="R72" s="32"/>
      <c r="S72" s="2">
        <v>14</v>
      </c>
      <c r="T72" s="32">
        <v>3116.2584876355572</v>
      </c>
      <c r="U72" s="32"/>
      <c r="V72" s="2">
        <v>19</v>
      </c>
      <c r="W72" s="32">
        <v>929.72592023194477</v>
      </c>
      <c r="X72" s="32"/>
      <c r="Y72" s="2">
        <v>24</v>
      </c>
      <c r="Z72" s="32">
        <v>243.08582112569195</v>
      </c>
      <c r="AA72" s="32"/>
      <c r="AB72" s="2">
        <v>29</v>
      </c>
      <c r="AC72" s="32">
        <v>95.789236388720482</v>
      </c>
      <c r="AD72" s="32"/>
      <c r="AE72" s="2">
        <v>34</v>
      </c>
      <c r="AF72" s="32"/>
      <c r="AG72" s="124"/>
      <c r="AH72" s="2">
        <v>39</v>
      </c>
      <c r="AI72" s="123"/>
      <c r="AJ72" s="123"/>
      <c r="AK72" s="117"/>
    </row>
    <row r="73" spans="1:37">
      <c r="A73" s="1" t="s">
        <v>810</v>
      </c>
      <c r="B73" s="32"/>
      <c r="C73" s="32"/>
      <c r="D73" s="32">
        <v>373.33714466571064</v>
      </c>
      <c r="E73" s="32">
        <v>56.093239176952075</v>
      </c>
      <c r="F73" s="32">
        <v>751.58134456440712</v>
      </c>
      <c r="G73" s="32">
        <v>33.745210128827679</v>
      </c>
      <c r="H73" s="32">
        <v>1.9586050866595284</v>
      </c>
      <c r="I73" s="123"/>
      <c r="J73" s="123" t="s">
        <v>783</v>
      </c>
      <c r="K73" s="1" t="s">
        <v>811</v>
      </c>
      <c r="L73" s="1" t="s">
        <v>826</v>
      </c>
      <c r="M73" s="2">
        <v>4</v>
      </c>
      <c r="N73" s="32"/>
      <c r="O73" s="32"/>
      <c r="P73" s="2">
        <v>9</v>
      </c>
      <c r="Q73" s="32"/>
      <c r="R73" s="32"/>
      <c r="S73" s="2">
        <v>14</v>
      </c>
      <c r="T73" s="32">
        <v>373.33714466571064</v>
      </c>
      <c r="U73" s="32"/>
      <c r="V73" s="2">
        <v>19</v>
      </c>
      <c r="W73" s="32">
        <v>751.58134456440712</v>
      </c>
      <c r="X73" s="32"/>
      <c r="Y73" s="2">
        <v>24</v>
      </c>
      <c r="Z73" s="32">
        <v>56.093239176952075</v>
      </c>
      <c r="AA73" s="32"/>
      <c r="AB73" s="2">
        <v>29</v>
      </c>
      <c r="AC73" s="32">
        <v>33.745210128827679</v>
      </c>
      <c r="AD73" s="32"/>
      <c r="AE73" s="2">
        <v>34</v>
      </c>
      <c r="AF73" s="32">
        <v>1.9586050866595284</v>
      </c>
      <c r="AG73" s="124"/>
      <c r="AH73" s="2">
        <v>39</v>
      </c>
      <c r="AI73" s="123"/>
      <c r="AJ73" s="123"/>
      <c r="AK73" s="117"/>
    </row>
    <row r="74" spans="1:37">
      <c r="A74" s="1" t="s">
        <v>827</v>
      </c>
      <c r="B74" s="125"/>
      <c r="C74" s="125">
        <v>12250</v>
      </c>
      <c r="D74" s="125">
        <v>9250</v>
      </c>
      <c r="E74" s="125"/>
      <c r="F74" s="125">
        <v>587.5</v>
      </c>
      <c r="G74" s="125">
        <v>21.25</v>
      </c>
      <c r="H74" s="125"/>
      <c r="I74" s="127"/>
      <c r="J74" s="127" t="s">
        <v>765</v>
      </c>
      <c r="K74" s="1" t="s">
        <v>759</v>
      </c>
      <c r="L74" s="1" t="s">
        <v>760</v>
      </c>
      <c r="M74" s="2"/>
      <c r="N74" s="125"/>
      <c r="O74" s="125"/>
      <c r="P74" s="2">
        <v>10</v>
      </c>
      <c r="Q74" s="125">
        <v>12250</v>
      </c>
      <c r="R74" s="125"/>
      <c r="S74" s="2">
        <v>15</v>
      </c>
      <c r="T74" s="125">
        <v>9250</v>
      </c>
      <c r="U74" s="125"/>
      <c r="V74" s="2">
        <v>20</v>
      </c>
      <c r="W74" s="125">
        <v>587.5</v>
      </c>
      <c r="X74" s="125"/>
      <c r="Y74" s="2">
        <v>25</v>
      </c>
      <c r="Z74" s="125"/>
      <c r="AA74" s="125"/>
      <c r="AB74" s="2">
        <v>30</v>
      </c>
      <c r="AC74" s="125">
        <v>21.25</v>
      </c>
      <c r="AD74" s="125"/>
      <c r="AE74" s="2">
        <v>35</v>
      </c>
      <c r="AF74" s="126"/>
      <c r="AG74" s="125"/>
      <c r="AH74" s="2"/>
      <c r="AI74" s="127"/>
      <c r="AJ74" s="125"/>
      <c r="AK74" s="18"/>
    </row>
    <row r="75" spans="1:37">
      <c r="A75" s="1" t="s">
        <v>827</v>
      </c>
      <c r="B75" s="125"/>
      <c r="C75" s="125">
        <v>8375</v>
      </c>
      <c r="D75" s="125">
        <v>8375</v>
      </c>
      <c r="E75" s="125"/>
      <c r="F75" s="125">
        <v>662.5</v>
      </c>
      <c r="G75" s="125">
        <v>36.25</v>
      </c>
      <c r="H75" s="125"/>
      <c r="I75" s="127"/>
      <c r="J75" s="127" t="s">
        <v>765</v>
      </c>
      <c r="K75" s="1" t="s">
        <v>759</v>
      </c>
      <c r="L75" s="1" t="s">
        <v>760</v>
      </c>
      <c r="M75" s="2"/>
      <c r="N75" s="125"/>
      <c r="O75" s="125"/>
      <c r="P75" s="2">
        <v>10</v>
      </c>
      <c r="Q75" s="125">
        <v>8375</v>
      </c>
      <c r="R75" s="125"/>
      <c r="S75" s="2">
        <v>15</v>
      </c>
      <c r="T75" s="125">
        <v>8375</v>
      </c>
      <c r="U75" s="125"/>
      <c r="V75" s="2">
        <v>20</v>
      </c>
      <c r="W75" s="125">
        <v>662.5</v>
      </c>
      <c r="X75" s="125"/>
      <c r="Y75" s="2">
        <v>25</v>
      </c>
      <c r="Z75" s="125"/>
      <c r="AA75" s="125"/>
      <c r="AB75" s="2">
        <v>30</v>
      </c>
      <c r="AC75" s="125">
        <v>36.25</v>
      </c>
      <c r="AD75" s="125"/>
      <c r="AE75" s="2">
        <v>35</v>
      </c>
      <c r="AF75" s="126"/>
      <c r="AG75" s="125"/>
      <c r="AH75" s="2"/>
      <c r="AI75" s="127"/>
      <c r="AJ75" s="125"/>
      <c r="AK75" s="18"/>
    </row>
    <row r="76" spans="1:37">
      <c r="A76" s="1" t="s">
        <v>827</v>
      </c>
      <c r="B76" s="125"/>
      <c r="C76" s="125">
        <v>22500</v>
      </c>
      <c r="D76" s="125">
        <v>6625</v>
      </c>
      <c r="E76" s="125"/>
      <c r="F76" s="125">
        <v>562.5</v>
      </c>
      <c r="G76" s="125">
        <v>51.25</v>
      </c>
      <c r="H76" s="125"/>
      <c r="I76" s="127"/>
      <c r="J76" s="127" t="s">
        <v>765</v>
      </c>
      <c r="K76" s="1" t="s">
        <v>759</v>
      </c>
      <c r="L76" s="1" t="s">
        <v>760</v>
      </c>
      <c r="M76" s="2"/>
      <c r="N76" s="125"/>
      <c r="O76" s="125"/>
      <c r="P76" s="2">
        <v>10</v>
      </c>
      <c r="Q76" s="125">
        <v>22500</v>
      </c>
      <c r="R76" s="125"/>
      <c r="S76" s="2">
        <v>15</v>
      </c>
      <c r="T76" s="125">
        <v>6625</v>
      </c>
      <c r="U76" s="125"/>
      <c r="V76" s="2">
        <v>20</v>
      </c>
      <c r="W76" s="125">
        <v>562.5</v>
      </c>
      <c r="X76" s="125"/>
      <c r="Y76" s="2">
        <v>25</v>
      </c>
      <c r="Z76" s="125"/>
      <c r="AA76" s="125"/>
      <c r="AB76" s="2">
        <v>30</v>
      </c>
      <c r="AC76" s="125">
        <v>51.25</v>
      </c>
      <c r="AD76" s="125"/>
      <c r="AE76" s="2">
        <v>35</v>
      </c>
      <c r="AF76" s="126"/>
      <c r="AG76" s="125"/>
      <c r="AH76" s="2"/>
      <c r="AI76" s="127"/>
      <c r="AJ76" s="125"/>
      <c r="AK76" s="18"/>
    </row>
    <row r="77" spans="1:37">
      <c r="A77" s="1" t="s">
        <v>827</v>
      </c>
      <c r="B77" s="125"/>
      <c r="C77" s="125">
        <v>17500</v>
      </c>
      <c r="D77" s="125">
        <v>2000</v>
      </c>
      <c r="E77" s="125"/>
      <c r="F77" s="125">
        <v>750</v>
      </c>
      <c r="G77" s="125">
        <v>150</v>
      </c>
      <c r="H77" s="125"/>
      <c r="I77" s="127"/>
      <c r="J77" s="127" t="s">
        <v>765</v>
      </c>
      <c r="K77" s="1" t="s">
        <v>759</v>
      </c>
      <c r="L77" s="1" t="s">
        <v>760</v>
      </c>
      <c r="M77" s="2"/>
      <c r="N77" s="125"/>
      <c r="O77" s="125"/>
      <c r="P77" s="2">
        <v>10</v>
      </c>
      <c r="Q77" s="125">
        <v>17500</v>
      </c>
      <c r="R77" s="125"/>
      <c r="S77" s="2">
        <v>15</v>
      </c>
      <c r="T77" s="125">
        <v>2000</v>
      </c>
      <c r="U77" s="125"/>
      <c r="V77" s="2">
        <v>20</v>
      </c>
      <c r="W77" s="125">
        <v>750</v>
      </c>
      <c r="X77" s="125"/>
      <c r="Y77" s="2">
        <v>25</v>
      </c>
      <c r="Z77" s="125"/>
      <c r="AA77" s="125"/>
      <c r="AB77" s="2">
        <v>30</v>
      </c>
      <c r="AC77" s="125">
        <v>150</v>
      </c>
      <c r="AD77" s="125"/>
      <c r="AE77" s="2">
        <v>35</v>
      </c>
      <c r="AF77" s="126"/>
      <c r="AG77" s="125"/>
      <c r="AH77" s="2"/>
      <c r="AI77" s="127"/>
      <c r="AJ77" s="125"/>
      <c r="AK77" s="18"/>
    </row>
    <row r="78" spans="1:37">
      <c r="A78" s="1" t="s">
        <v>827</v>
      </c>
      <c r="B78" s="125"/>
      <c r="C78" s="125">
        <v>4750</v>
      </c>
      <c r="D78" s="125">
        <v>837.5</v>
      </c>
      <c r="E78" s="125"/>
      <c r="F78" s="125">
        <v>712.5</v>
      </c>
      <c r="G78" s="125">
        <v>32.5</v>
      </c>
      <c r="H78" s="125"/>
      <c r="I78" s="127"/>
      <c r="J78" s="127" t="s">
        <v>765</v>
      </c>
      <c r="K78" s="1" t="s">
        <v>759</v>
      </c>
      <c r="L78" s="1" t="s">
        <v>763</v>
      </c>
      <c r="M78" s="2"/>
      <c r="N78" s="125"/>
      <c r="O78" s="125"/>
      <c r="P78" s="2">
        <v>10</v>
      </c>
      <c r="Q78" s="125">
        <v>4750</v>
      </c>
      <c r="R78" s="125"/>
      <c r="S78" s="2">
        <v>15</v>
      </c>
      <c r="T78" s="125">
        <v>837.5</v>
      </c>
      <c r="U78" s="125"/>
      <c r="V78" s="2">
        <v>20</v>
      </c>
      <c r="W78" s="125">
        <v>712.5</v>
      </c>
      <c r="X78" s="125"/>
      <c r="Y78" s="2">
        <v>25</v>
      </c>
      <c r="Z78" s="125"/>
      <c r="AA78" s="125"/>
      <c r="AB78" s="2">
        <v>30</v>
      </c>
      <c r="AC78" s="125">
        <v>32.5</v>
      </c>
      <c r="AD78" s="125"/>
      <c r="AE78" s="2">
        <v>35</v>
      </c>
      <c r="AF78" s="126"/>
      <c r="AG78" s="125"/>
      <c r="AH78" s="2"/>
      <c r="AI78" s="127"/>
      <c r="AJ78" s="125"/>
      <c r="AK78" s="18"/>
    </row>
    <row r="79" spans="1:37">
      <c r="A79" s="1" t="s">
        <v>827</v>
      </c>
      <c r="B79" s="125"/>
      <c r="C79" s="125">
        <v>3250</v>
      </c>
      <c r="D79" s="125">
        <v>300</v>
      </c>
      <c r="E79" s="125"/>
      <c r="F79" s="125">
        <v>650</v>
      </c>
      <c r="G79" s="125">
        <v>22.5</v>
      </c>
      <c r="H79" s="125"/>
      <c r="I79" s="127"/>
      <c r="J79" s="127" t="s">
        <v>765</v>
      </c>
      <c r="K79" s="1" t="s">
        <v>759</v>
      </c>
      <c r="L79" s="1" t="s">
        <v>763</v>
      </c>
      <c r="M79" s="2"/>
      <c r="N79" s="125"/>
      <c r="O79" s="125"/>
      <c r="P79" s="2">
        <v>10</v>
      </c>
      <c r="Q79" s="125">
        <v>3250</v>
      </c>
      <c r="R79" s="125"/>
      <c r="S79" s="2">
        <v>15</v>
      </c>
      <c r="T79" s="125">
        <v>300</v>
      </c>
      <c r="U79" s="125"/>
      <c r="V79" s="2">
        <v>20</v>
      </c>
      <c r="W79" s="125">
        <v>650</v>
      </c>
      <c r="X79" s="125"/>
      <c r="Y79" s="2">
        <v>25</v>
      </c>
      <c r="Z79" s="125"/>
      <c r="AA79" s="125"/>
      <c r="AB79" s="2">
        <v>30</v>
      </c>
      <c r="AC79" s="125">
        <v>22.5</v>
      </c>
      <c r="AD79" s="125"/>
      <c r="AE79" s="2">
        <v>35</v>
      </c>
      <c r="AF79" s="126"/>
      <c r="AG79" s="125"/>
      <c r="AH79" s="2"/>
      <c r="AI79" s="127"/>
      <c r="AJ79" s="125"/>
      <c r="AK79" s="18"/>
    </row>
    <row r="80" spans="1:37">
      <c r="A80" s="1" t="s">
        <v>827</v>
      </c>
      <c r="B80" s="125"/>
      <c r="C80" s="125">
        <v>16250</v>
      </c>
      <c r="D80" s="125">
        <v>9000</v>
      </c>
      <c r="E80" s="125"/>
      <c r="F80" s="125">
        <v>362.5</v>
      </c>
      <c r="G80" s="125">
        <v>31.25</v>
      </c>
      <c r="H80" s="125"/>
      <c r="I80" s="127"/>
      <c r="J80" s="127" t="s">
        <v>765</v>
      </c>
      <c r="K80" s="1" t="s">
        <v>822</v>
      </c>
      <c r="L80" s="1" t="s">
        <v>823</v>
      </c>
      <c r="M80" s="2"/>
      <c r="N80" s="125"/>
      <c r="O80" s="125"/>
      <c r="P80" s="2">
        <v>10</v>
      </c>
      <c r="Q80" s="125">
        <v>16250</v>
      </c>
      <c r="R80" s="125"/>
      <c r="S80" s="2">
        <v>15</v>
      </c>
      <c r="T80" s="125">
        <v>9000</v>
      </c>
      <c r="U80" s="125"/>
      <c r="V80" s="2">
        <v>20</v>
      </c>
      <c r="W80" s="125">
        <v>362.5</v>
      </c>
      <c r="X80" s="125"/>
      <c r="Y80" s="2">
        <v>25</v>
      </c>
      <c r="Z80" s="125"/>
      <c r="AA80" s="125"/>
      <c r="AB80" s="2">
        <v>30</v>
      </c>
      <c r="AC80" s="125">
        <v>31.25</v>
      </c>
      <c r="AD80" s="125"/>
      <c r="AE80" s="2">
        <v>35</v>
      </c>
      <c r="AF80" s="126"/>
      <c r="AG80" s="125"/>
      <c r="AH80" s="2"/>
      <c r="AI80" s="127"/>
      <c r="AJ80" s="125"/>
      <c r="AK80" s="18"/>
    </row>
    <row r="81" spans="1:37">
      <c r="A81" s="1" t="s">
        <v>827</v>
      </c>
      <c r="B81" s="125"/>
      <c r="C81" s="125">
        <v>16250</v>
      </c>
      <c r="D81" s="125">
        <v>9375</v>
      </c>
      <c r="E81" s="125"/>
      <c r="F81" s="125">
        <v>612.5</v>
      </c>
      <c r="G81" s="125">
        <v>312.5</v>
      </c>
      <c r="H81" s="125"/>
      <c r="I81" s="127"/>
      <c r="J81" s="127" t="s">
        <v>765</v>
      </c>
      <c r="K81" s="1" t="s">
        <v>822</v>
      </c>
      <c r="L81" s="1" t="s">
        <v>824</v>
      </c>
      <c r="M81" s="2"/>
      <c r="N81" s="125"/>
      <c r="O81" s="125"/>
      <c r="P81" s="2">
        <v>10</v>
      </c>
      <c r="Q81" s="125">
        <v>16250</v>
      </c>
      <c r="R81" s="125"/>
      <c r="S81" s="2">
        <v>15</v>
      </c>
      <c r="T81" s="125">
        <v>9375</v>
      </c>
      <c r="U81" s="125"/>
      <c r="V81" s="2">
        <v>20</v>
      </c>
      <c r="W81" s="125">
        <v>612.5</v>
      </c>
      <c r="X81" s="125"/>
      <c r="Y81" s="2">
        <v>25</v>
      </c>
      <c r="Z81" s="125"/>
      <c r="AA81" s="125"/>
      <c r="AB81" s="2">
        <v>30</v>
      </c>
      <c r="AC81" s="125">
        <v>312.5</v>
      </c>
      <c r="AD81" s="125"/>
      <c r="AE81" s="2">
        <v>35</v>
      </c>
      <c r="AF81" s="126"/>
      <c r="AG81" s="125"/>
      <c r="AH81" s="2"/>
      <c r="AI81" s="127"/>
      <c r="AJ81" s="125"/>
      <c r="AK81" s="18"/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AFB3-EC3F-4B11-9F7C-7970D1FFEF2B}">
  <dimension ref="A1:M30"/>
  <sheetViews>
    <sheetView zoomScale="130" zoomScaleNormal="130" workbookViewId="0"/>
  </sheetViews>
  <sheetFormatPr defaultRowHeight="15.5"/>
  <cols>
    <col min="1" max="16384" width="8.6640625" style="1"/>
  </cols>
  <sheetData>
    <row r="1" spans="1:9">
      <c r="A1" s="128"/>
      <c r="B1" s="1" t="s">
        <v>887</v>
      </c>
      <c r="C1" s="1" t="s">
        <v>888</v>
      </c>
      <c r="D1" s="1" t="s">
        <v>889</v>
      </c>
      <c r="E1" s="1" t="s">
        <v>678</v>
      </c>
      <c r="F1" s="1" t="s">
        <v>890</v>
      </c>
      <c r="G1" s="1" t="s">
        <v>678</v>
      </c>
      <c r="H1" s="1" t="s">
        <v>891</v>
      </c>
      <c r="I1" s="1" t="s">
        <v>678</v>
      </c>
    </row>
    <row r="2" spans="1:9">
      <c r="A2" s="1" t="s">
        <v>837</v>
      </c>
      <c r="B2" s="1">
        <v>28</v>
      </c>
      <c r="C2" s="1">
        <v>1600</v>
      </c>
      <c r="D2" s="13">
        <v>2259.760627186798</v>
      </c>
      <c r="E2" s="13">
        <v>1488.588198206322</v>
      </c>
      <c r="F2" s="27">
        <v>1.9215885947046846E-2</v>
      </c>
      <c r="G2" s="27">
        <v>5.0188998241497531E-3</v>
      </c>
      <c r="H2" s="13">
        <f>F2*1000</f>
        <v>19.215885947046846</v>
      </c>
      <c r="I2" s="13">
        <f>G2*1000</f>
        <v>5.0188998241497531</v>
      </c>
    </row>
    <row r="3" spans="1:9">
      <c r="A3" s="1" t="s">
        <v>36</v>
      </c>
      <c r="B3" s="1">
        <v>0.6</v>
      </c>
      <c r="C3" s="1">
        <v>300</v>
      </c>
      <c r="D3" s="13">
        <v>1275.8165688790068</v>
      </c>
      <c r="E3" s="13">
        <v>937.85583697393929</v>
      </c>
      <c r="F3" s="27">
        <v>2.0827460299248441E-2</v>
      </c>
      <c r="G3" s="27">
        <v>1.0421466474401689E-2</v>
      </c>
      <c r="H3" s="13">
        <f>F3*1000</f>
        <v>20.82746029924844</v>
      </c>
      <c r="I3" s="13">
        <f>G3*1000</f>
        <v>10.421466474401688</v>
      </c>
    </row>
    <row r="4" spans="1:9">
      <c r="A4" s="1" t="s">
        <v>44</v>
      </c>
      <c r="B4" s="1">
        <v>6.5</v>
      </c>
      <c r="C4" s="1">
        <v>17</v>
      </c>
      <c r="D4" s="13">
        <v>1481.8658488211154</v>
      </c>
      <c r="E4" s="13">
        <v>938.42870384310629</v>
      </c>
      <c r="F4" s="27">
        <v>1.9217305782215737E-2</v>
      </c>
      <c r="G4" s="27">
        <v>1.6261542861231926E-2</v>
      </c>
      <c r="H4" s="13">
        <f>F4*1000</f>
        <v>19.217305782215735</v>
      </c>
      <c r="I4" s="13">
        <f>G4*1000</f>
        <v>16.261542861231927</v>
      </c>
    </row>
    <row r="5" spans="1:9">
      <c r="A5" s="1" t="s">
        <v>40</v>
      </c>
      <c r="B5" s="11">
        <f>3*0.005</f>
        <v>1.4999999999999999E-2</v>
      </c>
      <c r="C5" s="1">
        <f>0.35*3</f>
        <v>1.0499999999999998</v>
      </c>
      <c r="D5" s="13">
        <v>732.71141565353787</v>
      </c>
      <c r="E5" s="13">
        <v>354.64572732209234</v>
      </c>
      <c r="F5" s="27">
        <v>5.030172193028444E-2</v>
      </c>
      <c r="G5" s="27">
        <v>2.1688027261801284E-2</v>
      </c>
      <c r="H5" s="13">
        <f>F5*1000</f>
        <v>50.301721930284444</v>
      </c>
      <c r="I5" s="13">
        <f>G5*1000</f>
        <v>21.688027261801285</v>
      </c>
    </row>
    <row r="22" spans="10:13">
      <c r="J22" s="2"/>
      <c r="K22" s="2"/>
      <c r="L22" s="2"/>
      <c r="M22" s="2"/>
    </row>
    <row r="23" spans="10:13">
      <c r="J23" s="2"/>
      <c r="K23" s="2"/>
      <c r="L23" s="2"/>
      <c r="M23" s="2"/>
    </row>
    <row r="24" spans="10:13">
      <c r="J24" s="2"/>
      <c r="K24" s="2"/>
      <c r="L24" s="2"/>
      <c r="M24" s="2"/>
    </row>
    <row r="25" spans="10:13">
      <c r="J25" s="2"/>
      <c r="K25" s="2"/>
      <c r="L25" s="2"/>
      <c r="M25" s="2"/>
    </row>
    <row r="26" spans="10:13">
      <c r="J26" s="2"/>
      <c r="K26" s="2"/>
      <c r="L26" s="2"/>
      <c r="M26" s="2"/>
    </row>
    <row r="27" spans="10:13">
      <c r="J27" s="2"/>
      <c r="K27" s="2"/>
      <c r="L27" s="2"/>
      <c r="M27" s="2"/>
    </row>
    <row r="28" spans="10:13">
      <c r="J28" s="2"/>
      <c r="K28" s="2"/>
      <c r="L28" s="2"/>
      <c r="M28" s="2"/>
    </row>
    <row r="29" spans="10:13">
      <c r="J29" s="2"/>
      <c r="K29" s="2"/>
      <c r="L29" s="2"/>
      <c r="M29" s="2"/>
    </row>
    <row r="30" spans="10:13">
      <c r="J30" s="2"/>
      <c r="K30" s="2"/>
      <c r="L30" s="2"/>
      <c r="M30" s="2"/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461C-F290-4CE1-810C-F6E29FCA5664}">
  <dimension ref="A1:R20"/>
  <sheetViews>
    <sheetView zoomScale="130" zoomScaleNormal="130" workbookViewId="0"/>
  </sheetViews>
  <sheetFormatPr defaultRowHeight="15.5"/>
  <cols>
    <col min="1" max="1" width="7.75" style="62" bestFit="1" customWidth="1"/>
    <col min="2" max="2" width="18.08203125" style="62" customWidth="1"/>
    <col min="3" max="3" width="4.33203125" style="62" customWidth="1"/>
    <col min="4" max="4" width="6.5" style="62" bestFit="1" customWidth="1"/>
    <col min="5" max="9" width="5.75" style="62" bestFit="1" customWidth="1"/>
    <col min="10" max="10" width="4.58203125" style="62" bestFit="1" customWidth="1"/>
    <col min="11" max="13" width="5.75" style="62" bestFit="1" customWidth="1"/>
    <col min="14" max="14" width="7" style="62" bestFit="1" customWidth="1"/>
    <col min="15" max="15" width="6.33203125" style="62" bestFit="1" customWidth="1"/>
    <col min="16" max="16" width="5.75" style="62" bestFit="1" customWidth="1"/>
    <col min="17" max="17" width="6.75" style="62" bestFit="1" customWidth="1"/>
    <col min="18" max="18" width="8.9140625" style="62" customWidth="1"/>
    <col min="19" max="16384" width="8.6640625" style="62"/>
  </cols>
  <sheetData>
    <row r="1" spans="1:18" s="46" customFormat="1">
      <c r="C1" s="46" t="s">
        <v>892</v>
      </c>
    </row>
    <row r="2" spans="1:18" s="46" customFormat="1">
      <c r="A2" s="46" t="s">
        <v>785</v>
      </c>
      <c r="B2" s="46" t="s">
        <v>885</v>
      </c>
      <c r="C2" s="46" t="s">
        <v>893</v>
      </c>
      <c r="D2" s="46" t="s">
        <v>841</v>
      </c>
      <c r="E2" s="46" t="s">
        <v>845</v>
      </c>
      <c r="F2" s="46" t="s">
        <v>894</v>
      </c>
      <c r="G2" s="46" t="s">
        <v>895</v>
      </c>
      <c r="H2" s="46" t="s">
        <v>843</v>
      </c>
      <c r="I2" s="46" t="s">
        <v>896</v>
      </c>
      <c r="J2" s="46" t="s">
        <v>853</v>
      </c>
      <c r="K2" s="46" t="s">
        <v>847</v>
      </c>
      <c r="L2" s="46" t="s">
        <v>848</v>
      </c>
      <c r="M2" s="46" t="s">
        <v>842</v>
      </c>
      <c r="N2" s="46" t="s">
        <v>897</v>
      </c>
      <c r="O2" s="46" t="s">
        <v>852</v>
      </c>
      <c r="P2" s="46" t="s">
        <v>898</v>
      </c>
      <c r="Q2" s="46" t="s">
        <v>899</v>
      </c>
      <c r="R2" s="46" t="s">
        <v>846</v>
      </c>
    </row>
    <row r="3" spans="1:18" s="60" customFormat="1">
      <c r="A3" s="60">
        <v>121</v>
      </c>
      <c r="B3" s="60" t="s">
        <v>858</v>
      </c>
      <c r="C3" s="15">
        <v>90</v>
      </c>
      <c r="D3" s="61">
        <v>0.1401</v>
      </c>
      <c r="E3" s="61">
        <v>0.50970000000000004</v>
      </c>
      <c r="F3" s="61">
        <v>5.7999999999999996E-3</v>
      </c>
      <c r="G3" s="60">
        <v>0.51770000000000005</v>
      </c>
      <c r="H3" s="61">
        <v>0.34770000000000001</v>
      </c>
      <c r="I3" s="61">
        <v>7.4099999999999999E-2</v>
      </c>
      <c r="J3" s="61">
        <v>3.65</v>
      </c>
      <c r="K3" s="60">
        <v>0.4995</v>
      </c>
      <c r="L3" s="61">
        <v>54.89</v>
      </c>
      <c r="M3" s="61">
        <v>8.9899999999999994E-2</v>
      </c>
      <c r="N3" s="61">
        <v>1.1599999999999999E-2</v>
      </c>
      <c r="O3" s="61">
        <v>42.94</v>
      </c>
      <c r="P3" s="61">
        <v>2.1600000000000001E-2</v>
      </c>
      <c r="Q3" s="61">
        <v>103.69759999999999</v>
      </c>
      <c r="R3" s="61">
        <f t="shared" ref="R3:R20" si="0">J3/(1+(-0.00009913*C3^3 + 0.01123285*C3^2 + 0.12619926*C3 + 7.805065)/100)</f>
        <v>2.6471658607530961</v>
      </c>
    </row>
    <row r="4" spans="1:18" s="60" customFormat="1">
      <c r="A4" s="60">
        <v>123</v>
      </c>
      <c r="B4" s="60" t="s">
        <v>859</v>
      </c>
      <c r="C4" s="15">
        <v>90</v>
      </c>
      <c r="D4" s="61">
        <v>0.20619999999999999</v>
      </c>
      <c r="E4" s="61">
        <v>0.36520000000000002</v>
      </c>
      <c r="F4" s="61">
        <v>6.0000000000000001E-3</v>
      </c>
      <c r="G4" s="60">
        <v>0.54969999999999997</v>
      </c>
      <c r="H4" s="61">
        <v>0.40310000000000001</v>
      </c>
      <c r="I4" s="61">
        <v>0.14760000000000001</v>
      </c>
      <c r="J4" s="61">
        <v>3.57</v>
      </c>
      <c r="K4" s="60">
        <v>0.93240000000000001</v>
      </c>
      <c r="L4" s="61">
        <v>54.19</v>
      </c>
      <c r="M4" s="61">
        <v>0.1196</v>
      </c>
      <c r="N4" s="61">
        <v>4.5999999999999999E-3</v>
      </c>
      <c r="O4" s="61">
        <v>43.04</v>
      </c>
      <c r="P4" s="61">
        <v>1.2800000000000001E-2</v>
      </c>
      <c r="Q4" s="61">
        <v>103.5471</v>
      </c>
      <c r="R4" s="61">
        <f t="shared" si="0"/>
        <v>2.5891457870927543</v>
      </c>
    </row>
    <row r="5" spans="1:18" s="60" customFormat="1">
      <c r="A5" s="60">
        <v>128</v>
      </c>
      <c r="B5" s="60" t="s">
        <v>860</v>
      </c>
      <c r="C5" s="15">
        <v>62.5</v>
      </c>
      <c r="D5" s="61">
        <v>0.28270000000000001</v>
      </c>
      <c r="E5" s="61">
        <v>0.25080000000000002</v>
      </c>
      <c r="F5" s="61" t="s">
        <v>804</v>
      </c>
      <c r="G5" s="60">
        <v>0.84530000000000005</v>
      </c>
      <c r="H5" s="61">
        <v>0.43790000000000001</v>
      </c>
      <c r="I5" s="61">
        <v>0.115</v>
      </c>
      <c r="J5" s="61">
        <v>3.8</v>
      </c>
      <c r="K5" s="60">
        <v>0.69710000000000005</v>
      </c>
      <c r="L5" s="61">
        <v>54.52</v>
      </c>
      <c r="M5" s="61">
        <v>0.10199999999999999</v>
      </c>
      <c r="N5" s="61">
        <v>1.3100000000000001E-2</v>
      </c>
      <c r="O5" s="61">
        <v>41.38</v>
      </c>
      <c r="P5" s="61">
        <v>7.6E-3</v>
      </c>
      <c r="Q5" s="61">
        <v>102.45140000000001</v>
      </c>
      <c r="R5" s="61">
        <f t="shared" si="0"/>
        <v>2.8071382501564051</v>
      </c>
    </row>
    <row r="6" spans="1:18" s="60" customFormat="1">
      <c r="A6" s="60">
        <v>132</v>
      </c>
      <c r="B6" s="60" t="s">
        <v>863</v>
      </c>
      <c r="C6" s="15">
        <v>22.5</v>
      </c>
      <c r="D6" s="61">
        <v>0.217</v>
      </c>
      <c r="E6" s="61">
        <v>0.35870000000000002</v>
      </c>
      <c r="F6" s="61" t="s">
        <v>804</v>
      </c>
      <c r="G6" s="60">
        <v>0.54049999999999998</v>
      </c>
      <c r="H6" s="61">
        <v>0.41570000000000001</v>
      </c>
      <c r="I6" s="61">
        <v>8.43E-2</v>
      </c>
      <c r="J6" s="61">
        <v>3.51</v>
      </c>
      <c r="K6" s="60">
        <v>0.73380000000000001</v>
      </c>
      <c r="L6" s="61">
        <v>54.7</v>
      </c>
      <c r="M6" s="61">
        <v>0.1099</v>
      </c>
      <c r="N6" s="61">
        <v>1.8100000000000002E-2</v>
      </c>
      <c r="O6" s="61">
        <v>42.52</v>
      </c>
      <c r="P6" s="61">
        <v>1.8100000000000002E-2</v>
      </c>
      <c r="Q6" s="61">
        <v>103.226</v>
      </c>
      <c r="R6" s="61">
        <f t="shared" si="0"/>
        <v>3.046821415978894</v>
      </c>
    </row>
    <row r="7" spans="1:18" s="60" customFormat="1">
      <c r="A7" s="60">
        <v>134</v>
      </c>
      <c r="B7" s="60" t="s">
        <v>861</v>
      </c>
      <c r="C7" s="15">
        <v>90</v>
      </c>
      <c r="D7" s="61">
        <v>0.17730000000000001</v>
      </c>
      <c r="E7" s="61">
        <v>0.33900000000000002</v>
      </c>
      <c r="F7" s="61" t="s">
        <v>804</v>
      </c>
      <c r="G7" s="60">
        <v>0.58250000000000002</v>
      </c>
      <c r="H7" s="61">
        <v>0.33889999999999998</v>
      </c>
      <c r="I7" s="61">
        <v>0.126</v>
      </c>
      <c r="J7" s="61">
        <v>3.53</v>
      </c>
      <c r="K7" s="60">
        <v>0.83499999999999996</v>
      </c>
      <c r="L7" s="61">
        <v>54.62</v>
      </c>
      <c r="M7" s="61">
        <v>0.1028</v>
      </c>
      <c r="N7" s="61">
        <v>5.0000000000000001E-3</v>
      </c>
      <c r="O7" s="61">
        <v>41.79</v>
      </c>
      <c r="P7" s="61">
        <v>5.0000000000000001E-3</v>
      </c>
      <c r="Q7" s="61">
        <v>102.45140000000001</v>
      </c>
      <c r="R7" s="61">
        <f>J7/(1+(-0.00009913*C7^3 + 0.01123285*C7^2 + 0.12619926*C7 + 7.805065)/100)</f>
        <v>2.5601357502625834</v>
      </c>
    </row>
    <row r="8" spans="1:18" s="60" customFormat="1">
      <c r="A8" s="60">
        <v>138</v>
      </c>
      <c r="B8" s="60" t="s">
        <v>862</v>
      </c>
      <c r="C8" s="15">
        <v>0</v>
      </c>
      <c r="D8" s="61">
        <v>0.28710000000000002</v>
      </c>
      <c r="E8" s="61">
        <v>0.99219999999999997</v>
      </c>
      <c r="F8" s="61">
        <v>0.17169999999999999</v>
      </c>
      <c r="G8" s="60">
        <v>0.90959999999999996</v>
      </c>
      <c r="H8" s="61">
        <v>0.57950000000000002</v>
      </c>
      <c r="I8" s="61">
        <v>9.3299999999999994E-2</v>
      </c>
      <c r="J8" s="61">
        <v>3.26</v>
      </c>
      <c r="K8" s="60">
        <v>0.55689999999999995</v>
      </c>
      <c r="L8" s="61">
        <v>53.89</v>
      </c>
      <c r="M8" s="61">
        <v>6.6500000000000004E-2</v>
      </c>
      <c r="N8" s="61">
        <v>0.19289999999999999</v>
      </c>
      <c r="O8" s="61">
        <v>41.39</v>
      </c>
      <c r="P8" s="61">
        <v>1.6E-2</v>
      </c>
      <c r="Q8" s="61">
        <v>102.40560000000001</v>
      </c>
      <c r="R8" s="61">
        <f t="shared" si="0"/>
        <v>3.0239766563843729</v>
      </c>
    </row>
    <row r="9" spans="1:18" s="60" customFormat="1">
      <c r="A9" s="60">
        <v>144</v>
      </c>
      <c r="B9" s="60" t="s">
        <v>886</v>
      </c>
      <c r="C9" s="15">
        <v>22.5</v>
      </c>
      <c r="D9" s="61">
        <v>0.26190000000000002</v>
      </c>
      <c r="E9" s="61">
        <v>0.63949999999999996</v>
      </c>
      <c r="F9" s="61">
        <v>5.8999999999999999E-3</v>
      </c>
      <c r="G9" s="60">
        <v>0.73499999999999999</v>
      </c>
      <c r="H9" s="61">
        <v>0.6754</v>
      </c>
      <c r="I9" s="61">
        <v>0.26229999999999998</v>
      </c>
      <c r="J9" s="61">
        <v>2.95</v>
      </c>
      <c r="K9" s="60">
        <v>1.5</v>
      </c>
      <c r="L9" s="61">
        <v>53.25</v>
      </c>
      <c r="M9" s="61">
        <v>0.14729999999999999</v>
      </c>
      <c r="N9" s="61" t="s">
        <v>804</v>
      </c>
      <c r="O9" s="61">
        <v>40.78</v>
      </c>
      <c r="P9" s="61" t="s">
        <v>804</v>
      </c>
      <c r="Q9" s="61">
        <v>101.2072</v>
      </c>
      <c r="R9" s="61">
        <f t="shared" si="0"/>
        <v>2.5607188538853953</v>
      </c>
    </row>
    <row r="10" spans="1:18" s="129" customFormat="1">
      <c r="A10" s="129">
        <v>119</v>
      </c>
      <c r="B10" s="129" t="s">
        <v>864</v>
      </c>
      <c r="C10" s="22">
        <v>62.5</v>
      </c>
      <c r="D10" s="23">
        <v>8.1199999999999994E-2</v>
      </c>
      <c r="E10" s="23">
        <v>0.52539999999999998</v>
      </c>
      <c r="F10" s="23" t="s">
        <v>804</v>
      </c>
      <c r="G10" s="129">
        <v>0.67949999999999999</v>
      </c>
      <c r="H10" s="23">
        <v>0.44779999999999998</v>
      </c>
      <c r="I10" s="23">
        <v>5.1200000000000002E-2</v>
      </c>
      <c r="J10" s="23">
        <v>5.25</v>
      </c>
      <c r="K10" s="129">
        <v>0.15049999999999999</v>
      </c>
      <c r="L10" s="23">
        <v>54.77</v>
      </c>
      <c r="M10" s="23">
        <v>9.1499999999999998E-2</v>
      </c>
      <c r="N10" s="23">
        <v>1.46E-2</v>
      </c>
      <c r="O10" s="23">
        <v>42.71</v>
      </c>
      <c r="P10" s="23">
        <v>8.8999999999999999E-3</v>
      </c>
      <c r="Q10" s="23">
        <v>104.7805</v>
      </c>
      <c r="R10" s="23">
        <f t="shared" si="0"/>
        <v>3.8782831087687177</v>
      </c>
    </row>
    <row r="11" spans="1:18" s="129" customFormat="1">
      <c r="A11" s="129">
        <v>125</v>
      </c>
      <c r="B11" s="129" t="s">
        <v>865</v>
      </c>
      <c r="C11" s="22">
        <v>0</v>
      </c>
      <c r="D11" s="23">
        <v>0.12620000000000001</v>
      </c>
      <c r="E11" s="23">
        <v>0.65780000000000005</v>
      </c>
      <c r="F11" s="23">
        <v>3.7000000000000002E-3</v>
      </c>
      <c r="G11" s="129">
        <v>0.70530000000000004</v>
      </c>
      <c r="H11" s="23">
        <v>0.37690000000000001</v>
      </c>
      <c r="I11" s="23">
        <v>5.9499999999999997E-2</v>
      </c>
      <c r="J11" s="23">
        <v>3.96</v>
      </c>
      <c r="K11" s="129">
        <v>9.9500000000000005E-2</v>
      </c>
      <c r="L11" s="23">
        <v>55.23</v>
      </c>
      <c r="M11" s="23">
        <v>8.2699999999999996E-2</v>
      </c>
      <c r="N11" s="23">
        <v>5.0000000000000001E-4</v>
      </c>
      <c r="O11" s="23">
        <v>42.57</v>
      </c>
      <c r="P11" s="23" t="s">
        <v>804</v>
      </c>
      <c r="Q11" s="23">
        <v>103.872</v>
      </c>
      <c r="R11" s="23">
        <f t="shared" si="0"/>
        <v>3.6732967973258028</v>
      </c>
    </row>
    <row r="12" spans="1:18" s="129" customFormat="1">
      <c r="A12" s="129">
        <v>126</v>
      </c>
      <c r="B12" s="129" t="s">
        <v>866</v>
      </c>
      <c r="C12" s="22">
        <v>0</v>
      </c>
      <c r="D12" s="23">
        <v>0.1147</v>
      </c>
      <c r="E12" s="23">
        <v>0.96740000000000004</v>
      </c>
      <c r="F12" s="23">
        <v>1E-4</v>
      </c>
      <c r="G12" s="129">
        <v>0.70569999999999999</v>
      </c>
      <c r="H12" s="23">
        <v>0.48130000000000001</v>
      </c>
      <c r="I12" s="23">
        <v>9.9900000000000003E-2</v>
      </c>
      <c r="J12" s="23">
        <v>4.1100000000000003</v>
      </c>
      <c r="K12" s="129">
        <v>0.1089</v>
      </c>
      <c r="L12" s="23">
        <v>54.94</v>
      </c>
      <c r="M12" s="23">
        <v>8.3400000000000002E-2</v>
      </c>
      <c r="N12" s="23">
        <v>1.7100000000000001E-2</v>
      </c>
      <c r="O12" s="23">
        <v>41.72</v>
      </c>
      <c r="P12" s="23">
        <v>9.7999999999999997E-3</v>
      </c>
      <c r="Q12" s="23">
        <v>103.3582</v>
      </c>
      <c r="R12" s="23">
        <f t="shared" si="0"/>
        <v>3.812436827527538</v>
      </c>
    </row>
    <row r="13" spans="1:18" s="130" customFormat="1">
      <c r="A13" s="130">
        <v>113</v>
      </c>
      <c r="B13" s="130" t="s">
        <v>867</v>
      </c>
      <c r="C13" s="131">
        <v>0</v>
      </c>
      <c r="D13" s="132">
        <v>0.26729999999999998</v>
      </c>
      <c r="E13" s="132">
        <v>0.33379999999999999</v>
      </c>
      <c r="F13" s="132">
        <v>9.1000000000000004E-3</v>
      </c>
      <c r="G13" s="130">
        <v>0.61160000000000003</v>
      </c>
      <c r="H13" s="132">
        <v>0.12230000000000001</v>
      </c>
      <c r="I13" s="132">
        <v>6.2199999999999998E-2</v>
      </c>
      <c r="J13" s="132">
        <v>3.71</v>
      </c>
      <c r="K13" s="130">
        <v>0.29559999999999997</v>
      </c>
      <c r="L13" s="132">
        <v>54.54</v>
      </c>
      <c r="M13" s="132">
        <v>3.6999999999999998E-2</v>
      </c>
      <c r="N13" s="132">
        <v>5.0000000000000001E-3</v>
      </c>
      <c r="O13" s="132">
        <v>42.32</v>
      </c>
      <c r="P13" s="132">
        <v>5.1999999999999998E-3</v>
      </c>
      <c r="Q13" s="132">
        <v>102.319</v>
      </c>
      <c r="R13" s="132">
        <f t="shared" si="0"/>
        <v>3.4413967469895779</v>
      </c>
    </row>
    <row r="14" spans="1:18" s="130" customFormat="1">
      <c r="A14" s="130">
        <v>114</v>
      </c>
      <c r="B14" s="130" t="s">
        <v>868</v>
      </c>
      <c r="C14" s="131">
        <v>0</v>
      </c>
      <c r="D14" s="132">
        <v>0.17599999999999999</v>
      </c>
      <c r="E14" s="132">
        <v>0.31580000000000003</v>
      </c>
      <c r="F14" s="132">
        <v>2.2800000000000001E-2</v>
      </c>
      <c r="G14" s="130">
        <v>0.55669999999999997</v>
      </c>
      <c r="H14" s="132">
        <v>0.13880000000000001</v>
      </c>
      <c r="I14" s="132">
        <v>5.4399999999999997E-2</v>
      </c>
      <c r="J14" s="132">
        <v>3.82</v>
      </c>
      <c r="K14" s="130">
        <v>0.2949</v>
      </c>
      <c r="L14" s="132">
        <v>55.05</v>
      </c>
      <c r="M14" s="132">
        <v>7.4399999999999994E-2</v>
      </c>
      <c r="N14" s="132">
        <v>1.7100000000000001E-2</v>
      </c>
      <c r="O14" s="132">
        <v>41.88</v>
      </c>
      <c r="P14" s="132" t="s">
        <v>804</v>
      </c>
      <c r="Q14" s="132">
        <v>102.4008</v>
      </c>
      <c r="R14" s="132">
        <f t="shared" si="0"/>
        <v>3.5434327691375169</v>
      </c>
    </row>
    <row r="15" spans="1:18" s="130" customFormat="1">
      <c r="A15" s="130">
        <v>130</v>
      </c>
      <c r="B15" s="130" t="s">
        <v>869</v>
      </c>
      <c r="C15" s="131">
        <v>90</v>
      </c>
      <c r="D15" s="132">
        <v>0.26419999999999999</v>
      </c>
      <c r="E15" s="132">
        <v>0.29220000000000002</v>
      </c>
      <c r="F15" s="132">
        <v>4.3E-3</v>
      </c>
      <c r="G15" s="130">
        <v>0.67520000000000002</v>
      </c>
      <c r="H15" s="132">
        <v>7.2700000000000001E-2</v>
      </c>
      <c r="I15" s="132">
        <v>7.2599999999999998E-2</v>
      </c>
      <c r="J15" s="132">
        <v>4.51</v>
      </c>
      <c r="K15" s="130">
        <v>0.3322</v>
      </c>
      <c r="L15" s="132">
        <v>54.36</v>
      </c>
      <c r="M15" s="132">
        <v>8.2600000000000007E-2</v>
      </c>
      <c r="N15" s="132" t="s">
        <v>804</v>
      </c>
      <c r="O15" s="132">
        <v>42.75</v>
      </c>
      <c r="P15" s="132" t="s">
        <v>804</v>
      </c>
      <c r="Q15" s="132">
        <v>103.41589999999999</v>
      </c>
      <c r="R15" s="132">
        <f t="shared" si="0"/>
        <v>3.270881652601771</v>
      </c>
    </row>
    <row r="16" spans="1:18" s="130" customFormat="1">
      <c r="A16" s="130">
        <v>131</v>
      </c>
      <c r="B16" s="130" t="s">
        <v>870</v>
      </c>
      <c r="C16" s="131">
        <v>90</v>
      </c>
      <c r="D16" s="132">
        <v>0.10349999999999999</v>
      </c>
      <c r="E16" s="132">
        <v>0.58499999999999996</v>
      </c>
      <c r="F16" s="132">
        <v>1.2800000000000001E-2</v>
      </c>
      <c r="G16" s="130">
        <v>0.4486</v>
      </c>
      <c r="H16" s="132">
        <v>0.1676</v>
      </c>
      <c r="I16" s="132">
        <v>5.3499999999999999E-2</v>
      </c>
      <c r="J16" s="132">
        <v>4.6900000000000004</v>
      </c>
      <c r="K16" s="130">
        <v>0.1799</v>
      </c>
      <c r="L16" s="132">
        <v>54.1</v>
      </c>
      <c r="M16" s="132">
        <v>6.8599999999999994E-2</v>
      </c>
      <c r="N16" s="132">
        <v>6.0000000000000001E-3</v>
      </c>
      <c r="O16" s="132">
        <v>42.6</v>
      </c>
      <c r="P16" s="132" t="s">
        <v>804</v>
      </c>
      <c r="Q16" s="132">
        <v>103.0154</v>
      </c>
      <c r="R16" s="132">
        <f t="shared" si="0"/>
        <v>3.4014268183375407</v>
      </c>
    </row>
    <row r="17" spans="1:18" s="130" customFormat="1">
      <c r="A17" s="130">
        <v>136</v>
      </c>
      <c r="B17" s="130" t="s">
        <v>871</v>
      </c>
      <c r="C17" s="131">
        <v>90</v>
      </c>
      <c r="D17" s="132">
        <v>0.22020000000000001</v>
      </c>
      <c r="E17" s="132">
        <v>0.25869999999999999</v>
      </c>
      <c r="F17" s="132">
        <v>2.07E-2</v>
      </c>
      <c r="G17" s="130">
        <v>0.78380000000000005</v>
      </c>
      <c r="H17" s="132">
        <v>9.6699999999999994E-2</v>
      </c>
      <c r="I17" s="132">
        <v>4.7500000000000001E-2</v>
      </c>
      <c r="J17" s="132">
        <v>4.1900000000000004</v>
      </c>
      <c r="K17" s="130">
        <v>0.23319999999999999</v>
      </c>
      <c r="L17" s="132">
        <v>55.22</v>
      </c>
      <c r="M17" s="132">
        <v>0.1024</v>
      </c>
      <c r="N17" s="132" t="s">
        <v>804</v>
      </c>
      <c r="O17" s="132">
        <v>42.01</v>
      </c>
      <c r="P17" s="132" t="s">
        <v>804</v>
      </c>
      <c r="Q17" s="132">
        <v>103.1831</v>
      </c>
      <c r="R17" s="132">
        <f t="shared" si="0"/>
        <v>3.0388013579604043</v>
      </c>
    </row>
    <row r="18" spans="1:18" s="130" customFormat="1">
      <c r="A18" s="130">
        <v>137</v>
      </c>
      <c r="B18" s="130" t="s">
        <v>872</v>
      </c>
      <c r="C18" s="131">
        <v>90</v>
      </c>
      <c r="D18" s="132">
        <v>0.12429999999999999</v>
      </c>
      <c r="E18" s="132">
        <v>0.68049999999999999</v>
      </c>
      <c r="F18" s="132">
        <v>3.6999999999999998E-2</v>
      </c>
      <c r="G18" s="130">
        <v>0.66600000000000004</v>
      </c>
      <c r="H18" s="132">
        <v>0.11070000000000001</v>
      </c>
      <c r="I18" s="132">
        <v>4.4900000000000002E-2</v>
      </c>
      <c r="J18" s="132">
        <v>4.1900000000000004</v>
      </c>
      <c r="K18" s="130">
        <v>0.15310000000000001</v>
      </c>
      <c r="L18" s="132">
        <v>54.86</v>
      </c>
      <c r="M18" s="132">
        <v>7.3700000000000002E-2</v>
      </c>
      <c r="N18" s="132" t="s">
        <v>804</v>
      </c>
      <c r="O18" s="132">
        <v>41.86</v>
      </c>
      <c r="P18" s="132" t="s">
        <v>804</v>
      </c>
      <c r="Q18" s="132">
        <v>102.8001</v>
      </c>
      <c r="R18" s="132">
        <f t="shared" si="0"/>
        <v>3.0388013579604043</v>
      </c>
    </row>
    <row r="19" spans="1:18" s="130" customFormat="1">
      <c r="A19" s="130">
        <v>142</v>
      </c>
      <c r="B19" s="130" t="s">
        <v>873</v>
      </c>
      <c r="C19" s="131">
        <v>90</v>
      </c>
      <c r="D19" s="132">
        <v>0.24990000000000001</v>
      </c>
      <c r="E19" s="132">
        <v>0.29289999999999999</v>
      </c>
      <c r="F19" s="132">
        <v>3.4500000000000003E-2</v>
      </c>
      <c r="G19" s="130">
        <v>0.57240000000000002</v>
      </c>
      <c r="H19" s="132">
        <v>8.6300000000000002E-2</v>
      </c>
      <c r="I19" s="132">
        <v>4.8399999999999999E-2</v>
      </c>
      <c r="J19" s="132">
        <v>4.78</v>
      </c>
      <c r="K19" s="130">
        <v>0.15229999999999999</v>
      </c>
      <c r="L19" s="132">
        <v>54.53</v>
      </c>
      <c r="M19" s="132">
        <v>8.6300000000000002E-2</v>
      </c>
      <c r="N19" s="132">
        <v>6.25E-2</v>
      </c>
      <c r="O19" s="132">
        <v>42.11</v>
      </c>
      <c r="P19" s="132">
        <v>1.6E-2</v>
      </c>
      <c r="Q19" s="132">
        <v>103.0214</v>
      </c>
      <c r="R19" s="132">
        <f t="shared" si="0"/>
        <v>3.4666994012054251</v>
      </c>
    </row>
    <row r="20" spans="1:18" s="130" customFormat="1">
      <c r="A20" s="130">
        <v>143</v>
      </c>
      <c r="B20" s="130" t="s">
        <v>874</v>
      </c>
      <c r="C20" s="131">
        <v>90</v>
      </c>
      <c r="D20" s="132">
        <v>2.1100000000000001E-2</v>
      </c>
      <c r="E20" s="132">
        <v>0.3987</v>
      </c>
      <c r="F20" s="132">
        <v>8.6E-3</v>
      </c>
      <c r="G20" s="130">
        <v>0.30580000000000002</v>
      </c>
      <c r="H20" s="132">
        <v>0.1133</v>
      </c>
      <c r="I20" s="132">
        <v>2.5899999999999999E-2</v>
      </c>
      <c r="J20" s="132">
        <v>4.9800000000000004</v>
      </c>
      <c r="K20" s="130">
        <v>9.7600000000000006E-2</v>
      </c>
      <c r="L20" s="132">
        <v>55.19</v>
      </c>
      <c r="M20" s="132">
        <v>6.9000000000000006E-2</v>
      </c>
      <c r="N20" s="132">
        <v>4.5999999999999999E-3</v>
      </c>
      <c r="O20" s="132">
        <v>42.07</v>
      </c>
      <c r="P20" s="132" t="s">
        <v>804</v>
      </c>
      <c r="Q20" s="132">
        <v>103.28449999999999</v>
      </c>
      <c r="R20" s="132">
        <f t="shared" si="0"/>
        <v>3.61174958535628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EF816-7E52-47BC-A911-50674DE52A2F}">
  <dimension ref="A1:AA50"/>
  <sheetViews>
    <sheetView zoomScale="130" zoomScaleNormal="130" workbookViewId="0">
      <pane xSplit="3" ySplit="2" topLeftCell="P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5"/>
  <cols>
    <col min="1" max="16384" width="8.6640625" style="64"/>
  </cols>
  <sheetData>
    <row r="1" spans="1:20" s="46" customFormat="1" ht="15.5">
      <c r="C1" s="46" t="s">
        <v>892</v>
      </c>
    </row>
    <row r="2" spans="1:20" s="46" customFormat="1" ht="15.5">
      <c r="A2" s="46" t="s">
        <v>785</v>
      </c>
      <c r="B2" s="46" t="s">
        <v>885</v>
      </c>
      <c r="C2" s="46" t="s">
        <v>893</v>
      </c>
      <c r="D2" s="46" t="s">
        <v>841</v>
      </c>
      <c r="E2" s="46" t="s">
        <v>845</v>
      </c>
      <c r="F2" s="46" t="s">
        <v>894</v>
      </c>
      <c r="G2" s="46" t="s">
        <v>895</v>
      </c>
      <c r="H2" s="46" t="s">
        <v>843</v>
      </c>
      <c r="I2" s="46" t="s">
        <v>896</v>
      </c>
      <c r="J2" s="46" t="s">
        <v>853</v>
      </c>
      <c r="K2" s="46" t="s">
        <v>847</v>
      </c>
      <c r="L2" s="46" t="s">
        <v>848</v>
      </c>
      <c r="M2" s="46" t="s">
        <v>842</v>
      </c>
      <c r="N2" s="46" t="s">
        <v>897</v>
      </c>
      <c r="O2" s="46" t="s">
        <v>852</v>
      </c>
      <c r="P2" s="46" t="s">
        <v>898</v>
      </c>
      <c r="Q2" s="46" t="s">
        <v>899</v>
      </c>
      <c r="R2" s="46" t="s">
        <v>905</v>
      </c>
      <c r="S2" s="46" t="s">
        <v>906</v>
      </c>
    </row>
    <row r="3" spans="1:20" s="62" customFormat="1" ht="15.5">
      <c r="A3" s="62">
        <v>12</v>
      </c>
      <c r="B3" s="62" t="s">
        <v>907</v>
      </c>
      <c r="C3" s="2">
        <v>90</v>
      </c>
      <c r="D3" s="17">
        <v>0.17530000000000001</v>
      </c>
      <c r="E3" s="17">
        <v>0.50190000000000001</v>
      </c>
      <c r="F3" s="17" t="s">
        <v>804</v>
      </c>
      <c r="G3" s="62">
        <v>0.30959999999999999</v>
      </c>
      <c r="H3" s="17">
        <v>3.8399999999999997E-2</v>
      </c>
      <c r="I3" s="17">
        <v>8.8000000000000005E-3</v>
      </c>
      <c r="J3" s="17">
        <v>4.53</v>
      </c>
      <c r="K3" s="62">
        <v>0.36680000000000001</v>
      </c>
      <c r="L3" s="2">
        <v>54.6</v>
      </c>
      <c r="M3" s="17" t="s">
        <v>804</v>
      </c>
      <c r="N3" s="17">
        <v>1.61E-2</v>
      </c>
      <c r="O3" s="2">
        <v>42.17</v>
      </c>
      <c r="P3" s="17" t="s">
        <v>804</v>
      </c>
      <c r="Q3" s="17">
        <v>102.71680000000001</v>
      </c>
      <c r="R3" s="2">
        <f>(J3-J$7)/J$7*100</f>
        <v>17.968750000000011</v>
      </c>
      <c r="S3" s="2">
        <f>(K3-K$7)/K$7*100</f>
        <v>-8.1721601743385178E-2</v>
      </c>
      <c r="T3" s="2"/>
    </row>
    <row r="4" spans="1:20" s="62" customFormat="1" ht="15.5">
      <c r="A4" s="62">
        <v>13</v>
      </c>
      <c r="B4" s="62" t="s">
        <v>908</v>
      </c>
      <c r="C4" s="2">
        <v>67.5</v>
      </c>
      <c r="D4" s="17">
        <v>0.18759999999999999</v>
      </c>
      <c r="E4" s="17">
        <v>0.46439999999999998</v>
      </c>
      <c r="F4" s="17" t="s">
        <v>804</v>
      </c>
      <c r="G4" s="62">
        <v>0.32450000000000001</v>
      </c>
      <c r="H4" s="17">
        <v>2.5000000000000001E-2</v>
      </c>
      <c r="I4" s="17" t="s">
        <v>804</v>
      </c>
      <c r="J4" s="17">
        <v>4.7300000000000004</v>
      </c>
      <c r="K4" s="62">
        <v>0.33939999999999998</v>
      </c>
      <c r="L4" s="2">
        <v>54.29</v>
      </c>
      <c r="M4" s="17">
        <v>2.3699999999999999E-2</v>
      </c>
      <c r="N4" s="17">
        <v>8.9999999999999993E-3</v>
      </c>
      <c r="O4" s="2">
        <v>42.36</v>
      </c>
      <c r="P4" s="17" t="s">
        <v>804</v>
      </c>
      <c r="Q4" s="17">
        <v>102.7535</v>
      </c>
      <c r="R4" s="2">
        <f t="shared" ref="R4:S7" si="0">(J4-J$7)/J$7*100</f>
        <v>23.17708333333335</v>
      </c>
      <c r="S4" s="2">
        <f t="shared" si="0"/>
        <v>-7.5456278943067296</v>
      </c>
      <c r="T4" s="2"/>
    </row>
    <row r="5" spans="1:20" s="62" customFormat="1" ht="15.5">
      <c r="A5" s="62">
        <v>14</v>
      </c>
      <c r="B5" s="62" t="s">
        <v>909</v>
      </c>
      <c r="C5" s="2">
        <v>45</v>
      </c>
      <c r="D5" s="17">
        <v>0.186</v>
      </c>
      <c r="E5" s="17">
        <v>0.4622</v>
      </c>
      <c r="F5" s="17" t="s">
        <v>804</v>
      </c>
      <c r="G5" s="62">
        <v>0.33700000000000002</v>
      </c>
      <c r="H5" s="17">
        <v>2.3099999999999999E-2</v>
      </c>
      <c r="I5" s="17">
        <v>1.7299999999999999E-2</v>
      </c>
      <c r="J5" s="17">
        <v>4.5599999999999996</v>
      </c>
      <c r="K5" s="62">
        <v>0.37059999999999998</v>
      </c>
      <c r="L5" s="2">
        <v>54.93</v>
      </c>
      <c r="M5" s="17">
        <v>1.01E-2</v>
      </c>
      <c r="N5" s="17" t="s">
        <v>804</v>
      </c>
      <c r="O5" s="2">
        <v>42.77</v>
      </c>
      <c r="P5" s="17">
        <v>1.5299999999999999E-2</v>
      </c>
      <c r="Q5" s="17">
        <v>103.6816</v>
      </c>
      <c r="R5" s="2">
        <f t="shared" si="0"/>
        <v>18.749999999999993</v>
      </c>
      <c r="S5" s="2">
        <f t="shared" si="0"/>
        <v>0.95341868700626631</v>
      </c>
      <c r="T5" s="2"/>
    </row>
    <row r="6" spans="1:20" s="62" customFormat="1" ht="15.5">
      <c r="A6" s="62">
        <v>15</v>
      </c>
      <c r="B6" s="62" t="s">
        <v>910</v>
      </c>
      <c r="C6" s="2">
        <v>22.5</v>
      </c>
      <c r="D6" s="17">
        <v>0.22919999999999999</v>
      </c>
      <c r="E6" s="17">
        <v>0.50190000000000001</v>
      </c>
      <c r="F6" s="17" t="s">
        <v>804</v>
      </c>
      <c r="G6" s="62">
        <v>0.50170000000000003</v>
      </c>
      <c r="H6" s="17">
        <v>2.7E-2</v>
      </c>
      <c r="I6" s="17" t="s">
        <v>804</v>
      </c>
      <c r="J6" s="17">
        <v>3.97</v>
      </c>
      <c r="K6" s="62">
        <v>0.4173</v>
      </c>
      <c r="L6" s="2">
        <v>54.43</v>
      </c>
      <c r="M6" s="17">
        <v>2.6599999999999999E-2</v>
      </c>
      <c r="N6" s="17" t="s">
        <v>804</v>
      </c>
      <c r="O6" s="2">
        <v>42.08</v>
      </c>
      <c r="P6" s="17">
        <v>2.52E-2</v>
      </c>
      <c r="Q6" s="17">
        <v>102.2089</v>
      </c>
      <c r="R6" s="2">
        <f t="shared" si="0"/>
        <v>3.3854166666666754</v>
      </c>
      <c r="S6" s="2">
        <f t="shared" si="0"/>
        <v>13.674748025061298</v>
      </c>
      <c r="T6" s="2"/>
    </row>
    <row r="7" spans="1:20" s="62" customFormat="1" ht="15.5">
      <c r="A7" s="62">
        <v>11</v>
      </c>
      <c r="B7" s="62" t="s">
        <v>911</v>
      </c>
      <c r="C7" s="2">
        <v>0</v>
      </c>
      <c r="D7" s="17">
        <v>0.17849999999999999</v>
      </c>
      <c r="E7" s="17">
        <v>0.4612</v>
      </c>
      <c r="F7" s="17" t="s">
        <v>804</v>
      </c>
      <c r="G7" s="62">
        <v>0.3957</v>
      </c>
      <c r="H7" s="17">
        <v>4.0000000000000001E-3</v>
      </c>
      <c r="I7" s="17">
        <v>2.1999999999999999E-2</v>
      </c>
      <c r="J7" s="17">
        <v>3.84</v>
      </c>
      <c r="K7" s="62">
        <v>0.36709999999999998</v>
      </c>
      <c r="L7" s="2">
        <v>55.09</v>
      </c>
      <c r="M7" s="17">
        <v>1.04E-2</v>
      </c>
      <c r="N7" s="17">
        <v>1.3599999999999999E-2</v>
      </c>
      <c r="O7" s="2">
        <v>42.52</v>
      </c>
      <c r="P7" s="17">
        <v>9.1999999999999998E-3</v>
      </c>
      <c r="Q7" s="17">
        <v>102.91160000000001</v>
      </c>
      <c r="R7" s="2">
        <f t="shared" si="0"/>
        <v>0</v>
      </c>
      <c r="S7" s="2">
        <f>(K7-K$7)/K$7*100</f>
        <v>0</v>
      </c>
      <c r="T7" s="2"/>
    </row>
    <row r="8" spans="1:20" s="62" customFormat="1" ht="15.5">
      <c r="A8" s="62">
        <v>5</v>
      </c>
      <c r="B8" s="62" t="s">
        <v>907</v>
      </c>
      <c r="C8" s="2">
        <v>90</v>
      </c>
      <c r="D8" s="17">
        <v>0.17749999999999999</v>
      </c>
      <c r="E8" s="17">
        <v>0.4662</v>
      </c>
      <c r="F8" s="17">
        <v>1.7399999999999999E-2</v>
      </c>
      <c r="G8" s="62">
        <v>0.33229999999999998</v>
      </c>
      <c r="H8" s="17">
        <v>5.6899999999999999E-2</v>
      </c>
      <c r="I8" s="17">
        <v>8.0000000000000004E-4</v>
      </c>
      <c r="J8" s="17">
        <v>4.68</v>
      </c>
      <c r="K8" s="62">
        <v>0.37659999999999999</v>
      </c>
      <c r="L8" s="2">
        <v>54.63</v>
      </c>
      <c r="M8" s="17">
        <v>2.5000000000000001E-3</v>
      </c>
      <c r="N8" s="17">
        <v>9.5999999999999992E-3</v>
      </c>
      <c r="O8" s="2">
        <v>42.43</v>
      </c>
      <c r="P8" s="17">
        <v>8.2000000000000007E-3</v>
      </c>
      <c r="Q8" s="17">
        <v>103.188</v>
      </c>
      <c r="R8" s="2">
        <f>(J8-J$12)/J$12*100</f>
        <v>25.133689839572178</v>
      </c>
      <c r="S8" s="2">
        <f>(K8-K$12)/K$12*100</f>
        <v>4.4950055493895649</v>
      </c>
      <c r="T8" s="2"/>
    </row>
    <row r="9" spans="1:20" s="62" customFormat="1" ht="15.5">
      <c r="A9" s="62">
        <v>6</v>
      </c>
      <c r="B9" s="62" t="s">
        <v>908</v>
      </c>
      <c r="C9" s="2">
        <v>67.5</v>
      </c>
      <c r="D9" s="17">
        <v>0.1391</v>
      </c>
      <c r="E9" s="17">
        <v>0.52490000000000003</v>
      </c>
      <c r="F9" s="17">
        <v>6.4000000000000003E-3</v>
      </c>
      <c r="G9" s="62">
        <v>0.29189999999999999</v>
      </c>
      <c r="H9" s="17">
        <v>2.69E-2</v>
      </c>
      <c r="I9" s="17">
        <v>1.9199999999999998E-2</v>
      </c>
      <c r="J9" s="17">
        <v>4.8099999999999996</v>
      </c>
      <c r="K9" s="62">
        <v>0.3518</v>
      </c>
      <c r="L9" s="2">
        <v>55.19</v>
      </c>
      <c r="M9" s="17">
        <v>1.47E-2</v>
      </c>
      <c r="N9" s="17">
        <v>9.5999999999999992E-3</v>
      </c>
      <c r="O9" s="2">
        <v>42.75</v>
      </c>
      <c r="P9" s="17">
        <v>4.1999999999999997E-3</v>
      </c>
      <c r="Q9" s="17">
        <v>104.1387</v>
      </c>
      <c r="R9" s="2">
        <f t="shared" ref="R9:S12" si="1">(J9-J$12)/J$12*100</f>
        <v>28.60962566844918</v>
      </c>
      <c r="S9" s="2">
        <f t="shared" si="1"/>
        <v>-2.386237513873473</v>
      </c>
      <c r="T9" s="2"/>
    </row>
    <row r="10" spans="1:20" s="62" customFormat="1" ht="15.5">
      <c r="A10" s="62">
        <v>7</v>
      </c>
      <c r="B10" s="62" t="s">
        <v>909</v>
      </c>
      <c r="C10" s="2">
        <v>45</v>
      </c>
      <c r="D10" s="17">
        <v>0.15670000000000001</v>
      </c>
      <c r="E10" s="17">
        <v>0.47760000000000002</v>
      </c>
      <c r="F10" s="17" t="s">
        <v>804</v>
      </c>
      <c r="G10" s="62">
        <v>0.36259999999999998</v>
      </c>
      <c r="H10" s="17">
        <v>5.91E-2</v>
      </c>
      <c r="I10" s="17">
        <v>1.1000000000000001E-3</v>
      </c>
      <c r="J10" s="17">
        <v>4.62</v>
      </c>
      <c r="K10" s="62">
        <v>0.3795</v>
      </c>
      <c r="L10" s="2">
        <v>54.73</v>
      </c>
      <c r="M10" s="17">
        <v>5.0000000000000001E-3</v>
      </c>
      <c r="N10" s="17">
        <v>1.9599999999999999E-2</v>
      </c>
      <c r="O10" s="2">
        <v>42.53</v>
      </c>
      <c r="P10" s="17">
        <v>3.9699999999999999E-2</v>
      </c>
      <c r="Q10" s="17">
        <v>103.38079999999999</v>
      </c>
      <c r="R10" s="2">
        <f t="shared" si="1"/>
        <v>23.52941176470588</v>
      </c>
      <c r="S10" s="2">
        <f t="shared" si="1"/>
        <v>5.2996670366259728</v>
      </c>
      <c r="T10" s="2"/>
    </row>
    <row r="11" spans="1:20" s="62" customFormat="1" ht="15.5">
      <c r="A11" s="62">
        <v>8</v>
      </c>
      <c r="B11" s="62" t="s">
        <v>910</v>
      </c>
      <c r="C11" s="2">
        <v>22.5</v>
      </c>
      <c r="D11" s="17">
        <v>0.2293</v>
      </c>
      <c r="E11" s="17">
        <v>0.48139999999999999</v>
      </c>
      <c r="F11" s="17" t="s">
        <v>804</v>
      </c>
      <c r="G11" s="62">
        <v>0.50739999999999996</v>
      </c>
      <c r="H11" s="17">
        <v>1.6E-2</v>
      </c>
      <c r="I11" s="17">
        <v>7.3000000000000001E-3</v>
      </c>
      <c r="J11" s="17">
        <v>4.03</v>
      </c>
      <c r="K11" s="62">
        <v>0.40870000000000001</v>
      </c>
      <c r="L11" s="2">
        <v>54.67</v>
      </c>
      <c r="M11" s="17">
        <v>1.4E-2</v>
      </c>
      <c r="N11" s="17" t="s">
        <v>804</v>
      </c>
      <c r="O11" s="2">
        <v>42.01</v>
      </c>
      <c r="P11" s="17" t="s">
        <v>804</v>
      </c>
      <c r="Q11" s="17">
        <v>102.374</v>
      </c>
      <c r="R11" s="2">
        <f t="shared" si="1"/>
        <v>7.7540106951871666</v>
      </c>
      <c r="S11" s="2">
        <f t="shared" si="1"/>
        <v>13.40177580466149</v>
      </c>
      <c r="T11" s="2"/>
    </row>
    <row r="12" spans="1:20" s="62" customFormat="1" ht="15.5">
      <c r="A12" s="62">
        <v>4</v>
      </c>
      <c r="B12" s="62" t="s">
        <v>911</v>
      </c>
      <c r="C12" s="2">
        <v>0</v>
      </c>
      <c r="D12" s="17">
        <v>0.1933</v>
      </c>
      <c r="E12" s="17">
        <v>0.42609999999999998</v>
      </c>
      <c r="F12" s="17" t="s">
        <v>804</v>
      </c>
      <c r="G12" s="62">
        <v>0.41149999999999998</v>
      </c>
      <c r="H12" s="17">
        <v>2.8899999999999999E-2</v>
      </c>
      <c r="I12" s="17">
        <v>2.75E-2</v>
      </c>
      <c r="J12" s="17">
        <v>3.74</v>
      </c>
      <c r="K12" s="62">
        <v>0.3604</v>
      </c>
      <c r="L12" s="2">
        <v>54.66</v>
      </c>
      <c r="M12" s="17">
        <v>3.5999999999999999E-3</v>
      </c>
      <c r="N12" s="17" t="s">
        <v>804</v>
      </c>
      <c r="O12" s="2">
        <v>42.46</v>
      </c>
      <c r="P12" s="17" t="s">
        <v>804</v>
      </c>
      <c r="Q12" s="17">
        <v>102.3112</v>
      </c>
      <c r="R12" s="2">
        <f t="shared" si="1"/>
        <v>0</v>
      </c>
      <c r="S12" s="2">
        <f t="shared" si="1"/>
        <v>0</v>
      </c>
      <c r="T12" s="2"/>
    </row>
    <row r="13" spans="1:20" s="62" customFormat="1" ht="15.5">
      <c r="A13" s="62">
        <v>16</v>
      </c>
      <c r="B13" s="62" t="s">
        <v>903</v>
      </c>
      <c r="C13" s="2">
        <v>90</v>
      </c>
      <c r="D13" s="17" t="s">
        <v>804</v>
      </c>
      <c r="E13" s="17">
        <v>0.86040000000000005</v>
      </c>
      <c r="F13" s="17" t="s">
        <v>804</v>
      </c>
      <c r="G13" s="62">
        <v>0.95209999999999995</v>
      </c>
      <c r="H13" s="17">
        <v>3.0000000000000001E-3</v>
      </c>
      <c r="I13" s="17">
        <v>1.23E-2</v>
      </c>
      <c r="J13" s="17">
        <v>3.41</v>
      </c>
      <c r="K13" s="62">
        <v>8.5500000000000007E-2</v>
      </c>
      <c r="L13" s="2">
        <v>55.5</v>
      </c>
      <c r="M13" s="17">
        <v>1.83E-2</v>
      </c>
      <c r="N13" s="17" t="s">
        <v>804</v>
      </c>
      <c r="O13" s="2">
        <v>40.93</v>
      </c>
      <c r="P13" s="17" t="s">
        <v>804</v>
      </c>
      <c r="Q13" s="17">
        <v>101.7715</v>
      </c>
      <c r="R13" s="2">
        <f>(J13-J$17)/J$17*100</f>
        <v>18.815331010452962</v>
      </c>
      <c r="S13" s="2">
        <f>(K13-K$17)/K$17*100</f>
        <v>10.751295336787567</v>
      </c>
      <c r="T13" s="2"/>
    </row>
    <row r="14" spans="1:20" s="62" customFormat="1" ht="15.5">
      <c r="A14" s="62">
        <v>15</v>
      </c>
      <c r="B14" s="62" t="s">
        <v>902</v>
      </c>
      <c r="C14" s="2">
        <v>67.5</v>
      </c>
      <c r="D14" s="17" t="s">
        <v>804</v>
      </c>
      <c r="E14" s="17">
        <v>0.82769999999999999</v>
      </c>
      <c r="F14" s="17" t="s">
        <v>804</v>
      </c>
      <c r="G14" s="62">
        <v>0.99860000000000004</v>
      </c>
      <c r="H14" s="17">
        <v>5.0099999999999999E-2</v>
      </c>
      <c r="I14" s="17">
        <v>1.17E-2</v>
      </c>
      <c r="J14" s="17">
        <v>3.48</v>
      </c>
      <c r="K14" s="62">
        <v>6.9199999999999998E-2</v>
      </c>
      <c r="L14" s="2">
        <v>55.8</v>
      </c>
      <c r="M14" s="17">
        <v>1.83E-2</v>
      </c>
      <c r="N14" s="17" t="s">
        <v>804</v>
      </c>
      <c r="O14" s="2">
        <v>42.24</v>
      </c>
      <c r="P14" s="17" t="s">
        <v>804</v>
      </c>
      <c r="Q14" s="17">
        <v>103.4956</v>
      </c>
      <c r="R14" s="2">
        <f>(J14-J$17)/J$17*100</f>
        <v>21.254355400696859</v>
      </c>
      <c r="S14" s="2">
        <f>(K14-K$17)/K$17*100</f>
        <v>-10.362694300518143</v>
      </c>
      <c r="T14" s="2"/>
    </row>
    <row r="15" spans="1:20" s="62" customFormat="1" ht="15.5">
      <c r="A15" s="62">
        <v>14</v>
      </c>
      <c r="B15" s="62" t="s">
        <v>901</v>
      </c>
      <c r="C15" s="2">
        <v>45</v>
      </c>
      <c r="D15" s="17" t="s">
        <v>804</v>
      </c>
      <c r="E15" s="17">
        <v>0.82909999999999995</v>
      </c>
      <c r="F15" s="17">
        <v>2.6700000000000002E-2</v>
      </c>
      <c r="G15" s="62">
        <v>0.97889999999999999</v>
      </c>
      <c r="H15" s="17" t="s">
        <v>804</v>
      </c>
      <c r="I15" s="17">
        <v>1.54E-2</v>
      </c>
      <c r="J15" s="17">
        <v>3.39</v>
      </c>
      <c r="K15" s="62">
        <v>7.6899999999999996E-2</v>
      </c>
      <c r="L15" s="2">
        <v>55.76</v>
      </c>
      <c r="M15" s="17">
        <v>2.3699999999999999E-2</v>
      </c>
      <c r="N15" s="17" t="s">
        <v>804</v>
      </c>
      <c r="O15" s="2">
        <v>41.34</v>
      </c>
      <c r="P15" s="17">
        <v>1.5599999999999999E-2</v>
      </c>
      <c r="Q15" s="17">
        <v>102.4563</v>
      </c>
      <c r="R15" s="2">
        <f t="shared" ref="R15:S17" si="2">(J15-J$17)/J$17*100</f>
        <v>18.118466898954704</v>
      </c>
      <c r="S15" s="2">
        <f t="shared" si="2"/>
        <v>-0.38860103626944115</v>
      </c>
      <c r="T15" s="2"/>
    </row>
    <row r="16" spans="1:20" s="62" customFormat="1" ht="15.5">
      <c r="A16" s="62">
        <v>13</v>
      </c>
      <c r="B16" s="62" t="s">
        <v>900</v>
      </c>
      <c r="C16" s="2">
        <v>22.5</v>
      </c>
      <c r="D16" s="17">
        <v>3.3500000000000002E-2</v>
      </c>
      <c r="E16" s="17">
        <v>0.88380000000000003</v>
      </c>
      <c r="F16" s="17" t="s">
        <v>804</v>
      </c>
      <c r="G16" s="62">
        <v>1.0680000000000001</v>
      </c>
      <c r="H16" s="17" t="s">
        <v>804</v>
      </c>
      <c r="I16" s="17">
        <v>2.07E-2</v>
      </c>
      <c r="J16" s="17">
        <v>3.09</v>
      </c>
      <c r="K16" s="62">
        <v>6.88E-2</v>
      </c>
      <c r="L16" s="2">
        <v>56.06</v>
      </c>
      <c r="M16" s="17">
        <v>2.23E-2</v>
      </c>
      <c r="N16" s="17">
        <v>5.0000000000000001E-4</v>
      </c>
      <c r="O16" s="2">
        <v>40.89</v>
      </c>
      <c r="P16" s="17" t="s">
        <v>804</v>
      </c>
      <c r="Q16" s="17">
        <v>102.1375</v>
      </c>
      <c r="R16" s="2">
        <f t="shared" si="2"/>
        <v>7.6655052264808274</v>
      </c>
      <c r="S16" s="2">
        <f t="shared" si="2"/>
        <v>-10.880829015544046</v>
      </c>
      <c r="T16" s="2"/>
    </row>
    <row r="17" spans="1:27" s="62" customFormat="1" ht="15.5">
      <c r="A17" s="62">
        <v>17</v>
      </c>
      <c r="B17" s="62" t="s">
        <v>904</v>
      </c>
      <c r="C17" s="2">
        <v>0</v>
      </c>
      <c r="D17" s="17" t="s">
        <v>804</v>
      </c>
      <c r="E17" s="17">
        <v>0.84619999999999995</v>
      </c>
      <c r="F17" s="17" t="s">
        <v>804</v>
      </c>
      <c r="G17" s="62">
        <v>1.0431999999999999</v>
      </c>
      <c r="H17" s="17">
        <v>6.1999999999999998E-3</v>
      </c>
      <c r="I17" s="17">
        <v>4.3E-3</v>
      </c>
      <c r="J17" s="17">
        <v>2.87</v>
      </c>
      <c r="K17" s="62">
        <v>7.7200000000000005E-2</v>
      </c>
      <c r="L17" s="2">
        <v>56.16</v>
      </c>
      <c r="M17" s="17">
        <v>1.66E-2</v>
      </c>
      <c r="N17" s="17">
        <v>1.3599999999999999E-2</v>
      </c>
      <c r="O17" s="2">
        <v>41.48</v>
      </c>
      <c r="P17" s="17">
        <v>3.8999999999999998E-3</v>
      </c>
      <c r="Q17" s="17">
        <v>102.5211</v>
      </c>
      <c r="R17" s="2">
        <f t="shared" si="2"/>
        <v>0</v>
      </c>
      <c r="S17" s="2">
        <f t="shared" si="2"/>
        <v>0</v>
      </c>
      <c r="T17" s="2"/>
    </row>
    <row r="18" spans="1:27" s="62" customFormat="1" ht="15.5"/>
    <row r="19" spans="1:27" s="62" customFormat="1" ht="15.5">
      <c r="A19" s="62">
        <v>3</v>
      </c>
      <c r="B19" s="62" t="s">
        <v>911</v>
      </c>
      <c r="C19" s="2">
        <v>0</v>
      </c>
      <c r="D19" s="17">
        <v>0.1449</v>
      </c>
      <c r="E19" s="17">
        <v>0.4178</v>
      </c>
      <c r="F19" s="17" t="s">
        <v>804</v>
      </c>
      <c r="G19" s="62">
        <v>0.41049999999999998</v>
      </c>
      <c r="H19" s="17">
        <v>5.2200000000000003E-2</v>
      </c>
      <c r="I19" s="17">
        <v>1.15E-2</v>
      </c>
      <c r="J19" s="17">
        <v>3.69</v>
      </c>
      <c r="K19" s="62">
        <v>0.37119999999999997</v>
      </c>
      <c r="L19" s="17">
        <v>54.98</v>
      </c>
      <c r="M19" s="17">
        <v>1.1900000000000001E-2</v>
      </c>
      <c r="N19" s="17">
        <v>7.6E-3</v>
      </c>
      <c r="O19" s="17">
        <v>42.51</v>
      </c>
      <c r="P19" s="17">
        <v>4.5999999999999999E-3</v>
      </c>
      <c r="Q19" s="17">
        <v>102.6121</v>
      </c>
      <c r="R19" s="17"/>
      <c r="S19" s="62" t="s">
        <v>912</v>
      </c>
    </row>
    <row r="20" spans="1:27" s="62" customFormat="1" ht="15.5"/>
    <row r="21" spans="1:27" s="46" customFormat="1" ht="15.5">
      <c r="C21" s="133" t="s">
        <v>892</v>
      </c>
      <c r="S21" s="46" t="s">
        <v>913</v>
      </c>
      <c r="X21" s="46" t="s">
        <v>914</v>
      </c>
    </row>
    <row r="22" spans="1:27" s="46" customFormat="1" ht="15.5">
      <c r="A22" s="46" t="s">
        <v>785</v>
      </c>
      <c r="B22" s="46" t="s">
        <v>885</v>
      </c>
      <c r="C22" s="133" t="s">
        <v>893</v>
      </c>
      <c r="D22" s="46" t="s">
        <v>841</v>
      </c>
      <c r="E22" s="46" t="s">
        <v>845</v>
      </c>
      <c r="F22" s="46" t="s">
        <v>894</v>
      </c>
      <c r="G22" s="46" t="s">
        <v>895</v>
      </c>
      <c r="H22" s="46" t="s">
        <v>843</v>
      </c>
      <c r="I22" s="46" t="s">
        <v>896</v>
      </c>
      <c r="J22" s="46" t="s">
        <v>853</v>
      </c>
      <c r="K22" s="46" t="s">
        <v>847</v>
      </c>
      <c r="L22" s="46" t="s">
        <v>848</v>
      </c>
      <c r="M22" s="46" t="s">
        <v>842</v>
      </c>
      <c r="N22" s="46" t="s">
        <v>897</v>
      </c>
      <c r="O22" s="46" t="s">
        <v>852</v>
      </c>
      <c r="P22" s="46" t="s">
        <v>898</v>
      </c>
      <c r="Q22" s="46" t="s">
        <v>899</v>
      </c>
      <c r="S22" s="46" t="s">
        <v>853</v>
      </c>
      <c r="T22" s="46" t="s">
        <v>847</v>
      </c>
      <c r="U22" s="46" t="s">
        <v>848</v>
      </c>
      <c r="V22" s="46" t="s">
        <v>852</v>
      </c>
      <c r="W22" s="46" t="s">
        <v>915</v>
      </c>
      <c r="X22" s="46" t="s">
        <v>853</v>
      </c>
      <c r="Y22" s="46" t="s">
        <v>847</v>
      </c>
      <c r="Z22" s="46" t="s">
        <v>848</v>
      </c>
      <c r="AA22" s="46" t="s">
        <v>852</v>
      </c>
    </row>
    <row r="23" spans="1:27" s="46" customFormat="1" ht="15.5">
      <c r="A23" s="62">
        <v>20</v>
      </c>
      <c r="B23" s="62" t="s">
        <v>916</v>
      </c>
      <c r="C23" s="2">
        <v>90</v>
      </c>
      <c r="D23" s="17" t="s">
        <v>804</v>
      </c>
      <c r="E23" s="17" t="s">
        <v>804</v>
      </c>
      <c r="F23" s="17">
        <v>2.5999999999999999E-3</v>
      </c>
      <c r="G23" s="17" t="s">
        <v>804</v>
      </c>
      <c r="H23" s="17" t="s">
        <v>804</v>
      </c>
      <c r="I23" s="17">
        <v>9.9000000000000008E-3</v>
      </c>
      <c r="J23" s="17">
        <v>5.03</v>
      </c>
      <c r="K23" s="62">
        <v>5.4000000000000003E-3</v>
      </c>
      <c r="L23" s="17">
        <v>56.9</v>
      </c>
      <c r="M23" s="17" t="s">
        <v>804</v>
      </c>
      <c r="N23" s="17" t="s">
        <v>804</v>
      </c>
      <c r="O23" s="17">
        <v>44.85</v>
      </c>
      <c r="P23" s="17">
        <v>8.5000000000000006E-3</v>
      </c>
      <c r="Q23" s="17">
        <v>106.8064</v>
      </c>
      <c r="R23" s="62"/>
      <c r="S23" s="17">
        <v>3.77</v>
      </c>
      <c r="T23" s="62">
        <v>0.01</v>
      </c>
      <c r="U23" s="17">
        <v>54.74</v>
      </c>
      <c r="V23" s="17">
        <v>41.51</v>
      </c>
      <c r="W23" s="62" t="s">
        <v>917</v>
      </c>
      <c r="X23" s="2">
        <f t="shared" ref="X23:Y40" si="3">(J23-S23)/S23*100</f>
        <v>33.421750663129977</v>
      </c>
      <c r="Y23" s="2"/>
      <c r="Z23" s="2">
        <f t="shared" ref="Z23:Z44" si="4">(L23-U23)/U23*100</f>
        <v>3.9459261965655767</v>
      </c>
      <c r="AA23" s="2">
        <f t="shared" ref="AA23:AA44" si="5">(O23-V23)/V23*100</f>
        <v>8.0462539147193528</v>
      </c>
    </row>
    <row r="24" spans="1:27" s="46" customFormat="1" ht="15.5">
      <c r="A24" s="62">
        <v>21</v>
      </c>
      <c r="B24" s="62" t="s">
        <v>918</v>
      </c>
      <c r="C24" s="2">
        <v>0</v>
      </c>
      <c r="D24" s="17" t="s">
        <v>804</v>
      </c>
      <c r="E24" s="17">
        <v>1.4E-2</v>
      </c>
      <c r="F24" s="17">
        <v>8.6E-3</v>
      </c>
      <c r="G24" s="17">
        <v>1.7399999999999999E-2</v>
      </c>
      <c r="H24" s="17">
        <v>7.4999999999999997E-3</v>
      </c>
      <c r="I24" s="17">
        <v>1.6299999999999999E-2</v>
      </c>
      <c r="J24" s="17">
        <v>4.0999999999999996</v>
      </c>
      <c r="K24" s="62">
        <v>8.9999999999999998E-4</v>
      </c>
      <c r="L24" s="17">
        <v>56.51</v>
      </c>
      <c r="M24" s="17">
        <v>5.4000000000000003E-3</v>
      </c>
      <c r="N24" s="17" t="s">
        <v>804</v>
      </c>
      <c r="O24" s="17">
        <v>43.56</v>
      </c>
      <c r="P24" s="17" t="s">
        <v>804</v>
      </c>
      <c r="Q24" s="17">
        <v>104.24</v>
      </c>
      <c r="R24" s="62"/>
      <c r="S24" s="17">
        <v>3.77</v>
      </c>
      <c r="T24" s="62">
        <v>0.01</v>
      </c>
      <c r="U24" s="17">
        <v>54.74</v>
      </c>
      <c r="V24" s="17">
        <v>41.51</v>
      </c>
      <c r="W24" s="62" t="s">
        <v>917</v>
      </c>
      <c r="X24" s="2">
        <f t="shared" si="3"/>
        <v>8.7533156498673641</v>
      </c>
      <c r="Y24" s="2"/>
      <c r="Z24" s="2">
        <f t="shared" si="4"/>
        <v>3.2334672999634564</v>
      </c>
      <c r="AA24" s="2">
        <f t="shared" si="5"/>
        <v>4.9385690195133805</v>
      </c>
    </row>
    <row r="25" spans="1:27" s="62" customFormat="1" ht="15.5">
      <c r="A25" s="62">
        <v>28</v>
      </c>
      <c r="B25" s="62" t="s">
        <v>916</v>
      </c>
      <c r="C25" s="2">
        <v>90</v>
      </c>
      <c r="D25" s="17" t="s">
        <v>804</v>
      </c>
      <c r="E25" s="17">
        <v>1.14E-2</v>
      </c>
      <c r="F25" s="17">
        <v>4.8999999999999998E-3</v>
      </c>
      <c r="G25" s="17">
        <v>8.3000000000000001E-3</v>
      </c>
      <c r="H25" s="17">
        <v>5.5999999999999999E-3</v>
      </c>
      <c r="I25" s="17" t="s">
        <v>804</v>
      </c>
      <c r="J25" s="17">
        <v>5.14</v>
      </c>
      <c r="L25" s="17">
        <v>56.41</v>
      </c>
      <c r="M25" s="17" t="s">
        <v>804</v>
      </c>
      <c r="N25" s="17">
        <v>1.01E-2</v>
      </c>
      <c r="O25" s="17">
        <v>44.41</v>
      </c>
      <c r="P25" s="17" t="s">
        <v>804</v>
      </c>
      <c r="Q25" s="17">
        <v>106.0003</v>
      </c>
      <c r="S25" s="17">
        <v>3.77</v>
      </c>
      <c r="T25" s="62">
        <v>0.01</v>
      </c>
      <c r="U25" s="17">
        <v>54.74</v>
      </c>
      <c r="V25" s="17">
        <v>41.51</v>
      </c>
      <c r="W25" s="62" t="s">
        <v>917</v>
      </c>
      <c r="X25" s="2">
        <f t="shared" si="3"/>
        <v>36.33952254641909</v>
      </c>
      <c r="Y25" s="2"/>
      <c r="Z25" s="2">
        <f t="shared" si="4"/>
        <v>3.0507855316039358</v>
      </c>
      <c r="AA25" s="2">
        <f t="shared" si="5"/>
        <v>6.986268369067691</v>
      </c>
    </row>
    <row r="26" spans="1:27" s="62" customFormat="1" ht="15.5">
      <c r="A26" s="62">
        <v>27</v>
      </c>
      <c r="B26" s="62" t="s">
        <v>918</v>
      </c>
      <c r="C26" s="2">
        <v>0</v>
      </c>
      <c r="D26" s="17" t="s">
        <v>804</v>
      </c>
      <c r="E26" s="17">
        <v>7.4999999999999997E-3</v>
      </c>
      <c r="F26" s="17" t="s">
        <v>804</v>
      </c>
      <c r="G26" s="17">
        <v>2.58E-2</v>
      </c>
      <c r="H26" s="17">
        <v>4.3E-3</v>
      </c>
      <c r="I26" s="17">
        <v>1.21E-2</v>
      </c>
      <c r="J26" s="17">
        <v>4.18</v>
      </c>
      <c r="K26" s="62">
        <v>6.8999999999999999E-3</v>
      </c>
      <c r="L26" s="17">
        <v>56.05</v>
      </c>
      <c r="M26" s="17">
        <v>1.7299999999999999E-2</v>
      </c>
      <c r="N26" s="17">
        <v>1.9599999999999999E-2</v>
      </c>
      <c r="O26" s="17">
        <v>44.24</v>
      </c>
      <c r="P26" s="17" t="s">
        <v>804</v>
      </c>
      <c r="Q26" s="17">
        <v>104.5634</v>
      </c>
      <c r="S26" s="17">
        <v>3.77</v>
      </c>
      <c r="T26" s="62">
        <v>0.01</v>
      </c>
      <c r="U26" s="17">
        <v>54.74</v>
      </c>
      <c r="V26" s="17">
        <v>41.51</v>
      </c>
      <c r="W26" s="62" t="s">
        <v>917</v>
      </c>
      <c r="X26" s="2">
        <f t="shared" si="3"/>
        <v>10.875331564986729</v>
      </c>
      <c r="Y26" s="2"/>
      <c r="Z26" s="2">
        <f t="shared" si="4"/>
        <v>2.393131165509673</v>
      </c>
      <c r="AA26" s="2">
        <f t="shared" si="5"/>
        <v>6.5767284991568395</v>
      </c>
    </row>
    <row r="27" spans="1:27" s="62" customFormat="1" ht="15.5">
      <c r="A27" s="62">
        <v>11</v>
      </c>
      <c r="B27" s="62" t="s">
        <v>911</v>
      </c>
      <c r="C27" s="2">
        <v>0</v>
      </c>
      <c r="D27" s="17">
        <v>0.17849999999999999</v>
      </c>
      <c r="E27" s="17">
        <v>0.4612</v>
      </c>
      <c r="F27" s="17" t="s">
        <v>804</v>
      </c>
      <c r="G27" s="17">
        <v>0.3957</v>
      </c>
      <c r="H27" s="17">
        <v>4.0000000000000001E-3</v>
      </c>
      <c r="I27" s="17">
        <v>2.1999999999999999E-2</v>
      </c>
      <c r="J27" s="17">
        <v>3.84</v>
      </c>
      <c r="K27" s="62">
        <v>0.36709999999999998</v>
      </c>
      <c r="L27" s="17">
        <v>55.09</v>
      </c>
      <c r="M27" s="17">
        <v>1.04E-2</v>
      </c>
      <c r="N27" s="17">
        <v>1.3599999999999999E-2</v>
      </c>
      <c r="O27" s="17">
        <v>42.52</v>
      </c>
      <c r="P27" s="17">
        <v>9.1999999999999998E-3</v>
      </c>
      <c r="Q27" s="17">
        <v>102.91160000000001</v>
      </c>
      <c r="S27" s="17">
        <v>3.53</v>
      </c>
      <c r="T27" s="62">
        <v>0.41</v>
      </c>
      <c r="U27" s="17">
        <v>54.02</v>
      </c>
      <c r="V27" s="17">
        <v>40.78</v>
      </c>
      <c r="W27" s="62" t="s">
        <v>919</v>
      </c>
      <c r="X27" s="2">
        <f t="shared" si="3"/>
        <v>8.7818696883852709</v>
      </c>
      <c r="Y27" s="2">
        <f t="shared" si="3"/>
        <v>-10.463414634146341</v>
      </c>
      <c r="Z27" s="2">
        <f t="shared" si="4"/>
        <v>1.9807478711588304</v>
      </c>
      <c r="AA27" s="2">
        <f t="shared" si="5"/>
        <v>4.266797449730265</v>
      </c>
    </row>
    <row r="28" spans="1:27" s="62" customFormat="1" ht="15.5">
      <c r="A28" s="62">
        <v>12</v>
      </c>
      <c r="B28" s="62" t="s">
        <v>907</v>
      </c>
      <c r="C28" s="2">
        <v>90</v>
      </c>
      <c r="D28" s="17">
        <v>0.17530000000000001</v>
      </c>
      <c r="E28" s="17">
        <v>0.50190000000000001</v>
      </c>
      <c r="F28" s="17" t="s">
        <v>804</v>
      </c>
      <c r="G28" s="17">
        <v>0.30959999999999999</v>
      </c>
      <c r="H28" s="17">
        <v>3.8399999999999997E-2</v>
      </c>
      <c r="I28" s="17">
        <v>8.8000000000000005E-3</v>
      </c>
      <c r="J28" s="17">
        <v>4.53</v>
      </c>
      <c r="K28" s="62">
        <v>0.36680000000000001</v>
      </c>
      <c r="L28" s="17">
        <v>54.6</v>
      </c>
      <c r="M28" s="17" t="s">
        <v>804</v>
      </c>
      <c r="N28" s="17">
        <v>1.61E-2</v>
      </c>
      <c r="O28" s="17">
        <v>42.17</v>
      </c>
      <c r="P28" s="17" t="s">
        <v>804</v>
      </c>
      <c r="Q28" s="17">
        <v>102.71680000000001</v>
      </c>
      <c r="S28" s="17">
        <v>3.53</v>
      </c>
      <c r="T28" s="62">
        <v>0.41</v>
      </c>
      <c r="U28" s="17">
        <v>54.02</v>
      </c>
      <c r="V28" s="17">
        <v>40.78</v>
      </c>
      <c r="W28" s="62" t="s">
        <v>919</v>
      </c>
      <c r="X28" s="2">
        <f t="shared" si="3"/>
        <v>28.328611898017009</v>
      </c>
      <c r="Y28" s="2">
        <f t="shared" si="3"/>
        <v>-10.53658536585365</v>
      </c>
      <c r="Z28" s="2">
        <f t="shared" si="4"/>
        <v>1.0736764161421664</v>
      </c>
      <c r="AA28" s="2">
        <f t="shared" si="5"/>
        <v>3.4085335948994619</v>
      </c>
    </row>
    <row r="29" spans="1:27" s="62" customFormat="1" ht="15.5">
      <c r="A29" s="62">
        <v>13</v>
      </c>
      <c r="B29" s="62" t="s">
        <v>908</v>
      </c>
      <c r="C29" s="2">
        <v>67.5</v>
      </c>
      <c r="D29" s="17">
        <v>0.18759999999999999</v>
      </c>
      <c r="E29" s="17">
        <v>0.46439999999999998</v>
      </c>
      <c r="F29" s="17" t="s">
        <v>804</v>
      </c>
      <c r="G29" s="17">
        <v>0.32450000000000001</v>
      </c>
      <c r="H29" s="17">
        <v>2.5000000000000001E-2</v>
      </c>
      <c r="I29" s="17" t="s">
        <v>804</v>
      </c>
      <c r="J29" s="17">
        <v>4.7300000000000004</v>
      </c>
      <c r="K29" s="62">
        <v>0.33939999999999998</v>
      </c>
      <c r="L29" s="17">
        <v>54.29</v>
      </c>
      <c r="M29" s="17">
        <v>2.3699999999999999E-2</v>
      </c>
      <c r="N29" s="17">
        <v>8.9999999999999993E-3</v>
      </c>
      <c r="O29" s="17">
        <v>42.36</v>
      </c>
      <c r="P29" s="17" t="s">
        <v>804</v>
      </c>
      <c r="Q29" s="17">
        <v>102.7535</v>
      </c>
      <c r="S29" s="17">
        <v>3.53</v>
      </c>
      <c r="T29" s="62">
        <v>0.41</v>
      </c>
      <c r="U29" s="17">
        <v>54.02</v>
      </c>
      <c r="V29" s="17">
        <v>40.78</v>
      </c>
      <c r="W29" s="62" t="s">
        <v>919</v>
      </c>
      <c r="X29" s="2">
        <f t="shared" si="3"/>
        <v>33.99433427762041</v>
      </c>
      <c r="Y29" s="2">
        <f t="shared" si="3"/>
        <v>-17.219512195121954</v>
      </c>
      <c r="Z29" s="2">
        <f t="shared" si="4"/>
        <v>0.49981488337651986</v>
      </c>
      <c r="AA29" s="2">
        <f t="shared" si="5"/>
        <v>3.8744482589504616</v>
      </c>
    </row>
    <row r="30" spans="1:27" s="62" customFormat="1" ht="15.5">
      <c r="A30" s="62">
        <v>14</v>
      </c>
      <c r="B30" s="62" t="s">
        <v>909</v>
      </c>
      <c r="C30" s="2">
        <v>45</v>
      </c>
      <c r="D30" s="17">
        <v>0.186</v>
      </c>
      <c r="E30" s="17">
        <v>0.4622</v>
      </c>
      <c r="F30" s="17" t="s">
        <v>804</v>
      </c>
      <c r="G30" s="17">
        <v>0.33700000000000002</v>
      </c>
      <c r="H30" s="17">
        <v>2.3099999999999999E-2</v>
      </c>
      <c r="I30" s="17">
        <v>1.7299999999999999E-2</v>
      </c>
      <c r="J30" s="17">
        <v>4.5599999999999996</v>
      </c>
      <c r="K30" s="62">
        <v>0.37059999999999998</v>
      </c>
      <c r="L30" s="17">
        <v>54.93</v>
      </c>
      <c r="M30" s="17">
        <v>1.01E-2</v>
      </c>
      <c r="N30" s="17" t="s">
        <v>804</v>
      </c>
      <c r="O30" s="17">
        <v>42.77</v>
      </c>
      <c r="P30" s="17">
        <v>1.5299999999999999E-2</v>
      </c>
      <c r="Q30" s="17">
        <v>103.6816</v>
      </c>
      <c r="S30" s="17">
        <v>3.53</v>
      </c>
      <c r="T30" s="62">
        <v>0.41</v>
      </c>
      <c r="U30" s="17">
        <v>54.02</v>
      </c>
      <c r="V30" s="17">
        <v>40.78</v>
      </c>
      <c r="W30" s="62" t="s">
        <v>919</v>
      </c>
      <c r="X30" s="2">
        <f t="shared" si="3"/>
        <v>29.178470254957507</v>
      </c>
      <c r="Y30" s="2">
        <f t="shared" si="3"/>
        <v>-9.6097560975609753</v>
      </c>
      <c r="Z30" s="2">
        <f t="shared" si="4"/>
        <v>1.684561273602363</v>
      </c>
      <c r="AA30" s="2">
        <f t="shared" si="5"/>
        <v>4.8798430603236929</v>
      </c>
    </row>
    <row r="31" spans="1:27" s="62" customFormat="1" ht="15.5">
      <c r="A31" s="62">
        <v>15</v>
      </c>
      <c r="B31" s="62" t="s">
        <v>910</v>
      </c>
      <c r="C31" s="2">
        <v>22.5</v>
      </c>
      <c r="D31" s="17">
        <v>0.22919999999999999</v>
      </c>
      <c r="E31" s="17">
        <v>0.50190000000000001</v>
      </c>
      <c r="F31" s="17" t="s">
        <v>804</v>
      </c>
      <c r="G31" s="17">
        <v>0.50170000000000003</v>
      </c>
      <c r="H31" s="17">
        <v>2.7E-2</v>
      </c>
      <c r="I31" s="17" t="s">
        <v>804</v>
      </c>
      <c r="J31" s="17">
        <v>3.97</v>
      </c>
      <c r="K31" s="62">
        <v>0.4173</v>
      </c>
      <c r="L31" s="17">
        <v>54.43</v>
      </c>
      <c r="M31" s="17">
        <v>2.6599999999999999E-2</v>
      </c>
      <c r="N31" s="17" t="s">
        <v>804</v>
      </c>
      <c r="O31" s="17">
        <v>42.08</v>
      </c>
      <c r="P31" s="17">
        <v>2.52E-2</v>
      </c>
      <c r="Q31" s="17">
        <v>102.2089</v>
      </c>
      <c r="S31" s="17">
        <v>3.53</v>
      </c>
      <c r="T31" s="62">
        <v>0.41</v>
      </c>
      <c r="U31" s="17">
        <v>54.02</v>
      </c>
      <c r="V31" s="17">
        <v>40.78</v>
      </c>
      <c r="W31" s="62" t="s">
        <v>919</v>
      </c>
      <c r="X31" s="2">
        <f t="shared" si="3"/>
        <v>12.464589235127491</v>
      </c>
      <c r="Y31" s="2">
        <f t="shared" si="3"/>
        <v>1.7804878048780559</v>
      </c>
      <c r="Z31" s="2">
        <f t="shared" si="4"/>
        <v>0.7589781562384238</v>
      </c>
      <c r="AA31" s="2">
        <f t="shared" si="5"/>
        <v>3.1878371750858192</v>
      </c>
    </row>
    <row r="32" spans="1:27" s="62" customFormat="1" ht="15.5">
      <c r="A32" s="62">
        <v>4</v>
      </c>
      <c r="B32" s="62" t="s">
        <v>911</v>
      </c>
      <c r="C32" s="2">
        <v>0</v>
      </c>
      <c r="D32" s="17">
        <v>0.1933</v>
      </c>
      <c r="E32" s="17">
        <v>0.42609999999999998</v>
      </c>
      <c r="F32" s="17" t="s">
        <v>804</v>
      </c>
      <c r="G32" s="17">
        <v>0.41149999999999998</v>
      </c>
      <c r="H32" s="17">
        <v>2.8899999999999999E-2</v>
      </c>
      <c r="I32" s="17">
        <v>2.75E-2</v>
      </c>
      <c r="J32" s="17">
        <v>3.74</v>
      </c>
      <c r="K32" s="62">
        <v>0.3604</v>
      </c>
      <c r="L32" s="17">
        <v>54.66</v>
      </c>
      <c r="M32" s="17">
        <v>3.5999999999999999E-3</v>
      </c>
      <c r="N32" s="17" t="s">
        <v>804</v>
      </c>
      <c r="O32" s="17">
        <v>42.46</v>
      </c>
      <c r="P32" s="17" t="s">
        <v>804</v>
      </c>
      <c r="Q32" s="17">
        <v>102.3112</v>
      </c>
      <c r="S32" s="17">
        <v>3.53</v>
      </c>
      <c r="T32" s="62">
        <v>0.41</v>
      </c>
      <c r="U32" s="17">
        <v>54.02</v>
      </c>
      <c r="V32" s="17">
        <v>40.78</v>
      </c>
      <c r="W32" s="62" t="s">
        <v>919</v>
      </c>
      <c r="X32" s="2">
        <f t="shared" si="3"/>
        <v>5.9490084985835816</v>
      </c>
      <c r="Y32" s="2">
        <f t="shared" si="3"/>
        <v>-12.097560975609751</v>
      </c>
      <c r="Z32" s="2">
        <f t="shared" si="4"/>
        <v>1.1847463902258302</v>
      </c>
      <c r="AA32" s="2">
        <f t="shared" si="5"/>
        <v>4.1196665031878359</v>
      </c>
    </row>
    <row r="33" spans="1:27" s="62" customFormat="1" ht="15.5">
      <c r="A33" s="62">
        <v>5</v>
      </c>
      <c r="B33" s="62" t="s">
        <v>907</v>
      </c>
      <c r="C33" s="2">
        <v>90</v>
      </c>
      <c r="D33" s="17">
        <v>0.17749999999999999</v>
      </c>
      <c r="E33" s="17">
        <v>0.4662</v>
      </c>
      <c r="F33" s="17">
        <v>1.7399999999999999E-2</v>
      </c>
      <c r="G33" s="17">
        <v>0.33229999999999998</v>
      </c>
      <c r="H33" s="17">
        <v>5.6899999999999999E-2</v>
      </c>
      <c r="I33" s="17">
        <v>8.0000000000000004E-4</v>
      </c>
      <c r="J33" s="17">
        <v>4.68</v>
      </c>
      <c r="K33" s="62">
        <v>0.37659999999999999</v>
      </c>
      <c r="L33" s="17">
        <v>54.63</v>
      </c>
      <c r="M33" s="17">
        <v>2.5000000000000001E-3</v>
      </c>
      <c r="N33" s="17">
        <v>9.5999999999999992E-3</v>
      </c>
      <c r="O33" s="17">
        <v>42.43</v>
      </c>
      <c r="P33" s="17">
        <v>8.2000000000000007E-3</v>
      </c>
      <c r="Q33" s="17">
        <v>103.188</v>
      </c>
      <c r="S33" s="17">
        <v>3.53</v>
      </c>
      <c r="T33" s="62">
        <v>0.41</v>
      </c>
      <c r="U33" s="17">
        <v>54.02</v>
      </c>
      <c r="V33" s="17">
        <v>40.78</v>
      </c>
      <c r="W33" s="62" t="s">
        <v>919</v>
      </c>
      <c r="X33" s="2">
        <f t="shared" si="3"/>
        <v>32.577903682719544</v>
      </c>
      <c r="Y33" s="2">
        <f t="shared" si="3"/>
        <v>-8.1463414634146325</v>
      </c>
      <c r="Z33" s="2">
        <f t="shared" si="4"/>
        <v>1.1292114031840048</v>
      </c>
      <c r="AA33" s="2">
        <f t="shared" si="5"/>
        <v>4.0461010299166222</v>
      </c>
    </row>
    <row r="34" spans="1:27" s="62" customFormat="1" ht="15.5">
      <c r="A34" s="62">
        <v>6</v>
      </c>
      <c r="B34" s="62" t="s">
        <v>908</v>
      </c>
      <c r="C34" s="2">
        <v>67.5</v>
      </c>
      <c r="D34" s="17">
        <v>0.1391</v>
      </c>
      <c r="E34" s="17">
        <v>0.52490000000000003</v>
      </c>
      <c r="F34" s="17">
        <v>6.4000000000000003E-3</v>
      </c>
      <c r="G34" s="17">
        <v>0.29189999999999999</v>
      </c>
      <c r="H34" s="17">
        <v>2.69E-2</v>
      </c>
      <c r="I34" s="17">
        <v>1.9199999999999998E-2</v>
      </c>
      <c r="J34" s="17">
        <v>4.8099999999999996</v>
      </c>
      <c r="K34" s="62">
        <v>0.3518</v>
      </c>
      <c r="L34" s="17">
        <v>55.19</v>
      </c>
      <c r="M34" s="17">
        <v>1.47E-2</v>
      </c>
      <c r="N34" s="17">
        <v>9.5999999999999992E-3</v>
      </c>
      <c r="O34" s="17">
        <v>42.75</v>
      </c>
      <c r="P34" s="17">
        <v>4.1999999999999997E-3</v>
      </c>
      <c r="Q34" s="17">
        <v>104.1387</v>
      </c>
      <c r="S34" s="17">
        <v>3.53</v>
      </c>
      <c r="T34" s="62">
        <v>0.41</v>
      </c>
      <c r="U34" s="17">
        <v>54.02</v>
      </c>
      <c r="V34" s="17">
        <v>40.78</v>
      </c>
      <c r="W34" s="62" t="s">
        <v>919</v>
      </c>
      <c r="X34" s="2">
        <f t="shared" si="3"/>
        <v>36.26062322946175</v>
      </c>
      <c r="Y34" s="2">
        <f t="shared" si="3"/>
        <v>-14.195121951219505</v>
      </c>
      <c r="Z34" s="2">
        <f t="shared" si="4"/>
        <v>2.1658644946316077</v>
      </c>
      <c r="AA34" s="2">
        <f t="shared" si="5"/>
        <v>4.8307994114762112</v>
      </c>
    </row>
    <row r="35" spans="1:27" s="62" customFormat="1" ht="15.5">
      <c r="A35" s="62">
        <v>7</v>
      </c>
      <c r="B35" s="62" t="s">
        <v>909</v>
      </c>
      <c r="C35" s="2">
        <v>45</v>
      </c>
      <c r="D35" s="17">
        <v>0.15670000000000001</v>
      </c>
      <c r="E35" s="17">
        <v>0.47760000000000002</v>
      </c>
      <c r="F35" s="17" t="s">
        <v>804</v>
      </c>
      <c r="G35" s="17">
        <v>0.36259999999999998</v>
      </c>
      <c r="H35" s="17">
        <v>5.91E-2</v>
      </c>
      <c r="I35" s="17">
        <v>1.1000000000000001E-3</v>
      </c>
      <c r="J35" s="17">
        <v>4.62</v>
      </c>
      <c r="K35" s="62">
        <v>0.3795</v>
      </c>
      <c r="L35" s="17">
        <v>54.73</v>
      </c>
      <c r="M35" s="17">
        <v>5.0000000000000001E-3</v>
      </c>
      <c r="N35" s="17">
        <v>1.9599999999999999E-2</v>
      </c>
      <c r="O35" s="17">
        <v>42.53</v>
      </c>
      <c r="P35" s="17">
        <v>3.9699999999999999E-2</v>
      </c>
      <c r="Q35" s="17">
        <v>103.38079999999999</v>
      </c>
      <c r="S35" s="17">
        <v>3.53</v>
      </c>
      <c r="T35" s="62">
        <v>0.41</v>
      </c>
      <c r="U35" s="17">
        <v>54.02</v>
      </c>
      <c r="V35" s="17">
        <v>40.78</v>
      </c>
      <c r="W35" s="62" t="s">
        <v>919</v>
      </c>
      <c r="X35" s="2">
        <f t="shared" si="3"/>
        <v>30.878186968838538</v>
      </c>
      <c r="Y35" s="2">
        <f t="shared" si="3"/>
        <v>-7.4390243902438966</v>
      </c>
      <c r="Z35" s="2">
        <f t="shared" si="4"/>
        <v>1.3143280266567823</v>
      </c>
      <c r="AA35" s="2">
        <f t="shared" si="5"/>
        <v>4.2913192741539969</v>
      </c>
    </row>
    <row r="36" spans="1:27" s="62" customFormat="1" ht="15.5">
      <c r="A36" s="62">
        <v>8</v>
      </c>
      <c r="B36" s="62" t="s">
        <v>910</v>
      </c>
      <c r="C36" s="2">
        <v>22.5</v>
      </c>
      <c r="D36" s="17">
        <v>0.2293</v>
      </c>
      <c r="E36" s="17">
        <v>0.48139999999999999</v>
      </c>
      <c r="F36" s="17" t="s">
        <v>804</v>
      </c>
      <c r="G36" s="17">
        <v>0.50739999999999996</v>
      </c>
      <c r="H36" s="17">
        <v>1.6E-2</v>
      </c>
      <c r="I36" s="17">
        <v>7.3000000000000001E-3</v>
      </c>
      <c r="J36" s="17">
        <v>4.03</v>
      </c>
      <c r="K36" s="62">
        <v>0.40870000000000001</v>
      </c>
      <c r="L36" s="17">
        <v>54.67</v>
      </c>
      <c r="M36" s="17">
        <v>1.4E-2</v>
      </c>
      <c r="N36" s="17" t="s">
        <v>804</v>
      </c>
      <c r="O36" s="17">
        <v>42.01</v>
      </c>
      <c r="P36" s="17" t="s">
        <v>804</v>
      </c>
      <c r="Q36" s="17">
        <v>102.374</v>
      </c>
      <c r="S36" s="17">
        <v>3.53</v>
      </c>
      <c r="T36" s="62">
        <v>0.41</v>
      </c>
      <c r="U36" s="17">
        <v>54.02</v>
      </c>
      <c r="V36" s="17">
        <v>40.78</v>
      </c>
      <c r="W36" s="62" t="s">
        <v>919</v>
      </c>
      <c r="X36" s="2">
        <f t="shared" si="3"/>
        <v>14.164305949008513</v>
      </c>
      <c r="Y36" s="2">
        <f t="shared" si="3"/>
        <v>-0.31707317073169949</v>
      </c>
      <c r="Z36" s="2">
        <f t="shared" si="4"/>
        <v>1.2032580525731185</v>
      </c>
      <c r="AA36" s="2">
        <f t="shared" si="5"/>
        <v>3.0161844041196586</v>
      </c>
    </row>
    <row r="37" spans="1:27" s="62" customFormat="1" ht="15.5">
      <c r="A37" s="62">
        <v>16</v>
      </c>
      <c r="B37" s="62" t="s">
        <v>920</v>
      </c>
      <c r="C37" s="2">
        <v>90</v>
      </c>
      <c r="D37" s="17" t="s">
        <v>804</v>
      </c>
      <c r="E37" s="17">
        <v>6.8000000000000005E-2</v>
      </c>
      <c r="F37" s="17" t="s">
        <v>804</v>
      </c>
      <c r="G37" s="17">
        <v>1.0999999999999999E-2</v>
      </c>
      <c r="H37" s="17">
        <v>3.5000000000000001E-3</v>
      </c>
      <c r="I37" s="17">
        <v>1.6799999999999999E-2</v>
      </c>
      <c r="J37" s="17">
        <v>3.6</v>
      </c>
      <c r="K37" s="62">
        <v>2.46</v>
      </c>
      <c r="L37" s="17">
        <v>55.41</v>
      </c>
      <c r="M37" s="17" t="s">
        <v>804</v>
      </c>
      <c r="N37" s="17" t="s">
        <v>804</v>
      </c>
      <c r="O37" s="17">
        <v>44.39</v>
      </c>
      <c r="P37" s="17">
        <v>3.3300000000000003E-2</v>
      </c>
      <c r="Q37" s="17">
        <v>105.99250000000001</v>
      </c>
      <c r="S37" s="17">
        <v>2.46</v>
      </c>
      <c r="T37" s="62">
        <v>2.2799999999999998</v>
      </c>
      <c r="U37" s="17">
        <v>54.48</v>
      </c>
      <c r="V37" s="17">
        <v>41.56</v>
      </c>
      <c r="W37" s="62" t="s">
        <v>917</v>
      </c>
      <c r="X37" s="2">
        <f t="shared" si="3"/>
        <v>46.341463414634156</v>
      </c>
      <c r="Y37" s="2">
        <f t="shared" si="3"/>
        <v>7.8947368421052708</v>
      </c>
      <c r="Z37" s="2">
        <f t="shared" si="4"/>
        <v>1.7070484581497796</v>
      </c>
      <c r="AA37" s="2">
        <f t="shared" si="5"/>
        <v>6.80943214629451</v>
      </c>
    </row>
    <row r="38" spans="1:27" s="62" customFormat="1" ht="15.5">
      <c r="A38" s="62">
        <v>17</v>
      </c>
      <c r="B38" s="62" t="s">
        <v>921</v>
      </c>
      <c r="C38" s="2">
        <v>0</v>
      </c>
      <c r="D38" s="17" t="s">
        <v>804</v>
      </c>
      <c r="E38" s="17">
        <v>3.3999999999999998E-3</v>
      </c>
      <c r="F38" s="17" t="s">
        <v>804</v>
      </c>
      <c r="G38" s="17" t="s">
        <v>804</v>
      </c>
      <c r="H38" s="17">
        <v>2.0400000000000001E-2</v>
      </c>
      <c r="I38" s="17">
        <v>1.2800000000000001E-2</v>
      </c>
      <c r="J38" s="17">
        <v>2.67</v>
      </c>
      <c r="K38" s="62">
        <v>2.25</v>
      </c>
      <c r="L38" s="17">
        <v>56.12</v>
      </c>
      <c r="M38" s="17">
        <v>8.6E-3</v>
      </c>
      <c r="N38" s="17" t="s">
        <v>804</v>
      </c>
      <c r="O38" s="17">
        <v>44.1</v>
      </c>
      <c r="P38" s="17" t="s">
        <v>804</v>
      </c>
      <c r="Q38" s="17">
        <v>105.18510000000001</v>
      </c>
      <c r="S38" s="17">
        <v>2.46</v>
      </c>
      <c r="T38" s="62">
        <v>2.2799999999999998</v>
      </c>
      <c r="U38" s="17">
        <v>54.48</v>
      </c>
      <c r="V38" s="17">
        <v>41.56</v>
      </c>
      <c r="W38" s="62" t="s">
        <v>917</v>
      </c>
      <c r="X38" s="2">
        <f t="shared" si="3"/>
        <v>8.5365853658536572</v>
      </c>
      <c r="Y38" s="2">
        <f t="shared" si="3"/>
        <v>-1.3157894736842022</v>
      </c>
      <c r="Z38" s="2">
        <f t="shared" si="4"/>
        <v>3.01027900146843</v>
      </c>
      <c r="AA38" s="2">
        <f t="shared" si="5"/>
        <v>6.1116458132819993</v>
      </c>
    </row>
    <row r="39" spans="1:27" s="62" customFormat="1" ht="15.5">
      <c r="A39" s="62">
        <v>23</v>
      </c>
      <c r="B39" s="62" t="s">
        <v>920</v>
      </c>
      <c r="C39" s="2">
        <v>90</v>
      </c>
      <c r="D39" s="17" t="s">
        <v>804</v>
      </c>
      <c r="E39" s="17">
        <v>2.7699999999999999E-2</v>
      </c>
      <c r="F39" s="17">
        <v>2.0400000000000001E-2</v>
      </c>
      <c r="G39" s="17">
        <v>1.9199999999999998E-2</v>
      </c>
      <c r="H39" s="17" t="s">
        <v>804</v>
      </c>
      <c r="I39" s="17" t="s">
        <v>804</v>
      </c>
      <c r="J39" s="17">
        <v>3.72</v>
      </c>
      <c r="K39" s="62">
        <v>2.35</v>
      </c>
      <c r="L39" s="17">
        <v>55.2</v>
      </c>
      <c r="M39" s="17" t="s">
        <v>804</v>
      </c>
      <c r="N39" s="17" t="s">
        <v>804</v>
      </c>
      <c r="O39" s="17">
        <v>43.63</v>
      </c>
      <c r="P39" s="17" t="s">
        <v>804</v>
      </c>
      <c r="Q39" s="17">
        <v>104.96720000000001</v>
      </c>
      <c r="S39" s="17">
        <v>2.46</v>
      </c>
      <c r="T39" s="62">
        <v>2.2799999999999998</v>
      </c>
      <c r="U39" s="17">
        <v>54.48</v>
      </c>
      <c r="V39" s="17">
        <v>41.56</v>
      </c>
      <c r="W39" s="62" t="s">
        <v>917</v>
      </c>
      <c r="X39" s="2">
        <f t="shared" si="3"/>
        <v>51.219512195121965</v>
      </c>
      <c r="Y39" s="2">
        <f t="shared" si="3"/>
        <v>3.0701754385965039</v>
      </c>
      <c r="Z39" s="2">
        <f t="shared" si="4"/>
        <v>1.3215859030837114</v>
      </c>
      <c r="AA39" s="2">
        <f t="shared" si="5"/>
        <v>4.9807507218479312</v>
      </c>
    </row>
    <row r="40" spans="1:27" s="62" customFormat="1" ht="15.5">
      <c r="A40" s="62">
        <v>24</v>
      </c>
      <c r="B40" s="62" t="s">
        <v>921</v>
      </c>
      <c r="C40" s="2">
        <v>0</v>
      </c>
      <c r="D40" s="17" t="s">
        <v>804</v>
      </c>
      <c r="E40" s="17">
        <v>2.1000000000000001E-2</v>
      </c>
      <c r="F40" s="17">
        <v>1E-4</v>
      </c>
      <c r="G40" s="17" t="s">
        <v>804</v>
      </c>
      <c r="H40" s="17">
        <v>4.1000000000000002E-2</v>
      </c>
      <c r="I40" s="17" t="s">
        <v>804</v>
      </c>
      <c r="J40" s="17">
        <v>2.58</v>
      </c>
      <c r="K40" s="62">
        <v>2.2999999999999998</v>
      </c>
      <c r="L40" s="17">
        <v>55.63</v>
      </c>
      <c r="M40" s="17">
        <v>1.8700000000000001E-2</v>
      </c>
      <c r="N40" s="17" t="s">
        <v>804</v>
      </c>
      <c r="O40" s="17">
        <v>44.16</v>
      </c>
      <c r="P40" s="17">
        <v>1.0999999999999999E-2</v>
      </c>
      <c r="Q40" s="17">
        <v>104.7617</v>
      </c>
      <c r="S40" s="17">
        <v>2.46</v>
      </c>
      <c r="T40" s="62">
        <v>2.2799999999999998</v>
      </c>
      <c r="U40" s="17">
        <v>54.48</v>
      </c>
      <c r="V40" s="17">
        <v>41.56</v>
      </c>
      <c r="W40" s="62" t="s">
        <v>917</v>
      </c>
      <c r="X40" s="2">
        <f t="shared" si="3"/>
        <v>4.8780487804878092</v>
      </c>
      <c r="Y40" s="2">
        <f t="shared" si="3"/>
        <v>0.87719298245614119</v>
      </c>
      <c r="Z40" s="2">
        <f t="shared" si="4"/>
        <v>2.1108663729809209</v>
      </c>
      <c r="AA40" s="2">
        <f t="shared" si="5"/>
        <v>6.2560153994225072</v>
      </c>
    </row>
    <row r="41" spans="1:27" s="62" customFormat="1" ht="15.5">
      <c r="A41" s="62">
        <v>18</v>
      </c>
      <c r="B41" s="62" t="s">
        <v>922</v>
      </c>
      <c r="C41" s="2">
        <v>90</v>
      </c>
      <c r="D41" s="17" t="s">
        <v>804</v>
      </c>
      <c r="E41" s="17">
        <v>6.6799999999999998E-2</v>
      </c>
      <c r="F41" s="17">
        <v>1.2999999999999999E-3</v>
      </c>
      <c r="G41" s="17" t="s">
        <v>804</v>
      </c>
      <c r="H41" s="17" t="s">
        <v>804</v>
      </c>
      <c r="I41" s="17">
        <v>1.1299999999999999E-2</v>
      </c>
      <c r="J41" s="17"/>
      <c r="K41" s="62">
        <v>6.23</v>
      </c>
      <c r="L41" s="17">
        <v>55.24</v>
      </c>
      <c r="M41" s="17" t="s">
        <v>804</v>
      </c>
      <c r="N41" s="17" t="s">
        <v>804</v>
      </c>
      <c r="O41" s="17">
        <v>43.98</v>
      </c>
      <c r="P41" s="17">
        <v>3.8600000000000002E-2</v>
      </c>
      <c r="Q41" s="17">
        <v>105.56789999999999</v>
      </c>
      <c r="S41" s="17">
        <v>0.01</v>
      </c>
      <c r="T41" s="62">
        <v>6.44</v>
      </c>
      <c r="U41" s="17">
        <v>53.27</v>
      </c>
      <c r="V41" s="17">
        <v>40.54</v>
      </c>
      <c r="W41" s="62" t="s">
        <v>917</v>
      </c>
      <c r="X41" s="2"/>
      <c r="Y41" s="2">
        <f t="shared" ref="Y41:Y50" si="6">(K41-T41)/T41*100</f>
        <v>-3.2608695652173907</v>
      </c>
      <c r="Z41" s="2">
        <f t="shared" si="4"/>
        <v>3.6981415430824081</v>
      </c>
      <c r="AA41" s="2">
        <f t="shared" si="5"/>
        <v>8.4854464726196284</v>
      </c>
    </row>
    <row r="42" spans="1:27" s="62" customFormat="1" ht="15.5">
      <c r="A42" s="62">
        <v>19</v>
      </c>
      <c r="B42" s="62" t="s">
        <v>923</v>
      </c>
      <c r="C42" s="2">
        <v>90</v>
      </c>
      <c r="D42" s="17" t="s">
        <v>804</v>
      </c>
      <c r="E42" s="17">
        <v>5.0799999999999998E-2</v>
      </c>
      <c r="F42" s="17">
        <v>5.4000000000000003E-3</v>
      </c>
      <c r="G42" s="17">
        <v>1.1900000000000001E-2</v>
      </c>
      <c r="H42" s="17">
        <v>7.4999999999999997E-3</v>
      </c>
      <c r="I42" s="17">
        <v>1.7500000000000002E-2</v>
      </c>
      <c r="J42" s="17"/>
      <c r="K42" s="62">
        <v>6.21</v>
      </c>
      <c r="L42" s="17">
        <v>55.34</v>
      </c>
      <c r="M42" s="17" t="s">
        <v>804</v>
      </c>
      <c r="N42" s="17" t="s">
        <v>804</v>
      </c>
      <c r="O42" s="17">
        <v>44.35</v>
      </c>
      <c r="P42" s="17" t="s">
        <v>804</v>
      </c>
      <c r="Q42" s="17">
        <v>105.99299999999999</v>
      </c>
      <c r="S42" s="17">
        <v>0.01</v>
      </c>
      <c r="T42" s="62">
        <v>6.44</v>
      </c>
      <c r="U42" s="17">
        <v>53.27</v>
      </c>
      <c r="V42" s="17">
        <v>40.54</v>
      </c>
      <c r="W42" s="62" t="s">
        <v>917</v>
      </c>
      <c r="X42" s="2"/>
      <c r="Y42" s="2">
        <f t="shared" si="6"/>
        <v>-3.5714285714285783</v>
      </c>
      <c r="Z42" s="2">
        <f t="shared" si="4"/>
        <v>3.8858644640510609</v>
      </c>
      <c r="AA42" s="2">
        <f t="shared" si="5"/>
        <v>9.3981253083374501</v>
      </c>
    </row>
    <row r="43" spans="1:27" s="62" customFormat="1" ht="15.5">
      <c r="A43" s="62">
        <v>25</v>
      </c>
      <c r="B43" s="62" t="s">
        <v>923</v>
      </c>
      <c r="C43" s="2">
        <v>90</v>
      </c>
      <c r="D43" s="17" t="s">
        <v>804</v>
      </c>
      <c r="E43" s="17">
        <v>7.46E-2</v>
      </c>
      <c r="F43" s="17">
        <v>1.1999999999999999E-3</v>
      </c>
      <c r="G43" s="17">
        <v>9.1000000000000004E-3</v>
      </c>
      <c r="H43" s="17" t="s">
        <v>804</v>
      </c>
      <c r="I43" s="17">
        <v>2.46E-2</v>
      </c>
      <c r="J43" s="17"/>
      <c r="K43" s="62">
        <v>6.1</v>
      </c>
      <c r="L43" s="17">
        <v>54.95</v>
      </c>
      <c r="M43" s="17" t="s">
        <v>804</v>
      </c>
      <c r="N43" s="17">
        <v>4.5600000000000002E-2</v>
      </c>
      <c r="O43" s="17">
        <v>42.74</v>
      </c>
      <c r="P43" s="17" t="s">
        <v>804</v>
      </c>
      <c r="Q43" s="17">
        <v>103.94499999999999</v>
      </c>
      <c r="S43" s="17">
        <v>0.01</v>
      </c>
      <c r="T43" s="62">
        <v>6.44</v>
      </c>
      <c r="U43" s="17">
        <v>53.27</v>
      </c>
      <c r="V43" s="17">
        <v>40.54</v>
      </c>
      <c r="W43" s="62" t="s">
        <v>917</v>
      </c>
      <c r="X43" s="2"/>
      <c r="Y43" s="2">
        <f t="shared" si="6"/>
        <v>-5.2795031055900736</v>
      </c>
      <c r="Z43" s="2">
        <f t="shared" si="4"/>
        <v>3.1537450722733236</v>
      </c>
      <c r="AA43" s="2">
        <f t="shared" si="5"/>
        <v>5.4267390231869825</v>
      </c>
    </row>
    <row r="44" spans="1:27" s="62" customFormat="1" ht="15.5">
      <c r="A44" s="62">
        <v>26</v>
      </c>
      <c r="B44" s="62" t="s">
        <v>922</v>
      </c>
      <c r="C44" s="2">
        <v>90</v>
      </c>
      <c r="D44" s="17" t="s">
        <v>804</v>
      </c>
      <c r="E44" s="17">
        <v>2.3300000000000001E-2</v>
      </c>
      <c r="F44" s="17">
        <v>1E-3</v>
      </c>
      <c r="G44" s="17" t="s">
        <v>804</v>
      </c>
      <c r="H44" s="17">
        <v>2.4799999999999999E-2</v>
      </c>
      <c r="I44" s="17">
        <v>1.14E-2</v>
      </c>
      <c r="J44" s="17"/>
      <c r="K44" s="62">
        <v>6.2</v>
      </c>
      <c r="L44" s="17">
        <v>54.79</v>
      </c>
      <c r="M44" s="17">
        <v>5.7000000000000002E-3</v>
      </c>
      <c r="N44" s="17">
        <v>2.1700000000000001E-2</v>
      </c>
      <c r="O44" s="17">
        <v>44.53</v>
      </c>
      <c r="P44" s="17">
        <v>2.6599999999999999E-2</v>
      </c>
      <c r="Q44" s="17">
        <v>105.6344</v>
      </c>
      <c r="S44" s="17">
        <v>0.01</v>
      </c>
      <c r="T44" s="62">
        <v>6.44</v>
      </c>
      <c r="U44" s="17">
        <v>53.27</v>
      </c>
      <c r="V44" s="17">
        <v>40.54</v>
      </c>
      <c r="W44" s="62" t="s">
        <v>917</v>
      </c>
      <c r="X44" s="2"/>
      <c r="Y44" s="2">
        <f t="shared" si="6"/>
        <v>-3.7267080745341645</v>
      </c>
      <c r="Z44" s="2">
        <f t="shared" si="4"/>
        <v>2.8533883987234767</v>
      </c>
      <c r="AA44" s="2">
        <f t="shared" si="5"/>
        <v>9.8421312284163847</v>
      </c>
    </row>
    <row r="45" spans="1:27" s="62" customFormat="1" ht="15.5">
      <c r="C45" s="2"/>
      <c r="X45" s="2"/>
      <c r="Y45" s="2"/>
      <c r="Z45" s="2"/>
      <c r="AA45" s="2"/>
    </row>
    <row r="46" spans="1:27" s="62" customFormat="1" ht="15.5">
      <c r="A46" s="62">
        <v>3</v>
      </c>
      <c r="B46" s="62" t="s">
        <v>911</v>
      </c>
      <c r="C46" s="2">
        <v>0</v>
      </c>
      <c r="D46" s="17">
        <v>0.1449</v>
      </c>
      <c r="E46" s="17">
        <v>0.4178</v>
      </c>
      <c r="F46" s="17" t="s">
        <v>804</v>
      </c>
      <c r="G46" s="17">
        <v>0.41049999999999998</v>
      </c>
      <c r="H46" s="17">
        <v>5.2200000000000003E-2</v>
      </c>
      <c r="I46" s="17">
        <v>1.15E-2</v>
      </c>
      <c r="J46" s="17">
        <v>3.69</v>
      </c>
      <c r="K46" s="62">
        <v>0.37119999999999997</v>
      </c>
      <c r="L46" s="17">
        <v>54.98</v>
      </c>
      <c r="M46" s="17">
        <v>1.1900000000000001E-2</v>
      </c>
      <c r="N46" s="17">
        <v>7.6E-3</v>
      </c>
      <c r="O46" s="17">
        <v>42.51</v>
      </c>
      <c r="P46" s="17">
        <v>4.5999999999999999E-3</v>
      </c>
      <c r="Q46" s="17">
        <v>102.6121</v>
      </c>
      <c r="R46" s="62" t="s">
        <v>912</v>
      </c>
      <c r="S46" s="17">
        <v>3.53</v>
      </c>
      <c r="T46" s="62">
        <v>0.41</v>
      </c>
      <c r="U46" s="17">
        <v>54.02</v>
      </c>
      <c r="V46" s="17">
        <v>40.78</v>
      </c>
      <c r="W46" s="62" t="s">
        <v>919</v>
      </c>
      <c r="X46" s="2">
        <f>(J46-S46)/S46*100</f>
        <v>4.5325779036827241</v>
      </c>
      <c r="Y46" s="2">
        <f>(K46-T46)/T46*100</f>
        <v>-9.4634146341463428</v>
      </c>
      <c r="Z46" s="2">
        <f>(L46-U46)/U46*100</f>
        <v>1.7771195853387516</v>
      </c>
      <c r="AA46" s="2">
        <f>(O46-V46)/V46*100</f>
        <v>4.2422756253065153</v>
      </c>
    </row>
    <row r="47" spans="1:27" s="62" customFormat="1" ht="15.5">
      <c r="A47" s="62">
        <v>1</v>
      </c>
      <c r="B47" s="62" t="s">
        <v>918</v>
      </c>
      <c r="C47" s="2">
        <v>0</v>
      </c>
      <c r="D47" s="17" t="s">
        <v>804</v>
      </c>
      <c r="E47" s="17">
        <v>5.4000000000000003E-3</v>
      </c>
      <c r="F47" s="17" t="s">
        <v>804</v>
      </c>
      <c r="G47" s="17">
        <v>5.4999999999999997E-3</v>
      </c>
      <c r="H47" s="17">
        <v>2.2000000000000001E-3</v>
      </c>
      <c r="I47" s="17">
        <v>1E-4</v>
      </c>
      <c r="J47" s="17">
        <v>4.07</v>
      </c>
      <c r="K47" s="62">
        <v>1.1999999999999999E-3</v>
      </c>
      <c r="L47" s="17">
        <v>56.7</v>
      </c>
      <c r="M47" s="17">
        <v>2.8999999999999998E-3</v>
      </c>
      <c r="N47" s="17" t="s">
        <v>804</v>
      </c>
      <c r="O47" s="17">
        <v>44.09</v>
      </c>
      <c r="P47" s="17">
        <v>2.9999999999999997E-4</v>
      </c>
      <c r="Q47" s="17">
        <v>104.8775</v>
      </c>
      <c r="R47" s="62" t="s">
        <v>912</v>
      </c>
      <c r="S47" s="17">
        <v>3.77</v>
      </c>
      <c r="T47" s="62">
        <v>0.01</v>
      </c>
      <c r="U47" s="17">
        <v>54.74</v>
      </c>
      <c r="V47" s="17">
        <v>41.51</v>
      </c>
      <c r="W47" s="62" t="s">
        <v>917</v>
      </c>
      <c r="X47" s="2">
        <f>(J47-S47)/S47*100</f>
        <v>7.9575596816976191</v>
      </c>
      <c r="Y47" s="2"/>
      <c r="Z47" s="2">
        <f>(L47-U47)/U47*100</f>
        <v>3.5805626598465485</v>
      </c>
      <c r="AA47" s="2">
        <f>(O47-V47)/V47*100</f>
        <v>6.2153697904119625</v>
      </c>
    </row>
    <row r="48" spans="1:27" s="62" customFormat="1" ht="15.5">
      <c r="A48" s="62">
        <v>2</v>
      </c>
      <c r="B48" s="62" t="s">
        <v>921</v>
      </c>
      <c r="C48" s="2">
        <v>0</v>
      </c>
      <c r="D48" s="17" t="s">
        <v>804</v>
      </c>
      <c r="E48" s="17">
        <v>2.5399999999999999E-2</v>
      </c>
      <c r="F48" s="17">
        <v>4.1000000000000003E-3</v>
      </c>
      <c r="G48" s="17">
        <v>1.83E-2</v>
      </c>
      <c r="H48" s="17" t="s">
        <v>804</v>
      </c>
      <c r="I48" s="17">
        <v>1.9099999999999999E-2</v>
      </c>
      <c r="J48" s="17">
        <v>2.59</v>
      </c>
      <c r="K48" s="62">
        <v>2.2400000000000002</v>
      </c>
      <c r="L48" s="17">
        <v>55.91</v>
      </c>
      <c r="M48" s="17" t="s">
        <v>804</v>
      </c>
      <c r="N48" s="17">
        <v>4.0000000000000001E-3</v>
      </c>
      <c r="O48" s="17">
        <v>44.11</v>
      </c>
      <c r="P48" s="17">
        <v>6.6E-3</v>
      </c>
      <c r="Q48" s="17">
        <v>104.92740000000001</v>
      </c>
      <c r="R48" s="62" t="s">
        <v>912</v>
      </c>
      <c r="S48" s="17">
        <v>2.46</v>
      </c>
      <c r="T48" s="62">
        <v>2.2799999999999998</v>
      </c>
      <c r="U48" s="17">
        <v>54.48</v>
      </c>
      <c r="V48" s="17">
        <v>41.56</v>
      </c>
      <c r="W48" s="62" t="s">
        <v>917</v>
      </c>
      <c r="X48" s="2">
        <f>(J48-S48)/S48*100</f>
        <v>5.2845528455284505</v>
      </c>
      <c r="Y48" s="2">
        <f>(K48-T48)/T48*100</f>
        <v>-1.7543859649122628</v>
      </c>
      <c r="Z48" s="2">
        <f>(L48-U48)/U48*100</f>
        <v>2.6248164464023489</v>
      </c>
      <c r="AA48" s="2">
        <f>(O48-V48)/V48*100</f>
        <v>6.1357074109720813</v>
      </c>
    </row>
    <row r="49" spans="3:3" s="62" customFormat="1" ht="15.5">
      <c r="C49" s="17"/>
    </row>
    <row r="50" spans="3:3" s="62" customFormat="1" ht="15.5">
      <c r="C50" s="17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F613-D488-488C-8D74-A96FD197C62F}">
  <dimension ref="A1:F42"/>
  <sheetViews>
    <sheetView zoomScale="130" zoomScaleNormal="130" workbookViewId="0"/>
  </sheetViews>
  <sheetFormatPr defaultColWidth="11.6640625" defaultRowHeight="15.5"/>
  <cols>
    <col min="1" max="1" width="30.5" style="135" customWidth="1"/>
    <col min="2" max="2" width="24" style="135" bestFit="1" customWidth="1"/>
    <col min="3" max="3" width="13.4140625" style="136" bestFit="1" customWidth="1"/>
    <col min="4" max="4" width="13.25" style="136" bestFit="1" customWidth="1"/>
    <col min="5" max="6" width="13.25" style="136" customWidth="1"/>
    <col min="7" max="16384" width="11.6640625" style="140"/>
  </cols>
  <sheetData>
    <row r="1" spans="1:6" s="140" customFormat="1">
      <c r="A1" s="134"/>
      <c r="B1" s="134"/>
      <c r="C1" s="137" t="s">
        <v>925</v>
      </c>
      <c r="D1" s="138" t="s">
        <v>925</v>
      </c>
      <c r="E1" s="139" t="s">
        <v>924</v>
      </c>
      <c r="F1" s="139" t="s">
        <v>973</v>
      </c>
    </row>
    <row r="2" spans="1:6" s="143" customFormat="1" ht="18" customHeight="1">
      <c r="A2" s="141" t="s">
        <v>926</v>
      </c>
      <c r="B2" s="141" t="s">
        <v>927</v>
      </c>
      <c r="C2" s="141" t="s">
        <v>928</v>
      </c>
      <c r="D2" s="141" t="s">
        <v>929</v>
      </c>
      <c r="E2" s="142" t="s">
        <v>928</v>
      </c>
      <c r="F2" s="142" t="s">
        <v>929</v>
      </c>
    </row>
    <row r="3" spans="1:6" s="140" customFormat="1">
      <c r="A3" s="135" t="s">
        <v>930</v>
      </c>
      <c r="B3" s="135" t="s">
        <v>931</v>
      </c>
      <c r="C3" s="144">
        <v>30</v>
      </c>
      <c r="D3" s="144">
        <v>1300</v>
      </c>
      <c r="E3" s="144">
        <v>19.961598921367681</v>
      </c>
      <c r="F3" s="144">
        <v>1334.4060311075345</v>
      </c>
    </row>
    <row r="4" spans="1:6" s="140" customFormat="1">
      <c r="A4" s="145" t="s">
        <v>930</v>
      </c>
      <c r="B4" s="145" t="s">
        <v>932</v>
      </c>
      <c r="C4" s="146">
        <v>15</v>
      </c>
      <c r="D4" s="146">
        <v>1300</v>
      </c>
      <c r="E4" s="146">
        <v>16.611380770875808</v>
      </c>
      <c r="F4" s="146">
        <v>1362.4626554473075</v>
      </c>
    </row>
    <row r="5" spans="1:6" s="140" customFormat="1">
      <c r="A5" s="145" t="s">
        <v>930</v>
      </c>
      <c r="B5" s="145" t="s">
        <v>933</v>
      </c>
      <c r="C5" s="146">
        <v>15</v>
      </c>
      <c r="D5" s="146">
        <v>1300</v>
      </c>
      <c r="E5" s="146">
        <v>15.033443466242113</v>
      </c>
      <c r="F5" s="146">
        <v>1369.588830974028</v>
      </c>
    </row>
    <row r="6" spans="1:6" s="140" customFormat="1">
      <c r="A6" s="145" t="s">
        <v>930</v>
      </c>
      <c r="B6" s="145" t="s">
        <v>934</v>
      </c>
      <c r="C6" s="146">
        <v>15</v>
      </c>
      <c r="D6" s="146">
        <v>1300</v>
      </c>
      <c r="E6" s="146">
        <v>15.404004985362956</v>
      </c>
      <c r="F6" s="146">
        <v>1365.329173149355</v>
      </c>
    </row>
    <row r="7" spans="1:6" s="140" customFormat="1">
      <c r="A7" s="145" t="s">
        <v>930</v>
      </c>
      <c r="B7" s="145" t="s">
        <v>935</v>
      </c>
      <c r="C7" s="146">
        <v>15</v>
      </c>
      <c r="D7" s="146">
        <v>1300</v>
      </c>
      <c r="E7" s="146">
        <v>15.615689050832355</v>
      </c>
      <c r="F7" s="146">
        <v>1374.1936720065378</v>
      </c>
    </row>
    <row r="8" spans="1:6" s="140" customFormat="1">
      <c r="A8" s="145" t="s">
        <v>930</v>
      </c>
      <c r="B8" s="145" t="s">
        <v>936</v>
      </c>
      <c r="C8" s="146">
        <v>15</v>
      </c>
      <c r="D8" s="146">
        <v>1300</v>
      </c>
      <c r="E8" s="146">
        <v>14.125968791497602</v>
      </c>
      <c r="F8" s="146">
        <v>1336.0243351658246</v>
      </c>
    </row>
    <row r="9" spans="1:6" s="140" customFormat="1">
      <c r="A9" s="147" t="s">
        <v>937</v>
      </c>
      <c r="B9" s="147" t="s">
        <v>938</v>
      </c>
      <c r="C9" s="148">
        <v>10</v>
      </c>
      <c r="D9" s="148">
        <v>1150</v>
      </c>
      <c r="E9" s="148">
        <v>8.5425502235094495</v>
      </c>
      <c r="F9" s="148">
        <v>1197.9230026781765</v>
      </c>
    </row>
    <row r="10" spans="1:6" s="140" customFormat="1">
      <c r="A10" s="147" t="s">
        <v>937</v>
      </c>
      <c r="B10" s="147" t="s">
        <v>939</v>
      </c>
      <c r="C10" s="148">
        <v>10</v>
      </c>
      <c r="D10" s="148">
        <v>1100</v>
      </c>
      <c r="E10" s="148">
        <v>7.54726204337382</v>
      </c>
      <c r="F10" s="148">
        <v>1159.7838344233651</v>
      </c>
    </row>
    <row r="11" spans="1:6" s="140" customFormat="1">
      <c r="A11" s="147" t="s">
        <v>937</v>
      </c>
      <c r="B11" s="147" t="s">
        <v>940</v>
      </c>
      <c r="C11" s="148">
        <v>10</v>
      </c>
      <c r="D11" s="148">
        <v>1050</v>
      </c>
      <c r="E11" s="148">
        <v>6.3962280407692873</v>
      </c>
      <c r="F11" s="148">
        <v>1088.0479412468094</v>
      </c>
    </row>
    <row r="12" spans="1:6" s="140" customFormat="1">
      <c r="A12" s="147" t="s">
        <v>937</v>
      </c>
      <c r="B12" s="147" t="s">
        <v>941</v>
      </c>
      <c r="C12" s="148">
        <v>10</v>
      </c>
      <c r="D12" s="148">
        <v>1000</v>
      </c>
      <c r="E12" s="148">
        <v>4.8557147516938919</v>
      </c>
      <c r="F12" s="148">
        <v>992.15357056870891</v>
      </c>
    </row>
    <row r="13" spans="1:6" s="140" customFormat="1">
      <c r="A13" s="147" t="s">
        <v>937</v>
      </c>
      <c r="B13" s="147" t="s">
        <v>942</v>
      </c>
      <c r="C13" s="148">
        <v>10</v>
      </c>
      <c r="D13" s="148">
        <v>1000</v>
      </c>
      <c r="E13" s="148">
        <v>6.1907997042779499</v>
      </c>
      <c r="F13" s="148">
        <v>1030.9722574221169</v>
      </c>
    </row>
    <row r="14" spans="1:6" s="140" customFormat="1">
      <c r="A14" s="147" t="s">
        <v>937</v>
      </c>
      <c r="B14" s="147" t="s">
        <v>943</v>
      </c>
      <c r="C14" s="148">
        <v>10</v>
      </c>
      <c r="D14" s="148">
        <v>950</v>
      </c>
      <c r="E14" s="148">
        <v>6.1815864960046127</v>
      </c>
      <c r="F14" s="148">
        <v>935.27679622211929</v>
      </c>
    </row>
    <row r="15" spans="1:6" s="140" customFormat="1">
      <c r="A15" s="147" t="s">
        <v>937</v>
      </c>
      <c r="B15" s="147" t="s">
        <v>944</v>
      </c>
      <c r="C15" s="148">
        <v>10</v>
      </c>
      <c r="D15" s="148">
        <v>950</v>
      </c>
      <c r="E15" s="148">
        <v>4.6564499472806062</v>
      </c>
      <c r="F15" s="148">
        <v>938.91680431410771</v>
      </c>
    </row>
    <row r="16" spans="1:6" s="140" customFormat="1">
      <c r="A16" s="147" t="s">
        <v>937</v>
      </c>
      <c r="B16" s="147" t="s">
        <v>945</v>
      </c>
      <c r="C16" s="148">
        <v>10</v>
      </c>
      <c r="D16" s="148">
        <v>950</v>
      </c>
      <c r="E16" s="148">
        <v>6.7051702217439626</v>
      </c>
      <c r="F16" s="148">
        <v>953.39348198821938</v>
      </c>
    </row>
    <row r="17" spans="1:6" s="140" customFormat="1">
      <c r="A17" s="147" t="s">
        <v>937</v>
      </c>
      <c r="B17" s="147" t="s">
        <v>946</v>
      </c>
      <c r="C17" s="148">
        <v>10</v>
      </c>
      <c r="D17" s="148">
        <v>950</v>
      </c>
      <c r="E17" s="148">
        <v>4.2805087600698641</v>
      </c>
      <c r="F17" s="148">
        <v>927.43777984092083</v>
      </c>
    </row>
    <row r="18" spans="1:6" s="140" customFormat="1">
      <c r="A18" s="147" t="s">
        <v>937</v>
      </c>
      <c r="B18" s="147" t="s">
        <v>947</v>
      </c>
      <c r="C18" s="148">
        <v>10</v>
      </c>
      <c r="D18" s="148">
        <v>900</v>
      </c>
      <c r="E18" s="148">
        <v>4.3348246553407499</v>
      </c>
      <c r="F18" s="148">
        <v>930.90307292600335</v>
      </c>
    </row>
    <row r="19" spans="1:6" s="140" customFormat="1">
      <c r="A19" s="147" t="s">
        <v>937</v>
      </c>
      <c r="B19" s="147" t="s">
        <v>948</v>
      </c>
      <c r="C19" s="148">
        <v>10</v>
      </c>
      <c r="D19" s="148">
        <v>850</v>
      </c>
      <c r="E19" s="148">
        <v>5.9254950541698328</v>
      </c>
      <c r="F19" s="148">
        <v>905.87898362868589</v>
      </c>
    </row>
    <row r="20" spans="1:6" s="140" customFormat="1">
      <c r="A20" s="147" t="s">
        <v>937</v>
      </c>
      <c r="B20" s="147" t="s">
        <v>949</v>
      </c>
      <c r="C20" s="148">
        <v>10</v>
      </c>
      <c r="D20" s="148">
        <v>1100</v>
      </c>
      <c r="E20" s="148">
        <v>6.2266364152931253</v>
      </c>
      <c r="F20" s="148">
        <v>1108.4764927263077</v>
      </c>
    </row>
    <row r="21" spans="1:6" s="140" customFormat="1">
      <c r="A21" s="147" t="s">
        <v>937</v>
      </c>
      <c r="B21" s="147" t="s">
        <v>950</v>
      </c>
      <c r="C21" s="148">
        <v>10</v>
      </c>
      <c r="D21" s="148">
        <v>1050</v>
      </c>
      <c r="E21" s="148">
        <v>6.8354262401405208</v>
      </c>
      <c r="F21" s="148">
        <v>1041.2140386080982</v>
      </c>
    </row>
    <row r="22" spans="1:6" s="140" customFormat="1">
      <c r="A22" s="147" t="s">
        <v>937</v>
      </c>
      <c r="B22" s="147" t="s">
        <v>951</v>
      </c>
      <c r="C22" s="148">
        <v>10</v>
      </c>
      <c r="D22" s="148">
        <v>1050</v>
      </c>
      <c r="E22" s="148">
        <v>7.1133466565555619</v>
      </c>
      <c r="F22" s="148">
        <v>1044.6599842834021</v>
      </c>
    </row>
    <row r="23" spans="1:6" s="140" customFormat="1">
      <c r="A23" s="147" t="s">
        <v>937</v>
      </c>
      <c r="B23" s="147" t="s">
        <v>952</v>
      </c>
      <c r="C23" s="148">
        <v>10</v>
      </c>
      <c r="D23" s="148">
        <v>1000</v>
      </c>
      <c r="E23" s="148">
        <v>9.8271397107193863</v>
      </c>
      <c r="F23" s="148">
        <v>977.39118427129858</v>
      </c>
    </row>
    <row r="24" spans="1:6" s="140" customFormat="1">
      <c r="A24" s="147" t="s">
        <v>937</v>
      </c>
      <c r="B24" s="147" t="s">
        <v>953</v>
      </c>
      <c r="C24" s="148">
        <v>10</v>
      </c>
      <c r="D24" s="148">
        <v>900</v>
      </c>
      <c r="E24" s="148">
        <v>10.622829232095985</v>
      </c>
      <c r="F24" s="148">
        <v>873.72939130475254</v>
      </c>
    </row>
    <row r="25" spans="1:6" s="140" customFormat="1">
      <c r="A25" s="147" t="s">
        <v>937</v>
      </c>
      <c r="B25" s="147" t="s">
        <v>954</v>
      </c>
      <c r="C25" s="148">
        <v>10</v>
      </c>
      <c r="D25" s="148">
        <v>900</v>
      </c>
      <c r="E25" s="148">
        <v>13.438112363681816</v>
      </c>
      <c r="F25" s="148">
        <v>877.67763582594</v>
      </c>
    </row>
    <row r="26" spans="1:6" s="140" customFormat="1">
      <c r="A26" s="147" t="s">
        <v>937</v>
      </c>
      <c r="B26" s="147" t="s">
        <v>955</v>
      </c>
      <c r="C26" s="148">
        <v>10</v>
      </c>
      <c r="D26" s="148">
        <v>1050</v>
      </c>
      <c r="E26" s="148">
        <v>3.9714413483835553</v>
      </c>
      <c r="F26" s="148">
        <v>1062.2869573834218</v>
      </c>
    </row>
    <row r="27" spans="1:6" s="140" customFormat="1">
      <c r="A27" s="147" t="s">
        <v>937</v>
      </c>
      <c r="B27" s="147" t="s">
        <v>956</v>
      </c>
      <c r="C27" s="148">
        <v>10</v>
      </c>
      <c r="D27" s="148">
        <v>900</v>
      </c>
      <c r="E27" s="148">
        <v>11.439860125515171</v>
      </c>
      <c r="F27" s="148">
        <v>853.91423570875088</v>
      </c>
    </row>
    <row r="28" spans="1:6" s="140" customFormat="1">
      <c r="A28" s="147" t="s">
        <v>957</v>
      </c>
      <c r="B28" s="147" t="s">
        <v>958</v>
      </c>
      <c r="C28" s="148">
        <v>10</v>
      </c>
      <c r="D28" s="148">
        <v>1000</v>
      </c>
      <c r="E28" s="148">
        <v>4.689107782496194</v>
      </c>
      <c r="F28" s="148">
        <v>973.39099530551687</v>
      </c>
    </row>
    <row r="29" spans="1:6" s="140" customFormat="1">
      <c r="A29" s="149" t="s">
        <v>957</v>
      </c>
      <c r="B29" s="149" t="s">
        <v>959</v>
      </c>
      <c r="C29" s="150">
        <v>2</v>
      </c>
      <c r="D29" s="150">
        <v>900</v>
      </c>
      <c r="E29" s="150">
        <v>3.3491406065128437</v>
      </c>
      <c r="F29" s="150">
        <v>944.60153089027278</v>
      </c>
    </row>
    <row r="30" spans="1:6" s="140" customFormat="1">
      <c r="A30" s="149" t="s">
        <v>957</v>
      </c>
      <c r="B30" s="149" t="s">
        <v>960</v>
      </c>
      <c r="C30" s="150">
        <v>2</v>
      </c>
      <c r="D30" s="150">
        <v>1000</v>
      </c>
      <c r="E30" s="150">
        <v>1.5254830865712243</v>
      </c>
      <c r="F30" s="150">
        <v>1028.3751403570905</v>
      </c>
    </row>
    <row r="31" spans="1:6" s="140" customFormat="1">
      <c r="A31" s="149" t="s">
        <v>957</v>
      </c>
      <c r="B31" s="149" t="s">
        <v>961</v>
      </c>
      <c r="C31" s="150">
        <v>2</v>
      </c>
      <c r="D31" s="150">
        <v>1000</v>
      </c>
      <c r="E31" s="150">
        <v>1.0672208764214304</v>
      </c>
      <c r="F31" s="150">
        <v>995.51801021464178</v>
      </c>
    </row>
    <row r="32" spans="1:6" s="140" customFormat="1">
      <c r="A32" s="149" t="s">
        <v>957</v>
      </c>
      <c r="B32" s="149" t="s">
        <v>962</v>
      </c>
      <c r="C32" s="150">
        <v>2</v>
      </c>
      <c r="D32" s="150">
        <v>1000</v>
      </c>
      <c r="E32" s="150">
        <v>1.7037147836208586</v>
      </c>
      <c r="F32" s="150">
        <v>1032.0682803531608</v>
      </c>
    </row>
    <row r="33" spans="1:6" s="140" customFormat="1">
      <c r="A33" s="149" t="s">
        <v>957</v>
      </c>
      <c r="B33" s="149" t="s">
        <v>963</v>
      </c>
      <c r="C33" s="150">
        <v>2</v>
      </c>
      <c r="D33" s="150">
        <v>1000</v>
      </c>
      <c r="E33" s="150">
        <v>-0.14911327987208622</v>
      </c>
      <c r="F33" s="150">
        <v>1058.4948561151405</v>
      </c>
    </row>
    <row r="34" spans="1:6" s="140" customFormat="1">
      <c r="A34" s="149" t="s">
        <v>957</v>
      </c>
      <c r="B34" s="149" t="s">
        <v>964</v>
      </c>
      <c r="C34" s="150">
        <v>2</v>
      </c>
      <c r="D34" s="150">
        <v>1000</v>
      </c>
      <c r="E34" s="150">
        <v>0.59388413756532188</v>
      </c>
      <c r="F34" s="150">
        <v>1041.6117522859545</v>
      </c>
    </row>
    <row r="35" spans="1:6" s="140" customFormat="1">
      <c r="A35" s="149" t="s">
        <v>957</v>
      </c>
      <c r="B35" s="149" t="s">
        <v>965</v>
      </c>
      <c r="C35" s="150">
        <v>2</v>
      </c>
      <c r="D35" s="150">
        <v>1000</v>
      </c>
      <c r="E35" s="150">
        <v>5.3977621685523687</v>
      </c>
      <c r="F35" s="150">
        <v>1013.207790633228</v>
      </c>
    </row>
    <row r="36" spans="1:6" s="140" customFormat="1">
      <c r="A36" s="149" t="s">
        <v>957</v>
      </c>
      <c r="B36" s="149" t="s">
        <v>966</v>
      </c>
      <c r="C36" s="150">
        <v>2</v>
      </c>
      <c r="D36" s="150">
        <v>1000</v>
      </c>
      <c r="E36" s="150">
        <v>5.6570261485077342</v>
      </c>
      <c r="F36" s="150">
        <v>1008.1894248962686</v>
      </c>
    </row>
    <row r="37" spans="1:6" s="140" customFormat="1">
      <c r="A37" s="151" t="s">
        <v>957</v>
      </c>
      <c r="B37" s="151" t="s">
        <v>967</v>
      </c>
      <c r="C37" s="152">
        <v>1</v>
      </c>
      <c r="D37" s="152">
        <v>1000</v>
      </c>
      <c r="E37" s="152">
        <v>-4.1622359228687849</v>
      </c>
      <c r="F37" s="152">
        <v>989.58308334187348</v>
      </c>
    </row>
    <row r="38" spans="1:6" s="140" customFormat="1">
      <c r="A38" s="151" t="s">
        <v>957</v>
      </c>
      <c r="B38" s="151" t="s">
        <v>968</v>
      </c>
      <c r="C38" s="152">
        <v>1</v>
      </c>
      <c r="D38" s="152">
        <v>1000</v>
      </c>
      <c r="E38" s="152">
        <v>-4.9415984038969505</v>
      </c>
      <c r="F38" s="152">
        <v>939.76838928673021</v>
      </c>
    </row>
    <row r="39" spans="1:6" s="140" customFormat="1">
      <c r="A39" s="151" t="s">
        <v>957</v>
      </c>
      <c r="B39" s="151" t="s">
        <v>969</v>
      </c>
      <c r="C39" s="152">
        <v>1</v>
      </c>
      <c r="D39" s="152">
        <v>1000</v>
      </c>
      <c r="E39" s="152">
        <v>0.65362151895906706</v>
      </c>
      <c r="F39" s="152">
        <v>956.03967817893601</v>
      </c>
    </row>
    <row r="40" spans="1:6" s="140" customFormat="1">
      <c r="A40" s="151" t="s">
        <v>957</v>
      </c>
      <c r="B40" s="151" t="s">
        <v>970</v>
      </c>
      <c r="C40" s="152">
        <v>1</v>
      </c>
      <c r="D40" s="152">
        <v>1000</v>
      </c>
      <c r="E40" s="152">
        <v>3.0665032777480796</v>
      </c>
      <c r="F40" s="152">
        <v>957.68975877260971</v>
      </c>
    </row>
    <row r="41" spans="1:6" s="140" customFormat="1">
      <c r="A41" s="151" t="s">
        <v>957</v>
      </c>
      <c r="B41" s="151" t="s">
        <v>971</v>
      </c>
      <c r="C41" s="152">
        <v>1</v>
      </c>
      <c r="D41" s="152">
        <v>900</v>
      </c>
      <c r="E41" s="152">
        <v>4.2938148069360906</v>
      </c>
      <c r="F41" s="152">
        <v>962.95020155646182</v>
      </c>
    </row>
    <row r="42" spans="1:6" s="140" customFormat="1">
      <c r="A42" s="151" t="s">
        <v>957</v>
      </c>
      <c r="B42" s="151" t="s">
        <v>972</v>
      </c>
      <c r="C42" s="152">
        <v>1</v>
      </c>
      <c r="D42" s="152">
        <v>900</v>
      </c>
      <c r="E42" s="152">
        <v>1.5613235401699654</v>
      </c>
      <c r="F42" s="152">
        <v>941.74406229065801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3</vt:i4>
      </vt:variant>
    </vt:vector>
  </HeadingPairs>
  <TitlesOfParts>
    <vt:vector size="11" baseType="lpstr">
      <vt:lpstr>Fig. 2</vt:lpstr>
      <vt:lpstr>Fig. 4</vt:lpstr>
      <vt:lpstr>Fig. 5</vt:lpstr>
      <vt:lpstr>Fig. 6</vt:lpstr>
      <vt:lpstr>Fig. 8</vt:lpstr>
      <vt:lpstr>Supplementary Fig. 2</vt:lpstr>
      <vt:lpstr>Supplementary Fig. 3</vt:lpstr>
      <vt:lpstr>Supplementary Fig. 4</vt:lpstr>
      <vt:lpstr>'Supplementary Fig. 2'!summary</vt:lpstr>
      <vt:lpstr>'Supplementary Fig. 3'!summary</vt:lpstr>
      <vt:lpstr>'Supplementary Fig. 3'!summary_1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 Jia</dc:creator>
  <cp:lastModifiedBy>佳 昌</cp:lastModifiedBy>
  <dcterms:created xsi:type="dcterms:W3CDTF">2015-06-05T18:19:34Z</dcterms:created>
  <dcterms:modified xsi:type="dcterms:W3CDTF">2024-11-22T09:03:07Z</dcterms:modified>
</cp:coreProperties>
</file>