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common_data/Papers On The Way/2025_KT Photomorph/4. Nature Communications/After_acceptance/"/>
    </mc:Choice>
  </mc:AlternateContent>
  <xr:revisionPtr revIDLastSave="0" documentId="13_ncr:1_{8E62A6F1-0D40-1F43-9025-400C558EF3D7}" xr6:coauthVersionLast="47" xr6:coauthVersionMax="47" xr10:uidLastSave="{00000000-0000-0000-0000-000000000000}"/>
  <bookViews>
    <workbookView xWindow="6220" yWindow="500" windowWidth="40660" windowHeight="27780" activeTab="1" xr2:uid="{1151E2B6-0218-1B4A-B19F-07E8626FEBF6}"/>
  </bookViews>
  <sheets>
    <sheet name="for Fig S7" sheetId="5" r:id="rId1"/>
    <sheet name="for Fig S8" sheetId="4" r:id="rId2"/>
    <sheet name="for Fig S9" sheetId="1" r:id="rId3"/>
    <sheet name="for Fig S10" sheetId="2" r:id="rId4"/>
    <sheet name="Fog Fig S12" sheetId="3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2" i="3" l="1"/>
  <c r="G171" i="3"/>
  <c r="M170" i="3"/>
  <c r="L170" i="3"/>
  <c r="G170" i="3"/>
  <c r="N169" i="3"/>
  <c r="N167" i="3"/>
  <c r="N165" i="3"/>
  <c r="C164" i="3"/>
  <c r="B164" i="3"/>
  <c r="N163" i="3"/>
  <c r="D163" i="3"/>
  <c r="N161" i="3"/>
  <c r="D161" i="3"/>
  <c r="N159" i="3"/>
  <c r="D159" i="3"/>
  <c r="R158" i="3"/>
  <c r="Q158" i="3"/>
  <c r="S157" i="3"/>
  <c r="N157" i="3"/>
  <c r="D157" i="3"/>
  <c r="S155" i="3"/>
  <c r="N155" i="3"/>
  <c r="D155" i="3"/>
  <c r="S153" i="3"/>
  <c r="N153" i="3"/>
  <c r="D153" i="3"/>
  <c r="H152" i="3"/>
  <c r="G152" i="3"/>
  <c r="S151" i="3"/>
  <c r="N151" i="3"/>
  <c r="I151" i="3"/>
  <c r="D151" i="3"/>
  <c r="I150" i="3"/>
  <c r="S149" i="3"/>
  <c r="N149" i="3"/>
  <c r="I149" i="3"/>
  <c r="D149" i="3"/>
  <c r="I148" i="3"/>
  <c r="S147" i="3"/>
  <c r="N147" i="3"/>
  <c r="I147" i="3"/>
  <c r="D147" i="3"/>
  <c r="I146" i="3"/>
  <c r="S145" i="3"/>
  <c r="N145" i="3"/>
  <c r="I145" i="3"/>
  <c r="D145" i="3"/>
  <c r="I144" i="3"/>
  <c r="S143" i="3"/>
  <c r="N143" i="3"/>
  <c r="I143" i="3"/>
  <c r="D143" i="3"/>
  <c r="I142" i="3"/>
  <c r="S141" i="3"/>
  <c r="N141" i="3"/>
  <c r="I141" i="3"/>
  <c r="D141" i="3"/>
  <c r="I140" i="3"/>
  <c r="S139" i="3"/>
  <c r="N139" i="3"/>
  <c r="I139" i="3"/>
  <c r="D139" i="3"/>
  <c r="I138" i="3"/>
  <c r="S137" i="3"/>
  <c r="N137" i="3"/>
  <c r="I137" i="3"/>
  <c r="D137" i="3"/>
  <c r="I136" i="3"/>
  <c r="S135" i="3"/>
  <c r="N135" i="3"/>
  <c r="I135" i="3"/>
  <c r="D135" i="3"/>
  <c r="I134" i="3"/>
  <c r="S133" i="3"/>
  <c r="N133" i="3"/>
  <c r="I133" i="3"/>
  <c r="D133" i="3"/>
  <c r="I132" i="3"/>
  <c r="S131" i="3"/>
  <c r="N131" i="3"/>
  <c r="I131" i="3"/>
  <c r="D131" i="3"/>
  <c r="I130" i="3"/>
  <c r="S129" i="3"/>
  <c r="N129" i="3"/>
  <c r="I129" i="3"/>
  <c r="D129" i="3"/>
  <c r="I128" i="3"/>
  <c r="S127" i="3"/>
  <c r="N127" i="3"/>
  <c r="I127" i="3"/>
  <c r="I152" i="3" s="1"/>
  <c r="D127" i="3"/>
  <c r="I126" i="3"/>
  <c r="S125" i="3"/>
  <c r="N125" i="3"/>
  <c r="N170" i="3" s="1"/>
  <c r="I125" i="3"/>
  <c r="D125" i="3"/>
  <c r="H118" i="3"/>
  <c r="G118" i="3"/>
  <c r="I117" i="3"/>
  <c r="I115" i="3"/>
  <c r="I113" i="3"/>
  <c r="I111" i="3"/>
  <c r="I109" i="3"/>
  <c r="I107" i="3"/>
  <c r="I105" i="3"/>
  <c r="I103" i="3"/>
  <c r="I101" i="3"/>
  <c r="R100" i="3"/>
  <c r="Q100" i="3"/>
  <c r="S99" i="3"/>
  <c r="I99" i="3"/>
  <c r="S97" i="3"/>
  <c r="I97" i="3"/>
  <c r="S95" i="3"/>
  <c r="I95" i="3"/>
  <c r="S93" i="3"/>
  <c r="I93" i="3"/>
  <c r="S91" i="3"/>
  <c r="I91" i="3"/>
  <c r="S89" i="3"/>
  <c r="I89" i="3"/>
  <c r="N88" i="3"/>
  <c r="M88" i="3"/>
  <c r="L88" i="3"/>
  <c r="C88" i="3"/>
  <c r="B88" i="3"/>
  <c r="S87" i="3"/>
  <c r="N87" i="3"/>
  <c r="I87" i="3"/>
  <c r="D87" i="3"/>
  <c r="S85" i="3"/>
  <c r="N85" i="3"/>
  <c r="I85" i="3"/>
  <c r="D85" i="3"/>
  <c r="S83" i="3"/>
  <c r="N83" i="3"/>
  <c r="I83" i="3"/>
  <c r="D83" i="3"/>
  <c r="S81" i="3"/>
  <c r="N81" i="3"/>
  <c r="I81" i="3"/>
  <c r="D81" i="3"/>
  <c r="D88" i="3" s="1"/>
  <c r="M74" i="3"/>
  <c r="L74" i="3"/>
  <c r="C74" i="3"/>
  <c r="B74" i="3"/>
  <c r="N73" i="3"/>
  <c r="D73" i="3"/>
  <c r="D72" i="3"/>
  <c r="N71" i="3"/>
  <c r="D71" i="3"/>
  <c r="D70" i="3"/>
  <c r="N69" i="3"/>
  <c r="D69" i="3"/>
  <c r="D68" i="3"/>
  <c r="N67" i="3"/>
  <c r="D67" i="3"/>
  <c r="H66" i="3"/>
  <c r="G66" i="3"/>
  <c r="D66" i="3"/>
  <c r="N65" i="3"/>
  <c r="I65" i="3"/>
  <c r="D65" i="3"/>
  <c r="D64" i="3"/>
  <c r="N63" i="3"/>
  <c r="I63" i="3"/>
  <c r="D63" i="3"/>
  <c r="D62" i="3"/>
  <c r="N61" i="3"/>
  <c r="I61" i="3"/>
  <c r="D61" i="3"/>
  <c r="R60" i="3"/>
  <c r="Q60" i="3"/>
  <c r="D60" i="3"/>
  <c r="S59" i="3"/>
  <c r="N59" i="3"/>
  <c r="I59" i="3"/>
  <c r="I66" i="3" s="1"/>
  <c r="D59" i="3"/>
  <c r="D58" i="3"/>
  <c r="S57" i="3"/>
  <c r="N57" i="3"/>
  <c r="I57" i="3"/>
  <c r="D57" i="3"/>
  <c r="D56" i="3"/>
  <c r="S55" i="3"/>
  <c r="N55" i="3"/>
  <c r="I55" i="3"/>
  <c r="D55" i="3"/>
  <c r="M48" i="3"/>
  <c r="L48" i="3"/>
  <c r="H48" i="3"/>
  <c r="G48" i="3"/>
  <c r="N47" i="3"/>
  <c r="I47" i="3"/>
  <c r="N45" i="3"/>
  <c r="I45" i="3"/>
  <c r="C44" i="3"/>
  <c r="B44" i="3"/>
  <c r="N43" i="3"/>
  <c r="I43" i="3"/>
  <c r="D43" i="3"/>
  <c r="R42" i="3"/>
  <c r="Q42" i="3"/>
  <c r="S41" i="3"/>
  <c r="N41" i="3"/>
  <c r="I41" i="3"/>
  <c r="D41" i="3"/>
  <c r="S39" i="3"/>
  <c r="N39" i="3"/>
  <c r="I39" i="3"/>
  <c r="D39" i="3"/>
  <c r="S37" i="3"/>
  <c r="N37" i="3"/>
  <c r="I37" i="3"/>
  <c r="D37" i="3"/>
  <c r="S35" i="3"/>
  <c r="N35" i="3"/>
  <c r="I35" i="3"/>
  <c r="D35" i="3"/>
  <c r="S33" i="3"/>
  <c r="N33" i="3"/>
  <c r="I33" i="3"/>
  <c r="D33" i="3"/>
  <c r="S31" i="3"/>
  <c r="N31" i="3"/>
  <c r="I31" i="3"/>
  <c r="D31" i="3"/>
  <c r="S29" i="3"/>
  <c r="N29" i="3"/>
  <c r="I29" i="3"/>
  <c r="D29" i="3"/>
  <c r="S27" i="3"/>
  <c r="N27" i="3"/>
  <c r="I27" i="3"/>
  <c r="D27" i="3"/>
  <c r="S25" i="3"/>
  <c r="N25" i="3"/>
  <c r="I25" i="3"/>
  <c r="D25" i="3"/>
  <c r="S23" i="3"/>
  <c r="N23" i="3"/>
  <c r="I23" i="3"/>
  <c r="D23" i="3"/>
  <c r="S21" i="3"/>
  <c r="N21" i="3"/>
  <c r="I21" i="3"/>
  <c r="D21" i="3"/>
  <c r="S19" i="3"/>
  <c r="N19" i="3"/>
  <c r="I19" i="3"/>
  <c r="D19" i="3"/>
  <c r="S17" i="3"/>
  <c r="N17" i="3"/>
  <c r="I17" i="3"/>
  <c r="D17" i="3"/>
  <c r="S15" i="3"/>
  <c r="N15" i="3"/>
  <c r="I15" i="3"/>
  <c r="D15" i="3"/>
  <c r="S13" i="3"/>
  <c r="N13" i="3"/>
  <c r="I13" i="3"/>
  <c r="D13" i="3"/>
  <c r="S11" i="3"/>
  <c r="N11" i="3"/>
  <c r="I11" i="3"/>
  <c r="D11" i="3"/>
  <c r="S9" i="3"/>
  <c r="N9" i="3"/>
  <c r="I9" i="3"/>
  <c r="D9" i="3"/>
  <c r="S7" i="3"/>
  <c r="N7" i="3"/>
  <c r="I7" i="3"/>
  <c r="D7" i="3"/>
  <c r="S5" i="3"/>
  <c r="S42" i="3" s="1"/>
  <c r="N5" i="3"/>
  <c r="N48" i="3" s="1"/>
  <c r="I5" i="3"/>
  <c r="D5" i="3"/>
  <c r="G10" i="2"/>
  <c r="G8" i="2"/>
  <c r="G9" i="2"/>
  <c r="S158" i="3" l="1"/>
  <c r="D74" i="3"/>
  <c r="D164" i="3"/>
  <c r="S60" i="3"/>
  <c r="D44" i="3"/>
  <c r="I48" i="3"/>
  <c r="S100" i="3"/>
  <c r="I118" i="3"/>
  <c r="I94" i="1"/>
  <c r="H94" i="1"/>
  <c r="M92" i="1"/>
  <c r="L92" i="1"/>
  <c r="I92" i="1"/>
  <c r="H92" i="1"/>
  <c r="E92" i="1"/>
  <c r="D92" i="1"/>
  <c r="M90" i="1"/>
  <c r="L90" i="1"/>
  <c r="I90" i="1"/>
  <c r="H90" i="1"/>
  <c r="E90" i="1"/>
  <c r="D90" i="1"/>
  <c r="M88" i="1"/>
  <c r="L88" i="1"/>
  <c r="I88" i="1"/>
  <c r="H88" i="1"/>
  <c r="E88" i="1"/>
  <c r="D88" i="1"/>
  <c r="M86" i="1"/>
  <c r="L86" i="1"/>
  <c r="I86" i="1"/>
  <c r="H86" i="1"/>
  <c r="E86" i="1"/>
  <c r="D86" i="1"/>
  <c r="M84" i="1"/>
  <c r="L84" i="1"/>
  <c r="I84" i="1"/>
  <c r="H84" i="1"/>
  <c r="E84" i="1"/>
  <c r="D84" i="1"/>
  <c r="M82" i="1"/>
  <c r="L82" i="1"/>
  <c r="I82" i="1"/>
  <c r="H82" i="1"/>
  <c r="E82" i="1"/>
  <c r="D82" i="1"/>
  <c r="M80" i="1"/>
  <c r="L80" i="1"/>
  <c r="I80" i="1"/>
  <c r="H80" i="1"/>
  <c r="E80" i="1"/>
  <c r="D80" i="1"/>
  <c r="M78" i="1"/>
  <c r="L78" i="1"/>
  <c r="I78" i="1"/>
  <c r="H78" i="1"/>
  <c r="E78" i="1"/>
  <c r="D78" i="1"/>
  <c r="M76" i="1"/>
  <c r="L76" i="1"/>
  <c r="I76" i="1"/>
  <c r="H76" i="1"/>
  <c r="E76" i="1"/>
  <c r="D76" i="1"/>
  <c r="M74" i="1"/>
  <c r="L74" i="1"/>
  <c r="I74" i="1"/>
  <c r="H74" i="1"/>
  <c r="E74" i="1"/>
  <c r="D74" i="1"/>
  <c r="M72" i="1"/>
  <c r="L72" i="1"/>
  <c r="L96" i="1" s="1"/>
  <c r="I72" i="1"/>
  <c r="H72" i="1"/>
  <c r="E72" i="1"/>
  <c r="D72" i="1"/>
  <c r="P68" i="1"/>
  <c r="E68" i="1"/>
  <c r="D68" i="1"/>
  <c r="P66" i="1"/>
  <c r="E66" i="1"/>
  <c r="D66" i="1"/>
  <c r="P64" i="1"/>
  <c r="M64" i="1"/>
  <c r="L64" i="1"/>
  <c r="I64" i="1"/>
  <c r="H64" i="1"/>
  <c r="E64" i="1"/>
  <c r="D64" i="1"/>
  <c r="P62" i="1"/>
  <c r="M62" i="1"/>
  <c r="L62" i="1"/>
  <c r="I62" i="1"/>
  <c r="H62" i="1"/>
  <c r="E62" i="1"/>
  <c r="D62" i="1"/>
  <c r="P60" i="1"/>
  <c r="M60" i="1"/>
  <c r="L60" i="1"/>
  <c r="I60" i="1"/>
  <c r="H60" i="1"/>
  <c r="E60" i="1"/>
  <c r="D60" i="1"/>
  <c r="P58" i="1"/>
  <c r="M58" i="1"/>
  <c r="L58" i="1"/>
  <c r="I58" i="1"/>
  <c r="H58" i="1"/>
  <c r="E58" i="1"/>
  <c r="D58" i="1"/>
  <c r="P56" i="1"/>
  <c r="M56" i="1"/>
  <c r="L56" i="1"/>
  <c r="I56" i="1"/>
  <c r="H56" i="1"/>
  <c r="E56" i="1"/>
  <c r="D56" i="1"/>
  <c r="P54" i="1"/>
  <c r="M54" i="1"/>
  <c r="L54" i="1"/>
  <c r="I54" i="1"/>
  <c r="H54" i="1"/>
  <c r="E54" i="1"/>
  <c r="D54" i="1"/>
  <c r="P52" i="1"/>
  <c r="M52" i="1"/>
  <c r="L52" i="1"/>
  <c r="I52" i="1"/>
  <c r="H52" i="1"/>
  <c r="E52" i="1"/>
  <c r="D52" i="1"/>
  <c r="P50" i="1"/>
  <c r="M50" i="1"/>
  <c r="L50" i="1"/>
  <c r="I50" i="1"/>
  <c r="H50" i="1"/>
  <c r="E50" i="1"/>
  <c r="D50" i="1"/>
  <c r="P48" i="1"/>
  <c r="M48" i="1"/>
  <c r="L48" i="1"/>
  <c r="I48" i="1"/>
  <c r="H48" i="1"/>
  <c r="E48" i="1"/>
  <c r="D48" i="1"/>
  <c r="P46" i="1"/>
  <c r="M46" i="1"/>
  <c r="L46" i="1"/>
  <c r="I46" i="1"/>
  <c r="H46" i="1"/>
  <c r="E46" i="1"/>
  <c r="D46" i="1"/>
  <c r="P44" i="1"/>
  <c r="M44" i="1"/>
  <c r="L44" i="1"/>
  <c r="I44" i="1"/>
  <c r="H44" i="1"/>
  <c r="E44" i="1"/>
  <c r="D44" i="1"/>
  <c r="P42" i="1"/>
  <c r="M42" i="1"/>
  <c r="L42" i="1"/>
  <c r="I42" i="1"/>
  <c r="H42" i="1"/>
  <c r="E42" i="1"/>
  <c r="D42" i="1"/>
  <c r="P40" i="1"/>
  <c r="M40" i="1"/>
  <c r="L40" i="1"/>
  <c r="I40" i="1"/>
  <c r="H40" i="1"/>
  <c r="E40" i="1"/>
  <c r="D40" i="1"/>
  <c r="P38" i="1"/>
  <c r="M38" i="1"/>
  <c r="L38" i="1"/>
  <c r="I38" i="1"/>
  <c r="H38" i="1"/>
  <c r="E38" i="1"/>
  <c r="D38" i="1"/>
  <c r="P36" i="1"/>
  <c r="M36" i="1"/>
  <c r="L36" i="1"/>
  <c r="I36" i="1"/>
  <c r="H36" i="1"/>
  <c r="E36" i="1"/>
  <c r="D36" i="1"/>
  <c r="P34" i="1"/>
  <c r="M34" i="1"/>
  <c r="L34" i="1"/>
  <c r="I34" i="1"/>
  <c r="H34" i="1"/>
  <c r="E34" i="1"/>
  <c r="D34" i="1"/>
  <c r="P32" i="1"/>
  <c r="M32" i="1"/>
  <c r="L32" i="1"/>
  <c r="I32" i="1"/>
  <c r="H32" i="1"/>
  <c r="E32" i="1"/>
  <c r="D32" i="1"/>
  <c r="P30" i="1"/>
  <c r="M30" i="1"/>
  <c r="L30" i="1"/>
  <c r="I30" i="1"/>
  <c r="H30" i="1"/>
  <c r="E30" i="1"/>
  <c r="D30" i="1"/>
  <c r="M26" i="1"/>
  <c r="L26" i="1"/>
  <c r="M24" i="1"/>
  <c r="L24" i="1"/>
  <c r="M22" i="1"/>
  <c r="L22" i="1"/>
  <c r="M20" i="1"/>
  <c r="L20" i="1"/>
  <c r="I20" i="1"/>
  <c r="H20" i="1"/>
  <c r="E20" i="1"/>
  <c r="D20" i="1"/>
  <c r="M18" i="1"/>
  <c r="L18" i="1"/>
  <c r="I18" i="1"/>
  <c r="H18" i="1"/>
  <c r="E18" i="1"/>
  <c r="D18" i="1"/>
  <c r="M16" i="1"/>
  <c r="L16" i="1"/>
  <c r="I16" i="1"/>
  <c r="H16" i="1"/>
  <c r="E16" i="1"/>
  <c r="D16" i="1"/>
  <c r="M14" i="1"/>
  <c r="L14" i="1"/>
  <c r="I14" i="1"/>
  <c r="H14" i="1"/>
  <c r="E14" i="1"/>
  <c r="D14" i="1"/>
  <c r="M12" i="1"/>
  <c r="L12" i="1"/>
  <c r="I12" i="1"/>
  <c r="H12" i="1"/>
  <c r="E12" i="1"/>
  <c r="D12" i="1"/>
  <c r="M10" i="1"/>
  <c r="L10" i="1"/>
  <c r="I10" i="1"/>
  <c r="H10" i="1"/>
  <c r="E10" i="1"/>
  <c r="D10" i="1"/>
  <c r="M8" i="1"/>
  <c r="L8" i="1"/>
  <c r="I8" i="1"/>
  <c r="H8" i="1"/>
  <c r="E8" i="1"/>
  <c r="D8" i="1"/>
  <c r="M6" i="1"/>
  <c r="L6" i="1"/>
  <c r="I6" i="1"/>
  <c r="H6" i="1"/>
  <c r="E6" i="1"/>
  <c r="D6" i="1"/>
  <c r="M4" i="1"/>
  <c r="L4" i="1"/>
  <c r="I4" i="1"/>
  <c r="I95" i="1" s="1"/>
  <c r="H4" i="1"/>
  <c r="E4" i="1"/>
  <c r="E95" i="1" s="1"/>
  <c r="D4" i="1"/>
  <c r="M94" i="1" l="1"/>
  <c r="M95" i="1" s="1"/>
  <c r="H96" i="1"/>
  <c r="D96" i="1"/>
</calcChain>
</file>

<file path=xl/sharedStrings.xml><?xml version="1.0" encoding="utf-8"?>
<sst xmlns="http://schemas.openxmlformats.org/spreadsheetml/2006/main" count="212" uniqueCount="64">
  <si>
    <t>5hpf, 1h post transplantation, 10uM FMOs, dex680, host inj with 80pg A709</t>
  </si>
  <si>
    <t>FMO1</t>
  </si>
  <si>
    <t>FMO2</t>
  </si>
  <si>
    <t>FMO3</t>
  </si>
  <si>
    <t>transpl</t>
  </si>
  <si>
    <t>nearby</t>
  </si>
  <si>
    <t>ratio</t>
  </si>
  <si>
    <t>ratio soma/PGC</t>
  </si>
  <si>
    <t>av</t>
  </si>
  <si>
    <t>dex488</t>
  </si>
  <si>
    <t>count</t>
  </si>
  <si>
    <t>Bmp2 Oex, cPMO2/ cPMo3 comparison</t>
  </si>
  <si>
    <t>9min irradiation</t>
  </si>
  <si>
    <t>data summarized from 6 independent experimens</t>
  </si>
  <si>
    <t>effect</t>
  </si>
  <si>
    <t>none</t>
  </si>
  <si>
    <t>mild</t>
  </si>
  <si>
    <t>severe</t>
  </si>
  <si>
    <t>control</t>
  </si>
  <si>
    <t>cPMO2</t>
  </si>
  <si>
    <t>cPMO3</t>
  </si>
  <si>
    <t>number of embryos</t>
  </si>
  <si>
    <t>in %</t>
  </si>
  <si>
    <t>F374 F376 300pg tbMO 25uM PMO2 500uM</t>
  </si>
  <si>
    <t>length from the endoderm</t>
  </si>
  <si>
    <t>F374 dark</t>
  </si>
  <si>
    <t>F374 PA left side</t>
  </si>
  <si>
    <t>F376 dark</t>
  </si>
  <si>
    <t>F376 PA left side</t>
  </si>
  <si>
    <t>irradiated side</t>
  </si>
  <si>
    <t>control side</t>
  </si>
  <si>
    <t>delta</t>
  </si>
  <si>
    <t>exp1</t>
  </si>
  <si>
    <t>exp2</t>
  </si>
  <si>
    <t>exp3</t>
  </si>
  <si>
    <t>exp4</t>
  </si>
  <si>
    <t>F374 PA</t>
  </si>
  <si>
    <t>F376 PA</t>
  </si>
  <si>
    <t>18H</t>
  </si>
  <si>
    <t>4H</t>
  </si>
  <si>
    <t>PMO2</t>
  </si>
  <si>
    <t>PMO1</t>
  </si>
  <si>
    <t>BODIPY</t>
  </si>
  <si>
    <t>UnCtrl</t>
  </si>
  <si>
    <t>n3</t>
  </si>
  <si>
    <t>n2</t>
  </si>
  <si>
    <t>n1</t>
  </si>
  <si>
    <t>4h &amp; 18h-Time dependent Figure S8 (b)</t>
  </si>
  <si>
    <t>1uM</t>
  </si>
  <si>
    <t>500nM</t>
  </si>
  <si>
    <t>250nM</t>
  </si>
  <si>
    <t>PMO-2-BODIPY</t>
  </si>
  <si>
    <t>PMO-1 BODIPY</t>
  </si>
  <si>
    <t>UNS</t>
  </si>
  <si>
    <t>4h-Incubation-Dose dependent For Figure-S8 (a)</t>
  </si>
  <si>
    <t>FACS DATA</t>
  </si>
  <si>
    <t>12 h ©</t>
  </si>
  <si>
    <t>6 h (b)</t>
  </si>
  <si>
    <t>Duplex+ PMO2 (6 equiv)</t>
  </si>
  <si>
    <t>Duplex+ PMO1 (6 equiv)</t>
  </si>
  <si>
    <t>Duplex+ PMO1 (3 equiv)</t>
  </si>
  <si>
    <t>tbMO-RNA duplex</t>
  </si>
  <si>
    <t>3 h (a)</t>
  </si>
  <si>
    <t>Time dependent electrophoretic mobility shift assay for strand displacement: Figure- S7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</si>
</sst>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color rgb="FF000000"/>
      <name val="Helvetica Neue"/>
      <family val="2"/>
    </font>
    <font>
      <sz val="12"/>
      <color theme="1"/>
      <name val="Helvetica"/>
      <family val="2"/>
    </font>
    <font>
      <sz val="12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/>
  </cellStyleXfs>
  <cellXfs count="23">
    <xf numFmtId="0" fontId="0" fillId="0" borderId="0" xfId="0"/>
    <xf numFmtId="14" fontId="0" fillId="2" borderId="0" xfId="0" applyNumberFormat="1" applyFill="1"/>
    <xf numFmtId="0" fontId="0" fillId="2" borderId="0" xfId="0" applyFill="1"/>
    <xf numFmtId="0" fontId="2" fillId="0" borderId="0" xfId="0" applyFont="1"/>
    <xf numFmtId="0" fontId="3" fillId="0" borderId="0" xfId="0" applyFont="1"/>
    <xf numFmtId="3" fontId="4" fillId="0" borderId="0" xfId="0" applyNumberFormat="1" applyFont="1"/>
    <xf numFmtId="0" fontId="1" fillId="0" borderId="0" xfId="0" applyFont="1"/>
    <xf numFmtId="0" fontId="5" fillId="0" borderId="0" xfId="0" applyFont="1"/>
    <xf numFmtId="3" fontId="0" fillId="0" borderId="0" xfId="0" applyNumberFormat="1"/>
    <xf numFmtId="3" fontId="2" fillId="0" borderId="0" xfId="0" applyNumberFormat="1" applyFont="1"/>
    <xf numFmtId="0" fontId="6" fillId="0" borderId="0" xfId="0" applyFont="1"/>
    <xf numFmtId="2" fontId="0" fillId="0" borderId="0" xfId="0" applyNumberForma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1"/>
    <xf numFmtId="0" fontId="8" fillId="0" borderId="0" xfId="1" applyFont="1"/>
    <xf numFmtId="0" fontId="8" fillId="0" borderId="0" xfId="1" applyFont="1" applyAlignment="1">
      <alignment horizontal="left"/>
    </xf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/>
    </xf>
    <xf numFmtId="0" fontId="10" fillId="0" borderId="0" xfId="1" applyFont="1" applyAlignment="1">
      <alignment horizontal="center"/>
    </xf>
    <xf numFmtId="0" fontId="10" fillId="0" borderId="0" xfId="1" applyFont="1"/>
    <xf numFmtId="0" fontId="9" fillId="0" borderId="0" xfId="1" applyFont="1" applyAlignment="1">
      <alignment horizontal="center"/>
    </xf>
  </cellXfs>
  <cellStyles count="2">
    <cellStyle name="Normal" xfId="0" builtinId="0"/>
    <cellStyle name="Normal 2" xfId="1" xr:uid="{94997B68-62E7-D948-80B4-BD9311AB79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85A8A-5544-7E49-8F2F-89231FDB0D99}">
  <dimension ref="A1:E12"/>
  <sheetViews>
    <sheetView workbookViewId="0">
      <selection activeCell="E46" sqref="E46"/>
    </sheetView>
  </sheetViews>
  <sheetFormatPr baseColWidth="10" defaultColWidth="8.83203125" defaultRowHeight="15" x14ac:dyDescent="0.2"/>
  <cols>
    <col min="1" max="1" width="8.83203125" style="15"/>
    <col min="2" max="2" width="16.83203125" style="15" customWidth="1"/>
    <col min="3" max="3" width="21.33203125" style="15" customWidth="1"/>
    <col min="4" max="4" width="23.1640625" style="15" customWidth="1"/>
    <col min="5" max="5" width="23.5" style="15" customWidth="1"/>
    <col min="6" max="16384" width="8.83203125" style="15"/>
  </cols>
  <sheetData>
    <row r="1" spans="1:5" x14ac:dyDescent="0.2">
      <c r="A1" s="20" t="s">
        <v>63</v>
      </c>
      <c r="B1" s="20"/>
      <c r="C1" s="20"/>
      <c r="D1" s="20"/>
      <c r="E1" s="20"/>
    </row>
    <row r="2" spans="1:5" x14ac:dyDescent="0.2">
      <c r="A2" s="21" t="s">
        <v>62</v>
      </c>
      <c r="B2" s="22" t="s">
        <v>61</v>
      </c>
      <c r="C2" s="22" t="s">
        <v>60</v>
      </c>
      <c r="D2" s="22" t="s">
        <v>59</v>
      </c>
      <c r="E2" s="22" t="s">
        <v>58</v>
      </c>
    </row>
    <row r="3" spans="1:5" x14ac:dyDescent="0.2">
      <c r="A3" s="15" t="s">
        <v>46</v>
      </c>
      <c r="B3" s="16">
        <v>144.25800000000001</v>
      </c>
      <c r="C3" s="16">
        <v>104.458</v>
      </c>
      <c r="D3" s="16">
        <v>74.875</v>
      </c>
      <c r="E3" s="16">
        <v>49.014000000000003</v>
      </c>
    </row>
    <row r="4" spans="1:5" x14ac:dyDescent="0.2">
      <c r="A4" s="15" t="s">
        <v>45</v>
      </c>
      <c r="B4" s="16">
        <v>103.54600000000001</v>
      </c>
      <c r="C4" s="16">
        <v>86.897000000000006</v>
      </c>
      <c r="D4" s="16">
        <v>62.176000000000002</v>
      </c>
      <c r="E4" s="16">
        <v>42.508000000000003</v>
      </c>
    </row>
    <row r="6" spans="1:5" x14ac:dyDescent="0.2">
      <c r="A6" s="21" t="s">
        <v>57</v>
      </c>
    </row>
    <row r="7" spans="1:5" x14ac:dyDescent="0.2">
      <c r="A7" s="15" t="s">
        <v>46</v>
      </c>
      <c r="B7" s="16">
        <v>145.75299999999999</v>
      </c>
      <c r="C7" s="16">
        <v>95.302999999999997</v>
      </c>
      <c r="D7" s="16">
        <v>75.311000000000007</v>
      </c>
      <c r="E7" s="16">
        <v>50.49</v>
      </c>
    </row>
    <row r="8" spans="1:5" x14ac:dyDescent="0.2">
      <c r="A8" s="15" t="s">
        <v>45</v>
      </c>
      <c r="B8" s="16">
        <v>109.212</v>
      </c>
      <c r="C8" s="16">
        <v>69.025999999999996</v>
      </c>
      <c r="D8" s="16">
        <v>55.695</v>
      </c>
      <c r="E8" s="16">
        <v>35.741999999999997</v>
      </c>
    </row>
    <row r="10" spans="1:5" x14ac:dyDescent="0.2">
      <c r="A10" s="21" t="s">
        <v>56</v>
      </c>
    </row>
    <row r="11" spans="1:5" x14ac:dyDescent="0.2">
      <c r="A11" s="15" t="s">
        <v>46</v>
      </c>
      <c r="B11" s="16">
        <v>154.35400000000001</v>
      </c>
      <c r="C11" s="16">
        <v>94.918999999999997</v>
      </c>
      <c r="D11" s="16">
        <v>65.072999999999993</v>
      </c>
      <c r="E11" s="16">
        <v>47.23</v>
      </c>
    </row>
    <row r="12" spans="1:5" x14ac:dyDescent="0.2">
      <c r="A12" s="15" t="s">
        <v>45</v>
      </c>
      <c r="B12" s="16">
        <v>98.063999999999993</v>
      </c>
      <c r="C12" s="16">
        <v>61.755000000000003</v>
      </c>
      <c r="D12" s="16">
        <v>42.881999999999998</v>
      </c>
      <c r="E12" s="16">
        <v>27.855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1EAEE-C2A7-4346-9ACB-7EC57E7E7A9E}">
  <dimension ref="A2:S12"/>
  <sheetViews>
    <sheetView tabSelected="1" zoomScale="80" zoomScaleNormal="100" workbookViewId="0">
      <selection activeCell="D89" sqref="D89"/>
    </sheetView>
  </sheetViews>
  <sheetFormatPr baseColWidth="10" defaultColWidth="8.83203125" defaultRowHeight="15" x14ac:dyDescent="0.2"/>
  <cols>
    <col min="1" max="1" width="8.6640625" style="15" customWidth="1"/>
    <col min="2" max="2" width="8.83203125" style="15" customWidth="1"/>
    <col min="3" max="3" width="8.83203125" style="15"/>
    <col min="4" max="4" width="12.83203125" style="15" customWidth="1"/>
    <col min="5" max="5" width="12.33203125" style="15" customWidth="1"/>
    <col min="6" max="9" width="8.83203125" style="15"/>
    <col min="10" max="10" width="12.6640625" style="15" customWidth="1"/>
    <col min="11" max="11" width="12.1640625" style="15" customWidth="1"/>
    <col min="12" max="16" width="8.83203125" style="15"/>
    <col min="17" max="17" width="12.6640625" style="15" customWidth="1"/>
    <col min="18" max="18" width="13.5" style="15" customWidth="1"/>
    <col min="19" max="16384" width="8.83203125" style="15"/>
  </cols>
  <sheetData>
    <row r="2" spans="1:19" x14ac:dyDescent="0.2">
      <c r="A2" s="20" t="s">
        <v>55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9" x14ac:dyDescent="0.2">
      <c r="A3" s="20" t="s">
        <v>54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9" x14ac:dyDescent="0.2">
      <c r="A4" s="15" t="s">
        <v>46</v>
      </c>
      <c r="C4" s="18" t="s">
        <v>53</v>
      </c>
      <c r="D4" s="18" t="s">
        <v>52</v>
      </c>
      <c r="E4" s="18" t="s">
        <v>51</v>
      </c>
      <c r="H4" s="18" t="s">
        <v>45</v>
      </c>
      <c r="I4" s="18" t="s">
        <v>53</v>
      </c>
      <c r="J4" s="18" t="s">
        <v>52</v>
      </c>
      <c r="K4" s="18" t="s">
        <v>51</v>
      </c>
      <c r="O4" s="18" t="s">
        <v>44</v>
      </c>
      <c r="P4" s="18" t="s">
        <v>53</v>
      </c>
      <c r="Q4" s="18" t="s">
        <v>52</v>
      </c>
      <c r="R4" s="18" t="s">
        <v>51</v>
      </c>
    </row>
    <row r="5" spans="1:19" x14ac:dyDescent="0.2">
      <c r="B5" s="17" t="s">
        <v>50</v>
      </c>
      <c r="C5" s="16">
        <v>65.599999999999994</v>
      </c>
      <c r="D5" s="16">
        <v>179</v>
      </c>
      <c r="E5" s="16">
        <v>272</v>
      </c>
      <c r="I5" s="16">
        <v>60.7</v>
      </c>
      <c r="J5" s="16">
        <v>169</v>
      </c>
      <c r="K5" s="16">
        <v>257</v>
      </c>
      <c r="P5" s="16">
        <v>67.599999999999994</v>
      </c>
      <c r="Q5" s="16">
        <v>185</v>
      </c>
      <c r="R5" s="16">
        <v>289</v>
      </c>
    </row>
    <row r="6" spans="1:19" x14ac:dyDescent="0.2">
      <c r="B6" s="17" t="s">
        <v>49</v>
      </c>
      <c r="C6" s="16">
        <v>65.599999999999994</v>
      </c>
      <c r="D6" s="16">
        <v>293</v>
      </c>
      <c r="E6" s="16">
        <v>437</v>
      </c>
      <c r="I6" s="16">
        <v>60.7</v>
      </c>
      <c r="J6" s="16">
        <v>279</v>
      </c>
      <c r="K6" s="16">
        <v>417</v>
      </c>
      <c r="P6" s="16">
        <v>67.599999999999994</v>
      </c>
      <c r="Q6" s="16">
        <v>303</v>
      </c>
      <c r="R6" s="16">
        <v>454</v>
      </c>
    </row>
    <row r="7" spans="1:19" x14ac:dyDescent="0.2">
      <c r="B7" s="17" t="s">
        <v>48</v>
      </c>
      <c r="C7" s="16">
        <v>65.599999999999994</v>
      </c>
      <c r="D7" s="16">
        <v>503</v>
      </c>
      <c r="E7" s="16">
        <v>1043</v>
      </c>
      <c r="I7" s="16">
        <v>60.7</v>
      </c>
      <c r="J7" s="16">
        <v>475</v>
      </c>
      <c r="K7" s="16">
        <v>994</v>
      </c>
      <c r="P7" s="16">
        <v>67.599999999999994</v>
      </c>
      <c r="Q7" s="16">
        <v>519</v>
      </c>
      <c r="R7" s="16">
        <v>1094</v>
      </c>
    </row>
    <row r="9" spans="1:19" x14ac:dyDescent="0.2">
      <c r="A9" s="19" t="s">
        <v>47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</row>
    <row r="10" spans="1:19" x14ac:dyDescent="0.2">
      <c r="A10" s="17" t="s">
        <v>46</v>
      </c>
      <c r="B10" s="18" t="s">
        <v>43</v>
      </c>
      <c r="C10" s="18" t="s">
        <v>42</v>
      </c>
      <c r="D10" s="18" t="s">
        <v>41</v>
      </c>
      <c r="E10" s="18" t="s">
        <v>40</v>
      </c>
      <c r="H10" s="18" t="s">
        <v>45</v>
      </c>
      <c r="I10" s="18" t="s">
        <v>43</v>
      </c>
      <c r="J10" s="18" t="s">
        <v>42</v>
      </c>
      <c r="K10" s="18" t="s">
        <v>41</v>
      </c>
      <c r="L10" s="18" t="s">
        <v>40</v>
      </c>
      <c r="O10" s="18" t="s">
        <v>44</v>
      </c>
      <c r="P10" s="18" t="s">
        <v>43</v>
      </c>
      <c r="Q10" s="18" t="s">
        <v>42</v>
      </c>
      <c r="R10" s="18" t="s">
        <v>41</v>
      </c>
      <c r="S10" s="18" t="s">
        <v>40</v>
      </c>
    </row>
    <row r="11" spans="1:19" x14ac:dyDescent="0.2">
      <c r="A11" s="17" t="s">
        <v>39</v>
      </c>
      <c r="B11" s="16">
        <v>64.7</v>
      </c>
      <c r="C11" s="16">
        <v>187</v>
      </c>
      <c r="D11" s="16">
        <v>503</v>
      </c>
      <c r="E11" s="16">
        <v>1044</v>
      </c>
      <c r="I11" s="16">
        <v>62.2</v>
      </c>
      <c r="J11" s="16">
        <v>177</v>
      </c>
      <c r="K11" s="16">
        <v>483</v>
      </c>
      <c r="L11" s="16">
        <v>1010</v>
      </c>
      <c r="P11" s="16">
        <v>69.599999999999994</v>
      </c>
      <c r="Q11" s="16">
        <v>200</v>
      </c>
      <c r="R11" s="16">
        <v>536</v>
      </c>
      <c r="S11" s="16">
        <v>1114</v>
      </c>
    </row>
    <row r="12" spans="1:19" x14ac:dyDescent="0.2">
      <c r="A12" s="17" t="s">
        <v>38</v>
      </c>
      <c r="B12" s="16">
        <v>64.7</v>
      </c>
      <c r="C12" s="16">
        <v>336</v>
      </c>
      <c r="D12" s="16">
        <v>621</v>
      </c>
      <c r="E12" s="16">
        <v>1512</v>
      </c>
      <c r="I12" s="16">
        <v>62.2</v>
      </c>
      <c r="J12" s="16">
        <v>320</v>
      </c>
      <c r="K12" s="16">
        <v>596</v>
      </c>
      <c r="L12" s="16">
        <v>1453</v>
      </c>
      <c r="P12" s="16">
        <v>69.599999999999994</v>
      </c>
      <c r="Q12" s="16">
        <v>364</v>
      </c>
      <c r="R12" s="16">
        <v>667</v>
      </c>
      <c r="S12" s="16">
        <v>1656</v>
      </c>
    </row>
  </sheetData>
  <mergeCells count="3">
    <mergeCell ref="A2:R2"/>
    <mergeCell ref="A3:R3"/>
    <mergeCell ref="A9:S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3D9F9-09D7-B445-AE44-6F1E80C83984}">
  <dimension ref="A1:Q96"/>
  <sheetViews>
    <sheetView topLeftCell="A45" workbookViewId="0">
      <selection activeCell="N98" sqref="N98"/>
    </sheetView>
  </sheetViews>
  <sheetFormatPr baseColWidth="10" defaultRowHeight="16" x14ac:dyDescent="0.2"/>
  <sheetData>
    <row r="1" spans="1:13" x14ac:dyDescent="0.2">
      <c r="A1" s="1">
        <v>45357</v>
      </c>
      <c r="B1" s="2" t="s">
        <v>0</v>
      </c>
      <c r="C1" s="2"/>
      <c r="D1" s="2"/>
      <c r="E1" s="2"/>
      <c r="F1" s="2"/>
      <c r="G1" s="2"/>
    </row>
    <row r="2" spans="1:13" x14ac:dyDescent="0.2">
      <c r="B2" s="12" t="s">
        <v>1</v>
      </c>
      <c r="C2" s="12"/>
      <c r="D2" s="12"/>
      <c r="F2" s="12" t="s">
        <v>2</v>
      </c>
      <c r="G2" s="12"/>
      <c r="H2" s="12"/>
      <c r="J2" s="12" t="s">
        <v>3</v>
      </c>
      <c r="K2" s="12"/>
      <c r="L2" s="12"/>
    </row>
    <row r="3" spans="1:13" x14ac:dyDescent="0.2">
      <c r="B3" s="3" t="s">
        <v>4</v>
      </c>
      <c r="C3" s="3" t="s">
        <v>5</v>
      </c>
      <c r="D3" s="3" t="s">
        <v>6</v>
      </c>
      <c r="E3" s="4" t="s">
        <v>7</v>
      </c>
      <c r="F3" s="3" t="s">
        <v>4</v>
      </c>
      <c r="G3" s="3" t="s">
        <v>5</v>
      </c>
      <c r="H3" s="3" t="s">
        <v>6</v>
      </c>
      <c r="I3" s="4" t="s">
        <v>7</v>
      </c>
      <c r="J3" s="3" t="s">
        <v>4</v>
      </c>
      <c r="K3" s="3" t="s">
        <v>5</v>
      </c>
      <c r="L3" s="3" t="s">
        <v>6</v>
      </c>
      <c r="M3" s="4" t="s">
        <v>7</v>
      </c>
    </row>
    <row r="4" spans="1:13" x14ac:dyDescent="0.2">
      <c r="B4" s="5">
        <v>26760455</v>
      </c>
      <c r="C4" s="5">
        <v>4980288</v>
      </c>
      <c r="D4">
        <f>B4/C4</f>
        <v>5.3732745977742651</v>
      </c>
      <c r="E4" s="6">
        <f>C4/B4</f>
        <v>0.18610625267769176</v>
      </c>
      <c r="F4" s="5">
        <v>16792415</v>
      </c>
      <c r="G4" s="5">
        <v>9546932</v>
      </c>
      <c r="H4">
        <f>F4/G4</f>
        <v>1.7589331316070964</v>
      </c>
      <c r="I4" s="6">
        <f>G4/F4</f>
        <v>0.56852644482642911</v>
      </c>
      <c r="J4" s="5">
        <v>17166656</v>
      </c>
      <c r="K4" s="5">
        <v>6081478</v>
      </c>
      <c r="L4">
        <f>J4/K4</f>
        <v>2.8227769631000883</v>
      </c>
      <c r="M4" s="6">
        <f>K4/J4</f>
        <v>0.35426107449231814</v>
      </c>
    </row>
    <row r="5" spans="1:13" x14ac:dyDescent="0.2">
      <c r="B5" s="7"/>
      <c r="C5" s="7"/>
      <c r="E5" s="6"/>
      <c r="F5" s="7"/>
      <c r="G5" s="7"/>
      <c r="I5" s="6"/>
      <c r="J5" s="7"/>
      <c r="K5" s="7"/>
      <c r="M5" s="6"/>
    </row>
    <row r="6" spans="1:13" x14ac:dyDescent="0.2">
      <c r="B6" s="5">
        <v>21972521</v>
      </c>
      <c r="C6" s="5">
        <v>8466406</v>
      </c>
      <c r="D6">
        <f t="shared" ref="D6:D20" si="0">B6/C6</f>
        <v>2.5952595469671547</v>
      </c>
      <c r="E6" s="6">
        <f t="shared" ref="E6:E20" si="1">C6/B6</f>
        <v>0.38531791595511505</v>
      </c>
      <c r="F6" s="5">
        <v>23374498</v>
      </c>
      <c r="G6" s="5">
        <v>8706145</v>
      </c>
      <c r="H6">
        <f t="shared" ref="H6:H20" si="2">F6/G6</f>
        <v>2.6848275557092145</v>
      </c>
      <c r="I6" s="6">
        <f t="shared" ref="I6:I20" si="3">G6/F6</f>
        <v>0.37246340006959722</v>
      </c>
      <c r="J6" s="5">
        <v>16280854</v>
      </c>
      <c r="K6" s="5">
        <v>7360507</v>
      </c>
      <c r="L6">
        <f t="shared" ref="L6:L26" si="4">J6/K6</f>
        <v>2.2119201843025214</v>
      </c>
      <c r="M6" s="6">
        <f t="shared" ref="M6:M26" si="5">K6/J6</f>
        <v>0.45209587899995907</v>
      </c>
    </row>
    <row r="7" spans="1:13" x14ac:dyDescent="0.2">
      <c r="B7" s="7"/>
      <c r="C7" s="7"/>
      <c r="E7" s="6"/>
      <c r="F7" s="7"/>
      <c r="G7" s="7"/>
      <c r="I7" s="6"/>
      <c r="J7" s="7"/>
      <c r="K7" s="7"/>
      <c r="M7" s="6"/>
    </row>
    <row r="8" spans="1:13" x14ac:dyDescent="0.2">
      <c r="B8" s="5">
        <v>48998203</v>
      </c>
      <c r="C8" s="5">
        <v>21819618</v>
      </c>
      <c r="D8">
        <f t="shared" si="0"/>
        <v>2.2456031540057211</v>
      </c>
      <c r="E8" s="6">
        <f t="shared" si="1"/>
        <v>0.44531465776408169</v>
      </c>
      <c r="F8" s="5">
        <v>6946569</v>
      </c>
      <c r="G8" s="5">
        <v>3134717</v>
      </c>
      <c r="H8">
        <f t="shared" si="2"/>
        <v>2.2160115251233203</v>
      </c>
      <c r="I8" s="6">
        <f t="shared" si="3"/>
        <v>0.45126119095628359</v>
      </c>
      <c r="J8" s="5">
        <v>24320155</v>
      </c>
      <c r="K8" s="5">
        <v>10461207</v>
      </c>
      <c r="L8">
        <f t="shared" si="4"/>
        <v>2.3247943569035581</v>
      </c>
      <c r="M8" s="6">
        <f t="shared" si="5"/>
        <v>0.43014557267418729</v>
      </c>
    </row>
    <row r="9" spans="1:13" x14ac:dyDescent="0.2">
      <c r="B9" s="7"/>
      <c r="C9" s="7"/>
      <c r="E9" s="6"/>
      <c r="F9" s="7"/>
      <c r="G9" s="7"/>
      <c r="I9" s="6"/>
      <c r="J9" s="7"/>
      <c r="K9" s="7"/>
      <c r="M9" s="6"/>
    </row>
    <row r="10" spans="1:13" x14ac:dyDescent="0.2">
      <c r="B10" s="5">
        <v>17770834</v>
      </c>
      <c r="C10" s="5">
        <v>10590310</v>
      </c>
      <c r="D10">
        <f t="shared" si="0"/>
        <v>1.6780277442303388</v>
      </c>
      <c r="E10" s="6">
        <f t="shared" si="1"/>
        <v>0.59593770331769458</v>
      </c>
      <c r="F10" s="5">
        <v>22509988</v>
      </c>
      <c r="G10" s="5">
        <v>12511533</v>
      </c>
      <c r="H10">
        <f t="shared" si="2"/>
        <v>1.799139082317091</v>
      </c>
      <c r="I10" s="6">
        <f t="shared" si="3"/>
        <v>0.55582139803895059</v>
      </c>
      <c r="J10" s="5">
        <v>35399694</v>
      </c>
      <c r="K10" s="5">
        <v>16455359</v>
      </c>
      <c r="L10">
        <f t="shared" si="4"/>
        <v>2.1512562563964726</v>
      </c>
      <c r="M10" s="6">
        <f t="shared" si="5"/>
        <v>0.46484466786633805</v>
      </c>
    </row>
    <row r="11" spans="1:13" x14ac:dyDescent="0.2">
      <c r="B11" s="7"/>
      <c r="C11" s="7"/>
      <c r="E11" s="6"/>
      <c r="F11" s="7"/>
      <c r="G11" s="7"/>
      <c r="I11" s="6"/>
      <c r="J11" s="7"/>
      <c r="K11" s="7"/>
      <c r="M11" s="6"/>
    </row>
    <row r="12" spans="1:13" x14ac:dyDescent="0.2">
      <c r="B12" s="5">
        <v>26773956</v>
      </c>
      <c r="C12" s="5">
        <v>7081554</v>
      </c>
      <c r="D12">
        <f t="shared" si="0"/>
        <v>3.7808023493148539</v>
      </c>
      <c r="E12" s="6">
        <f t="shared" si="1"/>
        <v>0.26449412257195015</v>
      </c>
      <c r="F12" s="5">
        <v>11849549</v>
      </c>
      <c r="G12" s="5">
        <v>4150020</v>
      </c>
      <c r="H12">
        <f t="shared" si="2"/>
        <v>2.8552992515698721</v>
      </c>
      <c r="I12" s="6">
        <f t="shared" si="3"/>
        <v>0.35022598750382822</v>
      </c>
      <c r="J12" s="5">
        <v>23507180</v>
      </c>
      <c r="K12" s="5">
        <v>9571988</v>
      </c>
      <c r="L12">
        <f t="shared" si="4"/>
        <v>2.4558304920566134</v>
      </c>
      <c r="M12" s="6">
        <f t="shared" si="5"/>
        <v>0.40719422746582107</v>
      </c>
    </row>
    <row r="13" spans="1:13" x14ac:dyDescent="0.2">
      <c r="B13" s="7"/>
      <c r="C13" s="7"/>
      <c r="E13" s="6"/>
      <c r="F13" s="7"/>
      <c r="G13" s="7"/>
      <c r="I13" s="6"/>
      <c r="J13" s="7"/>
      <c r="K13" s="7"/>
      <c r="M13" s="6"/>
    </row>
    <row r="14" spans="1:13" x14ac:dyDescent="0.2">
      <c r="B14" s="5">
        <v>53665834</v>
      </c>
      <c r="C14" s="5">
        <v>13940782</v>
      </c>
      <c r="D14">
        <f t="shared" si="0"/>
        <v>3.8495569330328814</v>
      </c>
      <c r="E14" s="6">
        <f t="shared" si="1"/>
        <v>0.25977015469469833</v>
      </c>
      <c r="F14" s="5">
        <v>24459624</v>
      </c>
      <c r="G14" s="5">
        <v>10087036</v>
      </c>
      <c r="H14">
        <f t="shared" si="2"/>
        <v>2.4248574110372956</v>
      </c>
      <c r="I14" s="6">
        <f t="shared" si="3"/>
        <v>0.41239538269271842</v>
      </c>
      <c r="J14" s="5">
        <v>22479420</v>
      </c>
      <c r="K14" s="5">
        <v>10006500</v>
      </c>
      <c r="L14">
        <f t="shared" si="4"/>
        <v>2.2464817868385549</v>
      </c>
      <c r="M14" s="6">
        <f t="shared" si="5"/>
        <v>0.44514048850014815</v>
      </c>
    </row>
    <row r="15" spans="1:13" x14ac:dyDescent="0.2">
      <c r="B15" s="7"/>
      <c r="C15" s="7"/>
      <c r="E15" s="6"/>
      <c r="F15" s="7"/>
      <c r="G15" s="7"/>
      <c r="I15" s="6"/>
      <c r="J15" s="7"/>
      <c r="K15" s="7"/>
      <c r="M15" s="6"/>
    </row>
    <row r="16" spans="1:13" x14ac:dyDescent="0.2">
      <c r="B16" s="5">
        <v>50755940</v>
      </c>
      <c r="C16" s="5">
        <v>7470243</v>
      </c>
      <c r="D16">
        <f t="shared" si="0"/>
        <v>6.7944161923514406</v>
      </c>
      <c r="E16" s="6">
        <f t="shared" si="1"/>
        <v>0.14717967985619024</v>
      </c>
      <c r="F16" s="5">
        <v>27386643</v>
      </c>
      <c r="G16" s="5">
        <v>11478435</v>
      </c>
      <c r="H16">
        <f t="shared" si="2"/>
        <v>2.3859213385796934</v>
      </c>
      <c r="I16" s="6">
        <f t="shared" si="3"/>
        <v>0.41912530133759002</v>
      </c>
      <c r="J16" s="5">
        <v>27549913</v>
      </c>
      <c r="K16" s="5">
        <v>14775387</v>
      </c>
      <c r="L16">
        <f t="shared" si="4"/>
        <v>1.8645814827049878</v>
      </c>
      <c r="M16" s="6">
        <f t="shared" si="5"/>
        <v>0.53631338146149499</v>
      </c>
    </row>
    <row r="17" spans="1:16" x14ac:dyDescent="0.2">
      <c r="B17" s="7"/>
      <c r="C17" s="7"/>
      <c r="E17" s="6"/>
      <c r="F17" s="7"/>
      <c r="G17" s="7"/>
      <c r="I17" s="6"/>
      <c r="J17" s="7"/>
      <c r="K17" s="7"/>
      <c r="M17" s="6"/>
    </row>
    <row r="18" spans="1:16" x14ac:dyDescent="0.2">
      <c r="B18" s="5">
        <v>34634589</v>
      </c>
      <c r="C18" s="5">
        <v>17826251</v>
      </c>
      <c r="D18">
        <f t="shared" si="0"/>
        <v>1.9428980888914893</v>
      </c>
      <c r="E18" s="6">
        <f t="shared" si="1"/>
        <v>0.51469503507028769</v>
      </c>
      <c r="F18" s="5">
        <v>24093175</v>
      </c>
      <c r="G18" s="5">
        <v>11666489</v>
      </c>
      <c r="H18">
        <f t="shared" si="2"/>
        <v>2.0651607351620527</v>
      </c>
      <c r="I18" s="6">
        <f t="shared" si="3"/>
        <v>0.48422381026992084</v>
      </c>
      <c r="J18" s="5">
        <v>25362503</v>
      </c>
      <c r="K18" s="5">
        <v>15550471</v>
      </c>
      <c r="L18">
        <f t="shared" si="4"/>
        <v>1.6309797304531806</v>
      </c>
      <c r="M18" s="6">
        <f t="shared" si="5"/>
        <v>0.61312840455849327</v>
      </c>
    </row>
    <row r="19" spans="1:16" x14ac:dyDescent="0.2">
      <c r="B19" s="7"/>
      <c r="C19" s="7"/>
      <c r="E19" s="6"/>
      <c r="F19" s="7"/>
      <c r="G19" s="7"/>
      <c r="I19" s="6"/>
      <c r="J19" s="7"/>
      <c r="K19" s="7"/>
      <c r="M19" s="6"/>
    </row>
    <row r="20" spans="1:16" x14ac:dyDescent="0.2">
      <c r="B20" s="5">
        <v>30080760</v>
      </c>
      <c r="C20" s="5">
        <v>12113924</v>
      </c>
      <c r="D20">
        <f t="shared" si="0"/>
        <v>2.4831557470560326</v>
      </c>
      <c r="E20" s="6">
        <f t="shared" si="1"/>
        <v>0.40271336229536753</v>
      </c>
      <c r="F20" s="5">
        <v>20657808</v>
      </c>
      <c r="G20" s="5">
        <v>8981971</v>
      </c>
      <c r="H20">
        <f t="shared" si="2"/>
        <v>2.2999192493496139</v>
      </c>
      <c r="I20" s="6">
        <f t="shared" si="3"/>
        <v>0.4347978740048315</v>
      </c>
      <c r="J20" s="5">
        <v>25350398</v>
      </c>
      <c r="K20" s="5">
        <v>12019858</v>
      </c>
      <c r="L20">
        <f t="shared" si="4"/>
        <v>2.1090430519229098</v>
      </c>
      <c r="M20" s="6">
        <f t="shared" si="5"/>
        <v>0.47414868989433617</v>
      </c>
    </row>
    <row r="21" spans="1:16" x14ac:dyDescent="0.2">
      <c r="C21" s="8"/>
      <c r="D21" s="3"/>
      <c r="E21" s="3"/>
      <c r="G21" s="8"/>
      <c r="H21" s="3"/>
      <c r="I21" s="3"/>
      <c r="J21" s="7"/>
      <c r="K21" s="7"/>
      <c r="M21" s="6"/>
    </row>
    <row r="22" spans="1:16" x14ac:dyDescent="0.2">
      <c r="C22" s="3"/>
      <c r="D22" s="3"/>
      <c r="E22" s="3"/>
      <c r="H22" s="3"/>
      <c r="I22" s="3"/>
      <c r="J22" s="5">
        <v>22230610</v>
      </c>
      <c r="K22" s="5">
        <v>11443691</v>
      </c>
      <c r="L22">
        <f t="shared" si="4"/>
        <v>1.9426083769650893</v>
      </c>
      <c r="M22" s="6">
        <f t="shared" si="5"/>
        <v>0.5147717943862089</v>
      </c>
    </row>
    <row r="23" spans="1:16" x14ac:dyDescent="0.2">
      <c r="J23" s="7"/>
      <c r="K23" s="7"/>
      <c r="M23" s="6"/>
    </row>
    <row r="24" spans="1:16" x14ac:dyDescent="0.2">
      <c r="J24" s="5">
        <v>20181250</v>
      </c>
      <c r="K24" s="5">
        <v>13274835</v>
      </c>
      <c r="L24">
        <f t="shared" si="4"/>
        <v>1.5202637170254847</v>
      </c>
      <c r="M24" s="6">
        <f t="shared" si="5"/>
        <v>0.65778061319293901</v>
      </c>
    </row>
    <row r="25" spans="1:16" x14ac:dyDescent="0.2">
      <c r="J25" s="7"/>
      <c r="K25" s="7"/>
      <c r="M25" s="6"/>
    </row>
    <row r="26" spans="1:16" x14ac:dyDescent="0.2">
      <c r="J26" s="5">
        <v>23360248</v>
      </c>
      <c r="K26" s="5">
        <v>8896545</v>
      </c>
      <c r="L26">
        <f t="shared" si="4"/>
        <v>2.6257662946683236</v>
      </c>
      <c r="M26" s="6">
        <f t="shared" si="5"/>
        <v>0.38084120511049369</v>
      </c>
    </row>
    <row r="27" spans="1:16" x14ac:dyDescent="0.2">
      <c r="A27" s="1">
        <v>45401</v>
      </c>
    </row>
    <row r="28" spans="1:16" x14ac:dyDescent="0.2">
      <c r="B28" s="12" t="s">
        <v>1</v>
      </c>
      <c r="C28" s="12"/>
      <c r="D28" s="12"/>
      <c r="F28" s="12" t="s">
        <v>2</v>
      </c>
      <c r="G28" s="12"/>
      <c r="H28" s="12"/>
      <c r="J28" s="12" t="s">
        <v>3</v>
      </c>
      <c r="K28" s="12"/>
      <c r="L28" s="12"/>
      <c r="N28" s="12" t="s">
        <v>9</v>
      </c>
      <c r="O28" s="12"/>
      <c r="P28" s="12"/>
    </row>
    <row r="29" spans="1:16" x14ac:dyDescent="0.2">
      <c r="B29" s="3" t="s">
        <v>4</v>
      </c>
      <c r="C29" s="3" t="s">
        <v>5</v>
      </c>
      <c r="D29" s="3" t="s">
        <v>6</v>
      </c>
      <c r="E29" s="4" t="s">
        <v>7</v>
      </c>
      <c r="F29" s="3" t="s">
        <v>4</v>
      </c>
      <c r="G29" s="3" t="s">
        <v>5</v>
      </c>
      <c r="H29" s="3" t="s">
        <v>6</v>
      </c>
      <c r="I29" s="4" t="s">
        <v>7</v>
      </c>
      <c r="J29" s="3" t="s">
        <v>4</v>
      </c>
      <c r="K29" s="3" t="s">
        <v>5</v>
      </c>
      <c r="L29" s="3" t="s">
        <v>6</v>
      </c>
      <c r="M29" s="4" t="s">
        <v>7</v>
      </c>
      <c r="N29" s="3" t="s">
        <v>4</v>
      </c>
      <c r="O29" s="3" t="s">
        <v>5</v>
      </c>
      <c r="P29" s="3" t="s">
        <v>6</v>
      </c>
    </row>
    <row r="30" spans="1:16" x14ac:dyDescent="0.2">
      <c r="B30" s="5">
        <v>31274972</v>
      </c>
      <c r="C30" s="5">
        <v>2236816</v>
      </c>
      <c r="D30">
        <f>B30/C30</f>
        <v>13.981915365412265</v>
      </c>
      <c r="E30" s="6">
        <f>C30/B30</f>
        <v>7.1520959315327287E-2</v>
      </c>
      <c r="F30" s="5">
        <v>26282907</v>
      </c>
      <c r="G30" s="5">
        <v>1868125</v>
      </c>
      <c r="H30">
        <f>F30/G30</f>
        <v>14.069137236533958</v>
      </c>
      <c r="I30" s="6">
        <f>G30/F30</f>
        <v>7.107756383264606E-2</v>
      </c>
      <c r="J30" s="5">
        <v>13584374</v>
      </c>
      <c r="K30" s="5">
        <v>3288182</v>
      </c>
      <c r="L30">
        <f>J30/K30</f>
        <v>4.1312719308116153</v>
      </c>
      <c r="M30" s="6">
        <f>K30/J30</f>
        <v>0.24205620369403846</v>
      </c>
      <c r="N30" s="5">
        <v>26814768</v>
      </c>
      <c r="O30" s="5">
        <v>207066</v>
      </c>
      <c r="P30">
        <f>N30/O30</f>
        <v>129.49865260351771</v>
      </c>
    </row>
    <row r="31" spans="1:16" x14ac:dyDescent="0.2">
      <c r="B31" s="7"/>
      <c r="C31" s="7"/>
      <c r="E31" s="6"/>
      <c r="F31" s="7"/>
      <c r="G31" s="7"/>
      <c r="I31" s="6"/>
      <c r="J31" s="7"/>
      <c r="K31" s="7"/>
      <c r="M31" s="6"/>
      <c r="N31" s="7"/>
      <c r="O31" s="7"/>
    </row>
    <row r="32" spans="1:16" x14ac:dyDescent="0.2">
      <c r="B32" s="5">
        <v>31905881</v>
      </c>
      <c r="C32" s="5">
        <v>673070</v>
      </c>
      <c r="D32">
        <f t="shared" ref="D32:D68" si="6">B32/C32</f>
        <v>47.403510778968013</v>
      </c>
      <c r="E32" s="6">
        <f t="shared" ref="E32:E68" si="7">C32/B32</f>
        <v>2.109548393288372E-2</v>
      </c>
      <c r="F32" s="5">
        <v>1940252</v>
      </c>
      <c r="G32" s="5">
        <v>532138</v>
      </c>
      <c r="H32">
        <f t="shared" ref="H32:H64" si="8">F32/G32</f>
        <v>3.6461444211839784</v>
      </c>
      <c r="I32" s="6">
        <f t="shared" ref="I32:I64" si="9">G32/F32</f>
        <v>0.2742623123181937</v>
      </c>
      <c r="J32" s="5">
        <v>12968984</v>
      </c>
      <c r="K32" s="5">
        <v>2299780</v>
      </c>
      <c r="L32">
        <f t="shared" ref="L32:L64" si="10">J32/K32</f>
        <v>5.639228100079138</v>
      </c>
      <c r="M32" s="6">
        <f t="shared" ref="M32:M64" si="11">K32/J32</f>
        <v>0.17732923411733717</v>
      </c>
      <c r="N32" s="5">
        <v>27148623</v>
      </c>
      <c r="O32" s="5">
        <v>142717</v>
      </c>
      <c r="P32">
        <f t="shared" ref="P32:P68" si="12">N32/O32</f>
        <v>190.22697366116159</v>
      </c>
    </row>
    <row r="33" spans="2:16" x14ac:dyDescent="0.2">
      <c r="B33" s="7"/>
      <c r="C33" s="7"/>
      <c r="E33" s="6"/>
      <c r="F33" s="7"/>
      <c r="G33" s="7"/>
      <c r="I33" s="6"/>
      <c r="J33" s="7"/>
      <c r="K33" s="7"/>
      <c r="M33" s="6"/>
      <c r="N33" s="7"/>
      <c r="O33" s="7"/>
    </row>
    <row r="34" spans="2:16" x14ac:dyDescent="0.2">
      <c r="B34" s="5">
        <v>47851181</v>
      </c>
      <c r="C34" s="5">
        <v>971272</v>
      </c>
      <c r="D34">
        <f t="shared" si="6"/>
        <v>49.26650927855431</v>
      </c>
      <c r="E34" s="6">
        <f t="shared" si="7"/>
        <v>2.0297764437621716E-2</v>
      </c>
      <c r="F34" s="5">
        <v>18426917</v>
      </c>
      <c r="G34" s="5">
        <v>3044297</v>
      </c>
      <c r="H34">
        <f t="shared" si="8"/>
        <v>6.0529301181849204</v>
      </c>
      <c r="I34" s="6">
        <f t="shared" si="9"/>
        <v>0.16520924254447991</v>
      </c>
      <c r="J34" s="5">
        <v>12161386</v>
      </c>
      <c r="K34" s="5">
        <v>3676070</v>
      </c>
      <c r="L34">
        <f t="shared" si="10"/>
        <v>3.3082574597328125</v>
      </c>
      <c r="M34" s="6">
        <f t="shared" si="11"/>
        <v>0.30227393489524962</v>
      </c>
      <c r="N34" s="5">
        <v>6384385</v>
      </c>
      <c r="O34" s="5">
        <v>127828</v>
      </c>
      <c r="P34">
        <f t="shared" si="12"/>
        <v>49.945121569609164</v>
      </c>
    </row>
    <row r="35" spans="2:16" x14ac:dyDescent="0.2">
      <c r="B35" s="7"/>
      <c r="C35" s="7"/>
      <c r="E35" s="6"/>
      <c r="F35" s="7"/>
      <c r="G35" s="7"/>
      <c r="I35" s="6"/>
      <c r="J35" s="7"/>
      <c r="K35" s="7"/>
      <c r="M35" s="6"/>
      <c r="N35" s="7"/>
      <c r="O35" s="7"/>
    </row>
    <row r="36" spans="2:16" x14ac:dyDescent="0.2">
      <c r="B36" s="5">
        <v>41707764</v>
      </c>
      <c r="C36" s="5">
        <v>965716</v>
      </c>
      <c r="D36">
        <f t="shared" si="6"/>
        <v>43.188436351888136</v>
      </c>
      <c r="E36" s="6">
        <f t="shared" si="7"/>
        <v>2.3154346034949272E-2</v>
      </c>
      <c r="F36" s="5">
        <v>7985500</v>
      </c>
      <c r="G36" s="5">
        <v>1960784</v>
      </c>
      <c r="H36">
        <f t="shared" si="8"/>
        <v>4.0726056516169047</v>
      </c>
      <c r="I36" s="6">
        <f t="shared" si="9"/>
        <v>0.24554304677227476</v>
      </c>
      <c r="J36" s="5">
        <v>12253309</v>
      </c>
      <c r="K36" s="5">
        <v>3527389</v>
      </c>
      <c r="L36">
        <f t="shared" si="10"/>
        <v>3.4737617540906318</v>
      </c>
      <c r="M36" s="6">
        <f t="shared" si="11"/>
        <v>0.28787236166165403</v>
      </c>
      <c r="N36" s="5">
        <v>10809881</v>
      </c>
      <c r="O36" s="5">
        <v>166133</v>
      </c>
      <c r="P36">
        <f t="shared" si="12"/>
        <v>65.067632559455376</v>
      </c>
    </row>
    <row r="37" spans="2:16" x14ac:dyDescent="0.2">
      <c r="B37" s="7"/>
      <c r="C37" s="7"/>
      <c r="E37" s="6"/>
      <c r="F37" s="7"/>
      <c r="G37" s="7"/>
      <c r="I37" s="6"/>
      <c r="J37" s="7"/>
      <c r="K37" s="7"/>
      <c r="M37" s="6"/>
      <c r="N37" s="7"/>
      <c r="O37" s="7"/>
    </row>
    <row r="38" spans="2:16" x14ac:dyDescent="0.2">
      <c r="B38" s="5">
        <v>28110298</v>
      </c>
      <c r="C38" s="5">
        <v>2254171</v>
      </c>
      <c r="D38">
        <f t="shared" si="6"/>
        <v>12.470348522805057</v>
      </c>
      <c r="E38" s="6">
        <f t="shared" si="7"/>
        <v>8.0190220679979982E-2</v>
      </c>
      <c r="F38" s="5">
        <v>12024433</v>
      </c>
      <c r="G38" s="5">
        <v>2074929</v>
      </c>
      <c r="H38">
        <f t="shared" si="8"/>
        <v>5.7951057602452902</v>
      </c>
      <c r="I38" s="6">
        <f t="shared" si="9"/>
        <v>0.17255940467213715</v>
      </c>
      <c r="J38" s="5">
        <v>14015410</v>
      </c>
      <c r="K38" s="5">
        <v>2320588</v>
      </c>
      <c r="L38">
        <f t="shared" si="10"/>
        <v>6.039594275244033</v>
      </c>
      <c r="M38" s="6">
        <f t="shared" si="11"/>
        <v>0.16557403600750889</v>
      </c>
      <c r="N38" s="5">
        <v>20603724</v>
      </c>
      <c r="O38" s="5">
        <v>229759</v>
      </c>
      <c r="P38">
        <f t="shared" si="12"/>
        <v>89.675372890724631</v>
      </c>
    </row>
    <row r="39" spans="2:16" x14ac:dyDescent="0.2">
      <c r="B39" s="7"/>
      <c r="C39" s="7"/>
      <c r="E39" s="6"/>
      <c r="F39" s="7"/>
      <c r="G39" s="7"/>
      <c r="I39" s="6"/>
      <c r="J39" s="7"/>
      <c r="K39" s="7"/>
      <c r="M39" s="6"/>
      <c r="N39" s="7"/>
      <c r="O39" s="7"/>
    </row>
    <row r="40" spans="2:16" x14ac:dyDescent="0.2">
      <c r="B40" s="5">
        <v>37917154</v>
      </c>
      <c r="C40" s="5">
        <v>1527498</v>
      </c>
      <c r="D40">
        <f t="shared" si="6"/>
        <v>24.823046576820396</v>
      </c>
      <c r="E40" s="6">
        <f t="shared" si="7"/>
        <v>4.0285143763690703E-2</v>
      </c>
      <c r="F40" s="5">
        <v>12642406</v>
      </c>
      <c r="G40" s="5">
        <v>2586212</v>
      </c>
      <c r="H40">
        <f t="shared" si="8"/>
        <v>4.8883873402489817</v>
      </c>
      <c r="I40" s="6">
        <f t="shared" si="9"/>
        <v>0.2045664409132249</v>
      </c>
      <c r="J40" s="5">
        <v>12837895</v>
      </c>
      <c r="K40" s="5">
        <v>4145347</v>
      </c>
      <c r="L40">
        <f t="shared" si="10"/>
        <v>3.0969409798504204</v>
      </c>
      <c r="M40" s="6">
        <f t="shared" si="11"/>
        <v>0.32289927593269768</v>
      </c>
      <c r="N40" s="5">
        <v>22923228</v>
      </c>
      <c r="O40" s="5">
        <v>297812</v>
      </c>
      <c r="P40">
        <f t="shared" si="12"/>
        <v>76.972143499926133</v>
      </c>
    </row>
    <row r="41" spans="2:16" x14ac:dyDescent="0.2">
      <c r="B41" s="7"/>
      <c r="C41" s="7"/>
      <c r="E41" s="6"/>
      <c r="F41" s="7"/>
      <c r="G41" s="7"/>
      <c r="I41" s="6"/>
      <c r="J41" s="7"/>
      <c r="K41" s="7"/>
      <c r="M41" s="6"/>
      <c r="N41" s="7"/>
      <c r="O41" s="7"/>
    </row>
    <row r="42" spans="2:16" x14ac:dyDescent="0.2">
      <c r="B42" s="5">
        <v>11008373</v>
      </c>
      <c r="C42" s="5">
        <v>576811</v>
      </c>
      <c r="D42">
        <f t="shared" si="6"/>
        <v>19.084887424130262</v>
      </c>
      <c r="E42" s="6">
        <f t="shared" si="7"/>
        <v>5.239747962755259E-2</v>
      </c>
      <c r="F42" s="5">
        <v>6813046</v>
      </c>
      <c r="G42" s="5">
        <v>1493931</v>
      </c>
      <c r="H42">
        <f t="shared" si="8"/>
        <v>4.5604823783695503</v>
      </c>
      <c r="I42" s="6">
        <f t="shared" si="9"/>
        <v>0.21927504966207478</v>
      </c>
      <c r="J42" s="5">
        <v>15002024</v>
      </c>
      <c r="K42" s="5">
        <v>4842344</v>
      </c>
      <c r="L42">
        <f t="shared" si="10"/>
        <v>3.0980913375836163</v>
      </c>
      <c r="M42" s="6">
        <f t="shared" si="11"/>
        <v>0.3227793796357078</v>
      </c>
      <c r="N42" s="5">
        <v>25331592</v>
      </c>
      <c r="O42" s="5">
        <v>166093</v>
      </c>
      <c r="P42">
        <f t="shared" si="12"/>
        <v>152.5145069328629</v>
      </c>
    </row>
    <row r="43" spans="2:16" x14ac:dyDescent="0.2">
      <c r="B43" s="7"/>
      <c r="C43" s="7"/>
      <c r="E43" s="6"/>
      <c r="F43" s="7"/>
      <c r="G43" s="7"/>
      <c r="I43" s="6"/>
      <c r="J43" s="7"/>
      <c r="K43" s="7"/>
      <c r="M43" s="6"/>
      <c r="N43" s="7"/>
      <c r="O43" s="7"/>
    </row>
    <row r="44" spans="2:16" x14ac:dyDescent="0.2">
      <c r="B44" s="5">
        <v>29570670</v>
      </c>
      <c r="C44" s="5">
        <v>406299</v>
      </c>
      <c r="D44">
        <f t="shared" si="6"/>
        <v>72.78056308285278</v>
      </c>
      <c r="E44" s="6">
        <f t="shared" si="7"/>
        <v>1.3739932169274487E-2</v>
      </c>
      <c r="F44" s="5">
        <v>15022786</v>
      </c>
      <c r="G44" s="5">
        <v>3499164</v>
      </c>
      <c r="H44">
        <f t="shared" si="8"/>
        <v>4.2932500448678601</v>
      </c>
      <c r="I44" s="6">
        <f t="shared" si="9"/>
        <v>0.23292377326016625</v>
      </c>
      <c r="J44" s="5">
        <v>17117787</v>
      </c>
      <c r="K44" s="5">
        <v>4132622</v>
      </c>
      <c r="L44">
        <f t="shared" si="10"/>
        <v>4.1421129249178854</v>
      </c>
      <c r="M44" s="6">
        <f t="shared" si="11"/>
        <v>0.24142267922833716</v>
      </c>
      <c r="N44" s="5">
        <v>22246298</v>
      </c>
      <c r="O44" s="5">
        <v>245525</v>
      </c>
      <c r="P44">
        <f t="shared" si="12"/>
        <v>90.60705834436412</v>
      </c>
    </row>
    <row r="45" spans="2:16" x14ac:dyDescent="0.2">
      <c r="B45" s="7"/>
      <c r="C45" s="7"/>
      <c r="E45" s="6"/>
      <c r="F45" s="7"/>
      <c r="G45" s="7"/>
      <c r="I45" s="6"/>
      <c r="J45" s="7"/>
      <c r="K45" s="7"/>
      <c r="M45" s="6"/>
      <c r="N45" s="7"/>
      <c r="O45" s="7"/>
    </row>
    <row r="46" spans="2:16" x14ac:dyDescent="0.2">
      <c r="B46" s="5">
        <v>12447317</v>
      </c>
      <c r="C46" s="5">
        <v>1929600</v>
      </c>
      <c r="D46">
        <f t="shared" si="6"/>
        <v>6.4507239842454398</v>
      </c>
      <c r="E46" s="6">
        <f t="shared" si="7"/>
        <v>0.15502135922142901</v>
      </c>
      <c r="F46" s="5">
        <v>14005151</v>
      </c>
      <c r="G46" s="5">
        <v>3757679</v>
      </c>
      <c r="H46">
        <f t="shared" si="8"/>
        <v>3.7270748778700895</v>
      </c>
      <c r="I46" s="6">
        <f t="shared" si="9"/>
        <v>0.26830692507349618</v>
      </c>
      <c r="J46" s="5">
        <v>9281371</v>
      </c>
      <c r="K46" s="5">
        <v>4263347</v>
      </c>
      <c r="L46">
        <f t="shared" si="10"/>
        <v>2.1770151479576962</v>
      </c>
      <c r="M46" s="6">
        <f t="shared" si="11"/>
        <v>0.45934453002686781</v>
      </c>
      <c r="N46" s="5">
        <v>15432320</v>
      </c>
      <c r="O46" s="5">
        <v>117523</v>
      </c>
      <c r="P46">
        <f t="shared" si="12"/>
        <v>131.31318975860043</v>
      </c>
    </row>
    <row r="47" spans="2:16" x14ac:dyDescent="0.2">
      <c r="B47" s="7"/>
      <c r="C47" s="7"/>
      <c r="E47" s="6"/>
      <c r="F47" s="7"/>
      <c r="G47" s="7"/>
      <c r="I47" s="6"/>
      <c r="J47" s="7"/>
      <c r="K47" s="7"/>
      <c r="M47" s="6"/>
      <c r="N47" s="7"/>
      <c r="O47" s="7"/>
    </row>
    <row r="48" spans="2:16" x14ac:dyDescent="0.2">
      <c r="B48" s="5">
        <v>23745931</v>
      </c>
      <c r="C48" s="5">
        <v>1349033</v>
      </c>
      <c r="D48">
        <f t="shared" si="6"/>
        <v>17.602186899801563</v>
      </c>
      <c r="E48" s="6">
        <f t="shared" si="7"/>
        <v>5.681112271403467E-2</v>
      </c>
      <c r="F48" s="5">
        <v>37248193</v>
      </c>
      <c r="G48" s="5">
        <v>3775312</v>
      </c>
      <c r="H48">
        <f t="shared" si="8"/>
        <v>9.8662555571566006</v>
      </c>
      <c r="I48" s="6">
        <f t="shared" si="9"/>
        <v>0.1013555744838414</v>
      </c>
      <c r="J48" s="5">
        <v>9829592</v>
      </c>
      <c r="K48" s="5">
        <v>2393053</v>
      </c>
      <c r="L48">
        <f t="shared" si="10"/>
        <v>4.1075529877524648</v>
      </c>
      <c r="M48" s="6">
        <f t="shared" si="11"/>
        <v>0.24345395007239365</v>
      </c>
      <c r="N48" s="5">
        <v>30416588</v>
      </c>
      <c r="O48" s="5">
        <v>235100</v>
      </c>
      <c r="P48">
        <f t="shared" si="12"/>
        <v>129.37723521905573</v>
      </c>
    </row>
    <row r="49" spans="2:16" x14ac:dyDescent="0.2">
      <c r="B49" s="7"/>
      <c r="C49" s="7"/>
      <c r="E49" s="6"/>
      <c r="F49" s="7"/>
      <c r="G49" s="7"/>
      <c r="I49" s="6"/>
      <c r="J49" s="7"/>
      <c r="K49" s="7"/>
      <c r="M49" s="6"/>
      <c r="N49" s="7"/>
      <c r="O49" s="7"/>
    </row>
    <row r="50" spans="2:16" x14ac:dyDescent="0.2">
      <c r="B50" s="5">
        <v>33129701</v>
      </c>
      <c r="C50" s="5">
        <v>2532318</v>
      </c>
      <c r="D50">
        <f t="shared" si="6"/>
        <v>13.082756983917502</v>
      </c>
      <c r="E50" s="6">
        <f t="shared" si="7"/>
        <v>7.6436488213401016E-2</v>
      </c>
      <c r="F50" s="5">
        <v>24488779</v>
      </c>
      <c r="G50" s="5">
        <v>5015062</v>
      </c>
      <c r="H50">
        <f t="shared" si="8"/>
        <v>4.8830461118925346</v>
      </c>
      <c r="I50" s="6">
        <f t="shared" si="9"/>
        <v>0.20479020207581602</v>
      </c>
      <c r="J50" s="5">
        <v>17863313</v>
      </c>
      <c r="K50" s="5">
        <v>4704969</v>
      </c>
      <c r="L50">
        <f t="shared" si="10"/>
        <v>3.7966909027455866</v>
      </c>
      <c r="M50" s="6">
        <f t="shared" si="11"/>
        <v>0.26338725632809545</v>
      </c>
      <c r="N50" s="5">
        <v>19619774</v>
      </c>
      <c r="O50" s="5">
        <v>194258</v>
      </c>
      <c r="P50">
        <f t="shared" si="12"/>
        <v>100.99853802674794</v>
      </c>
    </row>
    <row r="51" spans="2:16" x14ac:dyDescent="0.2">
      <c r="B51" s="7"/>
      <c r="C51" s="7"/>
      <c r="E51" s="6"/>
      <c r="F51" s="7"/>
      <c r="G51" s="7"/>
      <c r="I51" s="6"/>
      <c r="J51" s="7"/>
      <c r="K51" s="7"/>
      <c r="M51" s="6"/>
      <c r="N51" s="7"/>
      <c r="O51" s="7"/>
    </row>
    <row r="52" spans="2:16" x14ac:dyDescent="0.2">
      <c r="B52" s="5">
        <v>35872733</v>
      </c>
      <c r="C52" s="5">
        <v>1304418</v>
      </c>
      <c r="D52">
        <f t="shared" si="6"/>
        <v>27.500949082272708</v>
      </c>
      <c r="E52" s="6">
        <f t="shared" si="7"/>
        <v>3.6362381422123592E-2</v>
      </c>
      <c r="F52" s="5">
        <v>23168578</v>
      </c>
      <c r="G52" s="5">
        <v>4399451</v>
      </c>
      <c r="H52">
        <f t="shared" si="8"/>
        <v>5.2662429925915752</v>
      </c>
      <c r="I52" s="6">
        <f t="shared" si="9"/>
        <v>0.18988869321198737</v>
      </c>
      <c r="J52" s="5">
        <v>12479600</v>
      </c>
      <c r="K52" s="5">
        <v>3302260</v>
      </c>
      <c r="L52">
        <f t="shared" si="10"/>
        <v>3.7791088527251033</v>
      </c>
      <c r="M52" s="6">
        <f t="shared" si="11"/>
        <v>0.26461264784127697</v>
      </c>
      <c r="N52" s="5">
        <v>17753571</v>
      </c>
      <c r="O52" s="5">
        <v>190622</v>
      </c>
      <c r="P52">
        <f t="shared" si="12"/>
        <v>93.134952943521739</v>
      </c>
    </row>
    <row r="53" spans="2:16" x14ac:dyDescent="0.2">
      <c r="B53" s="7"/>
      <c r="C53" s="7"/>
      <c r="E53" s="6"/>
      <c r="F53" s="7"/>
      <c r="G53" s="7"/>
      <c r="I53" s="6"/>
      <c r="J53" s="7"/>
      <c r="K53" s="7"/>
      <c r="M53" s="6"/>
      <c r="N53" s="7"/>
      <c r="O53" s="7"/>
    </row>
    <row r="54" spans="2:16" x14ac:dyDescent="0.2">
      <c r="B54" s="5">
        <v>30487364</v>
      </c>
      <c r="C54" s="5">
        <v>1463497</v>
      </c>
      <c r="D54">
        <f t="shared" si="6"/>
        <v>20.831859580169962</v>
      </c>
      <c r="E54" s="6">
        <f t="shared" si="7"/>
        <v>4.8003395767505515E-2</v>
      </c>
      <c r="F54" s="5">
        <v>11652888</v>
      </c>
      <c r="G54" s="5">
        <v>1421384</v>
      </c>
      <c r="H54">
        <f t="shared" si="8"/>
        <v>8.1982687296325274</v>
      </c>
      <c r="I54" s="6">
        <f t="shared" si="9"/>
        <v>0.12197697257538218</v>
      </c>
      <c r="J54" s="5">
        <v>10209787</v>
      </c>
      <c r="K54" s="5">
        <v>2498676</v>
      </c>
      <c r="L54">
        <f t="shared" si="10"/>
        <v>4.0860787873257678</v>
      </c>
      <c r="M54" s="6">
        <f t="shared" si="11"/>
        <v>0.2447334111867368</v>
      </c>
      <c r="N54" s="5">
        <v>29697855</v>
      </c>
      <c r="O54" s="5">
        <v>255770</v>
      </c>
      <c r="P54">
        <f t="shared" si="12"/>
        <v>116.11156507799977</v>
      </c>
    </row>
    <row r="55" spans="2:16" x14ac:dyDescent="0.2">
      <c r="B55" s="7"/>
      <c r="C55" s="7"/>
      <c r="E55" s="6"/>
      <c r="F55" s="7"/>
      <c r="G55" s="7"/>
      <c r="I55" s="6"/>
      <c r="J55" s="7"/>
      <c r="K55" s="7"/>
      <c r="M55" s="6"/>
      <c r="N55" s="7"/>
      <c r="O55" s="7"/>
    </row>
    <row r="56" spans="2:16" x14ac:dyDescent="0.2">
      <c r="B56" s="5">
        <v>29393368</v>
      </c>
      <c r="C56" s="5">
        <v>1227369</v>
      </c>
      <c r="D56">
        <f t="shared" si="6"/>
        <v>23.948273094725383</v>
      </c>
      <c r="E56" s="6">
        <f t="shared" si="7"/>
        <v>4.1756664292434943E-2</v>
      </c>
      <c r="F56" s="5">
        <v>22454723</v>
      </c>
      <c r="G56" s="5">
        <v>5365382</v>
      </c>
      <c r="H56">
        <f t="shared" si="8"/>
        <v>4.1851117031368874</v>
      </c>
      <c r="I56" s="6">
        <f t="shared" si="9"/>
        <v>0.23894224836351799</v>
      </c>
      <c r="J56" s="5">
        <v>20198439</v>
      </c>
      <c r="K56" s="5">
        <v>8013164</v>
      </c>
      <c r="L56">
        <f t="shared" si="10"/>
        <v>2.5206571336865187</v>
      </c>
      <c r="M56" s="6">
        <f t="shared" si="11"/>
        <v>0.39672194470077615</v>
      </c>
      <c r="N56" s="5">
        <v>34282733</v>
      </c>
      <c r="O56" s="5">
        <v>249037</v>
      </c>
      <c r="P56">
        <f t="shared" si="12"/>
        <v>137.66120295377794</v>
      </c>
    </row>
    <row r="57" spans="2:16" x14ac:dyDescent="0.2">
      <c r="B57" s="7"/>
      <c r="C57" s="7"/>
      <c r="E57" s="6"/>
      <c r="F57" s="7"/>
      <c r="G57" s="7"/>
      <c r="I57" s="6"/>
      <c r="J57" s="7"/>
      <c r="K57" s="7"/>
      <c r="M57" s="6"/>
      <c r="N57" s="7"/>
      <c r="O57" s="7"/>
    </row>
    <row r="58" spans="2:16" x14ac:dyDescent="0.2">
      <c r="B58" s="5">
        <v>42232334</v>
      </c>
      <c r="C58" s="5">
        <v>1588282</v>
      </c>
      <c r="D58">
        <f t="shared" si="6"/>
        <v>26.589946873414167</v>
      </c>
      <c r="E58" s="6">
        <f t="shared" si="7"/>
        <v>3.7608198495493995E-2</v>
      </c>
      <c r="F58" s="5">
        <v>26546222</v>
      </c>
      <c r="G58" s="5">
        <v>3116730</v>
      </c>
      <c r="H58">
        <f t="shared" si="8"/>
        <v>8.517331305567053</v>
      </c>
      <c r="I58" s="6">
        <f t="shared" si="9"/>
        <v>0.11740766727559199</v>
      </c>
      <c r="J58" s="5">
        <v>14208918</v>
      </c>
      <c r="K58" s="5">
        <v>4929779</v>
      </c>
      <c r="L58">
        <f t="shared" si="10"/>
        <v>2.8822626734383023</v>
      </c>
      <c r="M58" s="6">
        <f t="shared" si="11"/>
        <v>0.34694964106345044</v>
      </c>
      <c r="N58" s="5">
        <v>26479195</v>
      </c>
      <c r="O58" s="5">
        <v>268403</v>
      </c>
      <c r="P58">
        <f t="shared" si="12"/>
        <v>98.654616379101569</v>
      </c>
    </row>
    <row r="59" spans="2:16" x14ac:dyDescent="0.2">
      <c r="B59" s="7"/>
      <c r="C59" s="7"/>
      <c r="E59" s="6"/>
      <c r="F59" s="7"/>
      <c r="G59" s="7"/>
      <c r="I59" s="6"/>
      <c r="J59" s="7"/>
      <c r="K59" s="7"/>
      <c r="M59" s="6"/>
      <c r="N59" s="7"/>
      <c r="O59" s="7"/>
    </row>
    <row r="60" spans="2:16" x14ac:dyDescent="0.2">
      <c r="B60" s="5">
        <v>31149950</v>
      </c>
      <c r="C60" s="5">
        <v>1402123</v>
      </c>
      <c r="D60">
        <f t="shared" si="6"/>
        <v>22.216274891717774</v>
      </c>
      <c r="E60" s="6">
        <f t="shared" si="7"/>
        <v>4.5012046568293045E-2</v>
      </c>
      <c r="F60" s="5">
        <v>9430156</v>
      </c>
      <c r="G60" s="5">
        <v>3857580</v>
      </c>
      <c r="H60">
        <f t="shared" si="8"/>
        <v>2.4445782070624587</v>
      </c>
      <c r="I60" s="6">
        <f t="shared" si="9"/>
        <v>0.40906852442313785</v>
      </c>
      <c r="J60" s="5">
        <v>13601690</v>
      </c>
      <c r="K60" s="5">
        <v>3415863</v>
      </c>
      <c r="L60">
        <f t="shared" si="10"/>
        <v>3.9819190640842446</v>
      </c>
      <c r="M60" s="6">
        <f t="shared" si="11"/>
        <v>0.25113518981832406</v>
      </c>
      <c r="N60" s="5">
        <v>39614922</v>
      </c>
      <c r="O60" s="5">
        <v>629266</v>
      </c>
      <c r="P60">
        <f t="shared" si="12"/>
        <v>62.954175181878568</v>
      </c>
    </row>
    <row r="61" spans="2:16" x14ac:dyDescent="0.2">
      <c r="B61" s="7"/>
      <c r="C61" s="7"/>
      <c r="E61" s="6"/>
      <c r="F61" s="7"/>
      <c r="G61" s="7"/>
      <c r="I61" s="6"/>
      <c r="J61" s="7"/>
      <c r="K61" s="7"/>
      <c r="M61" s="6"/>
      <c r="N61" s="7"/>
      <c r="O61" s="7"/>
    </row>
    <row r="62" spans="2:16" x14ac:dyDescent="0.2">
      <c r="B62" s="5">
        <v>18674738</v>
      </c>
      <c r="C62" s="5">
        <v>1578139</v>
      </c>
      <c r="D62">
        <f t="shared" si="6"/>
        <v>11.833392369113241</v>
      </c>
      <c r="E62" s="6">
        <f t="shared" si="7"/>
        <v>8.4506620655133161E-2</v>
      </c>
      <c r="F62" s="5">
        <v>21562338</v>
      </c>
      <c r="G62" s="5">
        <v>2484097</v>
      </c>
      <c r="H62">
        <f t="shared" si="8"/>
        <v>8.6801513789517877</v>
      </c>
      <c r="I62" s="6">
        <f t="shared" si="9"/>
        <v>0.11520536409363401</v>
      </c>
      <c r="J62" s="5">
        <v>5668850</v>
      </c>
      <c r="K62" s="5">
        <v>2305397</v>
      </c>
      <c r="L62">
        <f t="shared" si="10"/>
        <v>2.458947417733258</v>
      </c>
      <c r="M62" s="6">
        <f t="shared" si="11"/>
        <v>0.40667807403618017</v>
      </c>
      <c r="N62" s="5">
        <v>21509307</v>
      </c>
      <c r="O62" s="5">
        <v>390266</v>
      </c>
      <c r="P62">
        <f t="shared" si="12"/>
        <v>55.114478330164552</v>
      </c>
    </row>
    <row r="63" spans="2:16" x14ac:dyDescent="0.2">
      <c r="B63" s="7"/>
      <c r="C63" s="7"/>
      <c r="E63" s="6"/>
      <c r="F63" s="7"/>
      <c r="G63" s="7"/>
      <c r="I63" s="6"/>
      <c r="J63" s="7"/>
      <c r="K63" s="7"/>
      <c r="M63" s="6"/>
      <c r="N63" s="7"/>
      <c r="O63" s="7"/>
    </row>
    <row r="64" spans="2:16" x14ac:dyDescent="0.2">
      <c r="B64" s="5">
        <v>45327364</v>
      </c>
      <c r="C64" s="5">
        <v>979771</v>
      </c>
      <c r="D64">
        <f t="shared" si="6"/>
        <v>46.26322273265896</v>
      </c>
      <c r="E64" s="6">
        <f t="shared" si="7"/>
        <v>2.1615441833326112E-2</v>
      </c>
      <c r="F64" s="5">
        <v>20284583</v>
      </c>
      <c r="G64" s="5">
        <v>4898155</v>
      </c>
      <c r="H64">
        <f t="shared" si="8"/>
        <v>4.1412701313045419</v>
      </c>
      <c r="I64" s="6">
        <f t="shared" si="9"/>
        <v>0.24147181137517099</v>
      </c>
      <c r="J64" s="5">
        <v>9453493</v>
      </c>
      <c r="K64" s="5">
        <v>2320120</v>
      </c>
      <c r="L64">
        <f t="shared" si="10"/>
        <v>4.0745707118597316</v>
      </c>
      <c r="M64" s="6">
        <f t="shared" si="11"/>
        <v>0.24542462770110476</v>
      </c>
      <c r="N64" s="5">
        <v>36366991</v>
      </c>
      <c r="O64" s="5">
        <v>525911</v>
      </c>
      <c r="P64">
        <f t="shared" si="12"/>
        <v>69.150466523803459</v>
      </c>
    </row>
    <row r="65" spans="1:17" x14ac:dyDescent="0.2">
      <c r="B65" s="7"/>
      <c r="C65" s="7"/>
      <c r="E65" s="6"/>
      <c r="N65" s="7"/>
      <c r="O65" s="7"/>
    </row>
    <row r="66" spans="1:17" x14ac:dyDescent="0.2">
      <c r="B66" s="5">
        <v>43352269</v>
      </c>
      <c r="C66" s="5">
        <v>3019860</v>
      </c>
      <c r="D66">
        <f t="shared" si="6"/>
        <v>14.3557214572861</v>
      </c>
      <c r="E66" s="6">
        <f t="shared" si="7"/>
        <v>6.9658637705906468E-2</v>
      </c>
      <c r="N66" s="5">
        <v>40351387</v>
      </c>
      <c r="O66" s="5">
        <v>382961</v>
      </c>
      <c r="P66">
        <f t="shared" si="12"/>
        <v>105.36683108723865</v>
      </c>
    </row>
    <row r="67" spans="1:17" x14ac:dyDescent="0.2">
      <c r="B67" s="7"/>
      <c r="C67" s="7"/>
      <c r="E67" s="6"/>
      <c r="N67" s="7"/>
      <c r="O67" s="7"/>
    </row>
    <row r="68" spans="1:17" x14ac:dyDescent="0.2">
      <c r="B68" s="5">
        <v>30646029</v>
      </c>
      <c r="C68" s="5">
        <v>3020558</v>
      </c>
      <c r="D68">
        <f t="shared" si="6"/>
        <v>10.145817097370751</v>
      </c>
      <c r="E68" s="6">
        <f t="shared" si="7"/>
        <v>9.8562786062755467E-2</v>
      </c>
      <c r="N68" s="5">
        <v>28879927</v>
      </c>
      <c r="O68" s="5">
        <v>551463</v>
      </c>
      <c r="P68">
        <f t="shared" si="12"/>
        <v>52.369654899784756</v>
      </c>
    </row>
    <row r="69" spans="1:17" x14ac:dyDescent="0.2">
      <c r="B69" s="9"/>
      <c r="C69" s="9"/>
      <c r="D69" s="3"/>
      <c r="E69" s="3"/>
      <c r="F69" s="9"/>
      <c r="G69" s="9"/>
      <c r="H69" s="3"/>
      <c r="I69" s="3"/>
      <c r="J69" s="9"/>
      <c r="K69" s="9"/>
      <c r="L69" s="9"/>
      <c r="M69" s="9"/>
      <c r="N69" s="9"/>
      <c r="O69" s="9"/>
      <c r="P69" s="3"/>
      <c r="Q69" s="3"/>
    </row>
    <row r="70" spans="1:17" x14ac:dyDescent="0.2">
      <c r="A70" s="1">
        <v>45408</v>
      </c>
      <c r="B70" s="12" t="s">
        <v>1</v>
      </c>
      <c r="C70" s="12"/>
      <c r="D70" s="12"/>
      <c r="F70" s="12" t="s">
        <v>2</v>
      </c>
      <c r="G70" s="12"/>
      <c r="H70" s="12"/>
      <c r="J70" s="12" t="s">
        <v>3</v>
      </c>
      <c r="K70" s="12"/>
      <c r="L70" s="12"/>
    </row>
    <row r="71" spans="1:17" x14ac:dyDescent="0.2">
      <c r="B71" s="3" t="s">
        <v>4</v>
      </c>
      <c r="C71" s="3" t="s">
        <v>5</v>
      </c>
      <c r="D71" s="3" t="s">
        <v>6</v>
      </c>
      <c r="E71" s="4" t="s">
        <v>7</v>
      </c>
      <c r="F71" s="3" t="s">
        <v>4</v>
      </c>
      <c r="G71" s="3" t="s">
        <v>5</v>
      </c>
      <c r="H71" s="3" t="s">
        <v>6</v>
      </c>
      <c r="I71" s="4" t="s">
        <v>7</v>
      </c>
      <c r="J71" s="3" t="s">
        <v>4</v>
      </c>
      <c r="K71" s="3" t="s">
        <v>5</v>
      </c>
      <c r="L71" s="3" t="s">
        <v>6</v>
      </c>
      <c r="M71" s="4" t="s">
        <v>7</v>
      </c>
    </row>
    <row r="72" spans="1:17" x14ac:dyDescent="0.2">
      <c r="B72" s="5">
        <v>3495611</v>
      </c>
      <c r="C72" s="5">
        <v>711216</v>
      </c>
      <c r="D72">
        <f>B72/C72</f>
        <v>4.9149780094935993</v>
      </c>
      <c r="E72" s="6">
        <f>C72/B72</f>
        <v>0.20345970990479204</v>
      </c>
      <c r="F72" s="5">
        <v>1698562</v>
      </c>
      <c r="G72" s="5">
        <v>471180</v>
      </c>
      <c r="H72">
        <f>F72/G72</f>
        <v>3.6049110743240376</v>
      </c>
      <c r="I72" s="6">
        <f>G72/F72</f>
        <v>0.27739935309985742</v>
      </c>
      <c r="J72" s="5">
        <v>3353262</v>
      </c>
      <c r="K72" s="5">
        <v>589272</v>
      </c>
      <c r="L72">
        <f>J72/K72</f>
        <v>5.690516433837006</v>
      </c>
      <c r="M72" s="6">
        <f>K72/J72</f>
        <v>0.17573097479409602</v>
      </c>
    </row>
    <row r="73" spans="1:17" x14ac:dyDescent="0.2">
      <c r="B73" s="7"/>
      <c r="C73" s="7"/>
      <c r="E73" s="6"/>
      <c r="F73" s="7"/>
      <c r="G73" s="7"/>
      <c r="I73" s="6"/>
      <c r="J73" s="7"/>
      <c r="K73" s="7"/>
      <c r="M73" s="6"/>
    </row>
    <row r="74" spans="1:17" x14ac:dyDescent="0.2">
      <c r="B74" s="5">
        <v>3042411</v>
      </c>
      <c r="C74" s="5">
        <v>288892</v>
      </c>
      <c r="D74">
        <f t="shared" ref="D74:D92" si="13">B74/C74</f>
        <v>10.531309278207774</v>
      </c>
      <c r="E74" s="6">
        <f t="shared" ref="E74:E92" si="14">C74/B74</f>
        <v>9.4954955132623434E-2</v>
      </c>
      <c r="F74" s="5">
        <v>4497400</v>
      </c>
      <c r="G74" s="5">
        <v>1518459</v>
      </c>
      <c r="H74">
        <f t="shared" ref="H74:H94" si="15">F74/G74</f>
        <v>2.9618185278627873</v>
      </c>
      <c r="I74" s="6">
        <f t="shared" ref="I74:I94" si="16">G74/F74</f>
        <v>0.33763040868057098</v>
      </c>
      <c r="J74" s="5">
        <v>3344563</v>
      </c>
      <c r="K74" s="5">
        <v>576936</v>
      </c>
      <c r="L74">
        <f t="shared" ref="L74:L92" si="17">J74/K74</f>
        <v>5.7971126780093458</v>
      </c>
      <c r="M74" s="6">
        <f t="shared" ref="M74:M92" si="18">K74/J74</f>
        <v>0.17249966587563159</v>
      </c>
    </row>
    <row r="75" spans="1:17" x14ac:dyDescent="0.2">
      <c r="B75" s="7"/>
      <c r="C75" s="7"/>
      <c r="E75" s="6"/>
      <c r="F75" s="7"/>
      <c r="G75" s="7"/>
      <c r="I75" s="6"/>
      <c r="J75" s="7"/>
      <c r="K75" s="7"/>
      <c r="M75" s="6"/>
    </row>
    <row r="76" spans="1:17" x14ac:dyDescent="0.2">
      <c r="B76" s="5">
        <v>1985896</v>
      </c>
      <c r="C76" s="5">
        <v>268669</v>
      </c>
      <c r="D76">
        <f t="shared" si="13"/>
        <v>7.391608261466712</v>
      </c>
      <c r="E76" s="6">
        <f t="shared" si="14"/>
        <v>0.13528855488907779</v>
      </c>
      <c r="F76" s="5">
        <v>2661012</v>
      </c>
      <c r="G76" s="5">
        <v>954945</v>
      </c>
      <c r="H76">
        <f t="shared" si="15"/>
        <v>2.7865604825408794</v>
      </c>
      <c r="I76" s="6">
        <f t="shared" si="16"/>
        <v>0.35886534897249617</v>
      </c>
      <c r="J76" s="5">
        <v>1705501</v>
      </c>
      <c r="K76" s="5">
        <v>559673</v>
      </c>
      <c r="L76">
        <f t="shared" si="17"/>
        <v>3.0473169154131075</v>
      </c>
      <c r="M76" s="6">
        <f t="shared" si="18"/>
        <v>0.32815753259599378</v>
      </c>
    </row>
    <row r="77" spans="1:17" x14ac:dyDescent="0.2">
      <c r="B77" s="7"/>
      <c r="C77" s="7"/>
      <c r="E77" s="6"/>
      <c r="F77" s="7"/>
      <c r="G77" s="7"/>
      <c r="I77" s="6"/>
      <c r="J77" s="7"/>
      <c r="K77" s="7"/>
      <c r="M77" s="6"/>
    </row>
    <row r="78" spans="1:17" x14ac:dyDescent="0.2">
      <c r="B78" s="5">
        <v>4824774</v>
      </c>
      <c r="C78" s="5">
        <v>1311488</v>
      </c>
      <c r="D78">
        <f t="shared" si="13"/>
        <v>3.6788548579933633</v>
      </c>
      <c r="E78" s="6">
        <f t="shared" si="14"/>
        <v>0.27182371650983028</v>
      </c>
      <c r="F78" s="5">
        <v>3431781</v>
      </c>
      <c r="G78" s="5">
        <v>561513</v>
      </c>
      <c r="H78">
        <f t="shared" si="15"/>
        <v>6.1116679400120741</v>
      </c>
      <c r="I78" s="6">
        <f t="shared" si="16"/>
        <v>0.16362145486556398</v>
      </c>
      <c r="J78" s="5">
        <v>954768</v>
      </c>
      <c r="K78" s="5">
        <v>411673</v>
      </c>
      <c r="L78">
        <f t="shared" si="17"/>
        <v>2.3192388133299975</v>
      </c>
      <c r="M78" s="6">
        <f t="shared" si="18"/>
        <v>0.43117595059742264</v>
      </c>
    </row>
    <row r="79" spans="1:17" x14ac:dyDescent="0.2">
      <c r="B79" s="7"/>
      <c r="C79" s="7"/>
      <c r="E79" s="6"/>
      <c r="F79" s="7"/>
      <c r="G79" s="7"/>
      <c r="I79" s="6"/>
      <c r="J79" s="7"/>
      <c r="K79" s="7"/>
      <c r="M79" s="6"/>
    </row>
    <row r="80" spans="1:17" x14ac:dyDescent="0.2">
      <c r="B80" s="5">
        <v>5482243</v>
      </c>
      <c r="C80" s="5">
        <v>886749</v>
      </c>
      <c r="D80">
        <f t="shared" si="13"/>
        <v>6.182406746441214</v>
      </c>
      <c r="E80" s="6">
        <f t="shared" si="14"/>
        <v>0.16174930589541545</v>
      </c>
      <c r="F80" s="5">
        <v>5794916</v>
      </c>
      <c r="G80" s="5">
        <v>1737874</v>
      </c>
      <c r="H80">
        <f t="shared" si="15"/>
        <v>3.3344856991933822</v>
      </c>
      <c r="I80" s="6">
        <f t="shared" si="16"/>
        <v>0.29989632291477564</v>
      </c>
      <c r="J80" s="5">
        <v>2919737</v>
      </c>
      <c r="K80" s="5">
        <v>1658232</v>
      </c>
      <c r="L80">
        <f t="shared" si="17"/>
        <v>1.7607530188779374</v>
      </c>
      <c r="M80" s="6">
        <f t="shared" si="18"/>
        <v>0.56793882462701262</v>
      </c>
    </row>
    <row r="81" spans="2:14" x14ac:dyDescent="0.2">
      <c r="B81" s="7"/>
      <c r="C81" s="7"/>
      <c r="E81" s="6"/>
      <c r="F81" s="7"/>
      <c r="G81" s="7"/>
      <c r="I81" s="6"/>
      <c r="J81" s="7"/>
      <c r="K81" s="7"/>
      <c r="M81" s="6"/>
    </row>
    <row r="82" spans="2:14" x14ac:dyDescent="0.2">
      <c r="B82" s="5">
        <v>4570113</v>
      </c>
      <c r="C82" s="5">
        <v>813750</v>
      </c>
      <c r="D82">
        <f t="shared" si="13"/>
        <v>5.6161142857142856</v>
      </c>
      <c r="E82" s="6">
        <f t="shared" si="14"/>
        <v>0.17805905455729432</v>
      </c>
      <c r="F82" s="5">
        <v>5827086</v>
      </c>
      <c r="G82" s="5">
        <v>1984262</v>
      </c>
      <c r="H82">
        <f t="shared" si="15"/>
        <v>2.9366515107379971</v>
      </c>
      <c r="I82" s="6">
        <f t="shared" si="16"/>
        <v>0.34052389135839078</v>
      </c>
      <c r="J82" s="5">
        <v>1100246</v>
      </c>
      <c r="K82" s="5">
        <v>393582</v>
      </c>
      <c r="L82">
        <f t="shared" si="17"/>
        <v>2.7954682886920641</v>
      </c>
      <c r="M82" s="6">
        <f t="shared" si="18"/>
        <v>0.35772181857511864</v>
      </c>
    </row>
    <row r="83" spans="2:14" x14ac:dyDescent="0.2">
      <c r="B83" s="7"/>
      <c r="C83" s="7"/>
      <c r="E83" s="6"/>
      <c r="F83" s="7"/>
      <c r="G83" s="7"/>
      <c r="I83" s="6"/>
      <c r="J83" s="7"/>
      <c r="K83" s="7"/>
      <c r="M83" s="6"/>
    </row>
    <row r="84" spans="2:14" x14ac:dyDescent="0.2">
      <c r="B84" s="5">
        <v>2310375</v>
      </c>
      <c r="C84" s="5">
        <v>276798</v>
      </c>
      <c r="D84">
        <f t="shared" si="13"/>
        <v>8.346790800511565</v>
      </c>
      <c r="E84" s="6">
        <f t="shared" si="14"/>
        <v>0.11980652491478656</v>
      </c>
      <c r="F84" s="5">
        <v>2583843</v>
      </c>
      <c r="G84" s="5">
        <v>501760</v>
      </c>
      <c r="H84">
        <f t="shared" si="15"/>
        <v>5.1495595503826532</v>
      </c>
      <c r="I84" s="6">
        <f t="shared" si="16"/>
        <v>0.1941913653422441</v>
      </c>
      <c r="J84" s="5">
        <v>3170015</v>
      </c>
      <c r="K84" s="5">
        <v>869810</v>
      </c>
      <c r="L84">
        <f t="shared" si="17"/>
        <v>3.6444913256918179</v>
      </c>
      <c r="M84" s="6">
        <f t="shared" si="18"/>
        <v>0.2743867142584499</v>
      </c>
    </row>
    <row r="85" spans="2:14" x14ac:dyDescent="0.2">
      <c r="B85" s="7"/>
      <c r="C85" s="7"/>
      <c r="E85" s="6"/>
      <c r="F85" s="7"/>
      <c r="G85" s="7"/>
      <c r="I85" s="6"/>
      <c r="J85" s="7"/>
      <c r="K85" s="7"/>
      <c r="M85" s="6"/>
    </row>
    <row r="86" spans="2:14" x14ac:dyDescent="0.2">
      <c r="B86" s="5">
        <v>6514688</v>
      </c>
      <c r="C86" s="5">
        <v>1457476</v>
      </c>
      <c r="D86">
        <f t="shared" si="13"/>
        <v>4.4698423850547107</v>
      </c>
      <c r="E86" s="6">
        <f t="shared" si="14"/>
        <v>0.2237215350911663</v>
      </c>
      <c r="F86" s="5">
        <v>2504979</v>
      </c>
      <c r="G86" s="5">
        <v>1114144</v>
      </c>
      <c r="H86">
        <f t="shared" si="15"/>
        <v>2.2483440201625644</v>
      </c>
      <c r="I86" s="6">
        <f t="shared" si="16"/>
        <v>0.44477179249806087</v>
      </c>
      <c r="J86" s="5">
        <v>1120193</v>
      </c>
      <c r="K86" s="5">
        <v>522791</v>
      </c>
      <c r="L86">
        <f t="shared" si="17"/>
        <v>2.1427166879307409</v>
      </c>
      <c r="M86" s="6">
        <f t="shared" si="18"/>
        <v>0.46669725663345513</v>
      </c>
    </row>
    <row r="87" spans="2:14" x14ac:dyDescent="0.2">
      <c r="B87" s="7"/>
      <c r="C87" s="7"/>
      <c r="E87" s="6"/>
      <c r="F87" s="7"/>
      <c r="G87" s="7"/>
      <c r="I87" s="6"/>
      <c r="J87" s="7"/>
      <c r="K87" s="7"/>
      <c r="M87" s="6"/>
    </row>
    <row r="88" spans="2:14" x14ac:dyDescent="0.2">
      <c r="B88" s="5">
        <v>3391437</v>
      </c>
      <c r="C88" s="5">
        <v>1056833</v>
      </c>
      <c r="D88">
        <f t="shared" si="13"/>
        <v>3.2090566816138404</v>
      </c>
      <c r="E88" s="6">
        <f t="shared" si="14"/>
        <v>0.31161805452968755</v>
      </c>
      <c r="F88" s="5">
        <v>2739514</v>
      </c>
      <c r="G88" s="5">
        <v>967053</v>
      </c>
      <c r="H88">
        <f t="shared" si="15"/>
        <v>2.8328478377089983</v>
      </c>
      <c r="I88" s="6">
        <f t="shared" si="16"/>
        <v>0.35300166379876141</v>
      </c>
      <c r="J88" s="5">
        <v>5425219</v>
      </c>
      <c r="K88" s="5">
        <v>1266221</v>
      </c>
      <c r="L88">
        <f t="shared" si="17"/>
        <v>4.2845751255112656</v>
      </c>
      <c r="M88" s="6">
        <f t="shared" si="18"/>
        <v>0.23339537076752109</v>
      </c>
    </row>
    <row r="89" spans="2:14" x14ac:dyDescent="0.2">
      <c r="B89" s="7"/>
      <c r="C89" s="7"/>
      <c r="E89" s="6"/>
      <c r="F89" s="7"/>
      <c r="G89" s="7"/>
      <c r="I89" s="6"/>
      <c r="J89" s="7"/>
      <c r="K89" s="7"/>
      <c r="M89" s="6"/>
    </row>
    <row r="90" spans="2:14" x14ac:dyDescent="0.2">
      <c r="B90" s="5">
        <v>4916133</v>
      </c>
      <c r="C90" s="5">
        <v>576448</v>
      </c>
      <c r="D90">
        <f t="shared" si="13"/>
        <v>8.5283199872321536</v>
      </c>
      <c r="E90" s="6">
        <f t="shared" si="14"/>
        <v>0.11725638830357112</v>
      </c>
      <c r="F90" s="5">
        <v>2776561</v>
      </c>
      <c r="G90" s="5">
        <v>779960</v>
      </c>
      <c r="H90">
        <f t="shared" si="15"/>
        <v>3.5598761474947431</v>
      </c>
      <c r="I90" s="6">
        <f t="shared" si="16"/>
        <v>0.28090864922470637</v>
      </c>
      <c r="J90" s="5">
        <v>1895377</v>
      </c>
      <c r="K90" s="5">
        <v>924880</v>
      </c>
      <c r="L90">
        <f t="shared" si="17"/>
        <v>2.0493220742150333</v>
      </c>
      <c r="M90" s="6">
        <f t="shared" si="18"/>
        <v>0.48796624629295388</v>
      </c>
    </row>
    <row r="91" spans="2:14" x14ac:dyDescent="0.2">
      <c r="B91" s="7"/>
      <c r="C91" s="7"/>
      <c r="E91" s="6"/>
      <c r="F91" s="7"/>
      <c r="G91" s="7"/>
      <c r="I91" s="6"/>
      <c r="J91" s="7"/>
      <c r="K91" s="7"/>
      <c r="M91" s="6"/>
    </row>
    <row r="92" spans="2:14" x14ac:dyDescent="0.2">
      <c r="B92" s="5">
        <v>3408460</v>
      </c>
      <c r="C92" s="5">
        <v>745220</v>
      </c>
      <c r="D92">
        <f t="shared" si="13"/>
        <v>4.5737634524033171</v>
      </c>
      <c r="E92" s="6">
        <f t="shared" si="14"/>
        <v>0.21863832933348198</v>
      </c>
      <c r="F92" s="5">
        <v>2608495</v>
      </c>
      <c r="G92" s="5">
        <v>828264</v>
      </c>
      <c r="H92">
        <f t="shared" si="15"/>
        <v>3.1493521389315484</v>
      </c>
      <c r="I92" s="6">
        <f t="shared" si="16"/>
        <v>0.31752562301250337</v>
      </c>
      <c r="J92" s="5">
        <v>3363814</v>
      </c>
      <c r="K92" s="5">
        <v>720785</v>
      </c>
      <c r="L92">
        <f t="shared" si="17"/>
        <v>4.6668756980236825</v>
      </c>
      <c r="M92" s="6">
        <f t="shared" si="18"/>
        <v>0.21427611633699128</v>
      </c>
    </row>
    <row r="93" spans="2:14" x14ac:dyDescent="0.2">
      <c r="F93" s="7"/>
      <c r="G93" s="7"/>
      <c r="I93" s="6"/>
    </row>
    <row r="94" spans="2:14" x14ac:dyDescent="0.2">
      <c r="F94" s="5">
        <v>6804270</v>
      </c>
      <c r="G94" s="5">
        <v>1922175</v>
      </c>
      <c r="H94">
        <f t="shared" si="15"/>
        <v>3.5398806040032778</v>
      </c>
      <c r="I94" s="6">
        <f t="shared" si="16"/>
        <v>0.2824954036215494</v>
      </c>
      <c r="M94">
        <f>AVERAGE(M72:M92)</f>
        <v>0.3372678610322406</v>
      </c>
    </row>
    <row r="95" spans="2:14" x14ac:dyDescent="0.2">
      <c r="D95" s="3"/>
      <c r="E95" s="3">
        <f>AVERAGE(E4:E26,E30:E68,E72:E94)</f>
        <v>0.15829853715444797</v>
      </c>
      <c r="F95" s="3"/>
      <c r="G95" s="3"/>
      <c r="H95" s="3"/>
      <c r="I95" s="3">
        <f t="shared" ref="I95:M95" si="19">AVERAGE(I4:I26,I30:I68,I72:I94)</f>
        <v>0.28957699702606166</v>
      </c>
      <c r="J95" s="3"/>
      <c r="K95" s="3"/>
      <c r="L95" s="3"/>
      <c r="M95" s="3">
        <f t="shared" si="19"/>
        <v>0.3562506835461276</v>
      </c>
      <c r="N95" s="3" t="s">
        <v>8</v>
      </c>
    </row>
    <row r="96" spans="2:14" x14ac:dyDescent="0.2">
      <c r="D96" s="3">
        <f>COUNT(D72:D92,#REF!,#REF!)</f>
        <v>11</v>
      </c>
      <c r="E96" s="3"/>
      <c r="F96" s="3"/>
      <c r="G96" s="3"/>
      <c r="H96" s="3">
        <f>COUNT(H72:H94,#REF!,#REF!)</f>
        <v>12</v>
      </c>
      <c r="I96" s="3"/>
      <c r="J96" s="3"/>
      <c r="K96" s="3"/>
      <c r="L96" s="3">
        <f>COUNT(L72:L92,#REF!,#REF!)</f>
        <v>11</v>
      </c>
      <c r="N96" s="3" t="s">
        <v>10</v>
      </c>
    </row>
  </sheetData>
  <mergeCells count="10">
    <mergeCell ref="N28:P28"/>
    <mergeCell ref="B70:D70"/>
    <mergeCell ref="F70:H70"/>
    <mergeCell ref="J70:L70"/>
    <mergeCell ref="B2:D2"/>
    <mergeCell ref="F2:H2"/>
    <mergeCell ref="J2:L2"/>
    <mergeCell ref="B28:D28"/>
    <mergeCell ref="F28:H28"/>
    <mergeCell ref="J28:L2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C7996-E511-394F-A3E9-F7D0EDD7CD5F}">
  <dimension ref="A1:H10"/>
  <sheetViews>
    <sheetView workbookViewId="0">
      <selection activeCell="H11" sqref="H11"/>
    </sheetView>
  </sheetViews>
  <sheetFormatPr baseColWidth="10" defaultRowHeight="16" x14ac:dyDescent="0.2"/>
  <sheetData>
    <row r="1" spans="1:8" x14ac:dyDescent="0.2">
      <c r="A1" s="2" t="s">
        <v>11</v>
      </c>
      <c r="B1" s="2"/>
      <c r="C1" s="2"/>
      <c r="D1" s="2"/>
    </row>
    <row r="3" spans="1:8" x14ac:dyDescent="0.2">
      <c r="A3" s="2" t="s">
        <v>12</v>
      </c>
      <c r="B3" s="2"/>
    </row>
    <row r="5" spans="1:8" x14ac:dyDescent="0.2">
      <c r="A5" s="2" t="s">
        <v>13</v>
      </c>
      <c r="B5" s="2"/>
      <c r="C5" s="2"/>
      <c r="D5" s="2"/>
    </row>
    <row r="6" spans="1:8" x14ac:dyDescent="0.2">
      <c r="C6" s="13" t="s">
        <v>21</v>
      </c>
      <c r="D6" s="13"/>
      <c r="E6" s="13"/>
      <c r="F6" s="13" t="s">
        <v>22</v>
      </c>
      <c r="G6" s="13"/>
      <c r="H6" s="13"/>
    </row>
    <row r="7" spans="1:8" x14ac:dyDescent="0.2">
      <c r="B7" s="3" t="s">
        <v>14</v>
      </c>
      <c r="C7" s="3" t="s">
        <v>18</v>
      </c>
      <c r="D7" s="3" t="s">
        <v>19</v>
      </c>
      <c r="E7" s="3" t="s">
        <v>20</v>
      </c>
      <c r="F7" s="3" t="s">
        <v>18</v>
      </c>
      <c r="G7" s="3" t="s">
        <v>19</v>
      </c>
      <c r="H7" s="3" t="s">
        <v>20</v>
      </c>
    </row>
    <row r="8" spans="1:8" x14ac:dyDescent="0.2">
      <c r="B8" t="s">
        <v>15</v>
      </c>
      <c r="C8">
        <v>11</v>
      </c>
      <c r="D8">
        <v>3</v>
      </c>
      <c r="E8">
        <v>0</v>
      </c>
      <c r="F8">
        <v>100</v>
      </c>
      <c r="G8">
        <f>3/14*100</f>
        <v>21.428571428571427</v>
      </c>
      <c r="H8">
        <v>0</v>
      </c>
    </row>
    <row r="9" spans="1:8" x14ac:dyDescent="0.2">
      <c r="B9" t="s">
        <v>16</v>
      </c>
      <c r="C9">
        <v>0</v>
      </c>
      <c r="D9">
        <v>4</v>
      </c>
      <c r="E9">
        <v>5</v>
      </c>
      <c r="F9">
        <v>0</v>
      </c>
      <c r="G9">
        <f>4/14*100</f>
        <v>28.571428571428569</v>
      </c>
      <c r="H9">
        <v>100</v>
      </c>
    </row>
    <row r="10" spans="1:8" x14ac:dyDescent="0.2">
      <c r="B10" t="s">
        <v>17</v>
      </c>
      <c r="C10">
        <v>0</v>
      </c>
      <c r="D10">
        <v>7</v>
      </c>
      <c r="E10">
        <v>0</v>
      </c>
      <c r="F10">
        <v>0</v>
      </c>
      <c r="G10">
        <f>7/14*100</f>
        <v>50</v>
      </c>
      <c r="H10">
        <v>0</v>
      </c>
    </row>
  </sheetData>
  <mergeCells count="2">
    <mergeCell ref="C6:E6"/>
    <mergeCell ref="F6:H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6A78F-CB17-4B49-A86B-42397806833C}">
  <dimension ref="A1:T172"/>
  <sheetViews>
    <sheetView topLeftCell="A138" workbookViewId="0">
      <selection activeCell="F202" sqref="F202"/>
    </sheetView>
  </sheetViews>
  <sheetFormatPr baseColWidth="10" defaultRowHeight="16" x14ac:dyDescent="0.2"/>
  <sheetData>
    <row r="1" spans="1:19" x14ac:dyDescent="0.2">
      <c r="A1" s="1">
        <v>45616</v>
      </c>
      <c r="B1" s="2" t="s">
        <v>23</v>
      </c>
      <c r="C1" s="2"/>
      <c r="D1" s="2"/>
      <c r="E1" s="2"/>
    </row>
    <row r="2" spans="1:19" x14ac:dyDescent="0.2">
      <c r="A2" s="2" t="s">
        <v>24</v>
      </c>
      <c r="B2" s="2"/>
      <c r="C2" s="2"/>
      <c r="D2" s="2"/>
      <c r="E2" s="2"/>
    </row>
    <row r="3" spans="1:19" x14ac:dyDescent="0.2">
      <c r="B3" s="13" t="s">
        <v>25</v>
      </c>
      <c r="C3" s="13"/>
      <c r="D3" s="13"/>
      <c r="G3" s="13" t="s">
        <v>26</v>
      </c>
      <c r="H3" s="13"/>
      <c r="I3" s="13"/>
      <c r="L3" s="13" t="s">
        <v>27</v>
      </c>
      <c r="M3" s="13"/>
      <c r="N3" s="13"/>
      <c r="Q3" s="14" t="s">
        <v>28</v>
      </c>
      <c r="R3" s="14"/>
      <c r="S3" s="14"/>
    </row>
    <row r="4" spans="1:19" x14ac:dyDescent="0.2">
      <c r="B4" t="s">
        <v>29</v>
      </c>
      <c r="C4" t="s">
        <v>30</v>
      </c>
      <c r="D4" t="s">
        <v>31</v>
      </c>
      <c r="G4" t="s">
        <v>29</v>
      </c>
      <c r="H4" t="s">
        <v>30</v>
      </c>
      <c r="I4" t="s">
        <v>31</v>
      </c>
      <c r="L4" t="s">
        <v>29</v>
      </c>
      <c r="M4" t="s">
        <v>30</v>
      </c>
      <c r="N4" t="s">
        <v>31</v>
      </c>
      <c r="Q4" s="10" t="s">
        <v>29</v>
      </c>
      <c r="R4" s="10" t="s">
        <v>30</v>
      </c>
      <c r="S4" s="10" t="s">
        <v>31</v>
      </c>
    </row>
    <row r="5" spans="1:19" x14ac:dyDescent="0.2">
      <c r="B5" s="5">
        <v>253505</v>
      </c>
      <c r="C5" s="5">
        <v>202247</v>
      </c>
      <c r="D5" s="8">
        <f>B5-C5</f>
        <v>51258</v>
      </c>
      <c r="G5" s="5">
        <v>134000</v>
      </c>
      <c r="H5" s="5">
        <v>287002</v>
      </c>
      <c r="I5" s="8">
        <f>H5-G5</f>
        <v>153002</v>
      </c>
      <c r="L5" s="5">
        <v>280608</v>
      </c>
      <c r="M5" s="5">
        <v>289884</v>
      </c>
      <c r="N5" s="8">
        <f>M5-L5</f>
        <v>9276</v>
      </c>
      <c r="Q5" s="5">
        <v>195256</v>
      </c>
      <c r="R5" s="5">
        <v>321504</v>
      </c>
      <c r="S5" s="8">
        <f>R5-Q5</f>
        <v>126248</v>
      </c>
    </row>
    <row r="6" spans="1:19" x14ac:dyDescent="0.2">
      <c r="B6" s="7"/>
      <c r="C6" s="7"/>
      <c r="D6" s="8"/>
      <c r="G6" s="7"/>
      <c r="H6" s="7"/>
      <c r="I6" s="8"/>
      <c r="L6" s="7"/>
      <c r="M6" s="7"/>
      <c r="N6" s="8"/>
      <c r="Q6" s="7"/>
      <c r="R6" s="7"/>
      <c r="S6" s="8"/>
    </row>
    <row r="7" spans="1:19" x14ac:dyDescent="0.2">
      <c r="B7" s="5">
        <v>338652</v>
      </c>
      <c r="C7" s="5">
        <v>299428</v>
      </c>
      <c r="D7" s="8">
        <f t="shared" ref="D7:D43" si="0">B7-C7</f>
        <v>39224</v>
      </c>
      <c r="G7" s="5">
        <v>175000</v>
      </c>
      <c r="H7" s="5">
        <v>246000</v>
      </c>
      <c r="I7" s="8">
        <f t="shared" ref="I7:I47" si="1">H7-G7</f>
        <v>71000</v>
      </c>
      <c r="L7" s="5">
        <v>268047</v>
      </c>
      <c r="M7" s="5">
        <v>257095</v>
      </c>
      <c r="N7" s="8">
        <f t="shared" ref="N7:N47" si="2">M7-L7</f>
        <v>-10952</v>
      </c>
      <c r="Q7" s="5">
        <v>56143</v>
      </c>
      <c r="R7" s="5">
        <v>331943</v>
      </c>
      <c r="S7" s="8">
        <f t="shared" ref="S7:S41" si="3">R7-Q7</f>
        <v>275800</v>
      </c>
    </row>
    <row r="8" spans="1:19" x14ac:dyDescent="0.2">
      <c r="B8" s="7"/>
      <c r="C8" s="7"/>
      <c r="D8" s="8"/>
      <c r="G8" s="7"/>
      <c r="H8" s="7"/>
      <c r="I8" s="8"/>
      <c r="L8" s="7"/>
      <c r="M8" s="7"/>
      <c r="N8" s="8"/>
      <c r="Q8" s="7"/>
      <c r="R8" s="7"/>
      <c r="S8" s="8"/>
    </row>
    <row r="9" spans="1:19" x14ac:dyDescent="0.2">
      <c r="B9" s="5">
        <v>274804</v>
      </c>
      <c r="C9" s="5">
        <v>232697</v>
      </c>
      <c r="D9" s="8">
        <f t="shared" si="0"/>
        <v>42107</v>
      </c>
      <c r="G9" s="5">
        <v>169000</v>
      </c>
      <c r="H9" s="5">
        <v>232000</v>
      </c>
      <c r="I9" s="8">
        <f t="shared" si="1"/>
        <v>63000</v>
      </c>
      <c r="L9" s="5">
        <v>243002</v>
      </c>
      <c r="M9" s="5">
        <v>329055</v>
      </c>
      <c r="N9" s="8">
        <f t="shared" si="2"/>
        <v>86053</v>
      </c>
      <c r="Q9" s="5">
        <v>26306</v>
      </c>
      <c r="R9" s="5">
        <v>309401</v>
      </c>
      <c r="S9" s="8">
        <f t="shared" si="3"/>
        <v>283095</v>
      </c>
    </row>
    <row r="10" spans="1:19" x14ac:dyDescent="0.2">
      <c r="B10" s="7"/>
      <c r="C10" s="7"/>
      <c r="D10" s="8"/>
      <c r="G10" s="7"/>
      <c r="H10" s="7"/>
      <c r="I10" s="8"/>
      <c r="L10" s="7"/>
      <c r="M10" s="7"/>
      <c r="N10" s="8"/>
      <c r="Q10" s="7"/>
      <c r="R10" s="7"/>
      <c r="S10" s="8"/>
    </row>
    <row r="11" spans="1:19" x14ac:dyDescent="0.2">
      <c r="B11" s="5">
        <v>270647</v>
      </c>
      <c r="C11" s="5">
        <v>314579</v>
      </c>
      <c r="D11" s="8">
        <f t="shared" si="0"/>
        <v>-43932</v>
      </c>
      <c r="G11" s="5">
        <v>74061</v>
      </c>
      <c r="H11" s="5">
        <v>241102</v>
      </c>
      <c r="I11" s="8">
        <f t="shared" si="1"/>
        <v>167041</v>
      </c>
      <c r="L11" s="5">
        <v>246710</v>
      </c>
      <c r="M11" s="5">
        <v>264327</v>
      </c>
      <c r="N11" s="8">
        <f t="shared" si="2"/>
        <v>17617</v>
      </c>
      <c r="Q11" s="5">
        <v>-57219</v>
      </c>
      <c r="R11" s="5">
        <v>284063</v>
      </c>
      <c r="S11" s="8">
        <f t="shared" si="3"/>
        <v>341282</v>
      </c>
    </row>
    <row r="12" spans="1:19" x14ac:dyDescent="0.2">
      <c r="B12" s="7"/>
      <c r="C12" s="7"/>
      <c r="D12" s="8"/>
      <c r="G12" s="7"/>
      <c r="H12" s="7"/>
      <c r="I12" s="8"/>
      <c r="L12" s="7"/>
      <c r="M12" s="7"/>
      <c r="N12" s="8"/>
      <c r="Q12" s="7"/>
      <c r="R12" s="7"/>
      <c r="S12" s="8"/>
    </row>
    <row r="13" spans="1:19" x14ac:dyDescent="0.2">
      <c r="B13" s="5">
        <v>186904</v>
      </c>
      <c r="C13" s="5">
        <v>246911</v>
      </c>
      <c r="D13" s="8">
        <f t="shared" si="0"/>
        <v>-60007</v>
      </c>
      <c r="G13" s="5">
        <v>-47000</v>
      </c>
      <c r="H13" s="5">
        <v>268000</v>
      </c>
      <c r="I13" s="8">
        <f t="shared" si="1"/>
        <v>315000</v>
      </c>
      <c r="L13" s="5">
        <v>222272</v>
      </c>
      <c r="M13" s="5">
        <v>232261</v>
      </c>
      <c r="N13" s="8">
        <f t="shared" si="2"/>
        <v>9989</v>
      </c>
      <c r="Q13" s="5">
        <v>-112752</v>
      </c>
      <c r="R13" s="5">
        <v>305133</v>
      </c>
      <c r="S13" s="8">
        <f t="shared" si="3"/>
        <v>417885</v>
      </c>
    </row>
    <row r="14" spans="1:19" x14ac:dyDescent="0.2">
      <c r="B14" s="7"/>
      <c r="C14" s="7"/>
      <c r="D14" s="8"/>
      <c r="G14" s="7"/>
      <c r="H14" s="7"/>
      <c r="I14" s="8"/>
      <c r="L14" s="7"/>
      <c r="M14" s="7"/>
      <c r="N14" s="8"/>
      <c r="Q14" s="7"/>
      <c r="R14" s="7"/>
      <c r="S14" s="8"/>
    </row>
    <row r="15" spans="1:19" x14ac:dyDescent="0.2">
      <c r="B15" s="5">
        <v>216148</v>
      </c>
      <c r="C15" s="5">
        <v>225180</v>
      </c>
      <c r="D15" s="8">
        <f t="shared" si="0"/>
        <v>-9032</v>
      </c>
      <c r="G15" s="5">
        <v>245018</v>
      </c>
      <c r="H15" s="5">
        <v>342013</v>
      </c>
      <c r="I15" s="8">
        <f t="shared" si="1"/>
        <v>96995</v>
      </c>
      <c r="L15" s="5">
        <v>359557</v>
      </c>
      <c r="M15" s="5">
        <v>371539</v>
      </c>
      <c r="N15" s="8">
        <f t="shared" si="2"/>
        <v>11982</v>
      </c>
      <c r="Q15" s="5">
        <v>-116108</v>
      </c>
      <c r="R15" s="5">
        <v>344001</v>
      </c>
      <c r="S15" s="8">
        <f t="shared" si="3"/>
        <v>460109</v>
      </c>
    </row>
    <row r="16" spans="1:19" x14ac:dyDescent="0.2">
      <c r="B16" s="7"/>
      <c r="C16" s="7"/>
      <c r="D16" s="8"/>
      <c r="G16" s="7"/>
      <c r="H16" s="7"/>
      <c r="I16" s="8"/>
      <c r="L16" s="7"/>
      <c r="M16" s="7"/>
      <c r="N16" s="8"/>
      <c r="Q16" s="7"/>
      <c r="R16" s="7"/>
      <c r="S16" s="8"/>
    </row>
    <row r="17" spans="2:19" x14ac:dyDescent="0.2">
      <c r="B17" s="5">
        <v>198305</v>
      </c>
      <c r="C17" s="5">
        <v>250338</v>
      </c>
      <c r="D17" s="8">
        <f t="shared" si="0"/>
        <v>-52033</v>
      </c>
      <c r="G17" s="5">
        <v>-59034</v>
      </c>
      <c r="H17" s="5">
        <v>288175</v>
      </c>
      <c r="I17" s="8">
        <f t="shared" si="1"/>
        <v>347209</v>
      </c>
      <c r="L17" s="5">
        <v>312218</v>
      </c>
      <c r="M17" s="5">
        <v>328694</v>
      </c>
      <c r="N17" s="8">
        <f t="shared" si="2"/>
        <v>16476</v>
      </c>
      <c r="Q17" s="5">
        <v>-68000</v>
      </c>
      <c r="R17" s="5">
        <v>348761</v>
      </c>
      <c r="S17" s="8">
        <f t="shared" si="3"/>
        <v>416761</v>
      </c>
    </row>
    <row r="18" spans="2:19" x14ac:dyDescent="0.2">
      <c r="B18" s="7"/>
      <c r="C18" s="7"/>
      <c r="D18" s="8"/>
      <c r="G18" s="7"/>
      <c r="H18" s="7"/>
      <c r="I18" s="8"/>
      <c r="L18" s="7"/>
      <c r="M18" s="7"/>
      <c r="N18" s="8"/>
      <c r="Q18" s="7"/>
      <c r="R18" s="7"/>
      <c r="S18" s="8"/>
    </row>
    <row r="19" spans="2:19" x14ac:dyDescent="0.2">
      <c r="B19" s="5">
        <v>315835</v>
      </c>
      <c r="C19" s="5">
        <v>313077</v>
      </c>
      <c r="D19" s="8">
        <f t="shared" si="0"/>
        <v>2758</v>
      </c>
      <c r="G19" s="5">
        <v>14142</v>
      </c>
      <c r="H19" s="5">
        <v>313740</v>
      </c>
      <c r="I19" s="8">
        <f t="shared" si="1"/>
        <v>299598</v>
      </c>
      <c r="L19" s="5">
        <v>328466</v>
      </c>
      <c r="M19" s="5">
        <v>249359</v>
      </c>
      <c r="N19" s="8">
        <f t="shared" si="2"/>
        <v>-79107</v>
      </c>
      <c r="Q19" s="5">
        <v>45044</v>
      </c>
      <c r="R19" s="5">
        <v>343286</v>
      </c>
      <c r="S19" s="8">
        <f t="shared" si="3"/>
        <v>298242</v>
      </c>
    </row>
    <row r="20" spans="2:19" x14ac:dyDescent="0.2">
      <c r="B20" s="7"/>
      <c r="C20" s="7"/>
      <c r="D20" s="8"/>
      <c r="G20" s="7"/>
      <c r="H20" s="7"/>
      <c r="I20" s="8"/>
      <c r="L20" s="7"/>
      <c r="M20" s="7"/>
      <c r="N20" s="8"/>
      <c r="Q20" s="7"/>
      <c r="R20" s="7"/>
      <c r="S20" s="8"/>
    </row>
    <row r="21" spans="2:19" x14ac:dyDescent="0.2">
      <c r="B21" s="5">
        <v>244182</v>
      </c>
      <c r="C21" s="5">
        <v>234233</v>
      </c>
      <c r="D21" s="8">
        <f t="shared" si="0"/>
        <v>9949</v>
      </c>
      <c r="G21" s="5">
        <v>17029</v>
      </c>
      <c r="H21" s="5">
        <v>258936</v>
      </c>
      <c r="I21" s="8">
        <f t="shared" si="1"/>
        <v>241907</v>
      </c>
      <c r="L21" s="5">
        <v>262031</v>
      </c>
      <c r="M21" s="5">
        <v>272046</v>
      </c>
      <c r="N21" s="8">
        <f t="shared" si="2"/>
        <v>10015</v>
      </c>
      <c r="Q21" s="5">
        <v>72180</v>
      </c>
      <c r="R21" s="5">
        <v>289527</v>
      </c>
      <c r="S21" s="8">
        <f t="shared" si="3"/>
        <v>217347</v>
      </c>
    </row>
    <row r="22" spans="2:19" x14ac:dyDescent="0.2">
      <c r="B22" s="7"/>
      <c r="C22" s="7"/>
      <c r="D22" s="8"/>
      <c r="G22" s="7"/>
      <c r="H22" s="7"/>
      <c r="I22" s="8"/>
      <c r="L22" s="7"/>
      <c r="M22" s="7"/>
      <c r="N22" s="8"/>
      <c r="Q22" s="7"/>
      <c r="R22" s="7"/>
      <c r="S22" s="8"/>
    </row>
    <row r="23" spans="2:19" x14ac:dyDescent="0.2">
      <c r="B23" s="5">
        <v>258275</v>
      </c>
      <c r="C23" s="5">
        <v>296083</v>
      </c>
      <c r="D23" s="8">
        <f t="shared" si="0"/>
        <v>-37808</v>
      </c>
      <c r="G23" s="5">
        <v>236542</v>
      </c>
      <c r="H23" s="5">
        <v>217589</v>
      </c>
      <c r="I23" s="8">
        <f t="shared" si="1"/>
        <v>-18953</v>
      </c>
      <c r="L23" s="5">
        <v>330801</v>
      </c>
      <c r="M23" s="5">
        <v>311708</v>
      </c>
      <c r="N23" s="8">
        <f t="shared" si="2"/>
        <v>-19093</v>
      </c>
      <c r="Q23" s="5">
        <v>111041</v>
      </c>
      <c r="R23" s="5">
        <v>329492</v>
      </c>
      <c r="S23" s="8">
        <f t="shared" si="3"/>
        <v>218451</v>
      </c>
    </row>
    <row r="24" spans="2:19" x14ac:dyDescent="0.2">
      <c r="B24" s="7"/>
      <c r="C24" s="7"/>
      <c r="D24" s="8"/>
      <c r="G24" s="7"/>
      <c r="H24" s="7"/>
      <c r="I24" s="8"/>
      <c r="L24" s="7"/>
      <c r="M24" s="7"/>
      <c r="N24" s="8"/>
      <c r="Q24" s="7"/>
      <c r="R24" s="7"/>
      <c r="S24" s="8"/>
    </row>
    <row r="25" spans="2:19" x14ac:dyDescent="0.2">
      <c r="B25" s="5">
        <v>236913</v>
      </c>
      <c r="C25" s="5">
        <v>265548</v>
      </c>
      <c r="D25" s="8">
        <f t="shared" si="0"/>
        <v>-28635</v>
      </c>
      <c r="G25" s="5">
        <v>130062</v>
      </c>
      <c r="H25" s="5">
        <v>298283</v>
      </c>
      <c r="I25" s="8">
        <f t="shared" si="1"/>
        <v>168221</v>
      </c>
      <c r="L25" s="5">
        <v>315514</v>
      </c>
      <c r="M25" s="5">
        <v>290558</v>
      </c>
      <c r="N25" s="8">
        <f t="shared" si="2"/>
        <v>-24956</v>
      </c>
      <c r="Q25" s="5">
        <v>73824</v>
      </c>
      <c r="R25" s="5">
        <v>283623</v>
      </c>
      <c r="S25" s="8">
        <f t="shared" si="3"/>
        <v>209799</v>
      </c>
    </row>
    <row r="26" spans="2:19" x14ac:dyDescent="0.2">
      <c r="B26" s="7"/>
      <c r="C26" s="7"/>
      <c r="D26" s="8"/>
      <c r="G26" s="7"/>
      <c r="H26" s="7"/>
      <c r="I26" s="8"/>
      <c r="L26" s="7"/>
      <c r="M26" s="7"/>
      <c r="N26" s="8"/>
      <c r="Q26" s="7"/>
      <c r="R26" s="7"/>
      <c r="S26" s="8"/>
    </row>
    <row r="27" spans="2:19" x14ac:dyDescent="0.2">
      <c r="B27" s="5">
        <v>269072</v>
      </c>
      <c r="C27" s="5">
        <v>242192</v>
      </c>
      <c r="D27" s="8">
        <f t="shared" si="0"/>
        <v>26880</v>
      </c>
      <c r="G27" s="5">
        <v>40608</v>
      </c>
      <c r="H27" s="5">
        <v>275862</v>
      </c>
      <c r="I27" s="8">
        <f t="shared" si="1"/>
        <v>235254</v>
      </c>
      <c r="L27" s="5">
        <v>283087</v>
      </c>
      <c r="M27" s="5">
        <v>299135</v>
      </c>
      <c r="N27" s="8">
        <f t="shared" si="2"/>
        <v>16048</v>
      </c>
      <c r="Q27" s="5">
        <v>-77104</v>
      </c>
      <c r="R27" s="5">
        <v>327200</v>
      </c>
      <c r="S27" s="8">
        <f t="shared" si="3"/>
        <v>404304</v>
      </c>
    </row>
    <row r="28" spans="2:19" x14ac:dyDescent="0.2">
      <c r="B28" s="7"/>
      <c r="C28" s="7"/>
      <c r="D28" s="8"/>
      <c r="G28" s="7"/>
      <c r="H28" s="7"/>
      <c r="I28" s="8"/>
      <c r="L28" s="7"/>
      <c r="M28" s="7"/>
      <c r="N28" s="8"/>
      <c r="Q28" s="7"/>
      <c r="R28" s="7"/>
      <c r="S28" s="8"/>
    </row>
    <row r="29" spans="2:19" x14ac:dyDescent="0.2">
      <c r="B29" s="5">
        <v>309860</v>
      </c>
      <c r="C29" s="5">
        <v>291046</v>
      </c>
      <c r="D29" s="8">
        <f t="shared" si="0"/>
        <v>18814</v>
      </c>
      <c r="G29" s="5">
        <v>22091</v>
      </c>
      <c r="H29" s="5">
        <v>238134</v>
      </c>
      <c r="I29" s="8">
        <f t="shared" si="1"/>
        <v>216043</v>
      </c>
      <c r="L29" s="5">
        <v>337429</v>
      </c>
      <c r="M29" s="5">
        <v>318454</v>
      </c>
      <c r="N29" s="8">
        <f t="shared" si="2"/>
        <v>-18975</v>
      </c>
      <c r="Q29" s="5">
        <v>57035</v>
      </c>
      <c r="R29" s="5">
        <v>335149</v>
      </c>
      <c r="S29" s="8">
        <f t="shared" si="3"/>
        <v>278114</v>
      </c>
    </row>
    <row r="30" spans="2:19" x14ac:dyDescent="0.2">
      <c r="B30" s="7"/>
      <c r="C30" s="7"/>
      <c r="D30" s="8"/>
      <c r="G30" s="7"/>
      <c r="H30" s="7"/>
      <c r="I30" s="8"/>
      <c r="L30" s="7"/>
      <c r="M30" s="7"/>
      <c r="N30" s="8"/>
      <c r="Q30" s="7"/>
      <c r="R30" s="7"/>
      <c r="S30" s="8"/>
    </row>
    <row r="31" spans="2:19" x14ac:dyDescent="0.2">
      <c r="B31" s="5">
        <v>254096</v>
      </c>
      <c r="C31" s="5">
        <v>229140</v>
      </c>
      <c r="D31" s="8">
        <f t="shared" si="0"/>
        <v>24956</v>
      </c>
      <c r="G31" s="5">
        <v>-50160</v>
      </c>
      <c r="H31" s="5">
        <v>286112</v>
      </c>
      <c r="I31" s="8">
        <f t="shared" si="1"/>
        <v>336272</v>
      </c>
      <c r="L31" s="5">
        <v>284016</v>
      </c>
      <c r="M31" s="5">
        <v>295015</v>
      </c>
      <c r="N31" s="8">
        <f t="shared" si="2"/>
        <v>10999</v>
      </c>
      <c r="Q31" s="5">
        <v>-118377</v>
      </c>
      <c r="R31" s="5">
        <v>309658</v>
      </c>
      <c r="S31" s="8">
        <f t="shared" si="3"/>
        <v>428035</v>
      </c>
    </row>
    <row r="32" spans="2:19" x14ac:dyDescent="0.2">
      <c r="B32" s="7"/>
      <c r="C32" s="7"/>
      <c r="D32" s="8"/>
      <c r="G32" s="7"/>
      <c r="H32" s="7"/>
      <c r="I32" s="8"/>
      <c r="L32" s="7"/>
      <c r="M32" s="7"/>
      <c r="N32" s="8"/>
      <c r="Q32" s="7"/>
      <c r="R32" s="7"/>
      <c r="S32" s="8"/>
    </row>
    <row r="33" spans="2:20" x14ac:dyDescent="0.2">
      <c r="B33" s="5">
        <v>272259</v>
      </c>
      <c r="C33" s="5">
        <v>268293</v>
      </c>
      <c r="D33" s="8">
        <f t="shared" si="0"/>
        <v>3966</v>
      </c>
      <c r="G33" s="5">
        <v>-5385</v>
      </c>
      <c r="H33" s="5">
        <v>318912</v>
      </c>
      <c r="I33" s="8">
        <f t="shared" si="1"/>
        <v>324297</v>
      </c>
      <c r="L33" s="5">
        <v>335436</v>
      </c>
      <c r="M33" s="5">
        <v>291446</v>
      </c>
      <c r="N33" s="8">
        <f t="shared" si="2"/>
        <v>-43990</v>
      </c>
      <c r="Q33" s="5">
        <v>-108167</v>
      </c>
      <c r="R33" s="5">
        <v>350036</v>
      </c>
      <c r="S33" s="8">
        <f t="shared" si="3"/>
        <v>458203</v>
      </c>
    </row>
    <row r="34" spans="2:20" x14ac:dyDescent="0.2">
      <c r="B34" s="7"/>
      <c r="C34" s="7"/>
      <c r="D34" s="8"/>
      <c r="G34" s="7"/>
      <c r="H34" s="7"/>
      <c r="I34" s="8"/>
      <c r="L34" s="7"/>
      <c r="M34" s="7"/>
      <c r="N34" s="8"/>
      <c r="Q34" s="7"/>
      <c r="R34" s="7"/>
      <c r="S34" s="8"/>
    </row>
    <row r="35" spans="2:20" x14ac:dyDescent="0.2">
      <c r="B35" s="5">
        <v>246293</v>
      </c>
      <c r="C35" s="5">
        <v>255331</v>
      </c>
      <c r="D35" s="8">
        <f t="shared" si="0"/>
        <v>-9038</v>
      </c>
      <c r="G35" s="5">
        <v>208471</v>
      </c>
      <c r="H35" s="5">
        <v>271737</v>
      </c>
      <c r="I35" s="8">
        <f t="shared" si="1"/>
        <v>63266</v>
      </c>
      <c r="L35" s="5">
        <v>337516</v>
      </c>
      <c r="M35" s="5">
        <v>329475</v>
      </c>
      <c r="N35" s="8">
        <f t="shared" si="2"/>
        <v>-8041</v>
      </c>
      <c r="Q35" s="5">
        <v>26306</v>
      </c>
      <c r="R35" s="5">
        <v>318889</v>
      </c>
      <c r="S35" s="8">
        <f t="shared" si="3"/>
        <v>292583</v>
      </c>
    </row>
    <row r="36" spans="2:20" x14ac:dyDescent="0.2">
      <c r="B36" s="7"/>
      <c r="C36" s="7"/>
      <c r="D36" s="8"/>
      <c r="G36" s="7"/>
      <c r="H36" s="7"/>
      <c r="I36" s="8"/>
      <c r="L36" s="7"/>
      <c r="M36" s="7"/>
      <c r="N36" s="8"/>
      <c r="Q36" s="7"/>
      <c r="R36" s="7"/>
      <c r="S36" s="8"/>
    </row>
    <row r="37" spans="2:20" x14ac:dyDescent="0.2">
      <c r="B37" s="5">
        <v>245294</v>
      </c>
      <c r="C37" s="5">
        <v>252286</v>
      </c>
      <c r="D37" s="8">
        <f t="shared" si="0"/>
        <v>-6992</v>
      </c>
      <c r="G37" s="5">
        <v>18028</v>
      </c>
      <c r="H37" s="5">
        <v>318226</v>
      </c>
      <c r="I37" s="8">
        <f t="shared" si="1"/>
        <v>300198</v>
      </c>
      <c r="L37" s="5">
        <v>348920</v>
      </c>
      <c r="M37" s="5">
        <v>327361</v>
      </c>
      <c r="N37" s="8">
        <f t="shared" si="2"/>
        <v>-21559</v>
      </c>
      <c r="Q37" s="5">
        <v>-64125</v>
      </c>
      <c r="R37" s="5">
        <v>272222</v>
      </c>
      <c r="S37" s="8">
        <f t="shared" si="3"/>
        <v>336347</v>
      </c>
    </row>
    <row r="38" spans="2:20" x14ac:dyDescent="0.2">
      <c r="B38" s="7"/>
      <c r="C38" s="7"/>
      <c r="D38" s="8"/>
      <c r="G38" s="7"/>
      <c r="H38" s="7"/>
      <c r="I38" s="8"/>
      <c r="L38" s="7"/>
      <c r="M38" s="7"/>
      <c r="N38" s="8"/>
      <c r="Q38" s="7"/>
      <c r="R38" s="7"/>
      <c r="S38" s="8"/>
    </row>
    <row r="39" spans="2:20" x14ac:dyDescent="0.2">
      <c r="B39" s="5">
        <v>284740</v>
      </c>
      <c r="C39" s="5">
        <v>315317</v>
      </c>
      <c r="D39" s="8">
        <f t="shared" si="0"/>
        <v>-30577</v>
      </c>
      <c r="G39" s="5">
        <v>-203961</v>
      </c>
      <c r="H39" s="5">
        <v>228116</v>
      </c>
      <c r="I39" s="8">
        <f t="shared" si="1"/>
        <v>432077</v>
      </c>
      <c r="L39" s="5">
        <v>301405</v>
      </c>
      <c r="M39" s="5">
        <v>284289</v>
      </c>
      <c r="N39" s="8">
        <f t="shared" si="2"/>
        <v>-17116</v>
      </c>
      <c r="Q39" s="5">
        <v>32388</v>
      </c>
      <c r="R39" s="5">
        <v>332096</v>
      </c>
      <c r="S39" s="8">
        <f t="shared" si="3"/>
        <v>299708</v>
      </c>
    </row>
    <row r="40" spans="2:20" x14ac:dyDescent="0.2">
      <c r="B40" s="7"/>
      <c r="C40" s="7"/>
      <c r="D40" s="8"/>
      <c r="G40" s="7"/>
      <c r="H40" s="7"/>
      <c r="I40" s="8"/>
      <c r="L40" s="7"/>
      <c r="M40" s="7"/>
      <c r="N40" s="8"/>
      <c r="Q40" s="7"/>
      <c r="R40" s="7"/>
      <c r="S40" s="8"/>
    </row>
    <row r="41" spans="2:20" x14ac:dyDescent="0.2">
      <c r="B41" s="5">
        <v>251311</v>
      </c>
      <c r="C41" s="5">
        <v>261630</v>
      </c>
      <c r="D41" s="8">
        <f t="shared" si="0"/>
        <v>-10319</v>
      </c>
      <c r="G41" s="5">
        <v>31000</v>
      </c>
      <c r="H41" s="5">
        <v>260123</v>
      </c>
      <c r="I41" s="8">
        <f t="shared" si="1"/>
        <v>229123</v>
      </c>
      <c r="L41" s="5">
        <v>321224</v>
      </c>
      <c r="M41" s="5">
        <v>267270</v>
      </c>
      <c r="N41" s="8">
        <f t="shared" si="2"/>
        <v>-53954</v>
      </c>
      <c r="Q41" s="5">
        <v>6325</v>
      </c>
      <c r="R41" s="5">
        <v>356821</v>
      </c>
      <c r="S41" s="8">
        <f t="shared" si="3"/>
        <v>350496</v>
      </c>
    </row>
    <row r="42" spans="2:20" x14ac:dyDescent="0.2">
      <c r="B42" s="7"/>
      <c r="C42" s="7"/>
      <c r="D42" s="8"/>
      <c r="G42" s="7"/>
      <c r="H42" s="7"/>
      <c r="I42" s="8"/>
      <c r="L42" s="7"/>
      <c r="M42" s="7"/>
      <c r="N42" s="8"/>
      <c r="Q42" s="9">
        <f>AVERAGE(Q5:Q41)</f>
        <v>-1052.8421052631579</v>
      </c>
      <c r="R42" s="9">
        <f t="shared" ref="R42:S42" si="4">AVERAGE(R5:R41)</f>
        <v>320673.94736842107</v>
      </c>
      <c r="S42" s="9">
        <f t="shared" si="4"/>
        <v>321726.78947368421</v>
      </c>
      <c r="T42" s="3" t="s">
        <v>8</v>
      </c>
    </row>
    <row r="43" spans="2:20" x14ac:dyDescent="0.2">
      <c r="B43" s="5">
        <v>235034</v>
      </c>
      <c r="C43" s="5">
        <v>235002</v>
      </c>
      <c r="D43" s="8">
        <f t="shared" si="0"/>
        <v>32</v>
      </c>
      <c r="G43" s="5">
        <v>-85288</v>
      </c>
      <c r="H43" s="5">
        <v>224020</v>
      </c>
      <c r="I43" s="8">
        <f t="shared" si="1"/>
        <v>309308</v>
      </c>
      <c r="L43" s="5">
        <v>338013</v>
      </c>
      <c r="M43" s="5">
        <v>319014</v>
      </c>
      <c r="N43" s="8">
        <f t="shared" si="2"/>
        <v>-18999</v>
      </c>
    </row>
    <row r="44" spans="2:20" x14ac:dyDescent="0.2">
      <c r="B44" s="9">
        <f>AVERAGE(B5:B43)</f>
        <v>258106.45</v>
      </c>
      <c r="C44" s="9">
        <f t="shared" ref="C44:D44" si="5">AVERAGE(C5:C43)</f>
        <v>261527.9</v>
      </c>
      <c r="D44" s="9">
        <f t="shared" si="5"/>
        <v>-3421.45</v>
      </c>
      <c r="E44" s="3" t="s">
        <v>8</v>
      </c>
      <c r="G44" s="7"/>
      <c r="H44" s="7"/>
      <c r="I44" s="8"/>
      <c r="L44" s="7"/>
      <c r="M44" s="7"/>
      <c r="N44" s="8"/>
    </row>
    <row r="45" spans="2:20" x14ac:dyDescent="0.2">
      <c r="G45" s="5">
        <v>87000</v>
      </c>
      <c r="H45" s="5">
        <v>254031</v>
      </c>
      <c r="I45" s="8">
        <f t="shared" si="1"/>
        <v>167031</v>
      </c>
      <c r="L45" s="5">
        <v>306178</v>
      </c>
      <c r="M45" s="5">
        <v>286100</v>
      </c>
      <c r="N45" s="8">
        <f t="shared" si="2"/>
        <v>-20078</v>
      </c>
    </row>
    <row r="46" spans="2:20" x14ac:dyDescent="0.2">
      <c r="G46" s="7"/>
      <c r="H46" s="7"/>
      <c r="I46" s="8"/>
      <c r="L46" s="7"/>
      <c r="M46" s="7"/>
      <c r="N46" s="8"/>
    </row>
    <row r="47" spans="2:20" x14ac:dyDescent="0.2">
      <c r="G47" s="5">
        <v>40112</v>
      </c>
      <c r="H47" s="5">
        <v>241531</v>
      </c>
      <c r="I47" s="8">
        <f t="shared" si="1"/>
        <v>201419</v>
      </c>
      <c r="L47" s="5">
        <v>207964</v>
      </c>
      <c r="M47" s="5">
        <v>177722</v>
      </c>
      <c r="N47" s="8">
        <f t="shared" si="2"/>
        <v>-30242</v>
      </c>
    </row>
    <row r="48" spans="2:20" x14ac:dyDescent="0.2">
      <c r="G48" s="9">
        <f>AVERAGE(G5:G47)</f>
        <v>54151.63636363636</v>
      </c>
      <c r="H48" s="9">
        <f t="shared" ref="H48:I48" si="6">AVERAGE(H5:H47)</f>
        <v>268620.18181818182</v>
      </c>
      <c r="I48" s="9">
        <f t="shared" si="6"/>
        <v>214468.54545454544</v>
      </c>
      <c r="J48" s="3" t="s">
        <v>8</v>
      </c>
      <c r="L48" s="9">
        <f>AVERAGE(L5:L47)</f>
        <v>298655.18181818182</v>
      </c>
      <c r="M48" s="9">
        <f t="shared" ref="M48:N48" si="7">AVERAGE(M5:M47)</f>
        <v>290536.68181818182</v>
      </c>
      <c r="N48" s="9">
        <f t="shared" si="7"/>
        <v>-8118.5</v>
      </c>
      <c r="O48" s="3" t="s">
        <v>8</v>
      </c>
    </row>
    <row r="51" spans="1:20" x14ac:dyDescent="0.2">
      <c r="A51" s="1">
        <v>45618</v>
      </c>
      <c r="B51" s="2" t="s">
        <v>23</v>
      </c>
      <c r="C51" s="2"/>
      <c r="D51" s="2"/>
      <c r="E51" s="2"/>
    </row>
    <row r="52" spans="1:20" x14ac:dyDescent="0.2">
      <c r="A52" s="2" t="s">
        <v>24</v>
      </c>
      <c r="B52" s="2"/>
      <c r="C52" s="2"/>
      <c r="D52" s="2"/>
      <c r="E52" s="2"/>
    </row>
    <row r="53" spans="1:20" x14ac:dyDescent="0.2">
      <c r="B53" s="13" t="s">
        <v>25</v>
      </c>
      <c r="C53" s="13"/>
      <c r="D53" s="13"/>
      <c r="G53" s="13" t="s">
        <v>26</v>
      </c>
      <c r="H53" s="13"/>
      <c r="I53" s="13"/>
      <c r="L53" s="13" t="s">
        <v>27</v>
      </c>
      <c r="M53" s="13"/>
      <c r="N53" s="13"/>
      <c r="Q53" s="14" t="s">
        <v>28</v>
      </c>
      <c r="R53" s="14"/>
      <c r="S53" s="14"/>
    </row>
    <row r="54" spans="1:20" x14ac:dyDescent="0.2">
      <c r="B54" t="s">
        <v>29</v>
      </c>
      <c r="C54" t="s">
        <v>30</v>
      </c>
      <c r="D54" t="s">
        <v>31</v>
      </c>
      <c r="G54" t="s">
        <v>29</v>
      </c>
      <c r="H54" t="s">
        <v>30</v>
      </c>
      <c r="I54" t="s">
        <v>31</v>
      </c>
      <c r="L54" t="s">
        <v>29</v>
      </c>
      <c r="M54" t="s">
        <v>30</v>
      </c>
      <c r="N54" t="s">
        <v>31</v>
      </c>
      <c r="Q54" s="10" t="s">
        <v>29</v>
      </c>
      <c r="R54" s="10" t="s">
        <v>30</v>
      </c>
      <c r="S54" s="10" t="s">
        <v>31</v>
      </c>
    </row>
    <row r="55" spans="1:20" x14ac:dyDescent="0.2">
      <c r="B55" s="5">
        <v>244463</v>
      </c>
      <c r="C55" s="5">
        <v>253860</v>
      </c>
      <c r="D55" s="8">
        <f>C55-B55</f>
        <v>9397</v>
      </c>
      <c r="G55" s="5">
        <v>232820</v>
      </c>
      <c r="H55" s="5">
        <v>280143</v>
      </c>
      <c r="I55" s="8">
        <f>H55-G55</f>
        <v>47323</v>
      </c>
      <c r="L55" s="5">
        <v>247935</v>
      </c>
      <c r="M55" s="5">
        <v>243016</v>
      </c>
      <c r="N55" s="8">
        <f>M55-L55</f>
        <v>-4919</v>
      </c>
      <c r="Q55" s="5">
        <v>53151</v>
      </c>
      <c r="R55" s="5">
        <v>267825</v>
      </c>
      <c r="S55" s="8">
        <f>R55-Q55</f>
        <v>214674</v>
      </c>
    </row>
    <row r="56" spans="1:20" x14ac:dyDescent="0.2">
      <c r="B56" s="7"/>
      <c r="C56" s="7"/>
      <c r="D56" s="8">
        <f t="shared" ref="D56:D73" si="8">C56-B56</f>
        <v>0</v>
      </c>
      <c r="G56" s="7"/>
      <c r="H56" s="7"/>
      <c r="I56" s="8"/>
      <c r="L56" s="7"/>
      <c r="M56" s="7"/>
      <c r="N56" s="8"/>
      <c r="Q56" s="7"/>
      <c r="R56" s="7"/>
      <c r="S56" s="8"/>
    </row>
    <row r="57" spans="1:20" x14ac:dyDescent="0.2">
      <c r="B57" s="5">
        <v>250745</v>
      </c>
      <c r="C57" s="5">
        <v>270542</v>
      </c>
      <c r="D57" s="8">
        <f t="shared" si="8"/>
        <v>19797</v>
      </c>
      <c r="G57" s="5">
        <v>206526</v>
      </c>
      <c r="H57" s="5">
        <v>212850</v>
      </c>
      <c r="I57" s="8">
        <f t="shared" ref="I57:I65" si="9">H57-G57</f>
        <v>6324</v>
      </c>
      <c r="L57" s="5">
        <v>272209</v>
      </c>
      <c r="M57" s="5">
        <v>278097</v>
      </c>
      <c r="N57" s="8">
        <f t="shared" ref="N57:N73" si="10">M57-L57</f>
        <v>5888</v>
      </c>
      <c r="Q57" s="5">
        <v>219659</v>
      </c>
      <c r="R57" s="5">
        <v>268901</v>
      </c>
      <c r="S57" s="8">
        <f t="shared" ref="S57:S59" si="11">R57-Q57</f>
        <v>49242</v>
      </c>
    </row>
    <row r="58" spans="1:20" x14ac:dyDescent="0.2">
      <c r="B58" s="7"/>
      <c r="C58" s="7"/>
      <c r="D58" s="8">
        <f t="shared" si="8"/>
        <v>0</v>
      </c>
      <c r="G58" s="7"/>
      <c r="H58" s="7"/>
      <c r="I58" s="8"/>
      <c r="L58" s="7"/>
      <c r="M58" s="7"/>
      <c r="N58" s="8"/>
      <c r="Q58" s="7"/>
      <c r="R58" s="7"/>
      <c r="S58" s="8"/>
    </row>
    <row r="59" spans="1:20" x14ac:dyDescent="0.2">
      <c r="B59" s="5">
        <v>337378</v>
      </c>
      <c r="C59" s="5">
        <v>343111</v>
      </c>
      <c r="D59" s="8">
        <f t="shared" si="8"/>
        <v>5733</v>
      </c>
      <c r="G59" s="5">
        <v>263697</v>
      </c>
      <c r="H59" s="5">
        <v>238380</v>
      </c>
      <c r="I59" s="8">
        <f t="shared" si="9"/>
        <v>-25317</v>
      </c>
      <c r="L59" s="5">
        <v>287367</v>
      </c>
      <c r="M59" s="5">
        <v>317421</v>
      </c>
      <c r="N59" s="8">
        <f t="shared" si="10"/>
        <v>30054</v>
      </c>
      <c r="Q59" s="5">
        <v>190515</v>
      </c>
      <c r="R59" s="5">
        <v>246812</v>
      </c>
      <c r="S59" s="8">
        <f t="shared" si="11"/>
        <v>56297</v>
      </c>
    </row>
    <row r="60" spans="1:20" x14ac:dyDescent="0.2">
      <c r="B60" s="7"/>
      <c r="C60" s="7"/>
      <c r="D60" s="8">
        <f t="shared" si="8"/>
        <v>0</v>
      </c>
      <c r="G60" s="7"/>
      <c r="H60" s="7"/>
      <c r="I60" s="8"/>
      <c r="L60" s="7"/>
      <c r="M60" s="7"/>
      <c r="N60" s="8"/>
      <c r="Q60" s="9">
        <f>AVERAGE(Q55:Q59)</f>
        <v>154441.66666666666</v>
      </c>
      <c r="R60" s="9">
        <f t="shared" ref="R60:S60" si="12">AVERAGE(R55:R59)</f>
        <v>261179.33333333334</v>
      </c>
      <c r="S60" s="9">
        <f t="shared" si="12"/>
        <v>106737.66666666667</v>
      </c>
      <c r="T60" s="3" t="s">
        <v>8</v>
      </c>
    </row>
    <row r="61" spans="1:20" x14ac:dyDescent="0.2">
      <c r="B61" s="5">
        <v>275632</v>
      </c>
      <c r="C61" s="5">
        <v>306752</v>
      </c>
      <c r="D61" s="8">
        <f t="shared" si="8"/>
        <v>31120</v>
      </c>
      <c r="G61" s="5">
        <v>234171</v>
      </c>
      <c r="H61" s="5">
        <v>273190</v>
      </c>
      <c r="I61" s="8">
        <f t="shared" si="9"/>
        <v>39019</v>
      </c>
      <c r="L61" s="5">
        <v>300927</v>
      </c>
      <c r="M61" s="5">
        <v>282705</v>
      </c>
      <c r="N61" s="8">
        <f t="shared" si="10"/>
        <v>-18222</v>
      </c>
    </row>
    <row r="62" spans="1:20" x14ac:dyDescent="0.2">
      <c r="B62" s="7"/>
      <c r="C62" s="7"/>
      <c r="D62" s="8">
        <f t="shared" si="8"/>
        <v>0</v>
      </c>
      <c r="G62" s="7"/>
      <c r="H62" s="7"/>
      <c r="I62" s="8"/>
      <c r="L62" s="7"/>
      <c r="M62" s="7"/>
      <c r="N62" s="8"/>
    </row>
    <row r="63" spans="1:20" x14ac:dyDescent="0.2">
      <c r="B63" s="5">
        <v>283171</v>
      </c>
      <c r="C63" s="5">
        <v>292104</v>
      </c>
      <c r="D63" s="8">
        <f t="shared" si="8"/>
        <v>8933</v>
      </c>
      <c r="G63" s="5">
        <v>235053</v>
      </c>
      <c r="H63" s="5">
        <v>233054</v>
      </c>
      <c r="I63" s="8">
        <f t="shared" si="9"/>
        <v>-1999</v>
      </c>
      <c r="L63" s="5">
        <v>290057</v>
      </c>
      <c r="M63" s="5">
        <v>293736</v>
      </c>
      <c r="N63" s="8">
        <f t="shared" si="10"/>
        <v>3679</v>
      </c>
    </row>
    <row r="64" spans="1:20" x14ac:dyDescent="0.2">
      <c r="B64" s="7"/>
      <c r="C64" s="7"/>
      <c r="D64" s="8">
        <f t="shared" si="8"/>
        <v>0</v>
      </c>
      <c r="G64" s="7"/>
      <c r="H64" s="7"/>
      <c r="I64" s="8"/>
      <c r="L64" s="7"/>
      <c r="M64" s="7"/>
      <c r="N64" s="8"/>
    </row>
    <row r="65" spans="1:19" x14ac:dyDescent="0.2">
      <c r="B65" s="5">
        <v>213338</v>
      </c>
      <c r="C65" s="5">
        <v>249289</v>
      </c>
      <c r="D65" s="8">
        <f t="shared" si="8"/>
        <v>35951</v>
      </c>
      <c r="G65" s="5">
        <v>226736</v>
      </c>
      <c r="H65" s="5">
        <v>281064</v>
      </c>
      <c r="I65" s="8">
        <f t="shared" si="9"/>
        <v>54328</v>
      </c>
      <c r="L65" s="5">
        <v>283805</v>
      </c>
      <c r="M65" s="5">
        <v>256164</v>
      </c>
      <c r="N65" s="8">
        <f t="shared" si="10"/>
        <v>-27641</v>
      </c>
    </row>
    <row r="66" spans="1:19" x14ac:dyDescent="0.2">
      <c r="B66" s="7"/>
      <c r="C66" s="7"/>
      <c r="D66" s="8">
        <f t="shared" si="8"/>
        <v>0</v>
      </c>
      <c r="G66" s="9">
        <f>AVERAGE(G55:G65)</f>
        <v>233167.16666666666</v>
      </c>
      <c r="H66" s="9">
        <f t="shared" ref="H66:I66" si="13">AVERAGE(H55:H65)</f>
        <v>253113.5</v>
      </c>
      <c r="I66" s="9">
        <f t="shared" si="13"/>
        <v>19946.333333333332</v>
      </c>
      <c r="J66" s="3" t="s">
        <v>8</v>
      </c>
      <c r="L66" s="7"/>
      <c r="M66" s="7"/>
      <c r="N66" s="8"/>
    </row>
    <row r="67" spans="1:19" x14ac:dyDescent="0.2">
      <c r="B67" s="5">
        <v>268151</v>
      </c>
      <c r="C67" s="5">
        <v>279158</v>
      </c>
      <c r="D67" s="8">
        <f t="shared" si="8"/>
        <v>11007</v>
      </c>
      <c r="L67" s="5">
        <v>303059</v>
      </c>
      <c r="M67" s="5">
        <v>308058</v>
      </c>
      <c r="N67" s="8">
        <f t="shared" si="10"/>
        <v>4999</v>
      </c>
    </row>
    <row r="68" spans="1:19" x14ac:dyDescent="0.2">
      <c r="B68" s="7"/>
      <c r="C68" s="7"/>
      <c r="D68" s="8">
        <f t="shared" si="8"/>
        <v>0</v>
      </c>
      <c r="L68" s="7"/>
      <c r="M68" s="7"/>
      <c r="N68" s="8"/>
    </row>
    <row r="69" spans="1:19" x14ac:dyDescent="0.2">
      <c r="B69" s="5">
        <v>253505</v>
      </c>
      <c r="C69" s="5">
        <v>264484</v>
      </c>
      <c r="D69" s="8">
        <f t="shared" si="8"/>
        <v>10979</v>
      </c>
      <c r="L69" s="5">
        <v>204978</v>
      </c>
      <c r="M69" s="5">
        <v>240202</v>
      </c>
      <c r="N69" s="8">
        <f t="shared" si="10"/>
        <v>35224</v>
      </c>
    </row>
    <row r="70" spans="1:19" x14ac:dyDescent="0.2">
      <c r="B70" s="7"/>
      <c r="C70" s="7"/>
      <c r="D70" s="8">
        <f t="shared" si="8"/>
        <v>0</v>
      </c>
      <c r="L70" s="7"/>
      <c r="M70" s="7"/>
      <c r="N70" s="8"/>
    </row>
    <row r="71" spans="1:19" x14ac:dyDescent="0.2">
      <c r="B71" s="5">
        <v>206197</v>
      </c>
      <c r="C71" s="5">
        <v>216058</v>
      </c>
      <c r="D71" s="8">
        <f t="shared" si="8"/>
        <v>9861</v>
      </c>
      <c r="L71" s="5">
        <v>277354</v>
      </c>
      <c r="M71" s="5">
        <v>256681</v>
      </c>
      <c r="N71" s="8">
        <f t="shared" si="10"/>
        <v>-20673</v>
      </c>
    </row>
    <row r="72" spans="1:19" x14ac:dyDescent="0.2">
      <c r="B72" s="7"/>
      <c r="C72" s="7"/>
      <c r="D72" s="8">
        <f t="shared" si="8"/>
        <v>0</v>
      </c>
      <c r="L72" s="7"/>
      <c r="M72" s="7"/>
      <c r="N72" s="8"/>
    </row>
    <row r="73" spans="1:19" x14ac:dyDescent="0.2">
      <c r="B73" s="5">
        <v>253239</v>
      </c>
      <c r="C73" s="5">
        <v>235059</v>
      </c>
      <c r="D73" s="8">
        <f t="shared" si="8"/>
        <v>-18180</v>
      </c>
      <c r="L73" s="5">
        <v>304657</v>
      </c>
      <c r="M73" s="5">
        <v>290338</v>
      </c>
      <c r="N73" s="8">
        <f t="shared" si="10"/>
        <v>-14319</v>
      </c>
    </row>
    <row r="74" spans="1:19" x14ac:dyDescent="0.2">
      <c r="B74" s="9">
        <f>AVERAGE(B55:B73)</f>
        <v>258581.9</v>
      </c>
      <c r="C74" s="9">
        <f t="shared" ref="C74:D74" si="14">AVERAGE(C55:C73)</f>
        <v>271041.7</v>
      </c>
      <c r="D74" s="9">
        <f t="shared" si="14"/>
        <v>6557.7894736842109</v>
      </c>
      <c r="E74" s="3" t="s">
        <v>8</v>
      </c>
      <c r="L74" s="9">
        <f>AVERAGE(L55:L73)</f>
        <v>277234.8</v>
      </c>
      <c r="M74" s="9">
        <f t="shared" ref="M74" si="15">AVERAGE(M55:M73)</f>
        <v>276641.8</v>
      </c>
      <c r="N74" s="9">
        <v>-1.87</v>
      </c>
      <c r="O74" s="3" t="s">
        <v>8</v>
      </c>
    </row>
    <row r="77" spans="1:19" x14ac:dyDescent="0.2">
      <c r="A77" s="1">
        <v>45623</v>
      </c>
      <c r="B77" s="2" t="s">
        <v>23</v>
      </c>
      <c r="C77" s="2"/>
      <c r="D77" s="2"/>
      <c r="E77" s="2"/>
    </row>
    <row r="78" spans="1:19" x14ac:dyDescent="0.2">
      <c r="A78" s="2" t="s">
        <v>24</v>
      </c>
      <c r="B78" s="2"/>
      <c r="C78" s="2"/>
      <c r="D78" s="2"/>
      <c r="E78" s="2"/>
    </row>
    <row r="79" spans="1:19" x14ac:dyDescent="0.2">
      <c r="B79" s="13" t="s">
        <v>25</v>
      </c>
      <c r="C79" s="13"/>
      <c r="D79" s="13"/>
      <c r="G79" s="13" t="s">
        <v>26</v>
      </c>
      <c r="H79" s="13"/>
      <c r="I79" s="13"/>
      <c r="L79" s="13" t="s">
        <v>27</v>
      </c>
      <c r="M79" s="13"/>
      <c r="N79" s="13"/>
      <c r="Q79" s="14" t="s">
        <v>28</v>
      </c>
      <c r="R79" s="14"/>
      <c r="S79" s="14"/>
    </row>
    <row r="80" spans="1:19" x14ac:dyDescent="0.2">
      <c r="B80" t="s">
        <v>29</v>
      </c>
      <c r="C80" t="s">
        <v>30</v>
      </c>
      <c r="D80" t="s">
        <v>31</v>
      </c>
      <c r="G80" t="s">
        <v>29</v>
      </c>
      <c r="H80" t="s">
        <v>30</v>
      </c>
      <c r="I80" t="s">
        <v>31</v>
      </c>
      <c r="L80" t="s">
        <v>29</v>
      </c>
      <c r="M80" t="s">
        <v>30</v>
      </c>
      <c r="N80" t="s">
        <v>31</v>
      </c>
      <c r="Q80" s="10" t="s">
        <v>29</v>
      </c>
      <c r="R80" s="10" t="s">
        <v>30</v>
      </c>
      <c r="S80" s="10" t="s">
        <v>31</v>
      </c>
    </row>
    <row r="81" spans="2:19" x14ac:dyDescent="0.2">
      <c r="B81" s="5">
        <v>274016</v>
      </c>
      <c r="C81" s="5">
        <v>344093</v>
      </c>
      <c r="D81" s="8">
        <f>C81-B81</f>
        <v>70077</v>
      </c>
      <c r="G81" s="5">
        <v>298485</v>
      </c>
      <c r="H81" s="5">
        <v>305655</v>
      </c>
      <c r="I81" s="8">
        <f>H81-G81</f>
        <v>7170</v>
      </c>
      <c r="L81" s="5">
        <v>339779</v>
      </c>
      <c r="M81" s="5">
        <v>314841</v>
      </c>
      <c r="N81" s="8">
        <f>M81-L81</f>
        <v>-24938</v>
      </c>
      <c r="Q81" s="5">
        <v>221145</v>
      </c>
      <c r="R81" s="5">
        <v>350143</v>
      </c>
      <c r="S81" s="8">
        <f>R81-Q81</f>
        <v>128998</v>
      </c>
    </row>
    <row r="82" spans="2:19" x14ac:dyDescent="0.2">
      <c r="B82" s="7"/>
      <c r="C82" s="7"/>
      <c r="D82" s="8"/>
      <c r="G82" s="7"/>
      <c r="H82" s="7"/>
      <c r="I82" s="8"/>
      <c r="L82" s="7"/>
      <c r="M82" s="7"/>
      <c r="N82" s="8"/>
      <c r="Q82" s="7"/>
      <c r="R82" s="7"/>
      <c r="S82" s="8"/>
    </row>
    <row r="83" spans="2:19" x14ac:dyDescent="0.2">
      <c r="B83" s="5">
        <v>339848</v>
      </c>
      <c r="C83" s="5">
        <v>317762</v>
      </c>
      <c r="D83" s="8">
        <f t="shared" ref="D83:D87" si="16">C83-B83</f>
        <v>-22086</v>
      </c>
      <c r="G83" s="5">
        <v>268047</v>
      </c>
      <c r="H83" s="5">
        <v>307059</v>
      </c>
      <c r="I83" s="8">
        <f t="shared" ref="I83:I117" si="17">H83-G83</f>
        <v>39012</v>
      </c>
      <c r="L83" s="5">
        <v>368306</v>
      </c>
      <c r="M83" s="5">
        <v>335121</v>
      </c>
      <c r="N83" s="8">
        <f t="shared" ref="N83:N87" si="18">M83-L83</f>
        <v>-33185</v>
      </c>
      <c r="Q83" s="5">
        <v>82024</v>
      </c>
      <c r="R83" s="5">
        <v>346013</v>
      </c>
      <c r="S83" s="8">
        <f t="shared" ref="S83:S99" si="19">R83-Q83</f>
        <v>263989</v>
      </c>
    </row>
    <row r="84" spans="2:19" x14ac:dyDescent="0.2">
      <c r="B84" s="7"/>
      <c r="C84" s="7"/>
      <c r="D84" s="8"/>
      <c r="G84" s="7"/>
      <c r="H84" s="7"/>
      <c r="I84" s="8"/>
      <c r="L84" s="7"/>
      <c r="M84" s="7"/>
      <c r="N84" s="8"/>
      <c r="Q84" s="7"/>
      <c r="R84" s="7"/>
      <c r="S84" s="8"/>
    </row>
    <row r="85" spans="2:19" x14ac:dyDescent="0.2">
      <c r="B85" s="5">
        <v>316413</v>
      </c>
      <c r="C85" s="5">
        <v>331545</v>
      </c>
      <c r="D85" s="8">
        <f t="shared" si="16"/>
        <v>15132</v>
      </c>
      <c r="G85" s="5">
        <v>266008</v>
      </c>
      <c r="H85" s="5">
        <v>272046</v>
      </c>
      <c r="I85" s="8">
        <f t="shared" si="17"/>
        <v>6038</v>
      </c>
      <c r="L85" s="5">
        <v>378001</v>
      </c>
      <c r="M85" s="5">
        <v>368001</v>
      </c>
      <c r="N85" s="8">
        <f t="shared" si="18"/>
        <v>-10000</v>
      </c>
      <c r="Q85" s="5">
        <v>257329</v>
      </c>
      <c r="R85" s="5">
        <v>359139</v>
      </c>
      <c r="S85" s="8">
        <f t="shared" si="19"/>
        <v>101810</v>
      </c>
    </row>
    <row r="86" spans="2:19" x14ac:dyDescent="0.2">
      <c r="B86" s="7"/>
      <c r="C86" s="7"/>
      <c r="D86" s="8"/>
      <c r="G86" s="7"/>
      <c r="H86" s="7"/>
      <c r="I86" s="8"/>
      <c r="L86" s="7"/>
      <c r="M86" s="7"/>
      <c r="N86" s="8"/>
      <c r="Q86" s="7"/>
      <c r="R86" s="7"/>
      <c r="S86" s="8"/>
    </row>
    <row r="87" spans="2:19" x14ac:dyDescent="0.2">
      <c r="B87" s="5">
        <v>347333</v>
      </c>
      <c r="C87" s="5">
        <v>337018</v>
      </c>
      <c r="D87" s="8">
        <f t="shared" si="16"/>
        <v>-10315</v>
      </c>
      <c r="G87" s="5">
        <v>274060</v>
      </c>
      <c r="H87" s="5">
        <v>331119</v>
      </c>
      <c r="I87" s="8">
        <f t="shared" si="17"/>
        <v>57059</v>
      </c>
      <c r="L87" s="5">
        <v>401877</v>
      </c>
      <c r="M87" s="5">
        <v>390601</v>
      </c>
      <c r="N87" s="8">
        <f t="shared" si="18"/>
        <v>-11276</v>
      </c>
      <c r="Q87" s="5">
        <v>235002</v>
      </c>
      <c r="R87" s="5">
        <v>326006</v>
      </c>
      <c r="S87" s="8">
        <f t="shared" si="19"/>
        <v>91004</v>
      </c>
    </row>
    <row r="88" spans="2:19" x14ac:dyDescent="0.2">
      <c r="B88" s="9">
        <f>AVERAGE(B81:B87)</f>
        <v>319402.5</v>
      </c>
      <c r="C88" s="9">
        <f t="shared" ref="C88:D88" si="20">AVERAGE(C81:C87)</f>
        <v>332604.5</v>
      </c>
      <c r="D88" s="9">
        <f t="shared" si="20"/>
        <v>13202</v>
      </c>
      <c r="E88" s="3" t="s">
        <v>8</v>
      </c>
      <c r="G88" s="7"/>
      <c r="H88" s="7"/>
      <c r="I88" s="8"/>
      <c r="L88" s="9">
        <f>AVERAGE(L81:L87)</f>
        <v>371990.75</v>
      </c>
      <c r="M88" s="9">
        <f t="shared" ref="M88:N88" si="21">AVERAGE(M81:M87)</f>
        <v>352141</v>
      </c>
      <c r="N88" s="9">
        <f t="shared" si="21"/>
        <v>-19849.75</v>
      </c>
      <c r="O88" s="3" t="s">
        <v>8</v>
      </c>
      <c r="Q88" s="7"/>
      <c r="R88" s="7"/>
      <c r="S88" s="8"/>
    </row>
    <row r="89" spans="2:19" x14ac:dyDescent="0.2">
      <c r="G89" s="5">
        <v>242739</v>
      </c>
      <c r="H89" s="5">
        <v>272883</v>
      </c>
      <c r="I89" s="8">
        <f t="shared" si="17"/>
        <v>30144</v>
      </c>
      <c r="Q89" s="5">
        <v>264426</v>
      </c>
      <c r="R89" s="5">
        <v>345834</v>
      </c>
      <c r="S89" s="8">
        <f t="shared" si="19"/>
        <v>81408</v>
      </c>
    </row>
    <row r="90" spans="2:19" x14ac:dyDescent="0.2">
      <c r="G90" s="7"/>
      <c r="H90" s="7"/>
      <c r="I90" s="8"/>
      <c r="Q90" s="7"/>
      <c r="R90" s="7"/>
      <c r="S90" s="8"/>
    </row>
    <row r="91" spans="2:19" x14ac:dyDescent="0.2">
      <c r="G91" s="5">
        <v>317002</v>
      </c>
      <c r="H91" s="5">
        <v>330006</v>
      </c>
      <c r="I91" s="8">
        <f t="shared" si="17"/>
        <v>13004</v>
      </c>
      <c r="Q91" s="5">
        <v>277462</v>
      </c>
      <c r="R91" s="5">
        <v>347243</v>
      </c>
      <c r="S91" s="8">
        <f t="shared" si="19"/>
        <v>69781</v>
      </c>
    </row>
    <row r="92" spans="2:19" x14ac:dyDescent="0.2">
      <c r="G92" s="7"/>
      <c r="H92" s="7"/>
      <c r="I92" s="8"/>
      <c r="Q92" s="7"/>
      <c r="R92" s="7"/>
      <c r="S92" s="8"/>
    </row>
    <row r="93" spans="2:19" x14ac:dyDescent="0.2">
      <c r="G93" s="5">
        <v>280071</v>
      </c>
      <c r="H93" s="5">
        <v>336387</v>
      </c>
      <c r="I93" s="8">
        <f t="shared" si="17"/>
        <v>56316</v>
      </c>
      <c r="Q93" s="5">
        <v>261105</v>
      </c>
      <c r="R93" s="5">
        <v>346671</v>
      </c>
      <c r="S93" s="8">
        <f t="shared" si="19"/>
        <v>85566</v>
      </c>
    </row>
    <row r="94" spans="2:19" x14ac:dyDescent="0.2">
      <c r="G94" s="7"/>
      <c r="H94" s="7"/>
      <c r="I94" s="8"/>
      <c r="Q94" s="7"/>
      <c r="R94" s="7"/>
      <c r="S94" s="8"/>
    </row>
    <row r="95" spans="2:19" x14ac:dyDescent="0.2">
      <c r="G95" s="5">
        <v>252127</v>
      </c>
      <c r="H95" s="5">
        <v>361271</v>
      </c>
      <c r="I95" s="8">
        <f t="shared" si="17"/>
        <v>109144</v>
      </c>
      <c r="Q95" s="5">
        <v>261920</v>
      </c>
      <c r="R95" s="5">
        <v>322895</v>
      </c>
      <c r="S95" s="8">
        <f t="shared" si="19"/>
        <v>60975</v>
      </c>
    </row>
    <row r="96" spans="2:19" x14ac:dyDescent="0.2">
      <c r="G96" s="7"/>
      <c r="H96" s="7"/>
      <c r="I96" s="8"/>
      <c r="Q96" s="7"/>
      <c r="R96" s="7"/>
      <c r="S96" s="8"/>
    </row>
    <row r="97" spans="7:20" x14ac:dyDescent="0.2">
      <c r="G97" s="5">
        <v>230098</v>
      </c>
      <c r="H97" s="5">
        <v>282705</v>
      </c>
      <c r="I97" s="8">
        <f t="shared" si="17"/>
        <v>52607</v>
      </c>
      <c r="Q97" s="5">
        <v>176638</v>
      </c>
      <c r="R97" s="5">
        <v>308462</v>
      </c>
      <c r="S97" s="8">
        <f t="shared" si="19"/>
        <v>131824</v>
      </c>
    </row>
    <row r="98" spans="7:20" x14ac:dyDescent="0.2">
      <c r="G98" s="7"/>
      <c r="H98" s="7"/>
      <c r="I98" s="8"/>
      <c r="Q98" s="7"/>
      <c r="R98" s="7"/>
      <c r="S98" s="8"/>
    </row>
    <row r="99" spans="7:20" x14ac:dyDescent="0.2">
      <c r="G99" s="5">
        <v>309071</v>
      </c>
      <c r="H99" s="5">
        <v>306778</v>
      </c>
      <c r="I99" s="8">
        <f t="shared" si="17"/>
        <v>-2293</v>
      </c>
      <c r="Q99" s="5">
        <v>271017</v>
      </c>
      <c r="R99" s="5">
        <v>355069</v>
      </c>
      <c r="S99" s="8">
        <f t="shared" si="19"/>
        <v>84052</v>
      </c>
    </row>
    <row r="100" spans="7:20" x14ac:dyDescent="0.2">
      <c r="G100" s="7"/>
      <c r="H100" s="7"/>
      <c r="I100" s="8"/>
      <c r="Q100" s="9">
        <f>AVERAGE(Q81:Q99)</f>
        <v>230806.8</v>
      </c>
      <c r="R100" s="9">
        <f t="shared" ref="R100:S100" si="22">AVERAGE(R81:R99)</f>
        <v>340747.5</v>
      </c>
      <c r="S100" s="9">
        <f t="shared" si="22"/>
        <v>109940.7</v>
      </c>
      <c r="T100" s="3" t="s">
        <v>8</v>
      </c>
    </row>
    <row r="101" spans="7:20" x14ac:dyDescent="0.2">
      <c r="G101" s="5">
        <v>275363</v>
      </c>
      <c r="H101" s="5">
        <v>308877</v>
      </c>
      <c r="I101" s="8">
        <f t="shared" si="17"/>
        <v>33514</v>
      </c>
    </row>
    <row r="102" spans="7:20" x14ac:dyDescent="0.2">
      <c r="G102" s="7"/>
      <c r="H102" s="7"/>
      <c r="I102" s="8"/>
    </row>
    <row r="103" spans="7:20" x14ac:dyDescent="0.2">
      <c r="G103" s="5">
        <v>277007</v>
      </c>
      <c r="H103" s="5">
        <v>301007</v>
      </c>
      <c r="I103" s="8">
        <f t="shared" si="17"/>
        <v>24000</v>
      </c>
    </row>
    <row r="104" spans="7:20" x14ac:dyDescent="0.2">
      <c r="G104" s="7"/>
      <c r="H104" s="7"/>
      <c r="I104" s="8"/>
    </row>
    <row r="105" spans="7:20" x14ac:dyDescent="0.2">
      <c r="G105" s="5">
        <v>266182</v>
      </c>
      <c r="H105" s="5">
        <v>283623</v>
      </c>
      <c r="I105" s="8">
        <f t="shared" si="17"/>
        <v>17441</v>
      </c>
    </row>
    <row r="106" spans="7:20" x14ac:dyDescent="0.2">
      <c r="G106" s="7"/>
      <c r="H106" s="7"/>
      <c r="I106" s="8"/>
    </row>
    <row r="107" spans="7:20" x14ac:dyDescent="0.2">
      <c r="G107" s="5">
        <v>229682</v>
      </c>
      <c r="H107" s="5">
        <v>232800</v>
      </c>
      <c r="I107" s="8">
        <f t="shared" si="17"/>
        <v>3118</v>
      </c>
    </row>
    <row r="108" spans="7:20" x14ac:dyDescent="0.2">
      <c r="G108" s="7"/>
      <c r="H108" s="7"/>
      <c r="I108" s="8"/>
    </row>
    <row r="109" spans="7:20" x14ac:dyDescent="0.2">
      <c r="G109" s="5">
        <v>246008</v>
      </c>
      <c r="H109" s="5">
        <v>285028</v>
      </c>
      <c r="I109" s="8">
        <f t="shared" si="17"/>
        <v>39020</v>
      </c>
    </row>
    <row r="110" spans="7:20" x14ac:dyDescent="0.2">
      <c r="G110" s="7"/>
      <c r="H110" s="7"/>
      <c r="I110" s="8"/>
    </row>
    <row r="111" spans="7:20" x14ac:dyDescent="0.2">
      <c r="G111" s="5">
        <v>302397</v>
      </c>
      <c r="H111" s="5">
        <v>326584</v>
      </c>
      <c r="I111" s="8">
        <f t="shared" si="17"/>
        <v>24187</v>
      </c>
    </row>
    <row r="112" spans="7:20" x14ac:dyDescent="0.2">
      <c r="G112" s="7"/>
      <c r="H112" s="7"/>
      <c r="I112" s="8"/>
    </row>
    <row r="113" spans="1:19" x14ac:dyDescent="0.2">
      <c r="G113" s="5">
        <v>279403</v>
      </c>
      <c r="H113" s="5">
        <v>323447</v>
      </c>
      <c r="I113" s="8">
        <f t="shared" si="17"/>
        <v>44044</v>
      </c>
    </row>
    <row r="114" spans="1:19" x14ac:dyDescent="0.2">
      <c r="G114" s="7"/>
      <c r="H114" s="7"/>
      <c r="I114" s="8"/>
    </row>
    <row r="115" spans="1:19" x14ac:dyDescent="0.2">
      <c r="G115" s="5">
        <v>298168</v>
      </c>
      <c r="H115" s="5">
        <v>358068</v>
      </c>
      <c r="I115" s="8">
        <f t="shared" si="17"/>
        <v>59900</v>
      </c>
    </row>
    <row r="116" spans="1:19" x14ac:dyDescent="0.2">
      <c r="G116" s="7"/>
      <c r="H116" s="7"/>
      <c r="I116" s="8"/>
    </row>
    <row r="117" spans="1:19" x14ac:dyDescent="0.2">
      <c r="G117" s="5">
        <v>263093</v>
      </c>
      <c r="H117" s="5">
        <v>304133</v>
      </c>
      <c r="I117" s="8">
        <f t="shared" si="17"/>
        <v>41040</v>
      </c>
    </row>
    <row r="118" spans="1:19" x14ac:dyDescent="0.2">
      <c r="G118" s="9">
        <f>AVERAGE(G81:G117)</f>
        <v>272369</v>
      </c>
      <c r="H118" s="9">
        <f t="shared" ref="H118:I118" si="23">AVERAGE(H81:H117)</f>
        <v>306814.5263157895</v>
      </c>
      <c r="I118" s="9">
        <f t="shared" si="23"/>
        <v>34445.526315789473</v>
      </c>
      <c r="J118" s="3" t="s">
        <v>8</v>
      </c>
    </row>
    <row r="121" spans="1:19" x14ac:dyDescent="0.2">
      <c r="A121" s="1">
        <v>45625</v>
      </c>
      <c r="B121" s="2" t="s">
        <v>23</v>
      </c>
      <c r="C121" s="2"/>
      <c r="D121" s="2"/>
      <c r="E121" s="2"/>
    </row>
    <row r="122" spans="1:19" x14ac:dyDescent="0.2">
      <c r="A122" s="2" t="s">
        <v>24</v>
      </c>
      <c r="B122" s="2"/>
      <c r="C122" s="2"/>
      <c r="D122" s="2"/>
      <c r="E122" s="2"/>
    </row>
    <row r="123" spans="1:19" x14ac:dyDescent="0.2">
      <c r="B123" s="13" t="s">
        <v>25</v>
      </c>
      <c r="C123" s="13"/>
      <c r="D123" s="13"/>
      <c r="G123" s="13" t="s">
        <v>26</v>
      </c>
      <c r="H123" s="13"/>
      <c r="I123" s="13"/>
      <c r="L123" s="13" t="s">
        <v>27</v>
      </c>
      <c r="M123" s="13"/>
      <c r="N123" s="13"/>
      <c r="Q123" s="14" t="s">
        <v>28</v>
      </c>
      <c r="R123" s="14"/>
      <c r="S123" s="14"/>
    </row>
    <row r="124" spans="1:19" x14ac:dyDescent="0.2">
      <c r="B124" t="s">
        <v>29</v>
      </c>
      <c r="C124" t="s">
        <v>30</v>
      </c>
      <c r="D124" t="s">
        <v>31</v>
      </c>
      <c r="G124" t="s">
        <v>29</v>
      </c>
      <c r="H124" t="s">
        <v>30</v>
      </c>
      <c r="I124" t="s">
        <v>31</v>
      </c>
      <c r="L124" t="s">
        <v>29</v>
      </c>
      <c r="M124" t="s">
        <v>30</v>
      </c>
      <c r="N124" t="s">
        <v>31</v>
      </c>
      <c r="Q124" s="10" t="s">
        <v>29</v>
      </c>
      <c r="R124" s="10" t="s">
        <v>30</v>
      </c>
      <c r="S124" s="10" t="s">
        <v>31</v>
      </c>
    </row>
    <row r="125" spans="1:19" x14ac:dyDescent="0.2">
      <c r="B125" s="5">
        <v>262322</v>
      </c>
      <c r="C125" s="5">
        <v>270224</v>
      </c>
      <c r="D125" s="8">
        <f>C125-B125</f>
        <v>7902</v>
      </c>
      <c r="G125" s="5">
        <v>287543</v>
      </c>
      <c r="H125" s="5">
        <v>286555</v>
      </c>
      <c r="I125" s="11">
        <f>(H125-G125)/1000</f>
        <v>-0.98799999999999999</v>
      </c>
      <c r="L125" s="5">
        <v>241168</v>
      </c>
      <c r="M125" s="5">
        <v>227266</v>
      </c>
      <c r="N125" s="8">
        <f>M125-L125</f>
        <v>-13902</v>
      </c>
      <c r="Q125" s="5">
        <v>-105000</v>
      </c>
      <c r="R125" s="5">
        <v>205039</v>
      </c>
      <c r="S125" s="8">
        <f>R125-Q125</f>
        <v>310039</v>
      </c>
    </row>
    <row r="126" spans="1:19" x14ac:dyDescent="0.2">
      <c r="B126" s="7"/>
      <c r="C126" s="7"/>
      <c r="D126" s="8"/>
      <c r="G126" s="7"/>
      <c r="H126" s="7"/>
      <c r="I126" s="11">
        <f t="shared" ref="I126:I151" si="24">(H126-G126)/1000</f>
        <v>0</v>
      </c>
      <c r="L126" s="7"/>
      <c r="M126" s="7"/>
      <c r="N126" s="8"/>
      <c r="Q126" s="7"/>
      <c r="R126" s="7"/>
      <c r="S126" s="8"/>
    </row>
    <row r="127" spans="1:19" x14ac:dyDescent="0.2">
      <c r="B127" s="5">
        <v>280002</v>
      </c>
      <c r="C127" s="5">
        <v>294002</v>
      </c>
      <c r="D127" s="8">
        <f t="shared" ref="D127:D163" si="25">C127-B127</f>
        <v>14000</v>
      </c>
      <c r="G127" s="5">
        <v>178241</v>
      </c>
      <c r="H127" s="5">
        <v>149967</v>
      </c>
      <c r="I127" s="11">
        <f t="shared" si="24"/>
        <v>-28.274000000000001</v>
      </c>
      <c r="L127" s="5">
        <v>275045</v>
      </c>
      <c r="M127" s="5">
        <v>271017</v>
      </c>
      <c r="N127" s="8">
        <f t="shared" ref="N127:N169" si="26">M127-L127</f>
        <v>-4028</v>
      </c>
      <c r="Q127" s="5">
        <v>-20224</v>
      </c>
      <c r="R127" s="5">
        <v>175411</v>
      </c>
      <c r="S127" s="8">
        <f t="shared" ref="S127:S157" si="27">R127-Q127</f>
        <v>195635</v>
      </c>
    </row>
    <row r="128" spans="1:19" x14ac:dyDescent="0.2">
      <c r="B128" s="7"/>
      <c r="C128" s="7"/>
      <c r="D128" s="8"/>
      <c r="G128" s="7"/>
      <c r="H128" s="7"/>
      <c r="I128" s="11">
        <f t="shared" si="24"/>
        <v>0</v>
      </c>
      <c r="L128" s="7"/>
      <c r="M128" s="7"/>
      <c r="N128" s="8"/>
      <c r="Q128" s="7"/>
      <c r="R128" s="7"/>
      <c r="S128" s="8"/>
    </row>
    <row r="129" spans="2:19" x14ac:dyDescent="0.2">
      <c r="B129" s="5">
        <v>241406</v>
      </c>
      <c r="C129" s="5">
        <v>255159</v>
      </c>
      <c r="D129" s="8">
        <f t="shared" si="25"/>
        <v>13753</v>
      </c>
      <c r="G129" s="5">
        <v>246595</v>
      </c>
      <c r="H129" s="5">
        <v>276632</v>
      </c>
      <c r="I129" s="11">
        <f t="shared" si="24"/>
        <v>30.036999999999999</v>
      </c>
      <c r="L129" s="5">
        <v>81615</v>
      </c>
      <c r="M129" s="5">
        <v>20224</v>
      </c>
      <c r="N129" s="8">
        <f t="shared" si="26"/>
        <v>-61391</v>
      </c>
      <c r="Q129" s="5">
        <v>160003</v>
      </c>
      <c r="R129" s="5">
        <v>92849</v>
      </c>
      <c r="S129" s="8">
        <f t="shared" si="27"/>
        <v>-67154</v>
      </c>
    </row>
    <row r="130" spans="2:19" x14ac:dyDescent="0.2">
      <c r="B130" s="7"/>
      <c r="C130" s="7"/>
      <c r="D130" s="8"/>
      <c r="G130" s="7"/>
      <c r="H130" s="7"/>
      <c r="I130" s="11">
        <f t="shared" si="24"/>
        <v>0</v>
      </c>
      <c r="L130" s="7"/>
      <c r="M130" s="7"/>
      <c r="N130" s="8"/>
      <c r="Q130" s="7"/>
      <c r="R130" s="7"/>
      <c r="S130" s="8"/>
    </row>
    <row r="131" spans="2:19" x14ac:dyDescent="0.2">
      <c r="B131" s="5">
        <v>271223</v>
      </c>
      <c r="C131" s="5">
        <v>277260</v>
      </c>
      <c r="D131" s="8">
        <f t="shared" si="25"/>
        <v>6037</v>
      </c>
      <c r="G131" s="5">
        <v>10050</v>
      </c>
      <c r="H131" s="5">
        <v>255125</v>
      </c>
      <c r="I131" s="11">
        <f t="shared" si="24"/>
        <v>245.07499999999999</v>
      </c>
      <c r="L131" s="5">
        <v>232310</v>
      </c>
      <c r="M131" s="5">
        <v>257194</v>
      </c>
      <c r="N131" s="8">
        <f t="shared" si="26"/>
        <v>24884</v>
      </c>
      <c r="Q131" s="5">
        <v>60008</v>
      </c>
      <c r="R131" s="5">
        <v>162028</v>
      </c>
      <c r="S131" s="8">
        <f t="shared" si="27"/>
        <v>102020</v>
      </c>
    </row>
    <row r="132" spans="2:19" x14ac:dyDescent="0.2">
      <c r="B132" s="7"/>
      <c r="C132" s="7"/>
      <c r="D132" s="8"/>
      <c r="G132" s="7"/>
      <c r="H132" s="7"/>
      <c r="I132" s="11">
        <f t="shared" si="24"/>
        <v>0</v>
      </c>
      <c r="L132" s="7"/>
      <c r="M132" s="7"/>
      <c r="N132" s="8"/>
      <c r="Q132" s="7"/>
      <c r="R132" s="7"/>
      <c r="S132" s="8"/>
    </row>
    <row r="133" spans="2:19" x14ac:dyDescent="0.2">
      <c r="B133" s="5">
        <v>258627</v>
      </c>
      <c r="C133" s="5">
        <v>202299</v>
      </c>
      <c r="D133" s="8">
        <f t="shared" si="25"/>
        <v>-56328</v>
      </c>
      <c r="G133" s="5">
        <v>-128133</v>
      </c>
      <c r="H133" s="5">
        <v>84380</v>
      </c>
      <c r="I133" s="11">
        <f t="shared" si="24"/>
        <v>212.51300000000001</v>
      </c>
      <c r="L133" s="5">
        <v>-23195</v>
      </c>
      <c r="M133" s="5">
        <v>52345</v>
      </c>
      <c r="N133" s="8">
        <f t="shared" si="26"/>
        <v>75540</v>
      </c>
      <c r="Q133" s="5">
        <v>-87006</v>
      </c>
      <c r="R133" s="5">
        <v>176479</v>
      </c>
      <c r="S133" s="8">
        <f t="shared" si="27"/>
        <v>263485</v>
      </c>
    </row>
    <row r="134" spans="2:19" x14ac:dyDescent="0.2">
      <c r="B134" s="7"/>
      <c r="C134" s="7"/>
      <c r="D134" s="8"/>
      <c r="G134" s="7"/>
      <c r="H134" s="7"/>
      <c r="I134" s="11">
        <f t="shared" si="24"/>
        <v>0</v>
      </c>
      <c r="L134" s="7"/>
      <c r="M134" s="7"/>
      <c r="N134" s="8"/>
      <c r="Q134" s="7"/>
      <c r="R134" s="7"/>
      <c r="S134" s="8"/>
    </row>
    <row r="135" spans="2:19" x14ac:dyDescent="0.2">
      <c r="B135" s="5">
        <v>214704</v>
      </c>
      <c r="C135" s="5">
        <v>171292</v>
      </c>
      <c r="D135" s="8">
        <f t="shared" si="25"/>
        <v>-43412</v>
      </c>
      <c r="G135" s="5">
        <v>247455</v>
      </c>
      <c r="H135" s="5">
        <v>259193</v>
      </c>
      <c r="I135" s="11">
        <f t="shared" si="24"/>
        <v>11.738</v>
      </c>
      <c r="L135" s="5">
        <v>264093</v>
      </c>
      <c r="M135" s="5">
        <v>228709</v>
      </c>
      <c r="N135" s="8">
        <f t="shared" si="26"/>
        <v>-35384</v>
      </c>
      <c r="Q135" s="5">
        <v>-20100</v>
      </c>
      <c r="R135" s="5">
        <v>179903</v>
      </c>
      <c r="S135" s="8">
        <f t="shared" si="27"/>
        <v>200003</v>
      </c>
    </row>
    <row r="136" spans="2:19" x14ac:dyDescent="0.2">
      <c r="B136" s="7"/>
      <c r="C136" s="7"/>
      <c r="D136" s="8"/>
      <c r="G136" s="7"/>
      <c r="H136" s="7"/>
      <c r="I136" s="11">
        <f t="shared" si="24"/>
        <v>0</v>
      </c>
      <c r="L136" s="7"/>
      <c r="M136" s="7"/>
      <c r="N136" s="8"/>
      <c r="Q136" s="7"/>
      <c r="R136" s="7"/>
      <c r="S136" s="8"/>
    </row>
    <row r="137" spans="2:19" x14ac:dyDescent="0.2">
      <c r="B137" s="5">
        <v>259031</v>
      </c>
      <c r="C137" s="5">
        <v>235019</v>
      </c>
      <c r="D137" s="8">
        <f t="shared" si="25"/>
        <v>-24012</v>
      </c>
      <c r="G137" s="5">
        <v>259378</v>
      </c>
      <c r="H137" s="5">
        <v>290248</v>
      </c>
      <c r="I137" s="11">
        <f t="shared" si="24"/>
        <v>30.87</v>
      </c>
      <c r="L137" s="5">
        <v>182011</v>
      </c>
      <c r="M137" s="5">
        <v>106000</v>
      </c>
      <c r="N137" s="8">
        <f t="shared" si="26"/>
        <v>-76011</v>
      </c>
      <c r="Q137" s="5">
        <v>-9220</v>
      </c>
      <c r="R137" s="5">
        <v>177023</v>
      </c>
      <c r="S137" s="8">
        <f t="shared" si="27"/>
        <v>186243</v>
      </c>
    </row>
    <row r="138" spans="2:19" x14ac:dyDescent="0.2">
      <c r="B138" s="7"/>
      <c r="C138" s="7"/>
      <c r="D138" s="8"/>
      <c r="G138" s="7"/>
      <c r="H138" s="7"/>
      <c r="I138" s="11">
        <f t="shared" si="24"/>
        <v>0</v>
      </c>
      <c r="L138" s="7"/>
      <c r="M138" s="7"/>
      <c r="N138" s="8"/>
      <c r="Q138" s="7"/>
      <c r="R138" s="7"/>
      <c r="S138" s="8"/>
    </row>
    <row r="139" spans="2:19" x14ac:dyDescent="0.2">
      <c r="B139" s="5">
        <v>243008</v>
      </c>
      <c r="C139" s="5">
        <v>203002</v>
      </c>
      <c r="D139" s="8">
        <f t="shared" si="25"/>
        <v>-40006</v>
      </c>
      <c r="G139" s="5">
        <v>253002</v>
      </c>
      <c r="H139" s="5">
        <v>263008</v>
      </c>
      <c r="I139" s="11">
        <f t="shared" si="24"/>
        <v>10.006</v>
      </c>
      <c r="L139" s="5">
        <v>89140</v>
      </c>
      <c r="M139" s="5">
        <v>132306</v>
      </c>
      <c r="N139" s="8">
        <f t="shared" si="26"/>
        <v>43166</v>
      </c>
      <c r="Q139" s="5">
        <v>165027</v>
      </c>
      <c r="R139" s="5">
        <v>292062</v>
      </c>
      <c r="S139" s="8">
        <f t="shared" si="27"/>
        <v>127035</v>
      </c>
    </row>
    <row r="140" spans="2:19" x14ac:dyDescent="0.2">
      <c r="B140" s="7"/>
      <c r="C140" s="7"/>
      <c r="D140" s="8"/>
      <c r="G140" s="7"/>
      <c r="H140" s="7"/>
      <c r="I140" s="11">
        <f t="shared" si="24"/>
        <v>0</v>
      </c>
      <c r="L140" s="7"/>
      <c r="M140" s="7"/>
      <c r="N140" s="8"/>
      <c r="Q140" s="7"/>
      <c r="R140" s="7"/>
      <c r="S140" s="8"/>
    </row>
    <row r="141" spans="2:19" x14ac:dyDescent="0.2">
      <c r="B141" s="5">
        <v>131685</v>
      </c>
      <c r="C141" s="5">
        <v>211835</v>
      </c>
      <c r="D141" s="8">
        <f t="shared" si="25"/>
        <v>80150</v>
      </c>
      <c r="G141" s="5">
        <v>253000</v>
      </c>
      <c r="H141" s="5">
        <v>262017</v>
      </c>
      <c r="I141" s="11">
        <f t="shared" si="24"/>
        <v>9.0169999999999995</v>
      </c>
      <c r="L141" s="5">
        <v>33136</v>
      </c>
      <c r="M141" s="5">
        <v>133094</v>
      </c>
      <c r="N141" s="8">
        <f t="shared" si="26"/>
        <v>99958</v>
      </c>
      <c r="Q141" s="5">
        <v>253870</v>
      </c>
      <c r="R141" s="5">
        <v>184532</v>
      </c>
      <c r="S141" s="8">
        <f t="shared" si="27"/>
        <v>-69338</v>
      </c>
    </row>
    <row r="142" spans="2:19" x14ac:dyDescent="0.2">
      <c r="B142" s="7"/>
      <c r="C142" s="7"/>
      <c r="D142" s="8"/>
      <c r="G142" s="7"/>
      <c r="H142" s="7"/>
      <c r="I142" s="11">
        <f t="shared" si="24"/>
        <v>0</v>
      </c>
      <c r="L142" s="7"/>
      <c r="M142" s="7"/>
      <c r="N142" s="8"/>
      <c r="Q142" s="7"/>
      <c r="R142" s="7"/>
      <c r="S142" s="8"/>
    </row>
    <row r="143" spans="2:19" x14ac:dyDescent="0.2">
      <c r="B143" s="5">
        <v>206010</v>
      </c>
      <c r="C143" s="5">
        <v>227020</v>
      </c>
      <c r="D143" s="8">
        <f t="shared" si="25"/>
        <v>21010</v>
      </c>
      <c r="G143" s="5">
        <v>299483</v>
      </c>
      <c r="H143" s="5">
        <v>299376</v>
      </c>
      <c r="I143" s="11">
        <f t="shared" si="24"/>
        <v>-0.107</v>
      </c>
      <c r="L143" s="5">
        <v>-43105</v>
      </c>
      <c r="M143" s="5">
        <v>-48166</v>
      </c>
      <c r="N143" s="8">
        <f t="shared" si="26"/>
        <v>-5061</v>
      </c>
      <c r="Q143" s="5">
        <v>-240052</v>
      </c>
      <c r="R143" s="5">
        <v>18028</v>
      </c>
      <c r="S143" s="8">
        <f t="shared" si="27"/>
        <v>258080</v>
      </c>
    </row>
    <row r="144" spans="2:19" x14ac:dyDescent="0.2">
      <c r="B144" s="7"/>
      <c r="C144" s="7"/>
      <c r="D144" s="8"/>
      <c r="G144" s="7"/>
      <c r="H144" s="7"/>
      <c r="I144" s="11">
        <f t="shared" si="24"/>
        <v>0</v>
      </c>
      <c r="L144" s="7"/>
      <c r="M144" s="7"/>
      <c r="N144" s="8"/>
      <c r="Q144" s="7"/>
      <c r="R144" s="7"/>
      <c r="S144" s="8"/>
    </row>
    <row r="145" spans="2:20" x14ac:dyDescent="0.2">
      <c r="B145" s="5">
        <v>242349</v>
      </c>
      <c r="C145" s="5">
        <v>248395</v>
      </c>
      <c r="D145" s="8">
        <f t="shared" si="25"/>
        <v>6046</v>
      </c>
      <c r="G145" s="5">
        <v>141510</v>
      </c>
      <c r="H145" s="5">
        <v>254951</v>
      </c>
      <c r="I145" s="11">
        <f t="shared" si="24"/>
        <v>113.441</v>
      </c>
      <c r="L145" s="5">
        <v>-52953</v>
      </c>
      <c r="M145" s="5">
        <v>47074</v>
      </c>
      <c r="N145" s="8">
        <f t="shared" si="26"/>
        <v>100027</v>
      </c>
      <c r="Q145" s="5">
        <v>-218916</v>
      </c>
      <c r="R145" s="5">
        <v>-124788</v>
      </c>
      <c r="S145" s="8">
        <f t="shared" si="27"/>
        <v>94128</v>
      </c>
    </row>
    <row r="146" spans="2:20" x14ac:dyDescent="0.2">
      <c r="B146" s="7"/>
      <c r="C146" s="7"/>
      <c r="D146" s="8"/>
      <c r="G146" s="7"/>
      <c r="H146" s="7"/>
      <c r="I146" s="11">
        <f t="shared" si="24"/>
        <v>0</v>
      </c>
      <c r="L146" s="7"/>
      <c r="M146" s="7"/>
      <c r="N146" s="8"/>
      <c r="Q146" s="7"/>
      <c r="R146" s="7"/>
      <c r="S146" s="8"/>
    </row>
    <row r="147" spans="2:20" x14ac:dyDescent="0.2">
      <c r="B147" s="5">
        <v>240352</v>
      </c>
      <c r="C147" s="5">
        <v>223110</v>
      </c>
      <c r="D147" s="8">
        <f t="shared" si="25"/>
        <v>-17242</v>
      </c>
      <c r="G147" s="5">
        <v>252507</v>
      </c>
      <c r="H147" s="5">
        <v>282454</v>
      </c>
      <c r="I147" s="11">
        <f t="shared" si="24"/>
        <v>29.946999999999999</v>
      </c>
      <c r="L147" s="5">
        <v>207473</v>
      </c>
      <c r="M147" s="5">
        <v>225320</v>
      </c>
      <c r="N147" s="8">
        <f t="shared" si="26"/>
        <v>17847</v>
      </c>
      <c r="Q147" s="5">
        <v>-74007</v>
      </c>
      <c r="R147" s="5">
        <v>269119</v>
      </c>
      <c r="S147" s="8">
        <f t="shared" si="27"/>
        <v>343126</v>
      </c>
    </row>
    <row r="148" spans="2:20" x14ac:dyDescent="0.2">
      <c r="B148" s="7"/>
      <c r="C148" s="7"/>
      <c r="D148" s="8"/>
      <c r="G148" s="7"/>
      <c r="H148" s="7"/>
      <c r="I148" s="11">
        <f t="shared" si="24"/>
        <v>0</v>
      </c>
      <c r="L148" s="7"/>
      <c r="M148" s="7"/>
      <c r="N148" s="8"/>
      <c r="Q148" s="7"/>
      <c r="R148" s="7"/>
      <c r="S148" s="8"/>
    </row>
    <row r="149" spans="2:20" x14ac:dyDescent="0.2">
      <c r="B149" s="5">
        <v>305015</v>
      </c>
      <c r="C149" s="5">
        <v>295002</v>
      </c>
      <c r="D149" s="8">
        <f t="shared" si="25"/>
        <v>-10013</v>
      </c>
      <c r="G149" s="5">
        <v>-155824</v>
      </c>
      <c r="H149" s="5">
        <v>148570</v>
      </c>
      <c r="I149" s="11">
        <f t="shared" si="24"/>
        <v>304.39400000000001</v>
      </c>
      <c r="L149" s="5">
        <v>167000</v>
      </c>
      <c r="M149" s="5">
        <v>140004</v>
      </c>
      <c r="N149" s="8">
        <f t="shared" si="26"/>
        <v>-26996</v>
      </c>
      <c r="Q149" s="5">
        <v>-182003</v>
      </c>
      <c r="R149" s="5">
        <v>263427</v>
      </c>
      <c r="S149" s="8">
        <f t="shared" si="27"/>
        <v>445430</v>
      </c>
    </row>
    <row r="150" spans="2:20" x14ac:dyDescent="0.2">
      <c r="B150" s="7"/>
      <c r="C150" s="7"/>
      <c r="D150" s="8"/>
      <c r="G150" s="7"/>
      <c r="H150" s="7"/>
      <c r="I150" s="11">
        <f t="shared" si="24"/>
        <v>0</v>
      </c>
      <c r="L150" s="7"/>
      <c r="M150" s="7"/>
      <c r="N150" s="8"/>
      <c r="Q150" s="7"/>
      <c r="R150" s="7"/>
      <c r="S150" s="8"/>
    </row>
    <row r="151" spans="2:20" x14ac:dyDescent="0.2">
      <c r="B151" s="5">
        <v>256860</v>
      </c>
      <c r="C151" s="5">
        <v>282708</v>
      </c>
      <c r="D151" s="8">
        <f t="shared" si="25"/>
        <v>25848</v>
      </c>
      <c r="G151" s="5">
        <v>194648</v>
      </c>
      <c r="H151" s="5">
        <v>214553</v>
      </c>
      <c r="I151" s="11">
        <f t="shared" si="24"/>
        <v>19.905000000000001</v>
      </c>
      <c r="L151" s="5">
        <v>207348</v>
      </c>
      <c r="M151" s="5">
        <v>159154</v>
      </c>
      <c r="N151" s="8">
        <f t="shared" si="26"/>
        <v>-48194</v>
      </c>
      <c r="Q151" s="5">
        <v>17029</v>
      </c>
      <c r="R151" s="5">
        <v>243594</v>
      </c>
      <c r="S151" s="8">
        <f t="shared" si="27"/>
        <v>226565</v>
      </c>
    </row>
    <row r="152" spans="2:20" x14ac:dyDescent="0.2">
      <c r="B152" s="7"/>
      <c r="C152" s="7"/>
      <c r="D152" s="8"/>
      <c r="G152" s="9">
        <f>AVERAGE(G125:G151)</f>
        <v>167103.92857142858</v>
      </c>
      <c r="H152" s="9">
        <f t="shared" ref="H152:I152" si="28">AVERAGE(H125:H151)</f>
        <v>237644.92857142858</v>
      </c>
      <c r="I152" s="9">
        <f t="shared" si="28"/>
        <v>36.576814814814817</v>
      </c>
      <c r="J152" s="3" t="s">
        <v>8</v>
      </c>
      <c r="L152" s="7"/>
      <c r="M152" s="7"/>
      <c r="N152" s="8"/>
      <c r="Q152" s="7"/>
      <c r="R152" s="7"/>
      <c r="S152" s="8"/>
    </row>
    <row r="153" spans="2:20" x14ac:dyDescent="0.2">
      <c r="B153" s="5">
        <v>262762</v>
      </c>
      <c r="C153" s="5">
        <v>319476</v>
      </c>
      <c r="D153" s="8">
        <f t="shared" si="25"/>
        <v>56714</v>
      </c>
      <c r="I153" s="11"/>
      <c r="L153" s="5">
        <v>173807</v>
      </c>
      <c r="M153" s="5">
        <v>150473</v>
      </c>
      <c r="N153" s="8">
        <f t="shared" si="26"/>
        <v>-23334</v>
      </c>
      <c r="Q153" s="5">
        <v>-11180</v>
      </c>
      <c r="R153" s="5">
        <v>152319</v>
      </c>
      <c r="S153" s="8">
        <f t="shared" si="27"/>
        <v>163499</v>
      </c>
    </row>
    <row r="154" spans="2:20" x14ac:dyDescent="0.2">
      <c r="B154" s="7"/>
      <c r="C154" s="7"/>
      <c r="D154" s="8"/>
      <c r="I154" s="11"/>
      <c r="L154" s="7"/>
      <c r="M154" s="7"/>
      <c r="N154" s="8"/>
      <c r="Q154" s="7"/>
      <c r="R154" s="7"/>
      <c r="S154" s="8"/>
    </row>
    <row r="155" spans="2:20" x14ac:dyDescent="0.2">
      <c r="B155" s="5">
        <v>236053</v>
      </c>
      <c r="C155" s="5">
        <v>221036</v>
      </c>
      <c r="D155" s="8">
        <f t="shared" si="25"/>
        <v>-15017</v>
      </c>
      <c r="I155" s="11"/>
      <c r="L155" s="5">
        <v>10050</v>
      </c>
      <c r="M155" s="5">
        <v>-22561</v>
      </c>
      <c r="N155" s="8">
        <f t="shared" si="26"/>
        <v>-32611</v>
      </c>
      <c r="Q155" s="5">
        <v>114004</v>
      </c>
      <c r="R155" s="5">
        <v>241002</v>
      </c>
      <c r="S155" s="8">
        <f t="shared" si="27"/>
        <v>126998</v>
      </c>
    </row>
    <row r="156" spans="2:20" x14ac:dyDescent="0.2">
      <c r="B156" s="7"/>
      <c r="C156" s="7"/>
      <c r="D156" s="8"/>
      <c r="I156" s="11"/>
      <c r="L156" s="7"/>
      <c r="M156" s="7"/>
      <c r="N156" s="8"/>
      <c r="Q156" s="7"/>
      <c r="R156" s="7"/>
      <c r="S156" s="8"/>
    </row>
    <row r="157" spans="2:20" x14ac:dyDescent="0.2">
      <c r="B157" s="5">
        <v>344581</v>
      </c>
      <c r="C157" s="5">
        <v>347635</v>
      </c>
      <c r="D157" s="8">
        <f t="shared" si="25"/>
        <v>3054</v>
      </c>
      <c r="I157" s="11"/>
      <c r="L157" s="5">
        <v>158114</v>
      </c>
      <c r="M157" s="5">
        <v>226142</v>
      </c>
      <c r="N157" s="8">
        <f t="shared" si="26"/>
        <v>68028</v>
      </c>
      <c r="Q157" s="5">
        <v>-26019</v>
      </c>
      <c r="R157" s="5">
        <v>181541</v>
      </c>
      <c r="S157" s="8">
        <f t="shared" si="27"/>
        <v>207560</v>
      </c>
    </row>
    <row r="158" spans="2:20" x14ac:dyDescent="0.2">
      <c r="B158" s="7"/>
      <c r="C158" s="7"/>
      <c r="D158" s="8"/>
      <c r="I158" s="11"/>
      <c r="L158" s="7"/>
      <c r="M158" s="7"/>
      <c r="N158" s="8"/>
      <c r="Q158" s="9">
        <f>AVERAGE(Q125:Q157)</f>
        <v>-13163.882352941177</v>
      </c>
      <c r="R158" s="9">
        <f t="shared" ref="R158:S158" si="29">AVERAGE(R125:R157)</f>
        <v>169974.58823529413</v>
      </c>
      <c r="S158" s="9">
        <f t="shared" si="29"/>
        <v>183138.4705882353</v>
      </c>
      <c r="T158" s="3" t="s">
        <v>8</v>
      </c>
    </row>
    <row r="159" spans="2:20" x14ac:dyDescent="0.2">
      <c r="B159" s="5">
        <v>249884</v>
      </c>
      <c r="C159" s="5">
        <v>284703</v>
      </c>
      <c r="D159" s="8">
        <f t="shared" si="25"/>
        <v>34819</v>
      </c>
      <c r="I159" s="11"/>
      <c r="L159" s="5">
        <v>141693</v>
      </c>
      <c r="M159" s="5">
        <v>139435</v>
      </c>
      <c r="N159" s="8">
        <f t="shared" si="26"/>
        <v>-2258</v>
      </c>
    </row>
    <row r="160" spans="2:20" x14ac:dyDescent="0.2">
      <c r="B160" s="7"/>
      <c r="C160" s="7"/>
      <c r="D160" s="8"/>
      <c r="I160" s="11"/>
      <c r="L160" s="7"/>
      <c r="M160" s="7"/>
      <c r="N160" s="8"/>
    </row>
    <row r="161" spans="2:15" x14ac:dyDescent="0.2">
      <c r="B161" s="5">
        <v>320002</v>
      </c>
      <c r="C161" s="5">
        <v>281002</v>
      </c>
      <c r="D161" s="8">
        <f t="shared" si="25"/>
        <v>-39000</v>
      </c>
      <c r="I161" s="11"/>
      <c r="L161" s="5">
        <v>-100975</v>
      </c>
      <c r="M161" s="5">
        <v>-217518</v>
      </c>
      <c r="N161" s="8">
        <f t="shared" si="26"/>
        <v>-116543</v>
      </c>
    </row>
    <row r="162" spans="2:15" x14ac:dyDescent="0.2">
      <c r="B162" s="7"/>
      <c r="C162" s="7"/>
      <c r="D162" s="8"/>
      <c r="I162" s="11"/>
      <c r="L162" s="7"/>
      <c r="M162" s="7"/>
      <c r="N162" s="8"/>
    </row>
    <row r="163" spans="2:15" x14ac:dyDescent="0.2">
      <c r="B163" s="5">
        <v>277222</v>
      </c>
      <c r="C163" s="5">
        <v>285281</v>
      </c>
      <c r="D163" s="8">
        <f t="shared" si="25"/>
        <v>8059</v>
      </c>
      <c r="I163" s="11"/>
      <c r="L163" s="5">
        <v>166027</v>
      </c>
      <c r="M163" s="5">
        <v>235053</v>
      </c>
      <c r="N163" s="8">
        <f t="shared" si="26"/>
        <v>69026</v>
      </c>
    </row>
    <row r="164" spans="2:15" x14ac:dyDescent="0.2">
      <c r="B164" s="9">
        <f>AVERAGE(B125:B163)</f>
        <v>255154.9</v>
      </c>
      <c r="C164" s="9">
        <f t="shared" ref="C164:D164" si="30">AVERAGE(C125:C163)</f>
        <v>256773</v>
      </c>
      <c r="D164" s="9">
        <f t="shared" si="30"/>
        <v>1618.1</v>
      </c>
      <c r="E164" s="3" t="s">
        <v>8</v>
      </c>
      <c r="I164" s="11"/>
      <c r="L164" s="7"/>
      <c r="M164" s="7"/>
      <c r="N164" s="8"/>
    </row>
    <row r="165" spans="2:15" x14ac:dyDescent="0.2">
      <c r="L165" s="5">
        <v>142425</v>
      </c>
      <c r="M165" s="5">
        <v>151083</v>
      </c>
      <c r="N165" s="8">
        <f t="shared" si="26"/>
        <v>8658</v>
      </c>
    </row>
    <row r="166" spans="2:15" x14ac:dyDescent="0.2">
      <c r="L166" s="7"/>
      <c r="M166" s="7"/>
      <c r="N166" s="8"/>
    </row>
    <row r="167" spans="2:15" x14ac:dyDescent="0.2">
      <c r="L167" s="5">
        <v>201249</v>
      </c>
      <c r="M167" s="5">
        <v>235553</v>
      </c>
      <c r="N167" s="8">
        <f t="shared" si="26"/>
        <v>34304</v>
      </c>
    </row>
    <row r="168" spans="2:15" x14ac:dyDescent="0.2">
      <c r="L168" s="7"/>
      <c r="M168" s="7"/>
      <c r="N168" s="8"/>
    </row>
    <row r="169" spans="2:15" x14ac:dyDescent="0.2">
      <c r="B169" s="3"/>
      <c r="C169" t="s">
        <v>32</v>
      </c>
      <c r="D169" t="s">
        <v>33</v>
      </c>
      <c r="E169" t="s">
        <v>34</v>
      </c>
      <c r="F169" t="s">
        <v>35</v>
      </c>
      <c r="G169" s="3" t="s">
        <v>8</v>
      </c>
      <c r="L169" s="5">
        <v>315159</v>
      </c>
      <c r="M169" s="5">
        <v>308099</v>
      </c>
      <c r="N169" s="8">
        <f t="shared" si="26"/>
        <v>-7060</v>
      </c>
    </row>
    <row r="170" spans="2:15" x14ac:dyDescent="0.2">
      <c r="B170" s="3" t="s">
        <v>27</v>
      </c>
      <c r="C170">
        <v>298</v>
      </c>
      <c r="D170">
        <v>277</v>
      </c>
      <c r="E170">
        <v>372</v>
      </c>
      <c r="F170">
        <v>133</v>
      </c>
      <c r="G170" s="3">
        <f>AVERAGE(C170:F170)</f>
        <v>270</v>
      </c>
      <c r="L170" s="9">
        <f>AVERAGE(L125:L169)</f>
        <v>133418.91304347827</v>
      </c>
      <c r="M170" s="9">
        <f t="shared" ref="M170:N170" si="31">AVERAGE(M125:M169)</f>
        <v>137273.91304347827</v>
      </c>
      <c r="N170" s="9">
        <f t="shared" si="31"/>
        <v>3855</v>
      </c>
      <c r="O170" s="3" t="s">
        <v>8</v>
      </c>
    </row>
    <row r="171" spans="2:15" x14ac:dyDescent="0.2">
      <c r="B171" s="3" t="s">
        <v>36</v>
      </c>
      <c r="C171">
        <v>54</v>
      </c>
      <c r="D171">
        <v>233</v>
      </c>
      <c r="E171">
        <v>272</v>
      </c>
      <c r="F171">
        <v>167</v>
      </c>
      <c r="G171" s="3">
        <f t="shared" ref="G171:G172" si="32">AVERAGE(C171:F171)</f>
        <v>181.5</v>
      </c>
    </row>
    <row r="172" spans="2:15" x14ac:dyDescent="0.2">
      <c r="B172" s="3" t="s">
        <v>37</v>
      </c>
      <c r="C172">
        <v>-1</v>
      </c>
      <c r="D172">
        <v>154</v>
      </c>
      <c r="E172">
        <v>230</v>
      </c>
      <c r="F172">
        <v>-13</v>
      </c>
      <c r="G172" s="3">
        <f t="shared" si="32"/>
        <v>92.5</v>
      </c>
    </row>
  </sheetData>
  <mergeCells count="16">
    <mergeCell ref="B3:D3"/>
    <mergeCell ref="G3:I3"/>
    <mergeCell ref="L3:N3"/>
    <mergeCell ref="Q3:S3"/>
    <mergeCell ref="B53:D53"/>
    <mergeCell ref="G53:I53"/>
    <mergeCell ref="L53:N53"/>
    <mergeCell ref="Q53:S53"/>
    <mergeCell ref="B79:D79"/>
    <mergeCell ref="G79:I79"/>
    <mergeCell ref="L79:N79"/>
    <mergeCell ref="Q79:S79"/>
    <mergeCell ref="B123:D123"/>
    <mergeCell ref="G123:I123"/>
    <mergeCell ref="L123:N123"/>
    <mergeCell ref="Q123:S1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for Fig S7</vt:lpstr>
      <vt:lpstr>for Fig S8</vt:lpstr>
      <vt:lpstr>for Fig S9</vt:lpstr>
      <vt:lpstr>for Fig S10</vt:lpstr>
      <vt:lpstr>Fog Fig S12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2025-02-21T10:21:44Z</dcterms:created>
  <dcterms:modified xsi:type="dcterms:W3CDTF">2025-02-24T08:46:11Z</dcterms:modified>
</cp:coreProperties>
</file>