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4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10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embeddings/oleObject1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ramarao/Desktop/Nalini/articles/NewMed NM102/soumission/Nature Communications/in press/correction editeur/correction edition/"/>
    </mc:Choice>
  </mc:AlternateContent>
  <xr:revisionPtr revIDLastSave="0" documentId="13_ncr:1_{A8F16CC0-A522-B246-A141-73A0FFB950CE}" xr6:coauthVersionLast="47" xr6:coauthVersionMax="47" xr10:uidLastSave="{00000000-0000-0000-0000-000000000000}"/>
  <bookViews>
    <workbookView xWindow="-620" yWindow="-21060" windowWidth="23060" windowHeight="20180" xr2:uid="{00000000-000D-0000-FFFF-FFFF00000000}"/>
  </bookViews>
  <sheets>
    <sheet name="Fig 1" sheetId="1" r:id="rId1"/>
    <sheet name="Fig 3" sheetId="2" r:id="rId2"/>
    <sheet name="Fig 5" sheetId="3" r:id="rId3"/>
    <sheet name="Fig 6" sheetId="5" r:id="rId4"/>
    <sheet name="Fig 7" sheetId="7" r:id="rId5"/>
    <sheet name="Fig 8" sheetId="6" r:id="rId6"/>
    <sheet name="Fig 9" sheetId="4" r:id="rId7"/>
    <sheet name="Supp Fig 6" sheetId="9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0" i="2" l="1"/>
  <c r="N110" i="2"/>
  <c r="M110" i="2"/>
  <c r="L110" i="2"/>
  <c r="O109" i="2"/>
  <c r="N109" i="2"/>
  <c r="M109" i="2"/>
  <c r="L109" i="2"/>
  <c r="O108" i="2"/>
  <c r="N108" i="2"/>
  <c r="M108" i="2"/>
  <c r="L108" i="2"/>
  <c r="O107" i="2"/>
  <c r="N107" i="2"/>
  <c r="M107" i="2"/>
  <c r="L107" i="2"/>
  <c r="O106" i="2"/>
  <c r="N106" i="2"/>
  <c r="M106" i="2"/>
  <c r="L106" i="2"/>
  <c r="O105" i="2"/>
  <c r="N105" i="2"/>
  <c r="M105" i="2"/>
  <c r="L105" i="2"/>
  <c r="C36" i="1" l="1"/>
  <c r="D34" i="4"/>
  <c r="E34" i="4" s="1"/>
  <c r="F34" i="4" s="1"/>
  <c r="G34" i="4" s="1"/>
  <c r="H34" i="4" s="1"/>
  <c r="I34" i="4" s="1"/>
  <c r="J34" i="4" s="1"/>
  <c r="K34" i="4" s="1"/>
  <c r="L34" i="4" s="1"/>
  <c r="M34" i="4" s="1"/>
  <c r="N34" i="4" s="1"/>
  <c r="H69" i="4"/>
  <c r="G69" i="4" s="1"/>
  <c r="F69" i="4" s="1"/>
  <c r="E69" i="4" s="1"/>
  <c r="D69" i="4" s="1"/>
  <c r="C69" i="4" s="1"/>
  <c r="B69" i="4" s="1"/>
  <c r="AE21" i="7" l="1"/>
  <c r="AD21" i="7"/>
  <c r="AC21" i="7"/>
  <c r="AE20" i="7"/>
  <c r="AD20" i="7"/>
  <c r="AC20" i="7"/>
  <c r="AE19" i="7"/>
  <c r="AD19" i="7"/>
  <c r="AC19" i="7"/>
  <c r="AE18" i="7"/>
  <c r="AD18" i="7"/>
  <c r="AC18" i="7"/>
  <c r="AE17" i="7"/>
  <c r="AD17" i="7"/>
  <c r="AC17" i="7"/>
  <c r="AE16" i="7"/>
  <c r="AD16" i="7"/>
  <c r="AC16" i="7"/>
  <c r="AE15" i="7"/>
  <c r="AD15" i="7"/>
  <c r="AC15" i="7"/>
  <c r="AE14" i="7"/>
  <c r="AD14" i="7"/>
  <c r="AC14" i="7"/>
  <c r="AE12" i="7"/>
  <c r="AD12" i="7"/>
  <c r="AC12" i="7"/>
  <c r="AE11" i="7"/>
  <c r="AD11" i="7"/>
  <c r="AC11" i="7"/>
  <c r="AE10" i="7"/>
  <c r="AD10" i="7"/>
  <c r="AC10" i="7"/>
  <c r="AE9" i="7"/>
  <c r="AD9" i="7"/>
  <c r="AC9" i="7"/>
  <c r="AE8" i="7"/>
  <c r="AD8" i="7"/>
  <c r="AC8" i="7"/>
  <c r="AE7" i="7"/>
  <c r="AD7" i="7"/>
  <c r="AC7" i="7"/>
  <c r="AE6" i="7"/>
  <c r="AD6" i="7"/>
  <c r="AC6" i="7"/>
  <c r="AE5" i="7"/>
  <c r="AD5" i="7"/>
  <c r="AC5" i="7"/>
  <c r="G76" i="2"/>
  <c r="F76" i="2"/>
  <c r="E76" i="2"/>
  <c r="G75" i="2"/>
  <c r="F75" i="2"/>
  <c r="E75" i="2"/>
  <c r="G74" i="2"/>
  <c r="F74" i="2"/>
  <c r="E74" i="2"/>
  <c r="G73" i="2"/>
  <c r="F73" i="2"/>
  <c r="E73" i="2"/>
  <c r="G72" i="2"/>
  <c r="F72" i="2"/>
  <c r="E72" i="2"/>
  <c r="G71" i="2"/>
  <c r="F71" i="2"/>
  <c r="E71" i="2"/>
  <c r="G70" i="2"/>
  <c r="F70" i="2"/>
  <c r="E70" i="2"/>
  <c r="G69" i="2"/>
  <c r="F69" i="2"/>
  <c r="E69" i="2"/>
  <c r="G67" i="2"/>
  <c r="F67" i="2"/>
  <c r="E67" i="2"/>
  <c r="G66" i="2"/>
  <c r="F66" i="2"/>
  <c r="E66" i="2"/>
  <c r="G65" i="2"/>
  <c r="F65" i="2"/>
  <c r="E65" i="2"/>
  <c r="G64" i="2"/>
  <c r="F64" i="2"/>
  <c r="E64" i="2"/>
  <c r="G63" i="2"/>
  <c r="F63" i="2"/>
  <c r="E63" i="2"/>
  <c r="G62" i="2"/>
  <c r="F62" i="2"/>
  <c r="E62" i="2"/>
  <c r="G61" i="2"/>
  <c r="F61" i="2"/>
  <c r="E61" i="2"/>
  <c r="G60" i="2"/>
  <c r="F60" i="2"/>
  <c r="E60" i="2"/>
  <c r="G58" i="2"/>
  <c r="F58" i="2"/>
  <c r="E58" i="2"/>
  <c r="G57" i="2"/>
  <c r="F57" i="2"/>
  <c r="E57" i="2"/>
  <c r="G56" i="2"/>
  <c r="F56" i="2"/>
  <c r="E56" i="2"/>
  <c r="G55" i="2"/>
  <c r="F55" i="2"/>
  <c r="E55" i="2"/>
  <c r="G54" i="2"/>
  <c r="F54" i="2"/>
  <c r="E54" i="2"/>
  <c r="G53" i="2"/>
  <c r="F53" i="2"/>
  <c r="E53" i="2"/>
  <c r="G52" i="2"/>
  <c r="F52" i="2"/>
  <c r="E52" i="2"/>
  <c r="G51" i="2"/>
  <c r="F51" i="2"/>
  <c r="E51" i="2"/>
  <c r="G49" i="2"/>
  <c r="F49" i="2"/>
  <c r="E49" i="2"/>
  <c r="G48" i="2"/>
  <c r="F48" i="2"/>
  <c r="E48" i="2"/>
  <c r="G47" i="2"/>
  <c r="F47" i="2"/>
  <c r="E47" i="2"/>
  <c r="G46" i="2"/>
  <c r="F46" i="2"/>
  <c r="E46" i="2"/>
  <c r="G45" i="2"/>
  <c r="F45" i="2"/>
  <c r="E45" i="2"/>
  <c r="G44" i="2"/>
  <c r="F44" i="2"/>
  <c r="E44" i="2"/>
  <c r="G43" i="2"/>
  <c r="F43" i="2"/>
  <c r="E43" i="2"/>
  <c r="G42" i="2"/>
  <c r="F42" i="2"/>
  <c r="E42" i="2"/>
  <c r="G40" i="2"/>
  <c r="F40" i="2"/>
  <c r="E40" i="2"/>
  <c r="G39" i="2"/>
  <c r="F39" i="2"/>
  <c r="E39" i="2"/>
  <c r="G38" i="2"/>
  <c r="F38" i="2"/>
  <c r="E38" i="2"/>
  <c r="G37" i="2"/>
  <c r="F37" i="2"/>
  <c r="E37" i="2"/>
  <c r="G36" i="2"/>
  <c r="F36" i="2"/>
  <c r="E36" i="2"/>
  <c r="G35" i="2"/>
  <c r="F35" i="2"/>
  <c r="E35" i="2"/>
  <c r="G34" i="2"/>
  <c r="F34" i="2"/>
  <c r="E34" i="2"/>
  <c r="G33" i="2"/>
  <c r="F33" i="2"/>
  <c r="E33" i="2"/>
  <c r="G31" i="2"/>
  <c r="F31" i="2"/>
  <c r="E31" i="2"/>
  <c r="G30" i="2"/>
  <c r="F30" i="2"/>
  <c r="E30" i="2"/>
  <c r="G29" i="2"/>
  <c r="F29" i="2"/>
  <c r="E29" i="2"/>
  <c r="G28" i="2"/>
  <c r="F28" i="2"/>
  <c r="E28" i="2"/>
  <c r="G27" i="2"/>
  <c r="F27" i="2"/>
  <c r="E27" i="2"/>
  <c r="G26" i="2"/>
  <c r="F26" i="2"/>
  <c r="E26" i="2"/>
  <c r="G25" i="2"/>
  <c r="F25" i="2"/>
  <c r="E25" i="2"/>
  <c r="G24" i="2"/>
  <c r="F24" i="2"/>
  <c r="E24" i="2"/>
  <c r="AE74" i="1"/>
  <c r="AD74" i="1"/>
  <c r="AC74" i="1"/>
  <c r="AB74" i="1"/>
  <c r="AA74" i="1"/>
  <c r="Y74" i="1"/>
  <c r="X74" i="1"/>
  <c r="W74" i="1"/>
  <c r="V74" i="1"/>
  <c r="U74" i="1"/>
  <c r="S74" i="1"/>
  <c r="R74" i="1"/>
  <c r="Q74" i="1"/>
  <c r="P74" i="1"/>
  <c r="O74" i="1"/>
  <c r="M74" i="1"/>
  <c r="L74" i="1"/>
  <c r="K74" i="1"/>
  <c r="J74" i="1"/>
  <c r="I74" i="1"/>
  <c r="G74" i="1"/>
  <c r="F74" i="1"/>
  <c r="E74" i="1"/>
  <c r="D74" i="1"/>
  <c r="C74" i="1"/>
  <c r="AE73" i="1"/>
  <c r="AD73" i="1"/>
  <c r="AC73" i="1"/>
  <c r="AB73" i="1"/>
  <c r="AA73" i="1"/>
  <c r="Y73" i="1"/>
  <c r="X73" i="1"/>
  <c r="W73" i="1"/>
  <c r="V73" i="1"/>
  <c r="U73" i="1"/>
  <c r="S73" i="1"/>
  <c r="R73" i="1"/>
  <c r="Q73" i="1"/>
  <c r="P73" i="1"/>
  <c r="O73" i="1"/>
  <c r="M73" i="1"/>
  <c r="L73" i="1"/>
  <c r="K73" i="1"/>
  <c r="J73" i="1"/>
  <c r="I73" i="1"/>
  <c r="G73" i="1"/>
  <c r="F73" i="1"/>
  <c r="E73" i="1"/>
  <c r="D73" i="1"/>
  <c r="C73" i="1"/>
  <c r="AE72" i="1"/>
  <c r="AD72" i="1"/>
  <c r="AC72" i="1"/>
  <c r="AB72" i="1"/>
  <c r="AA72" i="1"/>
  <c r="Y72" i="1"/>
  <c r="X72" i="1"/>
  <c r="W72" i="1"/>
  <c r="V72" i="1"/>
  <c r="U72" i="1"/>
  <c r="S72" i="1"/>
  <c r="R72" i="1"/>
  <c r="Q72" i="1"/>
  <c r="P72" i="1"/>
  <c r="O72" i="1"/>
  <c r="M72" i="1"/>
  <c r="L72" i="1"/>
  <c r="K72" i="1"/>
  <c r="J72" i="1"/>
  <c r="I72" i="1"/>
  <c r="G72" i="1"/>
  <c r="F72" i="1"/>
  <c r="E72" i="1"/>
  <c r="D72" i="1"/>
  <c r="C72" i="1"/>
  <c r="BC37" i="1"/>
  <c r="BB37" i="1"/>
  <c r="BA37" i="1"/>
  <c r="AZ37" i="1"/>
  <c r="AY37" i="1"/>
  <c r="AX37" i="1"/>
  <c r="AW37" i="1"/>
  <c r="AV37" i="1"/>
  <c r="AT37" i="1"/>
  <c r="AS37" i="1"/>
  <c r="AR37" i="1"/>
  <c r="AQ37" i="1"/>
  <c r="AP37" i="1"/>
  <c r="AO37" i="1"/>
  <c r="AN37" i="1"/>
  <c r="AM37" i="1"/>
  <c r="AK37" i="1"/>
  <c r="AJ37" i="1"/>
  <c r="AI37" i="1"/>
  <c r="AH37" i="1"/>
  <c r="AG37" i="1"/>
  <c r="AF37" i="1"/>
  <c r="AE37" i="1"/>
  <c r="AD37" i="1"/>
  <c r="AB37" i="1"/>
  <c r="AA37" i="1"/>
  <c r="Z37" i="1"/>
  <c r="Y37" i="1"/>
  <c r="X37" i="1"/>
  <c r="W37" i="1"/>
  <c r="V37" i="1"/>
  <c r="U37" i="1"/>
  <c r="S37" i="1"/>
  <c r="R37" i="1"/>
  <c r="Q37" i="1"/>
  <c r="P37" i="1"/>
  <c r="O37" i="1"/>
  <c r="N37" i="1"/>
  <c r="M37" i="1"/>
  <c r="L37" i="1"/>
  <c r="J37" i="1"/>
  <c r="I37" i="1"/>
  <c r="H37" i="1"/>
  <c r="G37" i="1"/>
  <c r="F37" i="1"/>
  <c r="E37" i="1"/>
  <c r="D37" i="1"/>
  <c r="C37" i="1"/>
  <c r="BC36" i="1"/>
  <c r="BB36" i="1"/>
  <c r="BA36" i="1"/>
  <c r="AZ36" i="1"/>
  <c r="AY36" i="1"/>
  <c r="AX36" i="1"/>
  <c r="AW36" i="1"/>
  <c r="AV36" i="1"/>
  <c r="AT36" i="1"/>
  <c r="AS36" i="1"/>
  <c r="AR36" i="1"/>
  <c r="AQ36" i="1"/>
  <c r="AP36" i="1"/>
  <c r="AO36" i="1"/>
  <c r="AN36" i="1"/>
  <c r="AM36" i="1"/>
  <c r="AK36" i="1"/>
  <c r="AJ36" i="1"/>
  <c r="AI36" i="1"/>
  <c r="AH36" i="1"/>
  <c r="AG36" i="1"/>
  <c r="AF36" i="1"/>
  <c r="AE36" i="1"/>
  <c r="AD36" i="1"/>
  <c r="AB36" i="1"/>
  <c r="AA36" i="1"/>
  <c r="Z36" i="1"/>
  <c r="Y36" i="1"/>
  <c r="X36" i="1"/>
  <c r="W36" i="1"/>
  <c r="V36" i="1"/>
  <c r="U36" i="1"/>
  <c r="S36" i="1"/>
  <c r="R36" i="1"/>
  <c r="Q36" i="1"/>
  <c r="P36" i="1"/>
  <c r="O36" i="1"/>
  <c r="N36" i="1"/>
  <c r="M36" i="1"/>
  <c r="L36" i="1"/>
  <c r="J36" i="1"/>
  <c r="I36" i="1"/>
  <c r="H36" i="1"/>
  <c r="G36" i="1"/>
  <c r="F36" i="1"/>
  <c r="E36" i="1"/>
  <c r="D36" i="1"/>
  <c r="BC35" i="1"/>
  <c r="BB35" i="1"/>
  <c r="BA35" i="1"/>
  <c r="AZ35" i="1"/>
  <c r="AY35" i="1"/>
  <c r="AX35" i="1"/>
  <c r="AW35" i="1"/>
  <c r="AV35" i="1"/>
  <c r="AT35" i="1"/>
  <c r="AS35" i="1"/>
  <c r="AR35" i="1"/>
  <c r="AQ35" i="1"/>
  <c r="AP35" i="1"/>
  <c r="AO35" i="1"/>
  <c r="AN35" i="1"/>
  <c r="AM35" i="1"/>
  <c r="AK35" i="1"/>
  <c r="AJ35" i="1"/>
  <c r="AI35" i="1"/>
  <c r="AH35" i="1"/>
  <c r="AG35" i="1"/>
  <c r="AF35" i="1"/>
  <c r="AE35" i="1"/>
  <c r="AD35" i="1"/>
  <c r="AB35" i="1"/>
  <c r="AA35" i="1"/>
  <c r="Z35" i="1"/>
  <c r="Y35" i="1"/>
  <c r="X35" i="1"/>
  <c r="W35" i="1"/>
  <c r="V35" i="1"/>
  <c r="U35" i="1"/>
  <c r="S35" i="1"/>
  <c r="R35" i="1"/>
  <c r="Q35" i="1"/>
  <c r="P35" i="1"/>
  <c r="O35" i="1"/>
  <c r="N35" i="1"/>
  <c r="M35" i="1"/>
  <c r="L35" i="1"/>
  <c r="J35" i="1"/>
  <c r="I35" i="1"/>
  <c r="H35" i="1"/>
  <c r="G35" i="1"/>
  <c r="F35" i="1"/>
  <c r="E35" i="1"/>
  <c r="D35" i="1"/>
  <c r="C35" i="1"/>
</calcChain>
</file>

<file path=xl/sharedStrings.xml><?xml version="1.0" encoding="utf-8"?>
<sst xmlns="http://schemas.openxmlformats.org/spreadsheetml/2006/main" count="1719" uniqueCount="605">
  <si>
    <t>102</t>
  </si>
  <si>
    <t>84</t>
  </si>
  <si>
    <t>31</t>
  </si>
  <si>
    <t>45</t>
  </si>
  <si>
    <t>88</t>
  </si>
  <si>
    <t>34</t>
  </si>
  <si>
    <t>60</t>
  </si>
  <si>
    <t>32</t>
  </si>
  <si>
    <t>91</t>
  </si>
  <si>
    <t>80</t>
  </si>
  <si>
    <t>110</t>
  </si>
  <si>
    <t>114</t>
  </si>
  <si>
    <t>96</t>
  </si>
  <si>
    <t>66</t>
  </si>
  <si>
    <t>63</t>
  </si>
  <si>
    <t>113</t>
  </si>
  <si>
    <t>116</t>
  </si>
  <si>
    <t>61</t>
  </si>
  <si>
    <t>58</t>
  </si>
  <si>
    <t>117</t>
  </si>
  <si>
    <t>115</t>
  </si>
  <si>
    <t>65</t>
  </si>
  <si>
    <t>112</t>
  </si>
  <si>
    <t>59</t>
  </si>
  <si>
    <t>67</t>
  </si>
  <si>
    <t>69</t>
  </si>
  <si>
    <t>56</t>
  </si>
  <si>
    <t>51</t>
  </si>
  <si>
    <t>27</t>
  </si>
  <si>
    <t>74</t>
  </si>
  <si>
    <t>64</t>
  </si>
  <si>
    <t>92</t>
  </si>
  <si>
    <t>105</t>
  </si>
  <si>
    <t>106</t>
  </si>
  <si>
    <t>89</t>
  </si>
  <si>
    <t>50</t>
  </si>
  <si>
    <t>83</t>
  </si>
  <si>
    <t>108</t>
  </si>
  <si>
    <t>87</t>
  </si>
  <si>
    <t>104</t>
  </si>
  <si>
    <t>111</t>
  </si>
  <si>
    <t>25</t>
  </si>
  <si>
    <t>95</t>
  </si>
  <si>
    <t>75</t>
  </si>
  <si>
    <t>49</t>
  </si>
  <si>
    <t>52</t>
  </si>
  <si>
    <t>90</t>
  </si>
  <si>
    <t>53</t>
  </si>
  <si>
    <t>68</t>
  </si>
  <si>
    <t>81</t>
  </si>
  <si>
    <t>99</t>
  </si>
  <si>
    <t>73</t>
  </si>
  <si>
    <t>28</t>
  </si>
  <si>
    <t>54</t>
  </si>
  <si>
    <t>43</t>
  </si>
  <si>
    <t>39</t>
  </si>
  <si>
    <t>22</t>
  </si>
  <si>
    <t>98</t>
  </si>
  <si>
    <t>100</t>
  </si>
  <si>
    <t>79</t>
  </si>
  <si>
    <t>97</t>
  </si>
  <si>
    <t>23</t>
  </si>
  <si>
    <t>72</t>
  </si>
  <si>
    <t>24</t>
  </si>
  <si>
    <t>38</t>
  </si>
  <si>
    <t>101</t>
  </si>
  <si>
    <t>41</t>
  </si>
  <si>
    <t>40</t>
  </si>
  <si>
    <t>33</t>
  </si>
  <si>
    <t>57</t>
  </si>
  <si>
    <t>103</t>
  </si>
  <si>
    <t>36</t>
  </si>
  <si>
    <t>44</t>
  </si>
  <si>
    <t>48</t>
  </si>
  <si>
    <t>94</t>
  </si>
  <si>
    <t>55</t>
  </si>
  <si>
    <t>30</t>
  </si>
  <si>
    <t>70</t>
  </si>
  <si>
    <t>62</t>
  </si>
  <si>
    <t>82</t>
  </si>
  <si>
    <t>35</t>
  </si>
  <si>
    <t>71</t>
  </si>
  <si>
    <t>107</t>
  </si>
  <si>
    <t>26</t>
  </si>
  <si>
    <t>37</t>
  </si>
  <si>
    <t>15</t>
  </si>
  <si>
    <t>93</t>
  </si>
  <si>
    <t>76</t>
  </si>
  <si>
    <t>86</t>
  </si>
  <si>
    <t>85</t>
  </si>
  <si>
    <t>29</t>
  </si>
  <si>
    <t>77</t>
  </si>
  <si>
    <t>109</t>
  </si>
  <si>
    <t>46</t>
  </si>
  <si>
    <t>78</t>
  </si>
  <si>
    <t>47</t>
  </si>
  <si>
    <t>DMSO</t>
  </si>
  <si>
    <t>Ec WT</t>
  </si>
  <si>
    <t>Control</t>
  </si>
  <si>
    <t>NM102</t>
  </si>
  <si>
    <r>
      <t xml:space="preserve">Ec </t>
    </r>
    <r>
      <rPr>
        <sz val="11"/>
        <rFont val="Calibri"/>
        <family val="2"/>
      </rPr>
      <t>Δ</t>
    </r>
    <r>
      <rPr>
        <sz val="11"/>
        <rFont val="Calibri"/>
        <family val="2"/>
        <scheme val="minor"/>
      </rPr>
      <t>mfd</t>
    </r>
  </si>
  <si>
    <r>
      <t xml:space="preserve">Ec Δmfd </t>
    </r>
    <r>
      <rPr>
        <sz val="11"/>
        <rFont val="Calibri"/>
        <family val="2"/>
      </rPr>
      <t>Ω</t>
    </r>
    <r>
      <rPr>
        <sz val="11"/>
        <rFont val="Calibri"/>
        <family val="2"/>
        <scheme val="minor"/>
      </rPr>
      <t>mfd</t>
    </r>
  </si>
  <si>
    <t>N =</t>
  </si>
  <si>
    <t>p-value</t>
  </si>
  <si>
    <t>WT DMSO vs WT NM102</t>
  </si>
  <si>
    <t>17-16</t>
  </si>
  <si>
    <t>**</t>
  </si>
  <si>
    <t>Δ DMSO vs Δ NM102</t>
  </si>
  <si>
    <t>16-15</t>
  </si>
  <si>
    <t>ns</t>
  </si>
  <si>
    <t>ΔΩ DMSO vs ΔΩ NM102</t>
  </si>
  <si>
    <t>*</t>
  </si>
  <si>
    <t>WT DMSO vs Δ DMSO</t>
  </si>
  <si>
    <t>****</t>
  </si>
  <si>
    <t>WT DMSO vs ΔΩ DMSO</t>
  </si>
  <si>
    <t>17-12</t>
  </si>
  <si>
    <t>Δ DMSO vs ΔΩ DMSO</t>
  </si>
  <si>
    <t>16-12</t>
  </si>
  <si>
    <t>WT NM102 vs Δ NM102</t>
  </si>
  <si>
    <t>WT NM102 vs ΔΩ NM102</t>
  </si>
  <si>
    <t>Δ NM102 vs ΔΩ NM102</t>
  </si>
  <si>
    <t>15-12</t>
  </si>
  <si>
    <t>Lea-Coulson</t>
  </si>
  <si>
    <t>SEM</t>
  </si>
  <si>
    <t>Mean</t>
  </si>
  <si>
    <t>N</t>
  </si>
  <si>
    <t>SD</t>
  </si>
  <si>
    <t>CTR</t>
  </si>
  <si>
    <t>NM102 1.5 mg/kg</t>
  </si>
  <si>
    <t>NM102 6 mg/kg</t>
  </si>
  <si>
    <t>MPN 10 mg/kg</t>
  </si>
  <si>
    <t>Number of values</t>
  </si>
  <si>
    <t>Minimum</t>
  </si>
  <si>
    <t>25% Percentile</t>
  </si>
  <si>
    <t>Median</t>
  </si>
  <si>
    <t>75% Percentile</t>
  </si>
  <si>
    <t>Maximum</t>
  </si>
  <si>
    <r>
      <rPr>
        <sz val="11"/>
        <rFont val="Calibri"/>
        <family val="2"/>
      </rPr>
      <t>Δ</t>
    </r>
    <r>
      <rPr>
        <sz val="11"/>
        <rFont val="Calibri"/>
        <family val="2"/>
        <scheme val="minor"/>
      </rPr>
      <t>mfd</t>
    </r>
  </si>
  <si>
    <r>
      <rPr>
        <sz val="11"/>
        <rFont val="Calibri"/>
        <family val="2"/>
      </rPr>
      <t>Δ</t>
    </r>
    <r>
      <rPr>
        <sz val="11"/>
        <rFont val="Calibri"/>
        <family val="2"/>
        <scheme val="minor"/>
      </rPr>
      <t>mfd NM102 6mg/kg</t>
    </r>
  </si>
  <si>
    <t>Center</t>
  </si>
  <si>
    <t>Whisker</t>
  </si>
  <si>
    <t>Bound of box</t>
  </si>
  <si>
    <t>B</t>
  </si>
  <si>
    <t>C</t>
  </si>
  <si>
    <t>NF-NM102 1.5 mg/kg</t>
  </si>
  <si>
    <t>NF-NM102 6 mg/kg</t>
  </si>
  <si>
    <t>MPN (10mg/kg)</t>
  </si>
  <si>
    <t>NF-NM102(1.5mg/kg)+MPN(10mg/kg)</t>
  </si>
  <si>
    <t>NF-NM102(6mg/kg)+MPN(10mg/kg)</t>
  </si>
  <si>
    <t>D</t>
  </si>
  <si>
    <t>Mfd</t>
  </si>
  <si>
    <t>ERCC 3</t>
  </si>
  <si>
    <t>ERCC 6</t>
  </si>
  <si>
    <t>XPD</t>
  </si>
  <si>
    <t>yUpf1</t>
  </si>
  <si>
    <t>SDV</t>
  </si>
  <si>
    <t>A</t>
  </si>
  <si>
    <t>p-value (One Way ANOVA)</t>
  </si>
  <si>
    <t>Kp DOU (tox)</t>
  </si>
  <si>
    <t>Kp DOU</t>
  </si>
  <si>
    <t>Ec GUE</t>
  </si>
  <si>
    <t>Pa</t>
  </si>
  <si>
    <t>Pa WT</t>
  </si>
  <si>
    <t>Pa WT + NM102</t>
  </si>
  <si>
    <t>Pa Δmfd</t>
  </si>
  <si>
    <t>Pa Δmfd + NM102</t>
  </si>
  <si>
    <t>p-value (Two-tailed Mann Whitney test)</t>
  </si>
  <si>
    <t>&lt;0,0001</t>
  </si>
  <si>
    <t>CTR vs MPN 10</t>
  </si>
  <si>
    <t>7-8</t>
  </si>
  <si>
    <t>8-8</t>
  </si>
  <si>
    <t>***</t>
  </si>
  <si>
    <t>Mann-Whitney test, two-tailed</t>
  </si>
  <si>
    <t>NF-NM102 (1,5mg/kg)+MPN vs MPN</t>
  </si>
  <si>
    <t>NF-NM102 (6mg/kg) +MPN vs MPN</t>
  </si>
  <si>
    <t>CTR vs NM102 1.5 mg/kg</t>
  </si>
  <si>
    <t>9-4</t>
  </si>
  <si>
    <t>CTR vs NM102 6 mg/kg</t>
  </si>
  <si>
    <t>9-9</t>
  </si>
  <si>
    <t>CTR vs MPN 10 mg/kg</t>
  </si>
  <si>
    <t>9-6</t>
  </si>
  <si>
    <t>CTR vs Δmfd</t>
  </si>
  <si>
    <t>Δmfd vs Δmfd NM102 6 mg/kg</t>
  </si>
  <si>
    <t>6-10</t>
  </si>
  <si>
    <t>CTR vs NF-NM102 1.5 mg/kg</t>
  </si>
  <si>
    <t>CTR vs NF-NM102 6 mg/kg</t>
  </si>
  <si>
    <t>CTR vs MPN (10 mg/kg)</t>
  </si>
  <si>
    <t>Sample</t>
  </si>
  <si>
    <t>shannon</t>
  </si>
  <si>
    <t>Condition</t>
  </si>
  <si>
    <t>32NR</t>
  </si>
  <si>
    <t>4.0675771848284485</t>
  </si>
  <si>
    <t>Untreated</t>
  </si>
  <si>
    <t>34NR</t>
  </si>
  <si>
    <t>4.364914853418471</t>
  </si>
  <si>
    <t>36NR</t>
  </si>
  <si>
    <t>3.984353798309095</t>
  </si>
  <si>
    <t>38NR</t>
  </si>
  <si>
    <t>4.2637023593615435</t>
  </si>
  <si>
    <t>NP</t>
  </si>
  <si>
    <t>40NR</t>
  </si>
  <si>
    <t>4.230178073517641</t>
  </si>
  <si>
    <t>42NR</t>
  </si>
  <si>
    <t>4.004449789728321</t>
  </si>
  <si>
    <t>44NR</t>
  </si>
  <si>
    <t>4.2794683566111615</t>
  </si>
  <si>
    <t>46NR</t>
  </si>
  <si>
    <t>3.826629274911421</t>
  </si>
  <si>
    <t>NM102-NP</t>
  </si>
  <si>
    <t>48NR</t>
  </si>
  <si>
    <t>3.8749723769568485</t>
  </si>
  <si>
    <t>50NR</t>
  </si>
  <si>
    <t>4.2980102407281935</t>
  </si>
  <si>
    <t>52NR</t>
  </si>
  <si>
    <t>4.106884004757296</t>
  </si>
  <si>
    <t>54NR</t>
  </si>
  <si>
    <t>4.089683931958877</t>
  </si>
  <si>
    <t>55NR</t>
  </si>
  <si>
    <t>4.04944216846692</t>
  </si>
  <si>
    <t>61NR</t>
  </si>
  <si>
    <t>4.0535948246498075</t>
  </si>
  <si>
    <t>63NR</t>
  </si>
  <si>
    <t>4.51905965076771</t>
  </si>
  <si>
    <t>73NR</t>
  </si>
  <si>
    <t>4.515150693480974</t>
  </si>
  <si>
    <t>75NR</t>
  </si>
  <si>
    <t>4.001683800411074</t>
  </si>
  <si>
    <t>77NR</t>
  </si>
  <si>
    <t>4.303768874654814</t>
  </si>
  <si>
    <t>79NR</t>
  </si>
  <si>
    <t>4.224972509126155</t>
  </si>
  <si>
    <t>81NR</t>
  </si>
  <si>
    <t>4.429191196416605</t>
  </si>
  <si>
    <t>83NR</t>
  </si>
  <si>
    <t>4.287675823513661</t>
  </si>
  <si>
    <t>Family</t>
  </si>
  <si>
    <t>Percentage</t>
  </si>
  <si>
    <t>Acutalibacteraceae</t>
  </si>
  <si>
    <t>1.6659242761692652</t>
  </si>
  <si>
    <t>Akkermansiaceae</t>
  </si>
  <si>
    <t>Bacteroidaceae</t>
  </si>
  <si>
    <t>15.982182628062361</t>
  </si>
  <si>
    <t>CAG-508</t>
  </si>
  <si>
    <t>2.1692650334075725</t>
  </si>
  <si>
    <t>Enterobacteriaceae</t>
  </si>
  <si>
    <t>Erysipelotrichaceae</t>
  </si>
  <si>
    <t>0.5300668151447662</t>
  </si>
  <si>
    <t>Lachnospiraceae</t>
  </si>
  <si>
    <t>34.81069042316258</t>
  </si>
  <si>
    <t>Lactobacillaceae</t>
  </si>
  <si>
    <t>0.3741648106904232</t>
  </si>
  <si>
    <t>Muribaculaceae</t>
  </si>
  <si>
    <t>18.20489977728285</t>
  </si>
  <si>
    <t>Oscillospiraceae</t>
  </si>
  <si>
    <t>3.7817371937639197</t>
  </si>
  <si>
    <t>Rikenellaceae</t>
  </si>
  <si>
    <t>9.608017817371937</t>
  </si>
  <si>
    <t>Ruminococcaceae</t>
  </si>
  <si>
    <t>4.841870824053452</t>
  </si>
  <si>
    <t>UBA932</t>
  </si>
  <si>
    <t>1.9287305122494431</t>
  </si>
  <si>
    <t>2.225352112676056</t>
  </si>
  <si>
    <t>9.821596244131456</t>
  </si>
  <si>
    <t>0.6901408450704225</t>
  </si>
  <si>
    <t>1.727699530516432</t>
  </si>
  <si>
    <t>1.3051643192488263</t>
  </si>
  <si>
    <t>29.72300469483568</t>
  </si>
  <si>
    <t>2.018779342723005</t>
  </si>
  <si>
    <t>25.708920187793428</t>
  </si>
  <si>
    <t>4.018779342723005</t>
  </si>
  <si>
    <t>10.300469483568076</t>
  </si>
  <si>
    <t>5.469483568075118</t>
  </si>
  <si>
    <t>2.708920187793427</t>
  </si>
  <si>
    <t>1.3677617282372492</t>
  </si>
  <si>
    <t>0.01278281989006775</t>
  </si>
  <si>
    <t>11.576973880438025</t>
  </si>
  <si>
    <t>1.7214197451957902</t>
  </si>
  <si>
    <t>5.769312710383911</t>
  </si>
  <si>
    <t>9.467808598576847</t>
  </si>
  <si>
    <t>8.014828071072479</t>
  </si>
  <si>
    <t>18.89726873748349</t>
  </si>
  <si>
    <t>23.422386978567474</t>
  </si>
  <si>
    <t>1.4188930077975201</t>
  </si>
  <si>
    <t>5.385828113681878</t>
  </si>
  <si>
    <t>4.086241424858324</t>
  </si>
  <si>
    <t>0.3962674165921002</t>
  </si>
  <si>
    <t>1.767368345427114</t>
  </si>
  <si>
    <t>0.07184424168402903</t>
  </si>
  <si>
    <t>8.596163517494073</t>
  </si>
  <si>
    <t>1.0130038077448091</t>
  </si>
  <si>
    <t>6.3941375098785835</t>
  </si>
  <si>
    <t>20.633666211653136</t>
  </si>
  <si>
    <t>8.869171635893384</t>
  </si>
  <si>
    <t>15.133989510740713</t>
  </si>
  <si>
    <t>21.750844169839787</t>
  </si>
  <si>
    <t>1.9469789496371865</t>
  </si>
  <si>
    <t>2.4750341260148</t>
  </si>
  <si>
    <t>3.9083267476111785</t>
  </si>
  <si>
    <t>0.23349378547309432</t>
  </si>
  <si>
    <t>1.1321758291858213</t>
  </si>
  <si>
    <t>0.07978420272785988</t>
  </si>
  <si>
    <t>15.861859351848334</t>
  </si>
  <si>
    <t>0.7978420272785989</t>
  </si>
  <si>
    <t>7.739067664602409</t>
  </si>
  <si>
    <t>13.76847384217925</t>
  </si>
  <si>
    <t>15.497131567949546</t>
  </si>
  <si>
    <t>8.096196953003306</t>
  </si>
  <si>
    <t>24.31898484100148</t>
  </si>
  <si>
    <t>2.5834884692830817</t>
  </si>
  <si>
    <t>1.6336765320466549</t>
  </si>
  <si>
    <t>3.5295011587705636</t>
  </si>
  <si>
    <t>0.10637893697047986</t>
  </si>
  <si>
    <t>1.2743696584445998</t>
  </si>
  <si>
    <t>0.05778764560965966</t>
  </si>
  <si>
    <t>13.020468992365949</t>
  </si>
  <si>
    <t>0.6782444721554792</t>
  </si>
  <si>
    <t>4.814623315794276</t>
  </si>
  <si>
    <t>1.2834940235408618</t>
  </si>
  <si>
    <t>19.38927582955686</t>
  </si>
  <si>
    <t>1.9556555856321662</t>
  </si>
  <si>
    <t>32.87812889686426</t>
  </si>
  <si>
    <t>3.5189634721250647</t>
  </si>
  <si>
    <t>9.236898932449284</t>
  </si>
  <si>
    <t>6.758113081298093</t>
  </si>
  <si>
    <t>1.1709601873536302</t>
  </si>
  <si>
    <t>2.833025767206616</t>
  </si>
  <si>
    <t>12.90069031508441</t>
  </si>
  <si>
    <t>0.3622445492447543</t>
  </si>
  <si>
    <t>3.8377417811496137</t>
  </si>
  <si>
    <t>2.932130408037728</t>
  </si>
  <si>
    <t>13.83364089946005</t>
  </si>
  <si>
    <t>2.768095140455198</t>
  </si>
  <si>
    <t>40.86186863508988</t>
  </si>
  <si>
    <t>1.537830633586221</t>
  </si>
  <si>
    <t>4.100881689563256</t>
  </si>
  <si>
    <t>5.932608844234844</t>
  </si>
  <si>
    <t>2.870617182694279</t>
  </si>
  <si>
    <t>4.072557050906963</t>
  </si>
  <si>
    <t>7.794031597425395</t>
  </si>
  <si>
    <t>10.938170470060465</t>
  </si>
  <si>
    <t>1.700799687926663</t>
  </si>
  <si>
    <t>2.6682270333528377</t>
  </si>
  <si>
    <t>8.831675443729276</t>
  </si>
  <si>
    <t>8.983811195630974</t>
  </si>
  <si>
    <t>7.302516091281451</t>
  </si>
  <si>
    <t>27.630193095377415</t>
  </si>
  <si>
    <t>2.757948117807685</t>
  </si>
  <si>
    <t>5.6992393212404915</t>
  </si>
  <si>
    <t>3.514725960600741</t>
  </si>
  <si>
    <t>1.7554125219426564</t>
  </si>
  <si>
    <t>1.6504443504020312</t>
  </si>
  <si>
    <t>6.566511496685005</t>
  </si>
  <si>
    <t>1.072083509662858</t>
  </si>
  <si>
    <t>17.982084920299055</t>
  </si>
  <si>
    <t>0.2468613344618423</t>
  </si>
  <si>
    <t>26.735082522217517</t>
  </si>
  <si>
    <t>1.1144025955706023</t>
  </si>
  <si>
    <t>25.730004231908595</t>
  </si>
  <si>
    <t>3.5019043588658483</t>
  </si>
  <si>
    <t>5.198194385667936</t>
  </si>
  <si>
    <t>3.152771900126957</t>
  </si>
  <si>
    <t>2.3628156298490617</t>
  </si>
  <si>
    <t>2.587940526818976</t>
  </si>
  <si>
    <t>0.9824283783338279</t>
  </si>
  <si>
    <t>16.500181320673853</t>
  </si>
  <si>
    <t>3.4780601984637194</t>
  </si>
  <si>
    <t>0.006593479049220322</t>
  </si>
  <si>
    <t>12.811129792635084</t>
  </si>
  <si>
    <t>7.80338245475225</t>
  </si>
  <si>
    <t>7.598984604226421</t>
  </si>
  <si>
    <t>29.34757524807965</t>
  </si>
  <si>
    <t>1.401114297959318</t>
  </si>
  <si>
    <t>6.669304058286355</t>
  </si>
  <si>
    <t>5.1066495236211384</t>
  </si>
  <si>
    <t>1.7077110737480632</t>
  </si>
  <si>
    <t>2.231192660550459</t>
  </si>
  <si>
    <t>0.42568807339449544</t>
  </si>
  <si>
    <t>9.669724770642201</t>
  </si>
  <si>
    <t>0.7009174311926605</t>
  </si>
  <si>
    <t>0.01834862385321101</t>
  </si>
  <si>
    <t>2.1211009174311926</t>
  </si>
  <si>
    <t>31.640366972477064</t>
  </si>
  <si>
    <t>5.365137614678899</t>
  </si>
  <si>
    <t>27.827522935779815</t>
  </si>
  <si>
    <t>4.851376146788991</t>
  </si>
  <si>
    <t>5.012844036697247</t>
  </si>
  <si>
    <t>3.71743119266055</t>
  </si>
  <si>
    <t>2.495412844036697</t>
  </si>
  <si>
    <t>2.258794486731125</t>
  </si>
  <si>
    <t>0.18720427895494754</t>
  </si>
  <si>
    <t>17.86669409586505</t>
  </si>
  <si>
    <t>1.4626620037029419</t>
  </si>
  <si>
    <t>4.7130220119317014</t>
  </si>
  <si>
    <t>8.979633820201604</t>
  </si>
  <si>
    <t>12.678461221970789</t>
  </si>
  <si>
    <t>3.1639580333264763</t>
  </si>
  <si>
    <t>19.97119934169924</t>
  </si>
  <si>
    <t>3.7790578070355894</t>
  </si>
  <si>
    <t>6.642666118082699</t>
  </si>
  <si>
    <t>5.192347253651512</t>
  </si>
  <si>
    <t>1.1931701296029624</t>
  </si>
  <si>
    <t>1.3829221390286812</t>
  </si>
  <si>
    <t>0.1677509103555501</t>
  </si>
  <si>
    <t>13.77194059162882</t>
  </si>
  <si>
    <t>1.7634303015424901</t>
  </si>
  <si>
    <t>6.141319913260506</t>
  </si>
  <si>
    <t>1.8125281289636266</t>
  </si>
  <si>
    <t>23.603780532711426</t>
  </si>
  <si>
    <t>1.7757047583977743</t>
  </si>
  <si>
    <t>30.43656151548627</t>
  </si>
  <si>
    <t>3.502311689374412</t>
  </si>
  <si>
    <t>6.804140583445848</t>
  </si>
  <si>
    <t>0.7323759256986212</t>
  </si>
  <si>
    <t>2.577635939609672</t>
  </si>
  <si>
    <t>2.83200543745044</t>
  </si>
  <si>
    <t>0.8873617037344711</t>
  </si>
  <si>
    <t>9.810066835328325</t>
  </si>
  <si>
    <t>1.0610580372314316</t>
  </si>
  <si>
    <t>8.435600196352377</t>
  </si>
  <si>
    <t>3.6589510251859685</t>
  </si>
  <si>
    <t>20.975720273382926</t>
  </si>
  <si>
    <t>5.694218932900351</t>
  </si>
  <si>
    <t>22.308650832609597</t>
  </si>
  <si>
    <t>3.103877959445682</t>
  </si>
  <si>
    <t>8.375184080353435</t>
  </si>
  <si>
    <t>3.066117886946343</t>
  </si>
  <si>
    <t>2.8508854737001097</t>
  </si>
  <si>
    <t>Other</t>
  </si>
  <si>
    <t>6.102449888641425</t>
  </si>
  <si>
    <t>4.281690140845071</t>
  </si>
  <si>
    <t>8.46222676722485</t>
  </si>
  <si>
    <t>7.205977440908111</t>
  </si>
  <si>
    <t>4.855438623152616</t>
  </si>
  <si>
    <t>3.963015906809818</t>
  </si>
  <si>
    <t>5.2286241541931515</t>
  </si>
  <si>
    <t>6.350692412716988</t>
  </si>
  <si>
    <t>4.686838764282691</t>
  </si>
  <si>
    <t>3.9989450433521245</t>
  </si>
  <si>
    <t>3.922935779816514</t>
  </si>
  <si>
    <t>11.911129397243366</t>
  </si>
  <si>
    <t>5.527597070496297</t>
  </si>
  <si>
    <t>6.940301325378544</t>
  </si>
  <si>
    <t>PCo1</t>
  </si>
  <si>
    <t>PCo2</t>
  </si>
  <si>
    <t>-0.08412596426989397</t>
  </si>
  <si>
    <t>-0.09133175099920426</t>
  </si>
  <si>
    <t>-0.0961982072596715</t>
  </si>
  <si>
    <t>-0.06649275394603564</t>
  </si>
  <si>
    <t>0.11932446091383586</t>
  </si>
  <si>
    <t>0.008741480366895775</t>
  </si>
  <si>
    <t>0.11088073483579765</t>
  </si>
  <si>
    <t>-0.0025703061564532163</t>
  </si>
  <si>
    <t>0.11216362654758309</t>
  </si>
  <si>
    <t>-0.026648550779449044</t>
  </si>
  <si>
    <t>-0.10094795683771211</t>
  </si>
  <si>
    <t>0.09540335915340088</t>
  </si>
  <si>
    <t>0.22543215375194983</t>
  </si>
  <si>
    <t>0.01018320066835722</t>
  </si>
  <si>
    <t>0.19785263069846515</t>
  </si>
  <si>
    <t>0.02629791979158616</t>
  </si>
  <si>
    <t>0.10012154197056339</t>
  </si>
  <si>
    <t>0.0011423630521129474</t>
  </si>
  <si>
    <t>-0.11882148456556221</t>
  </si>
  <si>
    <t>0.002868936172053084</t>
  </si>
  <si>
    <t>-0.12408706099451527</t>
  </si>
  <si>
    <t>0.05975285626637994</t>
  </si>
  <si>
    <t>0.05396106184932725</t>
  </si>
  <si>
    <t>0.024084897794229336</t>
  </si>
  <si>
    <t>-0.017414902399264885</t>
  </si>
  <si>
    <t>-0.15091990839699884</t>
  </si>
  <si>
    <t>-0.007756128491801626</t>
  </si>
  <si>
    <t>0.08846042113413069</t>
  </si>
  <si>
    <t>-0.05718697904221967</t>
  </si>
  <si>
    <t>-0.05600880531381069</t>
  </si>
  <si>
    <t>-0.08320280090461396</t>
  </si>
  <si>
    <t>-0.003216444672094222</t>
  </si>
  <si>
    <t>-0.07400162871629228</t>
  </si>
  <si>
    <t>0.1454599545269883</t>
  </si>
  <si>
    <t>-0.05366148280901317</t>
  </si>
  <si>
    <t>0.002016922565967375</t>
  </si>
  <si>
    <t>0.025709643552120763</t>
  </si>
  <si>
    <t>5.612874211366575e-4</t>
  </si>
  <si>
    <t>-0.12247855889371367</t>
  </si>
  <si>
    <t>-0.014478819951896746</t>
  </si>
  <si>
    <t>-0.0055626989353685236</t>
  </si>
  <si>
    <t>-0.05330625869729537</t>
  </si>
  <si>
    <t>-0.03778342213766463</t>
  </si>
  <si>
    <t>-0.070220609293839</t>
  </si>
  <si>
    <t>-0.1727046710392615</t>
  </si>
  <si>
    <t>-0.14025460888746305</t>
  </si>
  <si>
    <t>-0.09308434818889429</t>
  </si>
  <si>
    <t>0.03927883800179799</t>
  </si>
  <si>
    <t>0.06200169131166845</t>
  </si>
  <si>
    <t>0.024425210559119868</t>
  </si>
  <si>
    <t>-0.05582139192706266</t>
  </si>
  <si>
    <t>0.08634501751091737</t>
  </si>
  <si>
    <t>-0.1366944707649917</t>
  </si>
  <si>
    <t>0.06336567172356158</t>
  </si>
  <si>
    <t>0.08794908826096313</t>
  </si>
  <si>
    <t>0.05015139426950002</t>
  </si>
  <si>
    <t>0.03099194623345533</t>
  </si>
  <si>
    <t>0.060850805762681086</t>
  </si>
  <si>
    <t>0.015018516704830256</t>
  </si>
  <si>
    <t>0.03991536587738438</t>
  </si>
  <si>
    <t>0.07907651836435567</t>
  </si>
  <si>
    <t>-0.09015488720924861</t>
  </si>
  <si>
    <t>-0.085190725265884</t>
  </si>
  <si>
    <t>-0.028389516520463023</t>
  </si>
  <si>
    <t>0.021628139349199136</t>
  </si>
  <si>
    <t>0.08413845278052595</t>
  </si>
  <si>
    <t>0.052230032448802984</t>
  </si>
  <si>
    <t>-0.1137757639091804</t>
  </si>
  <si>
    <t>0.0016903136363882602</t>
  </si>
  <si>
    <t>0.10704563989730247</t>
  </si>
  <si>
    <t>0.0328721982331963</t>
  </si>
  <si>
    <t>-0.03817870241826399</t>
  </si>
  <si>
    <t>0.10888600576457022</t>
  </si>
  <si>
    <t>-0.06922348395120276</t>
  </si>
  <si>
    <t>0.010475778433968146</t>
  </si>
  <si>
    <t>-0.0016131548522282989</t>
  </si>
  <si>
    <t>0.009020079313160711</t>
  </si>
  <si>
    <t>0.02121927469187119</t>
  </si>
  <si>
    <t>0.013798787543476425</t>
  </si>
  <si>
    <t>0.040441523642475975</t>
  </si>
  <si>
    <t>-2.0603230359526943e-4</t>
  </si>
  <si>
    <t>-0.039505664377163525</t>
  </si>
  <si>
    <t>0.05584596602931909</t>
  </si>
  <si>
    <t>-0.025860803298084784</t>
  </si>
  <si>
    <t>6C right Unifrac source</t>
  </si>
  <si>
    <t>1B</t>
  </si>
  <si>
    <t>1C</t>
  </si>
  <si>
    <t>Receptor (PDB ID)</t>
  </si>
  <si>
    <t>Ligand</t>
  </si>
  <si>
    <t>Rank</t>
  </si>
  <si>
    <t>Sub-rank</t>
  </si>
  <si>
    <t>Run</t>
  </si>
  <si>
    <t>Binding-energy</t>
  </si>
  <si>
    <t>Cluster-RMSD</t>
  </si>
  <si>
    <t>Upf1 (2XZL_A)</t>
  </si>
  <si>
    <t>ATP</t>
  </si>
  <si>
    <t>Mfd (6X26_A)</t>
  </si>
  <si>
    <t>Cells</t>
  </si>
  <si>
    <t>Treatment</t>
  </si>
  <si>
    <t>Concentration</t>
  </si>
  <si>
    <t>Replicate</t>
  </si>
  <si>
    <t>Viability</t>
  </si>
  <si>
    <t>HeLa</t>
  </si>
  <si>
    <t>Nm102</t>
  </si>
  <si>
    <t>300uM</t>
  </si>
  <si>
    <t>10uM</t>
  </si>
  <si>
    <t>MNP</t>
  </si>
  <si>
    <t>100uM</t>
  </si>
  <si>
    <t>NF-NM102</t>
  </si>
  <si>
    <t>1.29mM</t>
  </si>
  <si>
    <t>5.16mM</t>
  </si>
  <si>
    <t>untreated</t>
  </si>
  <si>
    <t>Vero</t>
  </si>
  <si>
    <t>x</t>
  </si>
  <si>
    <t>group</t>
  </si>
  <si>
    <t>y</t>
  </si>
  <si>
    <t>ymin</t>
  </si>
  <si>
    <t>ymax</t>
  </si>
  <si>
    <t>PANEL</t>
  </si>
  <si>
    <t>1</t>
  </si>
  <si>
    <t>2</t>
  </si>
  <si>
    <t>1A</t>
  </si>
  <si>
    <t>ATP (mM)</t>
  </si>
  <si>
    <r>
      <t>NM102 0</t>
    </r>
    <r>
      <rPr>
        <b/>
        <sz val="10"/>
        <rFont val="Symbol"/>
        <family val="1"/>
        <charset val="2"/>
      </rPr>
      <t></t>
    </r>
    <r>
      <rPr>
        <b/>
        <sz val="10"/>
        <rFont val="Arial"/>
        <family val="2"/>
      </rPr>
      <t>M</t>
    </r>
  </si>
  <si>
    <t>NM102 3.3µM</t>
  </si>
  <si>
    <t>NM102 10µM</t>
  </si>
  <si>
    <t>NM102 30µM</t>
  </si>
  <si>
    <t>NM102 65µM</t>
  </si>
  <si>
    <t>NM102 100µM</t>
  </si>
  <si>
    <t>1/S (µM)</t>
  </si>
  <si>
    <t>NM102 0µM</t>
  </si>
  <si>
    <t>NM102 3.34µM</t>
  </si>
  <si>
    <t>ATP(mM)</t>
  </si>
  <si>
    <t>NM102 48µM</t>
  </si>
  <si>
    <t>5C</t>
  </si>
  <si>
    <t>Days</t>
  </si>
  <si>
    <t>7A</t>
  </si>
  <si>
    <t>Streptomycin concentration (µg/mL) :</t>
  </si>
  <si>
    <t>Day 1</t>
  </si>
  <si>
    <t>Day 2</t>
  </si>
  <si>
    <t>Day 3</t>
  </si>
  <si>
    <t>Day 4</t>
  </si>
  <si>
    <t>Day 5</t>
  </si>
  <si>
    <t>hours</t>
  </si>
  <si>
    <t>median value</t>
  </si>
  <si>
    <t>Rifampicin concentration (µg/mL) :</t>
  </si>
  <si>
    <t>n=3</t>
  </si>
  <si>
    <t>Supp Fig 6</t>
  </si>
  <si>
    <t>WT</t>
  </si>
  <si>
    <t>∆mfd</t>
  </si>
  <si>
    <t>CTRL</t>
  </si>
  <si>
    <t>NPT-MPN</t>
  </si>
  <si>
    <t>NPT-NM102</t>
  </si>
  <si>
    <t>MPN</t>
  </si>
  <si>
    <t>Std. Deviation</t>
  </si>
  <si>
    <t>9A</t>
  </si>
  <si>
    <t>9B</t>
  </si>
  <si>
    <t>9C</t>
  </si>
  <si>
    <t>8A Barplot source</t>
  </si>
  <si>
    <t>8B Shannon source</t>
  </si>
  <si>
    <t>8C left Unifrac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</si>
</sst>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"/>
    <numFmt numFmtId="166" formatCode="0.0000"/>
    <numFmt numFmtId="167" formatCode="00.00"/>
    <numFmt numFmtId="168" formatCode="00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164" fontId="0" fillId="0" borderId="0" xfId="0" applyNumberFormat="1"/>
    <xf numFmtId="0" fontId="1" fillId="0" borderId="0" xfId="0" applyFont="1"/>
    <xf numFmtId="2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Alignment="1">
      <alignment horizontal="left"/>
    </xf>
    <xf numFmtId="0" fontId="0" fillId="0" borderId="1" xfId="0" applyBorder="1"/>
    <xf numFmtId="0" fontId="8" fillId="0" borderId="1" xfId="0" applyFont="1" applyBorder="1"/>
    <xf numFmtId="49" fontId="0" fillId="0" borderId="1" xfId="0" applyNumberFormat="1" applyBorder="1"/>
    <xf numFmtId="165" fontId="0" fillId="0" borderId="1" xfId="0" applyNumberFormat="1" applyBorder="1"/>
    <xf numFmtId="0" fontId="5" fillId="0" borderId="1" xfId="0" applyFont="1" applyBorder="1"/>
    <xf numFmtId="164" fontId="2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2" xfId="0" applyNumberFormat="1" applyBorder="1"/>
    <xf numFmtId="2" fontId="0" fillId="0" borderId="6" xfId="0" applyNumberFormat="1" applyBorder="1"/>
    <xf numFmtId="2" fontId="0" fillId="0" borderId="8" xfId="0" applyNumberFormat="1" applyBorder="1"/>
    <xf numFmtId="0" fontId="6" fillId="0" borderId="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3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6" xfId="0" applyFont="1" applyBorder="1"/>
    <xf numFmtId="0" fontId="5" fillId="0" borderId="8" xfId="0" applyFont="1" applyBorder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5" fillId="0" borderId="6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6" fontId="0" fillId="0" borderId="1" xfId="0" applyNumberForma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167" fontId="11" fillId="0" borderId="0" xfId="0" applyNumberFormat="1" applyFont="1"/>
    <xf numFmtId="2" fontId="11" fillId="0" borderId="0" xfId="0" applyNumberFormat="1" applyFont="1"/>
    <xf numFmtId="168" fontId="11" fillId="0" borderId="0" xfId="0" applyNumberFormat="1" applyFont="1"/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2" fillId="0" borderId="8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0" borderId="1" xfId="0" applyFont="1" applyBorder="1"/>
    <xf numFmtId="0" fontId="0" fillId="0" borderId="0" xfId="0" applyAlignment="1">
      <alignment horizontal="center" vertical="center"/>
    </xf>
    <xf numFmtId="167" fontId="5" fillId="0" borderId="1" xfId="0" applyNumberFormat="1" applyFont="1" applyBorder="1" applyAlignment="1">
      <alignment vertical="center"/>
    </xf>
    <xf numFmtId="168" fontId="5" fillId="0" borderId="1" xfId="0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0" fillId="0" borderId="0" xfId="0" applyFill="1" applyBorder="1"/>
    <xf numFmtId="0" fontId="0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/>
    <xf numFmtId="0" fontId="17" fillId="0" borderId="0" xfId="0" applyFont="1" applyFill="1"/>
    <xf numFmtId="0" fontId="19" fillId="0" borderId="2" xfId="0" applyFont="1" applyFill="1" applyBorder="1"/>
    <xf numFmtId="0" fontId="19" fillId="0" borderId="24" xfId="0" applyFont="1" applyFill="1" applyBorder="1"/>
    <xf numFmtId="0" fontId="0" fillId="0" borderId="7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'[1]Recap Ec'!$AC$30:$AD$30</c:f>
              <c:strCache>
                <c:ptCount val="1"/>
                <c:pt idx="0">
                  <c:v>DMSO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'[1]Recap Ec'!$AE$29:$AH$29</c:f>
              <c:numCache>
                <c:formatCode>General</c:formatCode>
                <c:ptCount val="4"/>
                <c:pt idx="0">
                  <c:v>24</c:v>
                </c:pt>
                <c:pt idx="1">
                  <c:v>48</c:v>
                </c:pt>
                <c:pt idx="2">
                  <c:v>72</c:v>
                </c:pt>
                <c:pt idx="3">
                  <c:v>96</c:v>
                </c:pt>
              </c:numCache>
            </c:numRef>
          </c:xVal>
          <c:yVal>
            <c:numRef>
              <c:f>'[1]Recap Ec'!$AE$31:$AH$31</c:f>
              <c:numCache>
                <c:formatCode>General</c:formatCode>
                <c:ptCount val="4"/>
                <c:pt idx="0">
                  <c:v>15.625</c:v>
                </c:pt>
                <c:pt idx="1">
                  <c:v>15.625</c:v>
                </c:pt>
                <c:pt idx="2">
                  <c:v>500</c:v>
                </c:pt>
                <c:pt idx="3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C0-504B-A265-07CABC8DC92F}"/>
            </c:ext>
          </c:extLst>
        </c:ser>
        <c:ser>
          <c:idx val="1"/>
          <c:order val="1"/>
          <c:tx>
            <c:strRef>
              <c:f>'[1]Recap Ec'!$AC$32:$AD$32</c:f>
              <c:strCache>
                <c:ptCount val="1"/>
                <c:pt idx="0">
                  <c:v>NM102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'[1]Recap Ec'!$AE$29:$AH$29</c:f>
              <c:numCache>
                <c:formatCode>General</c:formatCode>
                <c:ptCount val="4"/>
                <c:pt idx="0">
                  <c:v>24</c:v>
                </c:pt>
                <c:pt idx="1">
                  <c:v>48</c:v>
                </c:pt>
                <c:pt idx="2">
                  <c:v>72</c:v>
                </c:pt>
                <c:pt idx="3">
                  <c:v>96</c:v>
                </c:pt>
              </c:numCache>
            </c:numRef>
          </c:xVal>
          <c:yVal>
            <c:numRef>
              <c:f>'[1]Recap Ec'!$AE$33:$AH$33</c:f>
              <c:numCache>
                <c:formatCode>General</c:formatCode>
                <c:ptCount val="4"/>
                <c:pt idx="0">
                  <c:v>15.625</c:v>
                </c:pt>
                <c:pt idx="1">
                  <c:v>15.625</c:v>
                </c:pt>
                <c:pt idx="2">
                  <c:v>62.5</c:v>
                </c:pt>
                <c:pt idx="3">
                  <c:v>250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C0-504B-A265-07CABC8DC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6565104"/>
        <c:axId val="1716571760"/>
      </c:scatterChart>
      <c:valAx>
        <c:axId val="1716565104"/>
        <c:scaling>
          <c:orientation val="minMax"/>
          <c:max val="1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Time (h)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6571760"/>
        <c:crosses val="autoZero"/>
        <c:crossBetween val="midCat"/>
        <c:majorUnit val="24"/>
      </c:valAx>
      <c:valAx>
        <c:axId val="1716571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Median [Rifampicin] (µg/mL)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1656510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1680869582818857"/>
          <c:y val="0.18416072358419847"/>
          <c:w val="0.18971600914924194"/>
          <c:h val="0.18535131103858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7</xdr:row>
          <xdr:rowOff>0</xdr:rowOff>
        </xdr:from>
        <xdr:to>
          <xdr:col>22</xdr:col>
          <xdr:colOff>152400</xdr:colOff>
          <xdr:row>18</xdr:row>
          <xdr:rowOff>12700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7</xdr:row>
          <xdr:rowOff>0</xdr:rowOff>
        </xdr:from>
        <xdr:to>
          <xdr:col>22</xdr:col>
          <xdr:colOff>127000</xdr:colOff>
          <xdr:row>18</xdr:row>
          <xdr:rowOff>12700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2</xdr:col>
      <xdr:colOff>66675</xdr:colOff>
      <xdr:row>37</xdr:row>
      <xdr:rowOff>80102</xdr:rowOff>
    </xdr:from>
    <xdr:to>
      <xdr:col>14</xdr:col>
      <xdr:colOff>104775</xdr:colOff>
      <xdr:row>51</xdr:row>
      <xdr:rowOff>70577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730375" y="7090502"/>
          <a:ext cx="5981700" cy="2657475"/>
          <a:chOff x="285345" y="329827"/>
          <a:chExt cx="5181600" cy="2657475"/>
        </a:xfrm>
        <a:solidFill>
          <a:sysClr val="window" lastClr="FFFFFF"/>
        </a:solidFill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85345" y="329827"/>
            <a:ext cx="5181600" cy="2657475"/>
          </a:xfrm>
          <a:prstGeom prst="rect">
            <a:avLst/>
          </a:prstGeom>
          <a:grpFill/>
          <a:ln>
            <a:solidFill>
              <a:schemeClr val="tx1"/>
            </a:solidFill>
          </a:ln>
        </xdr:spPr>
      </xdr:pic>
      <xdr:sp macro="" textlink="">
        <xdr:nvSpPr>
          <xdr:cNvPr id="4" name="ZoneTexte 1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061975" y="383075"/>
            <a:ext cx="2690753" cy="342786"/>
          </a:xfrm>
          <a:prstGeom prst="rect">
            <a:avLst/>
          </a:prstGeom>
          <a:grpFill/>
          <a:ln>
            <a:noFill/>
          </a:ln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600"/>
              <a:t>IC</a:t>
            </a:r>
            <a:r>
              <a:rPr lang="en-GB" sz="1600" baseline="-25000"/>
              <a:t>50</a:t>
            </a:r>
            <a:r>
              <a:rPr lang="en-GB" sz="1600"/>
              <a:t>=29.09 ± 0.102 µM</a:t>
            </a:r>
          </a:p>
        </xdr:txBody>
      </xdr:sp>
    </xdr:grpSp>
    <xdr:clientData/>
  </xdr:twoCellAnchor>
  <xdr:twoCellAnchor>
    <xdr:from>
      <xdr:col>1</xdr:col>
      <xdr:colOff>390525</xdr:colOff>
      <xdr:row>75</xdr:row>
      <xdr:rowOff>161925</xdr:rowOff>
    </xdr:from>
    <xdr:to>
      <xdr:col>11</xdr:col>
      <xdr:colOff>156493</xdr:colOff>
      <xdr:row>87</xdr:row>
      <xdr:rowOff>188418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216025" y="14411325"/>
          <a:ext cx="5061868" cy="2312493"/>
          <a:chOff x="1152525" y="14363700"/>
          <a:chExt cx="4357018" cy="2312493"/>
        </a:xfrm>
        <a:solidFill>
          <a:sysClr val="window" lastClr="FFFFFF"/>
        </a:solidFill>
      </xdr:grpSpPr>
      <xdr:pic>
        <xdr:nvPicPr>
          <xdr:cNvPr id="6" name="Imag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t="12901"/>
          <a:stretch/>
        </xdr:blipFill>
        <xdr:spPr>
          <a:xfrm>
            <a:off x="2105670" y="14363700"/>
            <a:ext cx="3403873" cy="2312493"/>
          </a:xfrm>
          <a:prstGeom prst="rect">
            <a:avLst/>
          </a:prstGeom>
          <a:grpFill/>
        </xdr:spPr>
      </xdr:pic>
      <xdr:pic>
        <xdr:nvPicPr>
          <xdr:cNvPr id="7" name="Imag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152525" y="14843480"/>
            <a:ext cx="1983813" cy="816864"/>
          </a:xfrm>
          <a:prstGeom prst="rect">
            <a:avLst/>
          </a:prstGeom>
          <a:grp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</xdr:row>
          <xdr:rowOff>88900</xdr:rowOff>
        </xdr:from>
        <xdr:to>
          <xdr:col>11</xdr:col>
          <xdr:colOff>101600</xdr:colOff>
          <xdr:row>16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352425</xdr:colOff>
      <xdr:row>22</xdr:row>
      <xdr:rowOff>28575</xdr:rowOff>
    </xdr:from>
    <xdr:to>
      <xdr:col>13</xdr:col>
      <xdr:colOff>163590</xdr:colOff>
      <xdr:row>33</xdr:row>
      <xdr:rowOff>53975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130925" y="4219575"/>
          <a:ext cx="4764165" cy="2120900"/>
          <a:chOff x="5787057" y="816864"/>
          <a:chExt cx="4383165" cy="2120900"/>
        </a:xfrm>
        <a:solidFill>
          <a:sysClr val="window" lastClr="FFFFFF"/>
        </a:solidFill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13845"/>
          <a:stretch/>
        </xdr:blipFill>
        <xdr:spPr>
          <a:xfrm>
            <a:off x="5787057" y="816864"/>
            <a:ext cx="4383165" cy="2120900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</xdr:pic>
      <xdr:sp macro="" textlink="">
        <xdr:nvSpPr>
          <xdr:cNvPr id="4" name="ZoneTexte 3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 rot="16200000">
            <a:off x="5574480" y="1505401"/>
            <a:ext cx="1084004" cy="276999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200"/>
              <a:t>PO4i (nmol)</a:t>
            </a:r>
          </a:p>
        </xdr:txBody>
      </xdr:sp>
    </xdr:grpSp>
    <xdr:clientData/>
  </xdr:twoCellAnchor>
  <xdr:twoCellAnchor editAs="oneCell">
    <xdr:from>
      <xdr:col>9</xdr:col>
      <xdr:colOff>0</xdr:colOff>
      <xdr:row>82</xdr:row>
      <xdr:rowOff>0</xdr:rowOff>
    </xdr:from>
    <xdr:to>
      <xdr:col>14</xdr:col>
      <xdr:colOff>133900</xdr:colOff>
      <xdr:row>100</xdr:row>
      <xdr:rowOff>479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C90807C-EC45-3147-A09F-42F869F63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0" y="15430500"/>
          <a:ext cx="4261400" cy="342947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</xdr:row>
          <xdr:rowOff>88900</xdr:rowOff>
        </xdr:from>
        <xdr:to>
          <xdr:col>10</xdr:col>
          <xdr:colOff>215900</xdr:colOff>
          <xdr:row>15</xdr:row>
          <xdr:rowOff>177800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215900</xdr:colOff>
          <xdr:row>2</xdr:row>
          <xdr:rowOff>101600</xdr:rowOff>
        </xdr:from>
        <xdr:to>
          <xdr:col>21</xdr:col>
          <xdr:colOff>393700</xdr:colOff>
          <xdr:row>16</xdr:row>
          <xdr:rowOff>25400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254000</xdr:colOff>
          <xdr:row>20</xdr:row>
          <xdr:rowOff>63500</xdr:rowOff>
        </xdr:from>
        <xdr:to>
          <xdr:col>21</xdr:col>
          <xdr:colOff>444500</xdr:colOff>
          <xdr:row>33</xdr:row>
          <xdr:rowOff>127000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20</xdr:row>
          <xdr:rowOff>101600</xdr:rowOff>
        </xdr:from>
        <xdr:to>
          <xdr:col>10</xdr:col>
          <xdr:colOff>203200</xdr:colOff>
          <xdr:row>32</xdr:row>
          <xdr:rowOff>177800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660400</xdr:colOff>
          <xdr:row>1</xdr:row>
          <xdr:rowOff>304800</xdr:rowOff>
        </xdr:from>
        <xdr:to>
          <xdr:col>11</xdr:col>
          <xdr:colOff>190500</xdr:colOff>
          <xdr:row>18</xdr:row>
          <xdr:rowOff>88900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77</xdr:row>
          <xdr:rowOff>254000</xdr:rowOff>
        </xdr:from>
        <xdr:to>
          <xdr:col>13</xdr:col>
          <xdr:colOff>101600</xdr:colOff>
          <xdr:row>94</xdr:row>
          <xdr:rowOff>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752475</xdr:colOff>
      <xdr:row>24</xdr:row>
      <xdr:rowOff>15875</xdr:rowOff>
    </xdr:from>
    <xdr:to>
      <xdr:col>13</xdr:col>
      <xdr:colOff>790575</xdr:colOff>
      <xdr:row>43</xdr:row>
      <xdr:rowOff>79375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5438775"/>
          <a:ext cx="4165600" cy="3683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203200</xdr:colOff>
      <xdr:row>53</xdr:row>
      <xdr:rowOff>200025</xdr:rowOff>
    </xdr:from>
    <xdr:to>
      <xdr:col>11</xdr:col>
      <xdr:colOff>727075</xdr:colOff>
      <xdr:row>71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0400" y="11147425"/>
          <a:ext cx="3000375" cy="34829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139700</xdr:colOff>
      <xdr:row>20</xdr:row>
      <xdr:rowOff>127000</xdr:rowOff>
    </xdr:from>
    <xdr:to>
      <xdr:col>16</xdr:col>
      <xdr:colOff>368300</xdr:colOff>
      <xdr:row>59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8200" y="3937000"/>
          <a:ext cx="7658100" cy="7302500"/>
        </a:xfrm>
        <a:prstGeom prst="rect">
          <a:avLst/>
        </a:prstGeom>
      </xdr:spPr>
    </xdr:pic>
    <xdr:clientData/>
  </xdr:twoCellAnchor>
  <xdr:twoCellAnchor editAs="oneCell">
    <xdr:from>
      <xdr:col>31</xdr:col>
      <xdr:colOff>504825</xdr:colOff>
      <xdr:row>3</xdr:row>
      <xdr:rowOff>66675</xdr:rowOff>
    </xdr:from>
    <xdr:to>
      <xdr:col>36</xdr:col>
      <xdr:colOff>752475</xdr:colOff>
      <xdr:row>18</xdr:row>
      <xdr:rowOff>47625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9825" y="3495675"/>
          <a:ext cx="4375150" cy="28384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533400</xdr:colOff>
          <xdr:row>7</xdr:row>
          <xdr:rowOff>0</xdr:rowOff>
        </xdr:from>
        <xdr:to>
          <xdr:col>18</xdr:col>
          <xdr:colOff>647700</xdr:colOff>
          <xdr:row>25</xdr:row>
          <xdr:rowOff>165100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6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720725</xdr:colOff>
      <xdr:row>69</xdr:row>
      <xdr:rowOff>47625</xdr:rowOff>
    </xdr:from>
    <xdr:to>
      <xdr:col>10</xdr:col>
      <xdr:colOff>47625</xdr:colOff>
      <xdr:row>71</xdr:row>
      <xdr:rowOff>180975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578725" y="131921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723900</xdr:colOff>
      <xdr:row>72</xdr:row>
      <xdr:rowOff>38100</xdr:rowOff>
    </xdr:from>
    <xdr:to>
      <xdr:col>10</xdr:col>
      <xdr:colOff>38100</xdr:colOff>
      <xdr:row>74</xdr:row>
      <xdr:rowOff>171450</xdr:rowOff>
    </xdr:to>
    <xdr:sp macro="" textlink="">
      <xdr:nvSpPr>
        <xdr:cNvPr id="3" name="Accolade fermant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2280900" y="5181600"/>
          <a:ext cx="1397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12700</xdr:colOff>
      <xdr:row>80</xdr:row>
      <xdr:rowOff>63500</xdr:rowOff>
    </xdr:from>
    <xdr:to>
      <xdr:col>10</xdr:col>
      <xdr:colOff>50800</xdr:colOff>
      <xdr:row>83</xdr:row>
      <xdr:rowOff>6350</xdr:rowOff>
    </xdr:to>
    <xdr:sp macro="" textlink="">
      <xdr:nvSpPr>
        <xdr:cNvPr id="4" name="Accolade fermant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594600" y="15303500"/>
          <a:ext cx="381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13</xdr:col>
      <xdr:colOff>101600</xdr:colOff>
      <xdr:row>84</xdr:row>
      <xdr:rowOff>63500</xdr:rowOff>
    </xdr:from>
    <xdr:to>
      <xdr:col>18</xdr:col>
      <xdr:colOff>486289</xdr:colOff>
      <xdr:row>96</xdr:row>
      <xdr:rowOff>73345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5200" y="11303000"/>
          <a:ext cx="4004189" cy="2295845"/>
        </a:xfrm>
        <a:prstGeom prst="rect">
          <a:avLst/>
        </a:prstGeom>
      </xdr:spPr>
    </xdr:pic>
    <xdr:clientData/>
  </xdr:twoCellAnchor>
  <xdr:twoCellAnchor>
    <xdr:from>
      <xdr:col>14</xdr:col>
      <xdr:colOff>733425</xdr:colOff>
      <xdr:row>34</xdr:row>
      <xdr:rowOff>47625</xdr:rowOff>
    </xdr:from>
    <xdr:to>
      <xdr:col>15</xdr:col>
      <xdr:colOff>47625</xdr:colOff>
      <xdr:row>36</xdr:row>
      <xdr:rowOff>180975</xdr:rowOff>
    </xdr:to>
    <xdr:sp macro="" textlink="">
      <xdr:nvSpPr>
        <xdr:cNvPr id="9" name="Accolade fermant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34578925" y="4810125"/>
          <a:ext cx="1397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9525</xdr:colOff>
      <xdr:row>42</xdr:row>
      <xdr:rowOff>60325</xdr:rowOff>
    </xdr:from>
    <xdr:to>
      <xdr:col>15</xdr:col>
      <xdr:colOff>60325</xdr:colOff>
      <xdr:row>45</xdr:row>
      <xdr:rowOff>3175</xdr:rowOff>
    </xdr:to>
    <xdr:sp macro="" textlink="">
      <xdr:nvSpPr>
        <xdr:cNvPr id="12" name="Accolade fermant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1210925" y="200628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12700</xdr:colOff>
      <xdr:row>37</xdr:row>
      <xdr:rowOff>76200</xdr:rowOff>
    </xdr:from>
    <xdr:to>
      <xdr:col>15</xdr:col>
      <xdr:colOff>50800</xdr:colOff>
      <xdr:row>40</xdr:row>
      <xdr:rowOff>19050</xdr:rowOff>
    </xdr:to>
    <xdr:sp macro="" textlink="">
      <xdr:nvSpPr>
        <xdr:cNvPr id="13" name="Accolade fermant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1214100" y="19126200"/>
          <a:ext cx="381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19</xdr:col>
      <xdr:colOff>0</xdr:colOff>
      <xdr:row>47</xdr:row>
      <xdr:rowOff>0</xdr:rowOff>
    </xdr:from>
    <xdr:to>
      <xdr:col>25</xdr:col>
      <xdr:colOff>596900</xdr:colOff>
      <xdr:row>60</xdr:row>
      <xdr:rowOff>144895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542925</xdr:colOff>
      <xdr:row>25</xdr:row>
      <xdr:rowOff>47625</xdr:rowOff>
    </xdr:from>
    <xdr:to>
      <xdr:col>45</xdr:col>
      <xdr:colOff>593725</xdr:colOff>
      <xdr:row>27</xdr:row>
      <xdr:rowOff>180975</xdr:rowOff>
    </xdr:to>
    <xdr:sp macro="" textlink="">
      <xdr:nvSpPr>
        <xdr:cNvPr id="6" name="Accolade fermante 5">
          <a:extLst>
            <a:ext uri="{FF2B5EF4-FFF2-40B4-BE49-F238E27FC236}">
              <a16:creationId xmlns:a16="http://schemas.microsoft.com/office/drawing/2014/main" id="{D418A8C0-E435-5C45-9277-5CF6A4CDA8D8}"/>
            </a:ext>
          </a:extLst>
        </xdr:cNvPr>
        <xdr:cNvSpPr/>
      </xdr:nvSpPr>
      <xdr:spPr>
        <a:xfrm>
          <a:off x="34578925" y="48101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14</xdr:col>
      <xdr:colOff>723899</xdr:colOff>
      <xdr:row>45</xdr:row>
      <xdr:rowOff>63500</xdr:rowOff>
    </xdr:from>
    <xdr:to>
      <xdr:col>15</xdr:col>
      <xdr:colOff>45718</xdr:colOff>
      <xdr:row>46</xdr:row>
      <xdr:rowOff>177800</xdr:rowOff>
    </xdr:to>
    <xdr:sp macro="" textlink="">
      <xdr:nvSpPr>
        <xdr:cNvPr id="7" name="Accolade fermante 6">
          <a:extLst>
            <a:ext uri="{FF2B5EF4-FFF2-40B4-BE49-F238E27FC236}">
              <a16:creationId xmlns:a16="http://schemas.microsoft.com/office/drawing/2014/main" id="{63674326-CCC2-F749-936C-F472AA906305}"/>
            </a:ext>
          </a:extLst>
        </xdr:cNvPr>
        <xdr:cNvSpPr/>
      </xdr:nvSpPr>
      <xdr:spPr>
        <a:xfrm>
          <a:off x="11201399" y="20637500"/>
          <a:ext cx="45719" cy="304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47625</xdr:colOff>
      <xdr:row>50</xdr:row>
      <xdr:rowOff>34925</xdr:rowOff>
    </xdr:from>
    <xdr:to>
      <xdr:col>15</xdr:col>
      <xdr:colOff>98425</xdr:colOff>
      <xdr:row>52</xdr:row>
      <xdr:rowOff>168275</xdr:rowOff>
    </xdr:to>
    <xdr:sp macro="" textlink="">
      <xdr:nvSpPr>
        <xdr:cNvPr id="8" name="Accolade fermante 7">
          <a:extLst>
            <a:ext uri="{FF2B5EF4-FFF2-40B4-BE49-F238E27FC236}">
              <a16:creationId xmlns:a16="http://schemas.microsoft.com/office/drawing/2014/main" id="{469D5FBA-68BB-5142-8C67-94E1782D57C7}"/>
            </a:ext>
          </a:extLst>
        </xdr:cNvPr>
        <xdr:cNvSpPr/>
      </xdr:nvSpPr>
      <xdr:spPr>
        <a:xfrm>
          <a:off x="11249025" y="215614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38099</xdr:colOff>
      <xdr:row>53</xdr:row>
      <xdr:rowOff>38100</xdr:rowOff>
    </xdr:from>
    <xdr:to>
      <xdr:col>15</xdr:col>
      <xdr:colOff>83818</xdr:colOff>
      <xdr:row>54</xdr:row>
      <xdr:rowOff>152400</xdr:rowOff>
    </xdr:to>
    <xdr:sp macro="" textlink="">
      <xdr:nvSpPr>
        <xdr:cNvPr id="20" name="Accolade fermante 19">
          <a:extLst>
            <a:ext uri="{FF2B5EF4-FFF2-40B4-BE49-F238E27FC236}">
              <a16:creationId xmlns:a16="http://schemas.microsoft.com/office/drawing/2014/main" id="{E9BD883C-E062-3C47-93BE-99B5E1955DF3}"/>
            </a:ext>
          </a:extLst>
        </xdr:cNvPr>
        <xdr:cNvSpPr/>
      </xdr:nvSpPr>
      <xdr:spPr>
        <a:xfrm>
          <a:off x="11239499" y="22136100"/>
          <a:ext cx="45719" cy="304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34925</xdr:colOff>
      <xdr:row>58</xdr:row>
      <xdr:rowOff>34925</xdr:rowOff>
    </xdr:from>
    <xdr:to>
      <xdr:col>15</xdr:col>
      <xdr:colOff>85725</xdr:colOff>
      <xdr:row>60</xdr:row>
      <xdr:rowOff>168275</xdr:rowOff>
    </xdr:to>
    <xdr:sp macro="" textlink="">
      <xdr:nvSpPr>
        <xdr:cNvPr id="21" name="Accolade fermante 20">
          <a:extLst>
            <a:ext uri="{FF2B5EF4-FFF2-40B4-BE49-F238E27FC236}">
              <a16:creationId xmlns:a16="http://schemas.microsoft.com/office/drawing/2014/main" id="{38D7A894-5ABC-F94B-916A-17F585632B8A}"/>
            </a:ext>
          </a:extLst>
        </xdr:cNvPr>
        <xdr:cNvSpPr/>
      </xdr:nvSpPr>
      <xdr:spPr>
        <a:xfrm>
          <a:off x="11236325" y="230854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25399</xdr:colOff>
      <xdr:row>61</xdr:row>
      <xdr:rowOff>38100</xdr:rowOff>
    </xdr:from>
    <xdr:to>
      <xdr:col>15</xdr:col>
      <xdr:colOff>71118</xdr:colOff>
      <xdr:row>62</xdr:row>
      <xdr:rowOff>152400</xdr:rowOff>
    </xdr:to>
    <xdr:sp macro="" textlink="">
      <xdr:nvSpPr>
        <xdr:cNvPr id="22" name="Accolade fermante 21">
          <a:extLst>
            <a:ext uri="{FF2B5EF4-FFF2-40B4-BE49-F238E27FC236}">
              <a16:creationId xmlns:a16="http://schemas.microsoft.com/office/drawing/2014/main" id="{53A02F34-9688-CB46-AF2E-8D09A7B97D2C}"/>
            </a:ext>
          </a:extLst>
        </xdr:cNvPr>
        <xdr:cNvSpPr/>
      </xdr:nvSpPr>
      <xdr:spPr>
        <a:xfrm>
          <a:off x="11226799" y="23660100"/>
          <a:ext cx="45719" cy="304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22225</xdr:colOff>
      <xdr:row>77</xdr:row>
      <xdr:rowOff>60325</xdr:rowOff>
    </xdr:from>
    <xdr:to>
      <xdr:col>10</xdr:col>
      <xdr:colOff>73025</xdr:colOff>
      <xdr:row>80</xdr:row>
      <xdr:rowOff>3175</xdr:rowOff>
    </xdr:to>
    <xdr:sp macro="" textlink="">
      <xdr:nvSpPr>
        <xdr:cNvPr id="25" name="Accolade fermante 24">
          <a:extLst>
            <a:ext uri="{FF2B5EF4-FFF2-40B4-BE49-F238E27FC236}">
              <a16:creationId xmlns:a16="http://schemas.microsoft.com/office/drawing/2014/main" id="{71E7C820-4484-5F43-84EA-B3ED83854B83}"/>
            </a:ext>
          </a:extLst>
        </xdr:cNvPr>
        <xdr:cNvSpPr/>
      </xdr:nvSpPr>
      <xdr:spPr>
        <a:xfrm>
          <a:off x="7604125" y="147288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12700</xdr:colOff>
      <xdr:row>88</xdr:row>
      <xdr:rowOff>76200</xdr:rowOff>
    </xdr:from>
    <xdr:to>
      <xdr:col>10</xdr:col>
      <xdr:colOff>50800</xdr:colOff>
      <xdr:row>91</xdr:row>
      <xdr:rowOff>19050</xdr:rowOff>
    </xdr:to>
    <xdr:sp macro="" textlink="">
      <xdr:nvSpPr>
        <xdr:cNvPr id="26" name="Accolade fermante 25">
          <a:extLst>
            <a:ext uri="{FF2B5EF4-FFF2-40B4-BE49-F238E27FC236}">
              <a16:creationId xmlns:a16="http://schemas.microsoft.com/office/drawing/2014/main" id="{F4BD0891-FDB7-6F46-997D-D0DDC0258F28}"/>
            </a:ext>
          </a:extLst>
        </xdr:cNvPr>
        <xdr:cNvSpPr/>
      </xdr:nvSpPr>
      <xdr:spPr>
        <a:xfrm>
          <a:off x="7594600" y="16840200"/>
          <a:ext cx="381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22225</xdr:colOff>
      <xdr:row>85</xdr:row>
      <xdr:rowOff>73025</xdr:rowOff>
    </xdr:from>
    <xdr:to>
      <xdr:col>10</xdr:col>
      <xdr:colOff>73025</xdr:colOff>
      <xdr:row>88</xdr:row>
      <xdr:rowOff>15875</xdr:rowOff>
    </xdr:to>
    <xdr:sp macro="" textlink="">
      <xdr:nvSpPr>
        <xdr:cNvPr id="27" name="Accolade fermante 26">
          <a:extLst>
            <a:ext uri="{FF2B5EF4-FFF2-40B4-BE49-F238E27FC236}">
              <a16:creationId xmlns:a16="http://schemas.microsoft.com/office/drawing/2014/main" id="{8D2006CF-8D48-EA4D-A747-CB7FA74FC8D5}"/>
            </a:ext>
          </a:extLst>
        </xdr:cNvPr>
        <xdr:cNvSpPr/>
      </xdr:nvSpPr>
      <xdr:spPr>
        <a:xfrm>
          <a:off x="7604125" y="162655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12700</xdr:colOff>
      <xdr:row>96</xdr:row>
      <xdr:rowOff>63500</xdr:rowOff>
    </xdr:from>
    <xdr:to>
      <xdr:col>10</xdr:col>
      <xdr:colOff>50800</xdr:colOff>
      <xdr:row>99</xdr:row>
      <xdr:rowOff>6350</xdr:rowOff>
    </xdr:to>
    <xdr:sp macro="" textlink="">
      <xdr:nvSpPr>
        <xdr:cNvPr id="28" name="Accolade fermante 27">
          <a:extLst>
            <a:ext uri="{FF2B5EF4-FFF2-40B4-BE49-F238E27FC236}">
              <a16:creationId xmlns:a16="http://schemas.microsoft.com/office/drawing/2014/main" id="{70A66CD2-F984-0747-B2B4-DDFB6E05A214}"/>
            </a:ext>
          </a:extLst>
        </xdr:cNvPr>
        <xdr:cNvSpPr/>
      </xdr:nvSpPr>
      <xdr:spPr>
        <a:xfrm>
          <a:off x="7594600" y="18351500"/>
          <a:ext cx="381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22225</xdr:colOff>
      <xdr:row>93</xdr:row>
      <xdr:rowOff>60325</xdr:rowOff>
    </xdr:from>
    <xdr:to>
      <xdr:col>10</xdr:col>
      <xdr:colOff>73025</xdr:colOff>
      <xdr:row>96</xdr:row>
      <xdr:rowOff>3175</xdr:rowOff>
    </xdr:to>
    <xdr:sp macro="" textlink="">
      <xdr:nvSpPr>
        <xdr:cNvPr id="29" name="Accolade fermante 28">
          <a:extLst>
            <a:ext uri="{FF2B5EF4-FFF2-40B4-BE49-F238E27FC236}">
              <a16:creationId xmlns:a16="http://schemas.microsoft.com/office/drawing/2014/main" id="{368AA5BA-E614-CA4B-9414-9754994880D8}"/>
            </a:ext>
          </a:extLst>
        </xdr:cNvPr>
        <xdr:cNvSpPr/>
      </xdr:nvSpPr>
      <xdr:spPr>
        <a:xfrm>
          <a:off x="7604125" y="177768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12700</xdr:colOff>
      <xdr:row>103</xdr:row>
      <xdr:rowOff>38100</xdr:rowOff>
    </xdr:from>
    <xdr:to>
      <xdr:col>10</xdr:col>
      <xdr:colOff>50800</xdr:colOff>
      <xdr:row>105</xdr:row>
      <xdr:rowOff>171450</xdr:rowOff>
    </xdr:to>
    <xdr:sp macro="" textlink="">
      <xdr:nvSpPr>
        <xdr:cNvPr id="30" name="Accolade fermante 29">
          <a:extLst>
            <a:ext uri="{FF2B5EF4-FFF2-40B4-BE49-F238E27FC236}">
              <a16:creationId xmlns:a16="http://schemas.microsoft.com/office/drawing/2014/main" id="{FF3A31D2-729F-C845-81CE-638776EA6708}"/>
            </a:ext>
          </a:extLst>
        </xdr:cNvPr>
        <xdr:cNvSpPr/>
      </xdr:nvSpPr>
      <xdr:spPr>
        <a:xfrm>
          <a:off x="7594600" y="19659600"/>
          <a:ext cx="381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22225</xdr:colOff>
      <xdr:row>100</xdr:row>
      <xdr:rowOff>34925</xdr:rowOff>
    </xdr:from>
    <xdr:to>
      <xdr:col>10</xdr:col>
      <xdr:colOff>73025</xdr:colOff>
      <xdr:row>102</xdr:row>
      <xdr:rowOff>168275</xdr:rowOff>
    </xdr:to>
    <xdr:sp macro="" textlink="">
      <xdr:nvSpPr>
        <xdr:cNvPr id="31" name="Accolade fermante 30">
          <a:extLst>
            <a:ext uri="{FF2B5EF4-FFF2-40B4-BE49-F238E27FC236}">
              <a16:creationId xmlns:a16="http://schemas.microsoft.com/office/drawing/2014/main" id="{8B1D3C71-B0C9-E441-827D-12175A636B65}"/>
            </a:ext>
          </a:extLst>
        </xdr:cNvPr>
        <xdr:cNvSpPr/>
      </xdr:nvSpPr>
      <xdr:spPr>
        <a:xfrm>
          <a:off x="7604125" y="19084925"/>
          <a:ext cx="50800" cy="5143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368300</xdr:colOff>
          <xdr:row>1</xdr:row>
          <xdr:rowOff>101600</xdr:rowOff>
        </xdr:from>
        <xdr:to>
          <xdr:col>14</xdr:col>
          <xdr:colOff>723900</xdr:colOff>
          <xdr:row>20</xdr:row>
          <xdr:rowOff>152400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51FCB7D2-6719-C94C-B84E-80608A2CB7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lini/Desktop/Nalini/articles/NewMed%20NM102/Mfd%20data/evolvability/coli/20200802%20Ec-Rifa%20NM102.xlsx" TargetMode="External"/><Relationship Id="rId1" Type="http://schemas.openxmlformats.org/officeDocument/2006/relationships/externalLinkPath" Target="/Users/nalini/Desktop/Nalini/articles/NewMed%20NM102/Mfd%20data/evolvability/coli/20200802%20Ec-Rifa%20NM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ap Ec"/>
      <sheetName val="Rifa-0"/>
      <sheetName val="Rifa-1"/>
      <sheetName val="Rifa-2"/>
      <sheetName val="Rifa-3"/>
      <sheetName val="Rifa-4"/>
    </sheetNames>
    <sheetDataSet>
      <sheetData sheetId="0">
        <row r="29">
          <cell r="AE29">
            <v>24</v>
          </cell>
          <cell r="AF29">
            <v>48</v>
          </cell>
          <cell r="AG29">
            <v>72</v>
          </cell>
          <cell r="AH29">
            <v>96</v>
          </cell>
        </row>
        <row r="30">
          <cell r="AC30" t="str">
            <v>DMSO</v>
          </cell>
        </row>
        <row r="31">
          <cell r="AE31">
            <v>15.625</v>
          </cell>
          <cell r="AF31">
            <v>15.625</v>
          </cell>
          <cell r="AG31">
            <v>500</v>
          </cell>
          <cell r="AH31">
            <v>2000</v>
          </cell>
        </row>
        <row r="32">
          <cell r="AC32" t="str">
            <v>NM102</v>
          </cell>
        </row>
        <row r="33">
          <cell r="AE33">
            <v>15.625</v>
          </cell>
          <cell r="AF33">
            <v>15.625</v>
          </cell>
          <cell r="AG33">
            <v>62.5</v>
          </cell>
          <cell r="AH33">
            <v>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oleObject" Target="../embeddings/oleObject4.bin"/><Relationship Id="rId7" Type="http://schemas.openxmlformats.org/officeDocument/2006/relationships/oleObject" Target="../embeddings/oleObject6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9.emf"/><Relationship Id="rId5" Type="http://schemas.openxmlformats.org/officeDocument/2006/relationships/oleObject" Target="../embeddings/oleObject5.bin"/><Relationship Id="rId10" Type="http://schemas.openxmlformats.org/officeDocument/2006/relationships/image" Target="../media/image11.emf"/><Relationship Id="rId4" Type="http://schemas.openxmlformats.org/officeDocument/2006/relationships/image" Target="../media/image8.emf"/><Relationship Id="rId9" Type="http://schemas.openxmlformats.org/officeDocument/2006/relationships/oleObject" Target="../embeddings/oleObject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3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12.emf"/><Relationship Id="rId4" Type="http://schemas.openxmlformats.org/officeDocument/2006/relationships/oleObject" Target="../embeddings/oleObject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8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4" Type="http://schemas.openxmlformats.org/officeDocument/2006/relationships/image" Target="../media/image20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82"/>
  <sheetViews>
    <sheetView tabSelected="1" topLeftCell="A66" workbookViewId="0">
      <selection activeCell="Q43" sqref="Q43"/>
    </sheetView>
  </sheetViews>
  <sheetFormatPr baseColWidth="10" defaultRowHeight="15" x14ac:dyDescent="0.2"/>
  <cols>
    <col min="2" max="2" width="11" bestFit="1" customWidth="1"/>
    <col min="3" max="98" width="6.5" customWidth="1"/>
  </cols>
  <sheetData>
    <row r="1" spans="1:98" s="2" customFormat="1" x14ac:dyDescent="0.2">
      <c r="A1" s="2" t="s">
        <v>565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</row>
    <row r="2" spans="1:98" s="1" customFormat="1" x14ac:dyDescent="0.2">
      <c r="B2" s="4">
        <v>0.16216552000000001</v>
      </c>
      <c r="C2" s="4">
        <v>0.23093272000000001</v>
      </c>
      <c r="D2" s="4">
        <v>0.39868302999999999</v>
      </c>
      <c r="E2" s="4">
        <v>0.41702095</v>
      </c>
      <c r="F2" s="4">
        <v>0.43785946999999997</v>
      </c>
      <c r="G2" s="4">
        <v>0.42910734</v>
      </c>
      <c r="H2" s="4">
        <v>0.45328002000000001</v>
      </c>
      <c r="I2" s="4">
        <v>0.50454281000000001</v>
      </c>
      <c r="J2" s="4">
        <v>0.58477122999999998</v>
      </c>
      <c r="K2" s="4">
        <v>0.55476376999999999</v>
      </c>
      <c r="L2" s="4">
        <v>0.41514546000000002</v>
      </c>
      <c r="M2" s="4">
        <v>0.45807287000000002</v>
      </c>
      <c r="N2" s="4">
        <v>0.57601902999999999</v>
      </c>
      <c r="O2" s="4">
        <v>0.52600654999999996</v>
      </c>
      <c r="P2" s="4">
        <v>0.60560977999999999</v>
      </c>
      <c r="Q2" s="4">
        <v>0.45557223000000002</v>
      </c>
      <c r="R2" s="4">
        <v>0.47661916999999998</v>
      </c>
      <c r="S2" s="4">
        <v>0.60831877999999995</v>
      </c>
      <c r="T2" s="4">
        <v>0.55830628000000004</v>
      </c>
      <c r="U2" s="4">
        <v>0.56810039000000001</v>
      </c>
      <c r="V2" s="4">
        <v>0.48620492999999998</v>
      </c>
      <c r="W2" s="4">
        <v>0.57664420000000005</v>
      </c>
      <c r="X2" s="4">
        <v>0.52329751000000002</v>
      </c>
      <c r="Y2" s="4">
        <v>0.60894393000000002</v>
      </c>
      <c r="Z2" s="4">
        <v>0.63103279000000001</v>
      </c>
      <c r="AA2" s="4">
        <v>0.58602153000000001</v>
      </c>
      <c r="AB2" s="4">
        <v>0.61206974999999997</v>
      </c>
      <c r="AC2" s="4">
        <v>0.64770364000000002</v>
      </c>
      <c r="AD2" s="4">
        <v>0.75793957000000001</v>
      </c>
      <c r="AE2" s="4">
        <v>0.63665919999999998</v>
      </c>
      <c r="AF2" s="4">
        <v>0.66520802000000001</v>
      </c>
      <c r="AG2" s="4">
        <v>0.64228560000000001</v>
      </c>
      <c r="AH2" s="4">
        <v>0.57476874</v>
      </c>
      <c r="AI2" s="4">
        <v>0.57518544999999999</v>
      </c>
      <c r="AJ2" s="4">
        <v>0.63290829000000004</v>
      </c>
      <c r="AK2" s="4">
        <v>0.64207722</v>
      </c>
      <c r="AL2" s="4">
        <v>0.62790701999999998</v>
      </c>
      <c r="AM2" s="4">
        <v>0.60081695000000002</v>
      </c>
      <c r="AN2" s="4">
        <v>0.69604902999999996</v>
      </c>
      <c r="AO2" s="4">
        <v>0.61415361000000002</v>
      </c>
      <c r="AP2" s="4">
        <v>0.51808787000000001</v>
      </c>
      <c r="AQ2" s="4">
        <v>0.73168297999999998</v>
      </c>
      <c r="AR2" s="4">
        <v>0.63978497999999995</v>
      </c>
      <c r="AS2" s="4">
        <v>0.64478623000000002</v>
      </c>
      <c r="AT2" s="4">
        <v>0.68167047000000003</v>
      </c>
      <c r="AU2" s="4">
        <v>0.66312415999999996</v>
      </c>
      <c r="AV2" s="4">
        <v>0.66729185999999996</v>
      </c>
      <c r="AW2" s="4">
        <v>0.65145452999999998</v>
      </c>
      <c r="AX2" s="4">
        <v>0.66645832000000005</v>
      </c>
      <c r="AY2" s="4">
        <v>0.65666420999999997</v>
      </c>
      <c r="AZ2" s="4">
        <v>0.63540890999999999</v>
      </c>
      <c r="BA2" s="4">
        <v>0.65947741999999998</v>
      </c>
      <c r="BB2" s="4">
        <v>0.74481127999999996</v>
      </c>
      <c r="BC2" s="4">
        <v>0.66624992000000005</v>
      </c>
      <c r="BD2" s="4">
        <v>0.67760695000000004</v>
      </c>
      <c r="BE2" s="4">
        <v>0.67729435000000004</v>
      </c>
      <c r="BF2" s="4">
        <v>0.79201054000000004</v>
      </c>
      <c r="BG2" s="4">
        <v>0.63978497999999995</v>
      </c>
      <c r="BH2" s="4">
        <v>0.63790948000000003</v>
      </c>
      <c r="BI2" s="4">
        <v>0.68260818000000001</v>
      </c>
      <c r="BJ2" s="4">
        <v>0.67854468000000001</v>
      </c>
      <c r="BK2" s="4">
        <v>0.74949991000000005</v>
      </c>
      <c r="BL2" s="4">
        <v>0.69823709</v>
      </c>
      <c r="BM2" s="4">
        <v>0.72730684000000001</v>
      </c>
      <c r="BN2" s="4">
        <v>0.72324337000000005</v>
      </c>
      <c r="BO2" s="4">
        <v>0.67416860000000001</v>
      </c>
      <c r="BP2" s="4">
        <v>0.68729684999999996</v>
      </c>
      <c r="BQ2" s="4">
        <v>0.71886726999999995</v>
      </c>
      <c r="BR2" s="4">
        <v>0.71084440999999998</v>
      </c>
      <c r="BS2" s="4">
        <v>0.68208721000000005</v>
      </c>
      <c r="BT2" s="4">
        <v>0.70542638999999996</v>
      </c>
      <c r="BU2" s="4">
        <v>0.72418110000000002</v>
      </c>
      <c r="BV2" s="4">
        <v>0.67510632999999998</v>
      </c>
      <c r="BW2" s="4">
        <v>0.73626745000000005</v>
      </c>
      <c r="BX2" s="4">
        <v>0.73293332</v>
      </c>
      <c r="BY2" s="4">
        <v>0.75689757999999996</v>
      </c>
      <c r="BZ2" s="4">
        <v>0.76023180999999995</v>
      </c>
      <c r="CA2" s="4">
        <v>0.74835377000000003</v>
      </c>
      <c r="CB2" s="4">
        <v>0.76710849000000003</v>
      </c>
      <c r="CC2" s="4">
        <v>0.68885976999999998</v>
      </c>
      <c r="CD2" s="4">
        <v>0.69584067999999999</v>
      </c>
      <c r="CE2" s="4">
        <v>0.78825962999999999</v>
      </c>
      <c r="CF2" s="4">
        <v>0.70834377999999998</v>
      </c>
      <c r="CG2" s="4">
        <v>0.80888974999999996</v>
      </c>
      <c r="CH2" s="4">
        <v>0.73355840999999999</v>
      </c>
      <c r="CI2" s="4">
        <v>0.77919477999999998</v>
      </c>
      <c r="CJ2" s="4">
        <v>0.71355341999999999</v>
      </c>
      <c r="CK2" s="4">
        <v>0.79419857999999999</v>
      </c>
      <c r="CL2" s="4">
        <v>0.77356844000000002</v>
      </c>
      <c r="CM2" s="4">
        <v>0.73730934000000004</v>
      </c>
      <c r="CN2" s="4">
        <v>0.84921237999999999</v>
      </c>
      <c r="CO2" s="4">
        <v>0.79763704000000002</v>
      </c>
      <c r="CP2" s="4">
        <v>0.78857215999999997</v>
      </c>
      <c r="CQ2" s="4">
        <v>0.78982255000000001</v>
      </c>
      <c r="CR2" s="4">
        <v>0.85608901000000004</v>
      </c>
      <c r="CS2" s="4">
        <v>0.78836375999999997</v>
      </c>
      <c r="CT2" s="4">
        <v>1</v>
      </c>
    </row>
    <row r="3" spans="1:98" s="1" customFormat="1" x14ac:dyDescent="0.2">
      <c r="B3" s="17">
        <v>0.15366695999999999</v>
      </c>
      <c r="C3" s="17">
        <v>0.20637974000000001</v>
      </c>
      <c r="D3" s="17">
        <v>0.46868862999999999</v>
      </c>
      <c r="E3" s="17">
        <v>0.49881019999999998</v>
      </c>
      <c r="F3" s="17">
        <v>0.50885071000000004</v>
      </c>
      <c r="G3" s="17">
        <v>0.59503192000000005</v>
      </c>
      <c r="H3" s="17">
        <v>0.61134781000000005</v>
      </c>
      <c r="I3" s="17">
        <v>0.60130724000000002</v>
      </c>
      <c r="J3" s="17">
        <v>0.57076733000000002</v>
      </c>
      <c r="K3" s="17">
        <v>0.63477574000000003</v>
      </c>
      <c r="L3" s="17">
        <v>0.77617986000000005</v>
      </c>
      <c r="M3" s="17">
        <v>0.75944560999999999</v>
      </c>
      <c r="N3" s="17">
        <v>0.65653021</v>
      </c>
      <c r="O3" s="17">
        <v>0.70840628999999999</v>
      </c>
      <c r="P3" s="17">
        <v>0.62891869</v>
      </c>
      <c r="Q3" s="17">
        <v>0.78329187</v>
      </c>
      <c r="R3" s="17">
        <v>0.79207729999999998</v>
      </c>
      <c r="S3" s="17">
        <v>0.66113213999999998</v>
      </c>
      <c r="T3" s="17">
        <v>0.72555877999999996</v>
      </c>
      <c r="U3" s="17">
        <v>0.72388536000000003</v>
      </c>
      <c r="V3" s="17">
        <v>0.81215842000000005</v>
      </c>
      <c r="W3" s="17">
        <v>0.73267084999999998</v>
      </c>
      <c r="X3" s="17">
        <v>0.79333237999999995</v>
      </c>
      <c r="Y3" s="17">
        <v>0.71886514000000001</v>
      </c>
      <c r="Z3" s="17">
        <v>0.71258975999999996</v>
      </c>
      <c r="AA3" s="17">
        <v>0.75944564000000003</v>
      </c>
      <c r="AB3" s="17">
        <v>0.73769110999999998</v>
      </c>
      <c r="AC3" s="17">
        <v>0.70338599999999996</v>
      </c>
      <c r="AD3" s="17">
        <v>0.59670533999999997</v>
      </c>
      <c r="AE3" s="17">
        <v>0.71928347000000004</v>
      </c>
      <c r="AF3" s="17">
        <v>0.69292715999999999</v>
      </c>
      <c r="AG3" s="17">
        <v>0.72681384000000004</v>
      </c>
      <c r="AH3" s="17">
        <v>0.79835270000000003</v>
      </c>
      <c r="AI3" s="17">
        <v>0.80128111999999996</v>
      </c>
      <c r="AJ3" s="17">
        <v>0.74898671000000006</v>
      </c>
      <c r="AK3" s="17">
        <v>0.74145634000000005</v>
      </c>
      <c r="AL3" s="17">
        <v>0.75693549999999998</v>
      </c>
      <c r="AM3" s="17">
        <v>0.78412855999999997</v>
      </c>
      <c r="AN3" s="17">
        <v>0.68958025999999994</v>
      </c>
      <c r="AO3" s="17">
        <v>0.77157790999999998</v>
      </c>
      <c r="AP3" s="17">
        <v>0.86821802000000003</v>
      </c>
      <c r="AQ3" s="17">
        <v>0.6582036</v>
      </c>
      <c r="AR3" s="17">
        <v>0.75066018999999995</v>
      </c>
      <c r="AS3" s="17">
        <v>0.74689499000000004</v>
      </c>
      <c r="AT3" s="17">
        <v>0.71217149000000002</v>
      </c>
      <c r="AU3" s="17">
        <v>0.73099745999999999</v>
      </c>
      <c r="AV3" s="17">
        <v>0.72848732000000005</v>
      </c>
      <c r="AW3" s="17">
        <v>0.75024179000000002</v>
      </c>
      <c r="AX3" s="17">
        <v>0.74647655999999996</v>
      </c>
      <c r="AY3" s="17">
        <v>0.75651710999999999</v>
      </c>
      <c r="AZ3" s="17">
        <v>0.77868998</v>
      </c>
      <c r="BA3" s="17">
        <v>0.75526205000000002</v>
      </c>
      <c r="BB3" s="17">
        <v>0.67953978000000004</v>
      </c>
      <c r="BC3" s="17">
        <v>0.75902722</v>
      </c>
      <c r="BD3" s="17">
        <v>0.75024183</v>
      </c>
      <c r="BE3" s="17">
        <v>0.75149684999999999</v>
      </c>
      <c r="BF3" s="17">
        <v>0.65360167999999996</v>
      </c>
      <c r="BG3" s="17">
        <v>0.80881152000000001</v>
      </c>
      <c r="BH3" s="17">
        <v>0.81466855999999999</v>
      </c>
      <c r="BI3" s="17">
        <v>0.77115957999999996</v>
      </c>
      <c r="BJ3" s="17">
        <v>0.77617983000000002</v>
      </c>
      <c r="BK3" s="17">
        <v>0.70715119999999998</v>
      </c>
      <c r="BL3" s="17">
        <v>0.77576144000000002</v>
      </c>
      <c r="BM3" s="17">
        <v>0.75107849000000004</v>
      </c>
      <c r="BN3" s="17">
        <v>0.76111905999999996</v>
      </c>
      <c r="BO3" s="17">
        <v>0.81592361999999996</v>
      </c>
      <c r="BP3" s="17">
        <v>0.80379131999999998</v>
      </c>
      <c r="BQ3" s="17">
        <v>0.77450644000000002</v>
      </c>
      <c r="BR3" s="17">
        <v>0.78496526</v>
      </c>
      <c r="BS3" s="17">
        <v>0.81466850000000002</v>
      </c>
      <c r="BT3" s="17">
        <v>0.79333237999999995</v>
      </c>
      <c r="BU3" s="17">
        <v>0.77492475000000005</v>
      </c>
      <c r="BV3" s="17">
        <v>0.8255458</v>
      </c>
      <c r="BW3" s="17">
        <v>0.77910831000000003</v>
      </c>
      <c r="BX3" s="17">
        <v>0.78663870999999996</v>
      </c>
      <c r="BY3" s="17">
        <v>0.76404751000000004</v>
      </c>
      <c r="BZ3" s="17">
        <v>0.76948618999999996</v>
      </c>
      <c r="CA3" s="17">
        <v>0.78998557999999997</v>
      </c>
      <c r="CB3" s="17">
        <v>0.77241462999999999</v>
      </c>
      <c r="CC3" s="17">
        <v>0.85232047</v>
      </c>
      <c r="CD3" s="17">
        <v>0.84604519</v>
      </c>
      <c r="CE3" s="17">
        <v>0.76990455000000002</v>
      </c>
      <c r="CF3" s="17">
        <v>0.85524900999999998</v>
      </c>
      <c r="CG3" s="17">
        <v>0.76446586999999999</v>
      </c>
      <c r="CH3" s="17">
        <v>0.84395337000000004</v>
      </c>
      <c r="CI3" s="17">
        <v>0.80253613999999995</v>
      </c>
      <c r="CJ3" s="17">
        <v>0.87574843000000002</v>
      </c>
      <c r="CK3" s="17">
        <v>0.79542416000000005</v>
      </c>
      <c r="CL3" s="17">
        <v>0.84604520000000005</v>
      </c>
      <c r="CM3" s="17">
        <v>0.88746232999999997</v>
      </c>
      <c r="CN3" s="17">
        <v>0.78036335999999995</v>
      </c>
      <c r="CO3" s="17">
        <v>0.84353509999999998</v>
      </c>
      <c r="CP3" s="17">
        <v>0.87449337000000005</v>
      </c>
      <c r="CQ3" s="17">
        <v>0.89164589000000005</v>
      </c>
      <c r="CR3" s="17">
        <v>0.85273889000000003</v>
      </c>
      <c r="CS3" s="17">
        <v>0.96402138999999998</v>
      </c>
      <c r="CT3" s="17">
        <v>1</v>
      </c>
    </row>
    <row r="4" spans="1:98" s="5" customFormat="1" ht="14" x14ac:dyDescent="0.2">
      <c r="A4" s="18" t="s">
        <v>125</v>
      </c>
      <c r="B4" s="19">
        <v>2</v>
      </c>
      <c r="C4" s="19">
        <v>2</v>
      </c>
      <c r="D4" s="19">
        <v>2</v>
      </c>
      <c r="E4" s="19">
        <v>2</v>
      </c>
      <c r="F4" s="19">
        <v>2</v>
      </c>
      <c r="G4" s="19">
        <v>2</v>
      </c>
      <c r="H4" s="19">
        <v>2</v>
      </c>
      <c r="I4" s="19">
        <v>2</v>
      </c>
      <c r="J4" s="19">
        <v>2</v>
      </c>
      <c r="K4" s="19">
        <v>2</v>
      </c>
      <c r="L4" s="19">
        <v>2</v>
      </c>
      <c r="M4" s="19">
        <v>2</v>
      </c>
      <c r="N4" s="19">
        <v>2</v>
      </c>
      <c r="O4" s="19">
        <v>2</v>
      </c>
      <c r="P4" s="19">
        <v>2</v>
      </c>
      <c r="Q4" s="19">
        <v>2</v>
      </c>
      <c r="R4" s="19">
        <v>2</v>
      </c>
      <c r="S4" s="19">
        <v>2</v>
      </c>
      <c r="T4" s="19">
        <v>2</v>
      </c>
      <c r="U4" s="19">
        <v>2</v>
      </c>
      <c r="V4" s="19">
        <v>2</v>
      </c>
      <c r="W4" s="19">
        <v>2</v>
      </c>
      <c r="X4" s="19">
        <v>2</v>
      </c>
      <c r="Y4" s="19">
        <v>2</v>
      </c>
      <c r="Z4" s="19">
        <v>2</v>
      </c>
      <c r="AA4" s="19">
        <v>2</v>
      </c>
      <c r="AB4" s="19">
        <v>2</v>
      </c>
      <c r="AC4" s="19">
        <v>2</v>
      </c>
      <c r="AD4" s="19">
        <v>2</v>
      </c>
      <c r="AE4" s="19">
        <v>2</v>
      </c>
      <c r="AF4" s="19">
        <v>2</v>
      </c>
      <c r="AG4" s="19">
        <v>2</v>
      </c>
      <c r="AH4" s="19">
        <v>2</v>
      </c>
      <c r="AI4" s="19">
        <v>2</v>
      </c>
      <c r="AJ4" s="19">
        <v>2</v>
      </c>
      <c r="AK4" s="19">
        <v>2</v>
      </c>
      <c r="AL4" s="19">
        <v>2</v>
      </c>
      <c r="AM4" s="19">
        <v>2</v>
      </c>
      <c r="AN4" s="19">
        <v>2</v>
      </c>
      <c r="AO4" s="19">
        <v>2</v>
      </c>
      <c r="AP4" s="19">
        <v>2</v>
      </c>
      <c r="AQ4" s="19">
        <v>2</v>
      </c>
      <c r="AR4" s="19">
        <v>2</v>
      </c>
      <c r="AS4" s="19">
        <v>2</v>
      </c>
      <c r="AT4" s="19">
        <v>2</v>
      </c>
      <c r="AU4" s="19">
        <v>2</v>
      </c>
      <c r="AV4" s="19">
        <v>2</v>
      </c>
      <c r="AW4" s="19">
        <v>2</v>
      </c>
      <c r="AX4" s="19">
        <v>2</v>
      </c>
      <c r="AY4" s="19">
        <v>2</v>
      </c>
      <c r="AZ4" s="19">
        <v>2</v>
      </c>
      <c r="BA4" s="19">
        <v>2</v>
      </c>
      <c r="BB4" s="19">
        <v>2</v>
      </c>
      <c r="BC4" s="19">
        <v>2</v>
      </c>
      <c r="BD4" s="19">
        <v>2</v>
      </c>
      <c r="BE4" s="19">
        <v>2</v>
      </c>
      <c r="BF4" s="19">
        <v>2</v>
      </c>
      <c r="BG4" s="19">
        <v>2</v>
      </c>
      <c r="BH4" s="19">
        <v>2</v>
      </c>
      <c r="BI4" s="19">
        <v>2</v>
      </c>
      <c r="BJ4" s="19">
        <v>2</v>
      </c>
      <c r="BK4" s="19">
        <v>2</v>
      </c>
      <c r="BL4" s="19">
        <v>2</v>
      </c>
      <c r="BM4" s="19">
        <v>2</v>
      </c>
      <c r="BN4" s="19">
        <v>2</v>
      </c>
      <c r="BO4" s="19">
        <v>2</v>
      </c>
      <c r="BP4" s="19">
        <v>2</v>
      </c>
      <c r="BQ4" s="19">
        <v>2</v>
      </c>
      <c r="BR4" s="19">
        <v>2</v>
      </c>
      <c r="BS4" s="19">
        <v>2</v>
      </c>
      <c r="BT4" s="19">
        <v>2</v>
      </c>
      <c r="BU4" s="19">
        <v>2</v>
      </c>
      <c r="BV4" s="19">
        <v>2</v>
      </c>
      <c r="BW4" s="19">
        <v>2</v>
      </c>
      <c r="BX4" s="19">
        <v>2</v>
      </c>
      <c r="BY4" s="19">
        <v>2</v>
      </c>
      <c r="BZ4" s="19">
        <v>2</v>
      </c>
      <c r="CA4" s="19">
        <v>2</v>
      </c>
      <c r="CB4" s="19">
        <v>2</v>
      </c>
      <c r="CC4" s="19">
        <v>2</v>
      </c>
      <c r="CD4" s="19">
        <v>2</v>
      </c>
      <c r="CE4" s="19">
        <v>2</v>
      </c>
      <c r="CF4" s="19">
        <v>2</v>
      </c>
      <c r="CG4" s="19">
        <v>2</v>
      </c>
      <c r="CH4" s="19">
        <v>2</v>
      </c>
      <c r="CI4" s="19">
        <v>2</v>
      </c>
      <c r="CJ4" s="19">
        <v>2</v>
      </c>
      <c r="CK4" s="19">
        <v>2</v>
      </c>
      <c r="CL4" s="19">
        <v>2</v>
      </c>
      <c r="CM4" s="19">
        <v>2</v>
      </c>
      <c r="CN4" s="19">
        <v>2</v>
      </c>
      <c r="CO4" s="19">
        <v>2</v>
      </c>
      <c r="CP4" s="19">
        <v>2</v>
      </c>
      <c r="CQ4" s="19">
        <v>2</v>
      </c>
      <c r="CR4" s="19">
        <v>2</v>
      </c>
      <c r="CS4" s="19">
        <v>2</v>
      </c>
      <c r="CT4" s="19">
        <v>2</v>
      </c>
    </row>
    <row r="5" spans="1:98" s="5" customFormat="1" ht="14" x14ac:dyDescent="0.2">
      <c r="A5" s="18" t="s">
        <v>124</v>
      </c>
      <c r="B5" s="19">
        <v>0.15790000000000001</v>
      </c>
      <c r="C5" s="19">
        <v>0.21870000000000001</v>
      </c>
      <c r="D5" s="19">
        <v>0.43369999999999997</v>
      </c>
      <c r="E5" s="19">
        <v>0.45789999999999997</v>
      </c>
      <c r="F5" s="19">
        <v>0.47339999999999999</v>
      </c>
      <c r="G5" s="19">
        <v>0.5121</v>
      </c>
      <c r="H5" s="19">
        <v>0.5323</v>
      </c>
      <c r="I5" s="19">
        <v>0.55289999999999995</v>
      </c>
      <c r="J5" s="19">
        <v>0.57779999999999998</v>
      </c>
      <c r="K5" s="19">
        <v>0.5948</v>
      </c>
      <c r="L5" s="19">
        <v>0.59570000000000001</v>
      </c>
      <c r="M5" s="19">
        <v>0.60880000000000001</v>
      </c>
      <c r="N5" s="19">
        <v>0.61629999999999996</v>
      </c>
      <c r="O5" s="19">
        <v>0.61719999999999997</v>
      </c>
      <c r="P5" s="19">
        <v>0.61729999999999996</v>
      </c>
      <c r="Q5" s="19">
        <v>0.61939999999999995</v>
      </c>
      <c r="R5" s="19">
        <v>0.63429999999999997</v>
      </c>
      <c r="S5" s="19">
        <v>0.63470000000000004</v>
      </c>
      <c r="T5" s="19">
        <v>0.64190000000000003</v>
      </c>
      <c r="U5" s="19">
        <v>0.64600000000000002</v>
      </c>
      <c r="V5" s="19">
        <v>0.6492</v>
      </c>
      <c r="W5" s="19">
        <v>0.65469999999999995</v>
      </c>
      <c r="X5" s="19">
        <v>0.6583</v>
      </c>
      <c r="Y5" s="19">
        <v>0.66390000000000005</v>
      </c>
      <c r="Z5" s="19">
        <v>0.67179999999999995</v>
      </c>
      <c r="AA5" s="19">
        <v>0.67269999999999996</v>
      </c>
      <c r="AB5" s="19">
        <v>0.67490000000000006</v>
      </c>
      <c r="AC5" s="19">
        <v>0.67549999999999999</v>
      </c>
      <c r="AD5" s="19">
        <v>0.67730000000000001</v>
      </c>
      <c r="AE5" s="19">
        <v>0.67800000000000005</v>
      </c>
      <c r="AF5" s="19">
        <v>0.67910000000000004</v>
      </c>
      <c r="AG5" s="19">
        <v>0.6845</v>
      </c>
      <c r="AH5" s="19">
        <v>0.68659999999999999</v>
      </c>
      <c r="AI5" s="19">
        <v>0.68820000000000003</v>
      </c>
      <c r="AJ5" s="19">
        <v>0.69089999999999996</v>
      </c>
      <c r="AK5" s="19">
        <v>0.69179999999999997</v>
      </c>
      <c r="AL5" s="19">
        <v>0.69240000000000002</v>
      </c>
      <c r="AM5" s="19">
        <v>0.6925</v>
      </c>
      <c r="AN5" s="19">
        <v>0.69279999999999997</v>
      </c>
      <c r="AO5" s="19">
        <v>0.69289999999999996</v>
      </c>
      <c r="AP5" s="19">
        <v>0.69320000000000004</v>
      </c>
      <c r="AQ5" s="19">
        <v>0.69489999999999996</v>
      </c>
      <c r="AR5" s="19">
        <v>0.69520000000000004</v>
      </c>
      <c r="AS5" s="19">
        <v>0.69579999999999997</v>
      </c>
      <c r="AT5" s="19">
        <v>0.69689999999999996</v>
      </c>
      <c r="AU5" s="19">
        <v>0.69710000000000005</v>
      </c>
      <c r="AV5" s="19">
        <v>0.69789999999999996</v>
      </c>
      <c r="AW5" s="19">
        <v>0.70079999999999998</v>
      </c>
      <c r="AX5" s="19">
        <v>0.70650000000000002</v>
      </c>
      <c r="AY5" s="19">
        <v>0.70660000000000001</v>
      </c>
      <c r="AZ5" s="19">
        <v>0.70699999999999996</v>
      </c>
      <c r="BA5" s="19">
        <v>0.70740000000000003</v>
      </c>
      <c r="BB5" s="19">
        <v>0.71220000000000006</v>
      </c>
      <c r="BC5" s="19">
        <v>0.71260000000000001</v>
      </c>
      <c r="BD5" s="19">
        <v>0.71389999999999998</v>
      </c>
      <c r="BE5" s="19">
        <v>0.71440000000000003</v>
      </c>
      <c r="BF5" s="19">
        <v>0.7228</v>
      </c>
      <c r="BG5" s="19">
        <v>0.72430000000000005</v>
      </c>
      <c r="BH5" s="19">
        <v>0.72629999999999995</v>
      </c>
      <c r="BI5" s="19">
        <v>0.72689999999999999</v>
      </c>
      <c r="BJ5" s="19">
        <v>0.72740000000000005</v>
      </c>
      <c r="BK5" s="19">
        <v>0.72829999999999995</v>
      </c>
      <c r="BL5" s="19">
        <v>0.73699999999999999</v>
      </c>
      <c r="BM5" s="19">
        <v>0.73919999999999997</v>
      </c>
      <c r="BN5" s="19">
        <v>0.74219999999999997</v>
      </c>
      <c r="BO5" s="19">
        <v>0.745</v>
      </c>
      <c r="BP5" s="19">
        <v>0.74550000000000005</v>
      </c>
      <c r="BQ5" s="19">
        <v>0.74670000000000003</v>
      </c>
      <c r="BR5" s="19">
        <v>0.74790000000000001</v>
      </c>
      <c r="BS5" s="19">
        <v>0.74839999999999995</v>
      </c>
      <c r="BT5" s="19">
        <v>0.74939999999999996</v>
      </c>
      <c r="BU5" s="19">
        <v>0.74960000000000004</v>
      </c>
      <c r="BV5" s="19">
        <v>0.75029999999999997</v>
      </c>
      <c r="BW5" s="19">
        <v>0.75770000000000004</v>
      </c>
      <c r="BX5" s="19">
        <v>0.75980000000000003</v>
      </c>
      <c r="BY5" s="19">
        <v>0.76049999999999995</v>
      </c>
      <c r="BZ5" s="19">
        <v>0.76490000000000002</v>
      </c>
      <c r="CA5" s="19">
        <v>0.76919999999999999</v>
      </c>
      <c r="CB5" s="19">
        <v>0.76980000000000004</v>
      </c>
      <c r="CC5" s="19">
        <v>0.77059999999999995</v>
      </c>
      <c r="CD5" s="19">
        <v>0.77090000000000003</v>
      </c>
      <c r="CE5" s="19">
        <v>0.77910000000000001</v>
      </c>
      <c r="CF5" s="19">
        <v>0.78180000000000005</v>
      </c>
      <c r="CG5" s="19">
        <v>0.78669999999999995</v>
      </c>
      <c r="CH5" s="19">
        <v>0.78879999999999995</v>
      </c>
      <c r="CI5" s="19">
        <v>0.79090000000000005</v>
      </c>
      <c r="CJ5" s="19">
        <v>0.79469999999999996</v>
      </c>
      <c r="CK5" s="19">
        <v>0.79479999999999995</v>
      </c>
      <c r="CL5" s="19">
        <v>0.80979999999999996</v>
      </c>
      <c r="CM5" s="19">
        <v>0.81240000000000001</v>
      </c>
      <c r="CN5" s="19">
        <v>0.81479999999999997</v>
      </c>
      <c r="CO5" s="19">
        <v>0.8206</v>
      </c>
      <c r="CP5" s="19">
        <v>0.83150000000000002</v>
      </c>
      <c r="CQ5" s="19">
        <v>0.8407</v>
      </c>
      <c r="CR5" s="19">
        <v>0.85440000000000005</v>
      </c>
      <c r="CS5" s="19">
        <v>0.87619999999999998</v>
      </c>
      <c r="CT5" s="19">
        <v>1</v>
      </c>
    </row>
    <row r="6" spans="1:98" s="5" customFormat="1" ht="14" x14ac:dyDescent="0.2">
      <c r="A6" s="18" t="s">
        <v>126</v>
      </c>
      <c r="B6" s="19">
        <v>6.0089999999999996E-3</v>
      </c>
      <c r="C6" s="19">
        <v>1.736E-2</v>
      </c>
      <c r="D6" s="19">
        <v>4.9500000000000002E-2</v>
      </c>
      <c r="E6" s="19">
        <v>5.7829999999999999E-2</v>
      </c>
      <c r="F6" s="19">
        <v>5.0200000000000002E-2</v>
      </c>
      <c r="G6" s="19">
        <v>0.1173</v>
      </c>
      <c r="H6" s="19">
        <v>0.1118</v>
      </c>
      <c r="I6" s="19">
        <v>6.8419999999999995E-2</v>
      </c>
      <c r="J6" s="19">
        <v>9.9019999999999993E-3</v>
      </c>
      <c r="K6" s="19">
        <v>5.6579999999999998E-2</v>
      </c>
      <c r="L6" s="19">
        <v>0.25530000000000003</v>
      </c>
      <c r="M6" s="19">
        <v>0.21310000000000001</v>
      </c>
      <c r="N6" s="19">
        <v>5.6930000000000001E-2</v>
      </c>
      <c r="O6" s="19">
        <v>0.129</v>
      </c>
      <c r="P6" s="19">
        <v>1.6480000000000002E-2</v>
      </c>
      <c r="Q6" s="19">
        <v>0.23169999999999999</v>
      </c>
      <c r="R6" s="19">
        <v>0.22309999999999999</v>
      </c>
      <c r="S6" s="19">
        <v>3.7339999999999998E-2</v>
      </c>
      <c r="T6" s="19">
        <v>0.1183</v>
      </c>
      <c r="U6" s="19">
        <v>0.11020000000000001</v>
      </c>
      <c r="V6" s="19">
        <v>0.23050000000000001</v>
      </c>
      <c r="W6" s="19">
        <v>0.1103</v>
      </c>
      <c r="X6" s="19">
        <v>0.19089999999999999</v>
      </c>
      <c r="Y6" s="19">
        <v>7.7729999999999994E-2</v>
      </c>
      <c r="Z6" s="19">
        <v>5.7669999999999999E-2</v>
      </c>
      <c r="AA6" s="19">
        <v>0.1226</v>
      </c>
      <c r="AB6" s="19">
        <v>8.8830000000000006E-2</v>
      </c>
      <c r="AC6" s="19">
        <v>3.9370000000000002E-2</v>
      </c>
      <c r="AD6" s="19">
        <v>0.114</v>
      </c>
      <c r="AE6" s="19">
        <v>5.842E-2</v>
      </c>
      <c r="AF6" s="19">
        <v>1.9599999999999999E-2</v>
      </c>
      <c r="AG6" s="19">
        <v>5.9769999999999997E-2</v>
      </c>
      <c r="AH6" s="19">
        <v>0.15809999999999999</v>
      </c>
      <c r="AI6" s="19">
        <v>0.15989999999999999</v>
      </c>
      <c r="AJ6" s="19">
        <v>8.208E-2</v>
      </c>
      <c r="AK6" s="19">
        <v>7.0269999999999999E-2</v>
      </c>
      <c r="AL6" s="19">
        <v>9.1240000000000002E-2</v>
      </c>
      <c r="AM6" s="19">
        <v>0.12959999999999999</v>
      </c>
      <c r="AN6" s="19">
        <v>4.5739999999999999E-3</v>
      </c>
      <c r="AO6" s="19">
        <v>0.1113</v>
      </c>
      <c r="AP6" s="19">
        <v>0.24759999999999999</v>
      </c>
      <c r="AQ6" s="19">
        <v>5.1959999999999999E-2</v>
      </c>
      <c r="AR6" s="19">
        <v>7.8399999999999997E-2</v>
      </c>
      <c r="AS6" s="19">
        <v>7.22E-2</v>
      </c>
      <c r="AT6" s="19">
        <v>2.1569999999999999E-2</v>
      </c>
      <c r="AU6" s="19">
        <v>4.7989999999999998E-2</v>
      </c>
      <c r="AV6" s="19">
        <v>4.3270000000000003E-2</v>
      </c>
      <c r="AW6" s="19">
        <v>6.9849999999999995E-2</v>
      </c>
      <c r="AX6" s="19">
        <v>5.6579999999999998E-2</v>
      </c>
      <c r="AY6" s="19">
        <v>7.0610000000000006E-2</v>
      </c>
      <c r="AZ6" s="19">
        <v>0.1013</v>
      </c>
      <c r="BA6" s="19">
        <v>6.7729999999999999E-2</v>
      </c>
      <c r="BB6" s="19">
        <v>4.6149999999999997E-2</v>
      </c>
      <c r="BC6" s="19">
        <v>6.5600000000000006E-2</v>
      </c>
      <c r="BD6" s="19">
        <v>5.1360000000000003E-2</v>
      </c>
      <c r="BE6" s="19">
        <v>5.2470000000000003E-2</v>
      </c>
      <c r="BF6" s="19">
        <v>9.7869999999999999E-2</v>
      </c>
      <c r="BG6" s="19">
        <v>0.1195</v>
      </c>
      <c r="BH6" s="19">
        <v>0.125</v>
      </c>
      <c r="BI6" s="19">
        <v>6.2619999999999995E-2</v>
      </c>
      <c r="BJ6" s="19">
        <v>6.9040000000000004E-2</v>
      </c>
      <c r="BK6" s="19">
        <v>2.9950000000000001E-2</v>
      </c>
      <c r="BL6" s="19">
        <v>5.4820000000000001E-2</v>
      </c>
      <c r="BM6" s="19">
        <v>1.6809999999999999E-2</v>
      </c>
      <c r="BN6" s="19">
        <v>2.6780000000000002E-2</v>
      </c>
      <c r="BO6" s="19">
        <v>0.1002</v>
      </c>
      <c r="BP6" s="19">
        <v>8.2369999999999999E-2</v>
      </c>
      <c r="BQ6" s="19">
        <v>3.934E-2</v>
      </c>
      <c r="BR6" s="19">
        <v>5.2409999999999998E-2</v>
      </c>
      <c r="BS6" s="19">
        <v>9.375E-2</v>
      </c>
      <c r="BT6" s="19">
        <v>6.216E-2</v>
      </c>
      <c r="BU6" s="19">
        <v>3.5880000000000002E-2</v>
      </c>
      <c r="BV6" s="19">
        <v>0.10639999999999999</v>
      </c>
      <c r="BW6" s="19">
        <v>3.0290000000000001E-2</v>
      </c>
      <c r="BX6" s="19">
        <v>3.798E-2</v>
      </c>
      <c r="BY6" s="19">
        <v>5.0559999999999997E-3</v>
      </c>
      <c r="BZ6" s="19">
        <v>6.5440000000000003E-3</v>
      </c>
      <c r="CA6" s="19">
        <v>2.9440000000000001E-2</v>
      </c>
      <c r="CB6" s="19">
        <v>3.7520000000000001E-3</v>
      </c>
      <c r="CC6" s="19">
        <v>0.11559999999999999</v>
      </c>
      <c r="CD6" s="19">
        <v>0.1062</v>
      </c>
      <c r="CE6" s="19">
        <v>1.298E-2</v>
      </c>
      <c r="CF6" s="19">
        <v>0.10390000000000001</v>
      </c>
      <c r="CG6" s="19">
        <v>3.141E-2</v>
      </c>
      <c r="CH6" s="19">
        <v>7.8060000000000004E-2</v>
      </c>
      <c r="CI6" s="19">
        <v>1.6500000000000001E-2</v>
      </c>
      <c r="CJ6" s="19">
        <v>0.1147</v>
      </c>
      <c r="CK6" s="19">
        <v>8.6660000000000003E-4</v>
      </c>
      <c r="CL6" s="19">
        <v>5.1249999999999997E-2</v>
      </c>
      <c r="CM6" s="19">
        <v>0.1062</v>
      </c>
      <c r="CN6" s="19">
        <v>4.8680000000000001E-2</v>
      </c>
      <c r="CO6" s="19">
        <v>3.245E-2</v>
      </c>
      <c r="CP6" s="19">
        <v>6.0760000000000002E-2</v>
      </c>
      <c r="CQ6" s="19">
        <v>7.1999999999999995E-2</v>
      </c>
      <c r="CR6" s="19">
        <v>2.369E-3</v>
      </c>
      <c r="CS6" s="19">
        <v>0.1242</v>
      </c>
      <c r="CT6" s="19">
        <v>0</v>
      </c>
    </row>
    <row r="23" spans="1:55" x14ac:dyDescent="0.2">
      <c r="A23" s="2" t="s">
        <v>529</v>
      </c>
    </row>
    <row r="24" spans="1:55" x14ac:dyDescent="0.2">
      <c r="B24" s="84" t="s">
        <v>566</v>
      </c>
      <c r="C24" s="85">
        <v>2.3999999999999998E-3</v>
      </c>
      <c r="D24" s="85">
        <v>4.7000000000000002E-3</v>
      </c>
      <c r="E24" s="85">
        <v>9.4999999999999998E-3</v>
      </c>
      <c r="F24" s="85">
        <v>1.89E-2</v>
      </c>
      <c r="G24" s="85">
        <v>3.7900000000000003E-2</v>
      </c>
      <c r="H24" s="85">
        <v>7.5700000000000003E-2</v>
      </c>
      <c r="I24" s="85">
        <v>0.15140000000000001</v>
      </c>
      <c r="J24" s="85">
        <v>0.3029</v>
      </c>
      <c r="K24" s="86"/>
      <c r="L24" s="85">
        <v>2.3999999999999998E-3</v>
      </c>
      <c r="M24" s="85">
        <v>4.7000000000000002E-3</v>
      </c>
      <c r="N24" s="85">
        <v>9.4999999999999998E-3</v>
      </c>
      <c r="O24" s="85">
        <v>1.89E-2</v>
      </c>
      <c r="P24" s="85">
        <v>3.7900000000000003E-2</v>
      </c>
      <c r="Q24" s="85">
        <v>7.5700000000000003E-2</v>
      </c>
      <c r="R24" s="85">
        <v>0.15140000000000001</v>
      </c>
      <c r="S24" s="85">
        <v>0.3029</v>
      </c>
      <c r="T24" s="12"/>
      <c r="U24" s="85">
        <v>2.3999999999999998E-3</v>
      </c>
      <c r="V24" s="85">
        <v>4.7000000000000002E-3</v>
      </c>
      <c r="W24" s="85">
        <v>9.4999999999999998E-3</v>
      </c>
      <c r="X24" s="85">
        <v>1.89E-2</v>
      </c>
      <c r="Y24" s="85">
        <v>3.7900000000000003E-2</v>
      </c>
      <c r="Z24" s="85">
        <v>7.5700000000000003E-2</v>
      </c>
      <c r="AA24" s="85">
        <v>0.15140000000000001</v>
      </c>
      <c r="AB24" s="85">
        <v>0.3029</v>
      </c>
      <c r="AC24" s="12"/>
      <c r="AD24" s="85">
        <v>2.3999999999999998E-3</v>
      </c>
      <c r="AE24" s="85">
        <v>4.7000000000000002E-3</v>
      </c>
      <c r="AF24" s="85">
        <v>9.4999999999999998E-3</v>
      </c>
      <c r="AG24" s="85">
        <v>1.89E-2</v>
      </c>
      <c r="AH24" s="85">
        <v>3.7900000000000003E-2</v>
      </c>
      <c r="AI24" s="85">
        <v>7.5700000000000003E-2</v>
      </c>
      <c r="AJ24" s="85">
        <v>0.15140000000000001</v>
      </c>
      <c r="AK24" s="85">
        <v>0.3029</v>
      </c>
      <c r="AL24" s="12"/>
      <c r="AM24" s="85">
        <v>2.3999999999999998E-3</v>
      </c>
      <c r="AN24" s="85">
        <v>4.7000000000000002E-3</v>
      </c>
      <c r="AO24" s="85">
        <v>9.4999999999999998E-3</v>
      </c>
      <c r="AP24" s="85">
        <v>1.89E-2</v>
      </c>
      <c r="AQ24" s="85">
        <v>3.7900000000000003E-2</v>
      </c>
      <c r="AR24" s="85">
        <v>7.5700000000000003E-2</v>
      </c>
      <c r="AS24" s="85">
        <v>0.15140000000000001</v>
      </c>
      <c r="AT24" s="85">
        <v>0.3029</v>
      </c>
      <c r="AU24" s="12"/>
      <c r="AV24" s="85">
        <v>2.3999999999999998E-3</v>
      </c>
      <c r="AW24" s="85">
        <v>4.7000000000000002E-3</v>
      </c>
      <c r="AX24" s="85">
        <v>9.4999999999999998E-3</v>
      </c>
      <c r="AY24" s="85">
        <v>1.89E-2</v>
      </c>
      <c r="AZ24" s="85">
        <v>3.7900000000000003E-2</v>
      </c>
      <c r="BA24" s="85">
        <v>7.5700000000000003E-2</v>
      </c>
      <c r="BB24" s="85">
        <v>0.15140000000000001</v>
      </c>
      <c r="BC24" s="85">
        <v>0.3029</v>
      </c>
    </row>
    <row r="25" spans="1:55" x14ac:dyDescent="0.2">
      <c r="B25" s="93" t="s">
        <v>567</v>
      </c>
      <c r="C25" s="86">
        <v>4.128561E-2</v>
      </c>
      <c r="D25" s="86">
        <v>6.2480889999999997E-2</v>
      </c>
      <c r="E25" s="86">
        <v>0.12537176</v>
      </c>
      <c r="F25" s="86">
        <v>0.27617097000000002</v>
      </c>
      <c r="G25" s="86">
        <v>0.67714386999999998</v>
      </c>
      <c r="H25" s="86">
        <v>1.35435024</v>
      </c>
      <c r="I25" s="86">
        <v>2.0367685400000002</v>
      </c>
      <c r="J25" s="86">
        <v>2.3348923099999999</v>
      </c>
      <c r="K25" s="94" t="s">
        <v>568</v>
      </c>
      <c r="L25" s="86">
        <v>3.746352E-2</v>
      </c>
      <c r="M25" s="86">
        <v>5.8311340000000003E-2</v>
      </c>
      <c r="N25" s="86">
        <v>0.12432939</v>
      </c>
      <c r="O25" s="86">
        <v>0.27061154999999998</v>
      </c>
      <c r="P25" s="86">
        <v>0.69764422000000004</v>
      </c>
      <c r="Q25" s="86">
        <v>1.3866643299999999</v>
      </c>
      <c r="R25" s="86">
        <v>2.0829811999999999</v>
      </c>
      <c r="S25" s="86">
        <v>2.33940927</v>
      </c>
      <c r="T25" s="93" t="s">
        <v>569</v>
      </c>
      <c r="U25" s="86">
        <v>3.0861719999999999E-2</v>
      </c>
      <c r="V25" s="86">
        <v>5.6574010000000001E-2</v>
      </c>
      <c r="W25" s="86">
        <v>0.12502431999999999</v>
      </c>
      <c r="X25" s="86">
        <v>0.28451008</v>
      </c>
      <c r="Y25" s="86">
        <v>0.66602503999999996</v>
      </c>
      <c r="Z25" s="86">
        <v>1.36477414</v>
      </c>
      <c r="AA25" s="86">
        <v>2.0482348500000001</v>
      </c>
      <c r="AB25" s="86">
        <v>2.3467060399999999</v>
      </c>
      <c r="AC25" s="93" t="s">
        <v>570</v>
      </c>
      <c r="AD25" s="86">
        <v>4.267547E-2</v>
      </c>
      <c r="AE25" s="86">
        <v>5.0319669999999997E-2</v>
      </c>
      <c r="AF25" s="86">
        <v>9.4100089999999997E-2</v>
      </c>
      <c r="AG25" s="86">
        <v>0.20355108</v>
      </c>
      <c r="AH25" s="86">
        <v>0.47943712999999999</v>
      </c>
      <c r="AI25" s="86">
        <v>1.0044545300000001</v>
      </c>
      <c r="AJ25" s="86">
        <v>1.6931271299999999</v>
      </c>
      <c r="AK25" s="86">
        <v>2.1813134000000001</v>
      </c>
      <c r="AL25" s="93" t="s">
        <v>571</v>
      </c>
      <c r="AM25" s="86">
        <v>2.4239779999999999E-2</v>
      </c>
      <c r="AN25" s="86">
        <v>1.9122810000000001E-2</v>
      </c>
      <c r="AO25" s="86">
        <v>3.2280700000000002E-2</v>
      </c>
      <c r="AP25" s="86">
        <v>8.4181279999999997E-2</v>
      </c>
      <c r="AQ25" s="86">
        <v>0.17043860999999999</v>
      </c>
      <c r="AR25" s="86">
        <v>0.38461990000000001</v>
      </c>
      <c r="AS25" s="86">
        <v>0.76839186999999998</v>
      </c>
      <c r="AT25" s="86">
        <v>1.2570614</v>
      </c>
      <c r="AU25" s="93" t="s">
        <v>572</v>
      </c>
      <c r="AV25" s="86">
        <v>0</v>
      </c>
      <c r="AW25" s="86">
        <v>6.004864E-2</v>
      </c>
      <c r="AX25" s="86">
        <v>4.0243210000000001E-2</v>
      </c>
      <c r="AY25" s="86">
        <v>9.4447539999999996E-2</v>
      </c>
      <c r="AZ25" s="86">
        <v>0.12467684</v>
      </c>
      <c r="BA25" s="86">
        <v>0.29979845999999999</v>
      </c>
      <c r="BB25" s="86">
        <v>0.37380819999999998</v>
      </c>
      <c r="BC25" s="86">
        <v>0.42974982</v>
      </c>
    </row>
    <row r="26" spans="1:55" x14ac:dyDescent="0.2">
      <c r="B26" s="93"/>
      <c r="C26" s="86">
        <v>3.6301180000000002E-2</v>
      </c>
      <c r="D26" s="86">
        <v>5.9693000000000003E-2</v>
      </c>
      <c r="E26" s="86">
        <v>0.12584797</v>
      </c>
      <c r="F26" s="86">
        <v>0.32138888999999998</v>
      </c>
      <c r="G26" s="86">
        <v>0.70077484999999995</v>
      </c>
      <c r="H26" s="86">
        <v>1.41349418</v>
      </c>
      <c r="I26" s="86">
        <v>2.1430263300000001</v>
      </c>
      <c r="J26" s="86">
        <v>2.3067689599999999</v>
      </c>
      <c r="K26" s="94"/>
      <c r="L26" s="86">
        <v>0</v>
      </c>
      <c r="M26" s="86">
        <v>4.5438590000000001E-2</v>
      </c>
      <c r="N26" s="86">
        <v>0.13023393</v>
      </c>
      <c r="O26" s="86">
        <v>0.31846489</v>
      </c>
      <c r="P26" s="86">
        <v>0.73147660999999997</v>
      </c>
      <c r="Q26" s="86">
        <v>1.37584792</v>
      </c>
      <c r="R26" s="86">
        <v>2.1360819000000002</v>
      </c>
      <c r="S26" s="86">
        <v>2.3601315399999998</v>
      </c>
      <c r="T26" s="93"/>
      <c r="U26" s="86">
        <v>3.37427E-2</v>
      </c>
      <c r="V26" s="86">
        <v>6.4078949999999996E-2</v>
      </c>
      <c r="W26" s="86">
        <v>0.13461989999999999</v>
      </c>
      <c r="X26" s="86">
        <v>0.33125733000000002</v>
      </c>
      <c r="Y26" s="86">
        <v>0.73622807999999995</v>
      </c>
      <c r="Z26" s="86">
        <v>1.4734356900000001</v>
      </c>
      <c r="AA26" s="86">
        <v>2.1444882999999999</v>
      </c>
      <c r="AB26" s="86">
        <v>2.3546491399999998</v>
      </c>
      <c r="AC26" s="93"/>
      <c r="AD26" s="86">
        <v>2.643274E-2</v>
      </c>
      <c r="AE26" s="86">
        <v>3.9590630000000002E-2</v>
      </c>
      <c r="AF26" s="86">
        <v>6.99269E-2</v>
      </c>
      <c r="AG26" s="86">
        <v>0.14412280999999999</v>
      </c>
      <c r="AH26" s="86">
        <v>0.34478069</v>
      </c>
      <c r="AI26" s="86">
        <v>0.71941522000000002</v>
      </c>
      <c r="AJ26" s="86">
        <v>1.37877194</v>
      </c>
      <c r="AK26" s="86">
        <v>2.2449999200000001</v>
      </c>
      <c r="AL26" s="93"/>
      <c r="AM26" s="86">
        <v>2.634181E-2</v>
      </c>
      <c r="AN26" s="86">
        <v>3.3614539999999998E-2</v>
      </c>
      <c r="AO26" s="86">
        <v>4.0523629999999998E-2</v>
      </c>
      <c r="AP26" s="86">
        <v>6.2341809999999998E-2</v>
      </c>
      <c r="AQ26" s="86">
        <v>0.15652363</v>
      </c>
      <c r="AR26" s="86">
        <v>0.3132509</v>
      </c>
      <c r="AS26" s="86">
        <v>0.56052363999999999</v>
      </c>
      <c r="AT26" s="86">
        <v>0.93761454</v>
      </c>
      <c r="AU26" s="93"/>
      <c r="AV26" s="86">
        <v>2.7529209999999998E-2</v>
      </c>
      <c r="AW26" s="86">
        <v>4.5438569999999998E-2</v>
      </c>
      <c r="AX26" s="86">
        <v>4.7631569999999998E-2</v>
      </c>
      <c r="AY26" s="86">
        <v>7.0292389999999996E-2</v>
      </c>
      <c r="AZ26" s="86">
        <v>0.11195905</v>
      </c>
      <c r="BA26" s="86">
        <v>0.22562866000000001</v>
      </c>
      <c r="BB26" s="86">
        <v>0.46685673</v>
      </c>
      <c r="BC26" s="86">
        <v>0.62877190000000005</v>
      </c>
    </row>
    <row r="27" spans="1:55" x14ac:dyDescent="0.2">
      <c r="B27" s="93"/>
      <c r="C27" s="86">
        <v>4.3796359999999999E-2</v>
      </c>
      <c r="D27" s="86">
        <v>6.5614530000000004E-2</v>
      </c>
      <c r="E27" s="86">
        <v>0.12997816000000001</v>
      </c>
      <c r="F27" s="86">
        <v>0.31034181</v>
      </c>
      <c r="G27" s="86">
        <v>0.69652364</v>
      </c>
      <c r="H27" s="86">
        <v>1.33688728</v>
      </c>
      <c r="I27" s="86">
        <v>2.10997821</v>
      </c>
      <c r="J27" s="86">
        <v>2.38525089</v>
      </c>
      <c r="K27" s="94"/>
      <c r="L27" s="86">
        <v>4.7069100000000003E-2</v>
      </c>
      <c r="M27" s="86">
        <v>6.6705459999999994E-2</v>
      </c>
      <c r="N27" s="86">
        <v>0.13543274999999999</v>
      </c>
      <c r="O27" s="86">
        <v>0.31216000999999999</v>
      </c>
      <c r="P27" s="86">
        <v>0.69761452999999995</v>
      </c>
      <c r="Q27" s="86">
        <v>1.3187054899999999</v>
      </c>
      <c r="R27" s="86">
        <v>2.09797813</v>
      </c>
      <c r="S27" s="86">
        <v>2.3932508700000001</v>
      </c>
      <c r="T27" s="93"/>
      <c r="U27" s="86">
        <v>3.7614540000000002E-2</v>
      </c>
      <c r="V27" s="86">
        <v>5.8705439999999998E-2</v>
      </c>
      <c r="W27" s="86">
        <v>0.11579633</v>
      </c>
      <c r="X27" s="86">
        <v>0.28488728000000002</v>
      </c>
      <c r="Y27" s="86">
        <v>0.63688723000000003</v>
      </c>
      <c r="Z27" s="86">
        <v>1.22343275</v>
      </c>
      <c r="AA27" s="86">
        <v>1.9376145199999999</v>
      </c>
      <c r="AB27" s="86">
        <v>2.2339781300000001</v>
      </c>
      <c r="AC27" s="93"/>
      <c r="AD27" s="86">
        <v>3.9069090000000001E-2</v>
      </c>
      <c r="AE27" s="86">
        <v>5.3250909999999999E-2</v>
      </c>
      <c r="AF27" s="86">
        <v>8.5250900000000004E-2</v>
      </c>
      <c r="AG27" s="86">
        <v>0.18488727999999999</v>
      </c>
      <c r="AH27" s="86">
        <v>0.43325089999999999</v>
      </c>
      <c r="AI27" s="86">
        <v>0.85434180999999998</v>
      </c>
      <c r="AJ27" s="86">
        <v>1.4710691199999999</v>
      </c>
      <c r="AK27" s="86">
        <v>1.99506899</v>
      </c>
      <c r="AL27" s="93"/>
      <c r="AM27" s="86">
        <v>2.82571E-2</v>
      </c>
      <c r="AN27" s="86">
        <v>3.7697910000000001E-2</v>
      </c>
      <c r="AO27" s="86">
        <v>4.7501839999999997E-2</v>
      </c>
      <c r="AP27" s="86">
        <v>8.7443709999999994E-2</v>
      </c>
      <c r="AQ27" s="86">
        <v>0.20145969999999999</v>
      </c>
      <c r="AR27" s="86">
        <v>0.42077705999999998</v>
      </c>
      <c r="AS27" s="86">
        <v>0.90189543000000005</v>
      </c>
      <c r="AT27" s="86">
        <v>1.41605665</v>
      </c>
      <c r="AU27" s="93"/>
      <c r="AV27" s="86">
        <v>0</v>
      </c>
      <c r="AW27" s="86">
        <v>0</v>
      </c>
      <c r="AX27" s="86">
        <v>2.4160000000000001E-2</v>
      </c>
      <c r="AY27" s="86">
        <v>3.4341799999999999E-2</v>
      </c>
      <c r="AZ27" s="86">
        <v>9.5796359999999997E-2</v>
      </c>
      <c r="BA27" s="86">
        <v>0.20888725999999999</v>
      </c>
      <c r="BB27" s="86">
        <v>0.43870545</v>
      </c>
      <c r="BC27" s="86">
        <v>0.67725088</v>
      </c>
    </row>
    <row r="28" spans="1:55" x14ac:dyDescent="0.2">
      <c r="B28" s="93"/>
      <c r="C28" s="86">
        <v>2.5352220000000002E-2</v>
      </c>
      <c r="D28" s="86">
        <v>4.0239659999999997E-2</v>
      </c>
      <c r="E28" s="86">
        <v>9.3616569999999996E-2</v>
      </c>
      <c r="F28" s="86">
        <v>0.23958604999999999</v>
      </c>
      <c r="G28" s="86">
        <v>0.60523603999999998</v>
      </c>
      <c r="H28" s="86">
        <v>1.14190996</v>
      </c>
      <c r="I28" s="86">
        <v>1.88337686</v>
      </c>
      <c r="J28" s="86">
        <v>2.2679085300000001</v>
      </c>
      <c r="K28" s="94"/>
      <c r="L28" s="86"/>
      <c r="M28" s="86"/>
      <c r="N28" s="86"/>
      <c r="O28" s="86"/>
      <c r="P28" s="86"/>
      <c r="Q28" s="86"/>
      <c r="R28" s="86"/>
      <c r="S28" s="86"/>
      <c r="T28" s="93"/>
      <c r="U28" s="86">
        <v>2.5715310000000002E-2</v>
      </c>
      <c r="V28" s="86">
        <v>4.3870729999999997E-2</v>
      </c>
      <c r="W28" s="86">
        <v>9.9426280000000006E-2</v>
      </c>
      <c r="X28" s="86">
        <v>0.27226579000000001</v>
      </c>
      <c r="Y28" s="86">
        <v>0.60668845999999998</v>
      </c>
      <c r="Z28" s="86">
        <v>1.1735003799999999</v>
      </c>
      <c r="AA28" s="86">
        <v>1.9029846699999999</v>
      </c>
      <c r="AB28" s="86">
        <v>2.2784386400000001</v>
      </c>
      <c r="AC28" s="93"/>
      <c r="AD28" s="86">
        <v>1.8816260000000001E-2</v>
      </c>
      <c r="AE28" s="86">
        <v>4.3144519999999999E-2</v>
      </c>
      <c r="AF28" s="86">
        <v>6.4567899999999998E-2</v>
      </c>
      <c r="AG28" s="86">
        <v>0.18330429000000001</v>
      </c>
      <c r="AH28" s="86">
        <v>0.43493826000000002</v>
      </c>
      <c r="AI28" s="86">
        <v>0.79623098000000003</v>
      </c>
      <c r="AJ28" s="86">
        <v>1.5010239299999999</v>
      </c>
      <c r="AK28" s="86">
        <v>2.1114088199999999</v>
      </c>
      <c r="AL28" s="93"/>
      <c r="AM28" s="86">
        <v>2.4992810000000001E-2</v>
      </c>
      <c r="AN28" s="86">
        <v>2.57112E-2</v>
      </c>
      <c r="AO28" s="86">
        <v>5.480604E-2</v>
      </c>
      <c r="AP28" s="86">
        <v>0.11119972</v>
      </c>
      <c r="AQ28" s="86">
        <v>0.26709052</v>
      </c>
      <c r="AR28" s="86">
        <v>0.58677442999999996</v>
      </c>
      <c r="AS28" s="86">
        <v>1.14209055</v>
      </c>
      <c r="AT28" s="86">
        <v>1.6805243700000001</v>
      </c>
      <c r="AU28" s="93"/>
      <c r="AV28" s="86">
        <v>0</v>
      </c>
      <c r="AW28" s="86">
        <v>1.445897E-2</v>
      </c>
      <c r="AX28" s="86">
        <v>2.862019E-2</v>
      </c>
      <c r="AY28" s="86">
        <v>2.49891E-2</v>
      </c>
      <c r="AZ28" s="86">
        <v>4.2418299999999999E-2</v>
      </c>
      <c r="BA28" s="86">
        <v>6.7472760000000007E-2</v>
      </c>
      <c r="BB28" s="86">
        <v>0.1397313</v>
      </c>
      <c r="BC28" s="86">
        <v>0.36449529000000003</v>
      </c>
    </row>
    <row r="29" spans="1:55" x14ac:dyDescent="0.2">
      <c r="B29" s="93"/>
      <c r="C29" s="86">
        <v>3.5452570000000003E-2</v>
      </c>
      <c r="D29" s="86">
        <v>5.1875919999999999E-2</v>
      </c>
      <c r="E29" s="86">
        <v>0.10114598</v>
      </c>
      <c r="F29" s="86">
        <v>0.24238687</v>
      </c>
      <c r="G29" s="86">
        <v>0.59859121000000004</v>
      </c>
      <c r="H29" s="86">
        <v>1.0891021999999999</v>
      </c>
      <c r="I29" s="86">
        <v>1.91902923</v>
      </c>
      <c r="J29" s="86">
        <v>2.2544306500000002</v>
      </c>
      <c r="K29" s="94"/>
      <c r="L29" s="86"/>
      <c r="M29" s="86"/>
      <c r="N29" s="86"/>
      <c r="O29" s="86"/>
      <c r="P29" s="86"/>
      <c r="Q29" s="86"/>
      <c r="R29" s="86"/>
      <c r="S29" s="86"/>
      <c r="T29" s="93"/>
      <c r="U29" s="86"/>
      <c r="V29" s="86"/>
      <c r="W29" s="86"/>
      <c r="X29" s="86"/>
      <c r="Y29" s="86"/>
      <c r="Z29" s="86"/>
      <c r="AA29" s="86"/>
      <c r="AB29" s="86"/>
      <c r="AC29" s="93"/>
      <c r="AD29" s="86">
        <v>4.0926999999999998E-2</v>
      </c>
      <c r="AE29" s="86">
        <v>5.8445249999999997E-2</v>
      </c>
      <c r="AF29" s="86">
        <v>0.10114598</v>
      </c>
      <c r="AG29" s="86">
        <v>0.21209486</v>
      </c>
      <c r="AH29" s="86">
        <v>0.50114597999999999</v>
      </c>
      <c r="AI29" s="86">
        <v>0.99786132000000005</v>
      </c>
      <c r="AJ29" s="86">
        <v>1.61136502</v>
      </c>
      <c r="AK29" s="86">
        <v>2.13508765</v>
      </c>
      <c r="AL29" s="93"/>
      <c r="AM29" s="86">
        <v>1.9442850000000001E-2</v>
      </c>
      <c r="AN29" s="86">
        <v>8.0142800000000004E-3</v>
      </c>
      <c r="AO29" s="86">
        <v>4.5514289999999999E-2</v>
      </c>
      <c r="AP29" s="86">
        <v>8.9085709999999999E-2</v>
      </c>
      <c r="AQ29" s="86">
        <v>0.24479997000000001</v>
      </c>
      <c r="AR29" s="86">
        <v>0.49087142</v>
      </c>
      <c r="AS29" s="86">
        <v>1.01515712</v>
      </c>
      <c r="AT29" s="86">
        <v>1.6105142299999999</v>
      </c>
      <c r="AU29" s="93"/>
      <c r="AV29" s="86">
        <v>2.0309649999999999E-2</v>
      </c>
      <c r="AW29" s="86">
        <v>1.503167E-2</v>
      </c>
      <c r="AX29" s="86">
        <v>2.9458120000000001E-2</v>
      </c>
      <c r="AY29" s="86">
        <v>6.0422240000000002E-2</v>
      </c>
      <c r="AZ29" s="86">
        <v>0.16387051</v>
      </c>
      <c r="BA29" s="86">
        <v>0.25852217</v>
      </c>
      <c r="BB29" s="86">
        <v>0.45802956</v>
      </c>
      <c r="BC29" s="86">
        <v>0.86267415000000003</v>
      </c>
    </row>
    <row r="30" spans="1:55" x14ac:dyDescent="0.2">
      <c r="B30" s="93"/>
      <c r="C30" s="86">
        <v>3.9121910000000003E-2</v>
      </c>
      <c r="D30" s="86">
        <v>6.5609559999999997E-2</v>
      </c>
      <c r="E30" s="86">
        <v>0.13527575</v>
      </c>
      <c r="F30" s="86">
        <v>0.32976053</v>
      </c>
      <c r="G30" s="86">
        <v>0.74376629000000005</v>
      </c>
      <c r="H30" s="86">
        <v>1.39543543</v>
      </c>
      <c r="I30" s="86">
        <v>2.0968141600000001</v>
      </c>
      <c r="J30" s="86">
        <v>2.3076269900000002</v>
      </c>
      <c r="K30" s="94"/>
      <c r="L30" s="86"/>
      <c r="M30" s="86"/>
      <c r="N30" s="86"/>
      <c r="O30" s="86"/>
      <c r="P30" s="86"/>
      <c r="Q30" s="86"/>
      <c r="R30" s="86"/>
      <c r="S30" s="86"/>
      <c r="T30" s="93"/>
      <c r="U30" s="86"/>
      <c r="V30" s="86"/>
      <c r="W30" s="86"/>
      <c r="X30" s="86"/>
      <c r="Y30" s="86"/>
      <c r="Z30" s="86"/>
      <c r="AA30" s="86"/>
      <c r="AB30" s="86"/>
      <c r="AC30" s="93"/>
      <c r="AD30" s="86">
        <v>2.9687950000000001E-2</v>
      </c>
      <c r="AE30" s="86">
        <v>4.8918730000000001E-2</v>
      </c>
      <c r="AF30" s="86">
        <v>9.0283039999999995E-2</v>
      </c>
      <c r="AG30" s="86">
        <v>0.21219884</v>
      </c>
      <c r="AH30" s="86">
        <v>0.46256167999999998</v>
      </c>
      <c r="AI30" s="86">
        <v>1.00936866</v>
      </c>
      <c r="AJ30" s="86">
        <v>1.5768576999999999</v>
      </c>
      <c r="AK30" s="86">
        <v>2.2717053300000001</v>
      </c>
      <c r="AL30" s="93"/>
      <c r="AM30" s="86">
        <v>1.8550319999999999E-2</v>
      </c>
      <c r="AN30" s="86">
        <v>3.790288E-2</v>
      </c>
      <c r="AO30" s="86">
        <v>6.8515129999999994E-2</v>
      </c>
      <c r="AP30" s="86">
        <v>0.14592540000000001</v>
      </c>
      <c r="AQ30" s="86">
        <v>0.33487686999999999</v>
      </c>
      <c r="AR30" s="86">
        <v>0.72966924</v>
      </c>
      <c r="AS30" s="86">
        <v>1.3193948099999999</v>
      </c>
      <c r="AT30" s="86">
        <v>1.7219282300000001</v>
      </c>
      <c r="AU30" s="93"/>
      <c r="AV30" s="86"/>
      <c r="AW30" s="86"/>
      <c r="AX30" s="86"/>
      <c r="AY30" s="86"/>
      <c r="AZ30" s="86"/>
      <c r="BA30" s="86"/>
      <c r="BB30" s="86"/>
      <c r="BC30" s="86"/>
    </row>
    <row r="31" spans="1:55" x14ac:dyDescent="0.2">
      <c r="B31" s="93"/>
      <c r="C31" s="86">
        <v>3.684627E-2</v>
      </c>
      <c r="D31" s="86">
        <v>4.6544549999999997E-2</v>
      </c>
      <c r="E31" s="86">
        <v>0.11622848</v>
      </c>
      <c r="F31" s="86">
        <v>0.28971982000000002</v>
      </c>
      <c r="G31" s="86">
        <v>0.66400144999999999</v>
      </c>
      <c r="H31" s="86">
        <v>1.2455388000000001</v>
      </c>
      <c r="I31" s="86">
        <v>1.93267962</v>
      </c>
      <c r="J31" s="86">
        <v>2.22937502</v>
      </c>
      <c r="K31" s="94"/>
      <c r="L31" s="86"/>
      <c r="M31" s="86"/>
      <c r="N31" s="86"/>
      <c r="O31" s="86"/>
      <c r="P31" s="86"/>
      <c r="Q31" s="86"/>
      <c r="R31" s="86"/>
      <c r="S31" s="86"/>
      <c r="T31" s="93"/>
      <c r="U31" s="86"/>
      <c r="V31" s="86"/>
      <c r="W31" s="86"/>
      <c r="X31" s="86"/>
      <c r="Y31" s="86"/>
      <c r="Z31" s="86"/>
      <c r="AA31" s="86"/>
      <c r="AB31" s="86"/>
      <c r="AC31" s="93"/>
      <c r="AD31" s="86"/>
      <c r="AE31" s="86"/>
      <c r="AF31" s="86"/>
      <c r="AG31" s="86"/>
      <c r="AH31" s="86"/>
      <c r="AI31" s="86"/>
      <c r="AJ31" s="86"/>
      <c r="AK31" s="86"/>
      <c r="AL31" s="93"/>
      <c r="AM31" s="86">
        <v>4.6905639999999998E-2</v>
      </c>
      <c r="AN31" s="86">
        <v>2.97147E-2</v>
      </c>
      <c r="AO31" s="86">
        <v>5.056327E-2</v>
      </c>
      <c r="AP31" s="86">
        <v>9.5918059999999999E-2</v>
      </c>
      <c r="AQ31" s="86">
        <v>0.22356986000000001</v>
      </c>
      <c r="AR31" s="86">
        <v>0.47741038000000002</v>
      </c>
      <c r="AS31" s="86">
        <v>0.85341624000000005</v>
      </c>
      <c r="AT31" s="86">
        <v>1.37097292</v>
      </c>
      <c r="AU31" s="93"/>
      <c r="AV31" s="86"/>
      <c r="AW31" s="86"/>
      <c r="AX31" s="86"/>
      <c r="AY31" s="86"/>
      <c r="AZ31" s="86"/>
      <c r="BA31" s="86"/>
      <c r="BB31" s="86"/>
      <c r="BC31" s="86"/>
    </row>
    <row r="32" spans="1:55" x14ac:dyDescent="0.2">
      <c r="B32" s="93"/>
      <c r="C32" s="86">
        <v>3.194284E-2</v>
      </c>
      <c r="D32" s="86">
        <v>5.7657140000000003E-2</v>
      </c>
      <c r="E32" s="86">
        <v>0.11587140999999999</v>
      </c>
      <c r="F32" s="86">
        <v>0.28944284999999997</v>
      </c>
      <c r="G32" s="86">
        <v>0.62337140999999996</v>
      </c>
      <c r="H32" s="86">
        <v>1.1994428500000001</v>
      </c>
      <c r="I32" s="86">
        <v>1.94658574</v>
      </c>
      <c r="J32" s="86">
        <v>2.3215857</v>
      </c>
      <c r="K32" s="94"/>
      <c r="L32" s="86"/>
      <c r="M32" s="86"/>
      <c r="N32" s="86"/>
      <c r="O32" s="86"/>
      <c r="P32" s="86"/>
      <c r="Q32" s="86"/>
      <c r="R32" s="86"/>
      <c r="S32" s="86"/>
      <c r="T32" s="93"/>
      <c r="U32" s="86"/>
      <c r="V32" s="86"/>
      <c r="W32" s="86"/>
      <c r="X32" s="86"/>
      <c r="Y32" s="86"/>
      <c r="Z32" s="86"/>
      <c r="AA32" s="86"/>
      <c r="AB32" s="86"/>
      <c r="AC32" s="93"/>
      <c r="AD32" s="86"/>
      <c r="AE32" s="86"/>
      <c r="AF32" s="86"/>
      <c r="AG32" s="86"/>
      <c r="AH32" s="86"/>
      <c r="AI32" s="86"/>
      <c r="AJ32" s="86"/>
      <c r="AK32" s="86"/>
      <c r="AL32" s="93"/>
      <c r="AU32" s="93"/>
      <c r="AV32" s="86"/>
      <c r="AW32" s="86"/>
      <c r="AX32" s="86"/>
      <c r="AY32" s="86"/>
      <c r="AZ32" s="86"/>
      <c r="BA32" s="86"/>
      <c r="BB32" s="86"/>
      <c r="BC32" s="86"/>
    </row>
    <row r="33" spans="2:65" x14ac:dyDescent="0.2">
      <c r="B33" s="93"/>
      <c r="C33" s="86">
        <v>3.3680509999999997E-2</v>
      </c>
      <c r="D33" s="86">
        <v>6.5348359999999994E-2</v>
      </c>
      <c r="E33" s="86">
        <v>0.14803659999999999</v>
      </c>
      <c r="F33" s="86">
        <v>0.35598872999999998</v>
      </c>
      <c r="G33" s="86">
        <v>0.75289233</v>
      </c>
      <c r="H33" s="86">
        <v>1.3873047000000001</v>
      </c>
      <c r="I33" s="86">
        <v>2.0667558100000001</v>
      </c>
      <c r="J33" s="86">
        <v>2.3549331499999999</v>
      </c>
      <c r="K33" s="94"/>
      <c r="L33" s="86"/>
      <c r="M33" s="86"/>
      <c r="N33" s="86"/>
      <c r="O33" s="86"/>
      <c r="P33" s="86"/>
      <c r="Q33" s="86"/>
      <c r="R33" s="86"/>
      <c r="S33" s="86"/>
      <c r="T33" s="93"/>
      <c r="U33" s="86"/>
      <c r="V33" s="86"/>
      <c r="W33" s="86"/>
      <c r="X33" s="86"/>
      <c r="Y33" s="86"/>
      <c r="Z33" s="86"/>
      <c r="AA33" s="86"/>
      <c r="AB33" s="86"/>
      <c r="AC33" s="93"/>
      <c r="AD33" s="86"/>
      <c r="AE33" s="86"/>
      <c r="AF33" s="86"/>
      <c r="AG33" s="86"/>
      <c r="AH33" s="86"/>
      <c r="AI33" s="86"/>
      <c r="AJ33" s="86"/>
      <c r="AK33" s="86"/>
      <c r="AL33" s="93"/>
      <c r="AU33" s="93"/>
    </row>
    <row r="34" spans="2:65" x14ac:dyDescent="0.2">
      <c r="B34" s="93"/>
      <c r="C34" s="86">
        <v>3.4835409999999997E-2</v>
      </c>
      <c r="D34" s="86">
        <v>5.6049740000000001E-2</v>
      </c>
      <c r="E34" s="86">
        <v>0.11676663</v>
      </c>
      <c r="F34" s="86">
        <v>0.27185079000000001</v>
      </c>
      <c r="G34" s="86">
        <v>0.61566936000000005</v>
      </c>
      <c r="H34" s="86">
        <v>1.2773372199999999</v>
      </c>
      <c r="I34" s="86">
        <v>1.99460134</v>
      </c>
      <c r="J34" s="86">
        <v>2.4093781600000002</v>
      </c>
      <c r="K34" s="94"/>
      <c r="L34" s="86"/>
      <c r="M34" s="86"/>
      <c r="N34" s="86"/>
      <c r="O34" s="86"/>
      <c r="P34" s="86"/>
      <c r="Q34" s="86"/>
      <c r="R34" s="86"/>
      <c r="S34" s="86"/>
      <c r="T34" s="93"/>
      <c r="U34" s="86"/>
      <c r="V34" s="86"/>
      <c r="W34" s="86"/>
      <c r="X34" s="86"/>
      <c r="Y34" s="86"/>
      <c r="Z34" s="86"/>
      <c r="AA34" s="86"/>
      <c r="AB34" s="86"/>
      <c r="AC34" s="93"/>
      <c r="AD34" s="86"/>
      <c r="AE34" s="86"/>
      <c r="AF34" s="86"/>
      <c r="AG34" s="86"/>
      <c r="AH34" s="86"/>
      <c r="AI34" s="86"/>
      <c r="AJ34" s="86"/>
      <c r="AK34" s="86"/>
      <c r="AL34" s="93"/>
      <c r="AU34" s="93"/>
      <c r="AV34" s="86"/>
      <c r="AW34" s="86"/>
      <c r="AX34" s="86"/>
      <c r="AY34" s="86"/>
      <c r="AZ34" s="86"/>
      <c r="BA34" s="86"/>
      <c r="BB34" s="86"/>
      <c r="BC34" s="86"/>
    </row>
    <row r="35" spans="2:65" x14ac:dyDescent="0.2">
      <c r="B35" s="87" t="s">
        <v>125</v>
      </c>
      <c r="C35" s="12">
        <f>COUNT(C25:C34)</f>
        <v>10</v>
      </c>
      <c r="D35" s="12">
        <f t="shared" ref="D35:S35" si="0">COUNT(D25:D34)</f>
        <v>10</v>
      </c>
      <c r="E35" s="12">
        <f t="shared" si="0"/>
        <v>10</v>
      </c>
      <c r="F35" s="12">
        <f t="shared" si="0"/>
        <v>10</v>
      </c>
      <c r="G35" s="12">
        <f t="shared" si="0"/>
        <v>10</v>
      </c>
      <c r="H35" s="12">
        <f t="shared" si="0"/>
        <v>10</v>
      </c>
      <c r="I35" s="12">
        <f t="shared" si="0"/>
        <v>10</v>
      </c>
      <c r="J35" s="12">
        <f t="shared" si="0"/>
        <v>10</v>
      </c>
      <c r="K35" s="12"/>
      <c r="L35" s="12">
        <f t="shared" si="0"/>
        <v>3</v>
      </c>
      <c r="M35" s="12">
        <f t="shared" si="0"/>
        <v>3</v>
      </c>
      <c r="N35" s="12">
        <f t="shared" si="0"/>
        <v>3</v>
      </c>
      <c r="O35" s="12">
        <f t="shared" si="0"/>
        <v>3</v>
      </c>
      <c r="P35" s="12">
        <f t="shared" si="0"/>
        <v>3</v>
      </c>
      <c r="Q35" s="12">
        <f t="shared" si="0"/>
        <v>3</v>
      </c>
      <c r="R35" s="12">
        <f t="shared" si="0"/>
        <v>3</v>
      </c>
      <c r="S35" s="12">
        <f t="shared" si="0"/>
        <v>3</v>
      </c>
      <c r="T35" s="12"/>
      <c r="U35" s="12">
        <f t="shared" ref="U35:AB35" si="1">COUNT(U25:U34)</f>
        <v>4</v>
      </c>
      <c r="V35" s="12">
        <f t="shared" si="1"/>
        <v>4</v>
      </c>
      <c r="W35" s="12">
        <f t="shared" si="1"/>
        <v>4</v>
      </c>
      <c r="X35" s="12">
        <f t="shared" si="1"/>
        <v>4</v>
      </c>
      <c r="Y35" s="12">
        <f t="shared" si="1"/>
        <v>4</v>
      </c>
      <c r="Z35" s="12">
        <f t="shared" si="1"/>
        <v>4</v>
      </c>
      <c r="AA35" s="12">
        <f t="shared" si="1"/>
        <v>4</v>
      </c>
      <c r="AB35" s="12">
        <f t="shared" si="1"/>
        <v>4</v>
      </c>
      <c r="AC35" s="12"/>
      <c r="AD35" s="12">
        <f t="shared" ref="AD35:AK35" si="2">COUNT(AD25:AD34)</f>
        <v>6</v>
      </c>
      <c r="AE35" s="12">
        <f t="shared" si="2"/>
        <v>6</v>
      </c>
      <c r="AF35" s="12">
        <f t="shared" si="2"/>
        <v>6</v>
      </c>
      <c r="AG35" s="12">
        <f t="shared" si="2"/>
        <v>6</v>
      </c>
      <c r="AH35" s="12">
        <f t="shared" si="2"/>
        <v>6</v>
      </c>
      <c r="AI35" s="12">
        <f t="shared" si="2"/>
        <v>6</v>
      </c>
      <c r="AJ35" s="12">
        <f t="shared" si="2"/>
        <v>6</v>
      </c>
      <c r="AK35" s="12">
        <f t="shared" si="2"/>
        <v>6</v>
      </c>
      <c r="AL35" s="12"/>
      <c r="AM35" s="12">
        <f>COUNT(AM25:AM31)</f>
        <v>7</v>
      </c>
      <c r="AN35" s="12">
        <f>COUNT(AN25:AN31)</f>
        <v>7</v>
      </c>
      <c r="AO35" s="12">
        <f>COUNT(AO25:AO31)</f>
        <v>7</v>
      </c>
      <c r="AP35" s="12">
        <f>COUNT(AP25:AP31)</f>
        <v>7</v>
      </c>
      <c r="AQ35" s="12">
        <f>COUNT(AQ25:AQ31)</f>
        <v>7</v>
      </c>
      <c r="AR35" s="12">
        <f>COUNT(AR25:AR31)</f>
        <v>7</v>
      </c>
      <c r="AS35" s="12">
        <f>COUNT(AS25:AS31)</f>
        <v>7</v>
      </c>
      <c r="AT35" s="12">
        <f>COUNT(AT25:AT31)</f>
        <v>7</v>
      </c>
      <c r="AU35" s="12"/>
      <c r="AV35" s="12">
        <f t="shared" ref="AV35:BC35" si="3">COUNT(AV25:AV34)</f>
        <v>5</v>
      </c>
      <c r="AW35" s="12">
        <f t="shared" si="3"/>
        <v>5</v>
      </c>
      <c r="AX35" s="12">
        <f t="shared" si="3"/>
        <v>5</v>
      </c>
      <c r="AY35" s="12">
        <f t="shared" si="3"/>
        <v>5</v>
      </c>
      <c r="AZ35" s="12">
        <f t="shared" si="3"/>
        <v>5</v>
      </c>
      <c r="BA35" s="12">
        <f t="shared" si="3"/>
        <v>5</v>
      </c>
      <c r="BB35" s="12">
        <f t="shared" si="3"/>
        <v>5</v>
      </c>
      <c r="BC35" s="12">
        <f t="shared" si="3"/>
        <v>5</v>
      </c>
    </row>
    <row r="36" spans="2:65" x14ac:dyDescent="0.2">
      <c r="B36" s="18" t="s">
        <v>124</v>
      </c>
      <c r="C36" s="12">
        <f>AVERAGE(C25:C34)</f>
        <v>3.5861488000000004E-2</v>
      </c>
      <c r="D36" s="12">
        <f t="shared" ref="D36:BC36" si="4">AVERAGE(D25:D34)</f>
        <v>5.7111335000000006E-2</v>
      </c>
      <c r="E36" s="12">
        <f t="shared" si="4"/>
        <v>0.12081393100000001</v>
      </c>
      <c r="F36" s="12">
        <f t="shared" si="4"/>
        <v>0.29266373100000004</v>
      </c>
      <c r="G36" s="12">
        <f t="shared" si="4"/>
        <v>0.66779704499999992</v>
      </c>
      <c r="H36" s="12">
        <f t="shared" si="4"/>
        <v>1.284080286</v>
      </c>
      <c r="I36" s="12">
        <f t="shared" si="4"/>
        <v>2.0129615840000001</v>
      </c>
      <c r="J36" s="12">
        <f t="shared" si="4"/>
        <v>2.3172150359999999</v>
      </c>
      <c r="K36" s="12"/>
      <c r="L36" s="12">
        <f t="shared" si="4"/>
        <v>2.8177540000000001E-2</v>
      </c>
      <c r="M36" s="12">
        <f t="shared" si="4"/>
        <v>5.6818463333333326E-2</v>
      </c>
      <c r="N36" s="12">
        <f t="shared" si="4"/>
        <v>0.12999869</v>
      </c>
      <c r="O36" s="12">
        <f t="shared" si="4"/>
        <v>0.30041214999999993</v>
      </c>
      <c r="P36" s="12">
        <f t="shared" si="4"/>
        <v>0.70891178666666665</v>
      </c>
      <c r="Q36" s="12">
        <f t="shared" si="4"/>
        <v>1.3604059133333333</v>
      </c>
      <c r="R36" s="12">
        <f t="shared" si="4"/>
        <v>2.1056804099999997</v>
      </c>
      <c r="S36" s="12">
        <f t="shared" si="4"/>
        <v>2.3642638933333333</v>
      </c>
      <c r="T36" s="12"/>
      <c r="U36" s="12">
        <f t="shared" si="4"/>
        <v>3.1983567499999997E-2</v>
      </c>
      <c r="V36" s="12">
        <f t="shared" si="4"/>
        <v>5.5807282499999999E-2</v>
      </c>
      <c r="W36" s="12">
        <f t="shared" si="4"/>
        <v>0.11871670749999999</v>
      </c>
      <c r="X36" s="12">
        <f t="shared" si="4"/>
        <v>0.29323012000000004</v>
      </c>
      <c r="Y36" s="12">
        <f t="shared" si="4"/>
        <v>0.66145720249999995</v>
      </c>
      <c r="Z36" s="12">
        <f t="shared" si="4"/>
        <v>1.30878574</v>
      </c>
      <c r="AA36" s="12">
        <f t="shared" si="4"/>
        <v>2.0083305849999999</v>
      </c>
      <c r="AB36" s="12">
        <f t="shared" si="4"/>
        <v>2.3034429875000004</v>
      </c>
      <c r="AC36" s="12"/>
      <c r="AD36" s="12">
        <f t="shared" si="4"/>
        <v>3.2934751666666665E-2</v>
      </c>
      <c r="AE36" s="12">
        <f t="shared" si="4"/>
        <v>4.894495166666666E-2</v>
      </c>
      <c r="AF36" s="12">
        <f t="shared" si="4"/>
        <v>8.4212468333333332E-2</v>
      </c>
      <c r="AG36" s="12">
        <f t="shared" si="4"/>
        <v>0.19002652666666667</v>
      </c>
      <c r="AH36" s="12">
        <f t="shared" si="4"/>
        <v>0.44268577333333331</v>
      </c>
      <c r="AI36" s="12">
        <f t="shared" si="4"/>
        <v>0.89694541999999988</v>
      </c>
      <c r="AJ36" s="12">
        <f t="shared" si="4"/>
        <v>1.5387024733333332</v>
      </c>
      <c r="AK36" s="12">
        <f t="shared" si="4"/>
        <v>2.1565973516666666</v>
      </c>
      <c r="AL36" s="12"/>
      <c r="AM36" s="12">
        <f>AVERAGE(AM25:AM31)</f>
        <v>2.6961472857142853E-2</v>
      </c>
      <c r="AN36" s="12">
        <f>AVERAGE(AN25:AN31)</f>
        <v>2.7396902857142861E-2</v>
      </c>
      <c r="AO36" s="12">
        <f>AVERAGE(AO25:AO31)</f>
        <v>4.8529271428571427E-2</v>
      </c>
      <c r="AP36" s="12">
        <f>AVERAGE(AP25:AP31)</f>
        <v>9.6585098571428579E-2</v>
      </c>
      <c r="AQ36" s="12">
        <f>AVERAGE(AQ25:AQ31)</f>
        <v>0.2283941657142857</v>
      </c>
      <c r="AR36" s="12">
        <f>AVERAGE(AR25:AR31)</f>
        <v>0.48619618999999997</v>
      </c>
      <c r="AS36" s="12">
        <f>AVERAGE(AS25:AS31)</f>
        <v>0.93726709428571431</v>
      </c>
      <c r="AT36" s="12">
        <f>AVERAGE(AT25:AT31)</f>
        <v>1.4278103342857142</v>
      </c>
      <c r="AU36" s="12"/>
      <c r="AV36" s="12">
        <f t="shared" si="4"/>
        <v>9.5677719999999987E-3</v>
      </c>
      <c r="AW36" s="12">
        <f t="shared" si="4"/>
        <v>2.6995570000000003E-2</v>
      </c>
      <c r="AX36" s="12">
        <f t="shared" si="4"/>
        <v>3.4022617999999998E-2</v>
      </c>
      <c r="AY36" s="12">
        <f t="shared" si="4"/>
        <v>5.6898614E-2</v>
      </c>
      <c r="AZ36" s="12">
        <f t="shared" si="4"/>
        <v>0.10774421199999999</v>
      </c>
      <c r="BA36" s="12">
        <f t="shared" si="4"/>
        <v>0.21206186200000002</v>
      </c>
      <c r="BB36" s="12">
        <f t="shared" si="4"/>
        <v>0.37542624800000002</v>
      </c>
      <c r="BC36" s="12">
        <f t="shared" si="4"/>
        <v>0.59258840800000012</v>
      </c>
    </row>
    <row r="37" spans="2:65" x14ac:dyDescent="0.2">
      <c r="B37" s="18" t="s">
        <v>126</v>
      </c>
      <c r="C37" s="12">
        <f>_xlfn.STDEV.S(C25:C34)</f>
        <v>5.1202647550987693E-3</v>
      </c>
      <c r="D37" s="12">
        <f t="shared" ref="D37:BC37" si="5">_xlfn.STDEV.S(D25:D34)</f>
        <v>8.647508755484614E-3</v>
      </c>
      <c r="E37" s="12">
        <f t="shared" si="5"/>
        <v>1.5876875655702088E-2</v>
      </c>
      <c r="F37" s="12">
        <f t="shared" si="5"/>
        <v>3.7406343146461699E-2</v>
      </c>
      <c r="G37" s="12">
        <f t="shared" si="5"/>
        <v>5.6195408877582051E-2</v>
      </c>
      <c r="H37" s="12">
        <f t="shared" si="5"/>
        <v>0.1127696349109881</v>
      </c>
      <c r="I37" s="12">
        <f t="shared" si="5"/>
        <v>9.0446080359464193E-2</v>
      </c>
      <c r="J37" s="12">
        <f t="shared" si="5"/>
        <v>5.6927921189517089E-2</v>
      </c>
      <c r="K37" s="12"/>
      <c r="L37" s="12">
        <f t="shared" si="5"/>
        <v>2.4870607393523786E-2</v>
      </c>
      <c r="M37" s="12">
        <f t="shared" si="5"/>
        <v>1.0711743576824155E-2</v>
      </c>
      <c r="N37" s="12">
        <f t="shared" si="5"/>
        <v>5.5554166554453825E-3</v>
      </c>
      <c r="O37" s="12">
        <f t="shared" si="5"/>
        <v>2.5999898042561639E-2</v>
      </c>
      <c r="P37" s="12">
        <f t="shared" si="5"/>
        <v>1.9541715877128926E-2</v>
      </c>
      <c r="Q37" s="12">
        <f t="shared" si="5"/>
        <v>3.6516334166458074E-2</v>
      </c>
      <c r="R37" s="12">
        <f t="shared" si="5"/>
        <v>2.7375443795878619E-2</v>
      </c>
      <c r="S37" s="12">
        <f t="shared" si="5"/>
        <v>2.7157627486465725E-2</v>
      </c>
      <c r="T37" s="12"/>
      <c r="U37" s="12">
        <f t="shared" si="5"/>
        <v>5.011719343960214E-3</v>
      </c>
      <c r="V37" s="12">
        <f t="shared" si="5"/>
        <v>8.5613269370636465E-3</v>
      </c>
      <c r="W37" s="12">
        <f t="shared" si="5"/>
        <v>1.4981618793458058E-2</v>
      </c>
      <c r="X37" s="12">
        <f t="shared" si="5"/>
        <v>2.6020593828736244E-2</v>
      </c>
      <c r="Y37" s="12">
        <f t="shared" si="5"/>
        <v>5.5422161527763324E-2</v>
      </c>
      <c r="Z37" s="12">
        <f t="shared" si="5"/>
        <v>0.13642039009599732</v>
      </c>
      <c r="AA37" s="12">
        <f t="shared" si="5"/>
        <v>0.10989358090971907</v>
      </c>
      <c r="AB37" s="12">
        <f t="shared" si="5"/>
        <v>5.7574142306151731E-2</v>
      </c>
      <c r="AC37" s="12"/>
      <c r="AD37" s="12">
        <f t="shared" si="5"/>
        <v>9.4714034606987775E-3</v>
      </c>
      <c r="AE37" s="12">
        <f t="shared" si="5"/>
        <v>6.8093439482182607E-3</v>
      </c>
      <c r="AF37" s="12">
        <f t="shared" si="5"/>
        <v>1.4229726546101249E-2</v>
      </c>
      <c r="AG37" s="12">
        <f t="shared" si="5"/>
        <v>2.5846809797133174E-2</v>
      </c>
      <c r="AH37" s="12">
        <f t="shared" si="5"/>
        <v>5.4585265019683145E-2</v>
      </c>
      <c r="AI37" s="12">
        <f t="shared" si="5"/>
        <v>0.12478513566886631</v>
      </c>
      <c r="AJ37" s="12">
        <f t="shared" si="5"/>
        <v>0.11149382063576971</v>
      </c>
      <c r="AK37" s="12">
        <f t="shared" si="5"/>
        <v>0.10027145764556165</v>
      </c>
      <c r="AL37" s="12"/>
      <c r="AM37" s="12">
        <f>_xlfn.STDEV.S(AM25:AM31)</f>
        <v>9.4727051951026039E-3</v>
      </c>
      <c r="AN37" s="12">
        <f>_xlfn.STDEV.S(AN25:AN31)</f>
        <v>1.0858988401876586E-2</v>
      </c>
      <c r="AO37" s="12">
        <f>_xlfn.STDEV.S(AO25:AO31)</f>
        <v>1.1410679305167667E-2</v>
      </c>
      <c r="AP37" s="12">
        <f>_xlfn.STDEV.S(AP25:AP31)</f>
        <v>2.6187658627416743E-2</v>
      </c>
      <c r="AQ37" s="12">
        <f>_xlfn.STDEV.S(AQ25:AQ31)</f>
        <v>6.1071111927291435E-2</v>
      </c>
      <c r="AR37" s="12">
        <f>_xlfn.STDEV.S(AR25:AR31)</f>
        <v>0.13784147613836115</v>
      </c>
      <c r="AS37" s="12">
        <f>_xlfn.STDEV.S(AS25:AS31)</f>
        <v>0.24925812837197503</v>
      </c>
      <c r="AT37" s="12">
        <f>_xlfn.STDEV.S(AT25:AT31)</f>
        <v>0.27585207086035007</v>
      </c>
      <c r="AU37" s="12"/>
      <c r="AV37" s="12">
        <f t="shared" si="5"/>
        <v>1.3347546414291655E-2</v>
      </c>
      <c r="AW37" s="12">
        <f t="shared" si="5"/>
        <v>2.480781997586547E-2</v>
      </c>
      <c r="AX37" s="12">
        <f t="shared" si="5"/>
        <v>9.6331646340893674E-3</v>
      </c>
      <c r="AY37" s="12">
        <f t="shared" si="5"/>
        <v>2.7967650781869042E-2</v>
      </c>
      <c r="AZ37" s="12">
        <f t="shared" si="5"/>
        <v>4.4342039938367439E-2</v>
      </c>
      <c r="BA37" s="12">
        <f t="shared" si="5"/>
        <v>8.7972176526254706E-2</v>
      </c>
      <c r="BB37" s="12">
        <f t="shared" si="5"/>
        <v>0.13669475501087411</v>
      </c>
      <c r="BC37" s="12">
        <f t="shared" si="5"/>
        <v>0.19997885107615154</v>
      </c>
    </row>
    <row r="38" spans="2:65" x14ac:dyDescent="0.2"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</row>
    <row r="39" spans="2:65" x14ac:dyDescent="0.2"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</row>
    <row r="40" spans="2:65" x14ac:dyDescent="0.2"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</row>
    <row r="41" spans="2:65" x14ac:dyDescent="0.2"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</row>
    <row r="42" spans="2:65" x14ac:dyDescent="0.2"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</row>
    <row r="43" spans="2:65" x14ac:dyDescent="0.2"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</row>
    <row r="44" spans="2:65" x14ac:dyDescent="0.2"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</row>
    <row r="45" spans="2:65" x14ac:dyDescent="0.2"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</row>
    <row r="46" spans="2:65" x14ac:dyDescent="0.2"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</row>
    <row r="56" spans="1:31" x14ac:dyDescent="0.2">
      <c r="A56" s="2" t="s">
        <v>530</v>
      </c>
      <c r="B56" s="84" t="s">
        <v>573</v>
      </c>
      <c r="C56" s="85">
        <v>0.106</v>
      </c>
      <c r="D56" s="85">
        <v>5.2999999999999999E-2</v>
      </c>
      <c r="E56" s="85">
        <v>2.5999999999999999E-2</v>
      </c>
      <c r="F56" s="85">
        <v>1.2999999999999999E-2</v>
      </c>
      <c r="G56" s="85">
        <v>7.0000000000000001E-3</v>
      </c>
      <c r="H56" s="12"/>
      <c r="I56" s="85">
        <v>0.106</v>
      </c>
      <c r="J56" s="85">
        <v>5.2999999999999999E-2</v>
      </c>
      <c r="K56" s="85">
        <v>2.5999999999999999E-2</v>
      </c>
      <c r="L56" s="85">
        <v>1.2999999999999999E-2</v>
      </c>
      <c r="M56" s="85">
        <v>7.0000000000000001E-3</v>
      </c>
      <c r="N56" s="12"/>
      <c r="O56" s="85">
        <v>0.106</v>
      </c>
      <c r="P56" s="85">
        <v>5.2999999999999999E-2</v>
      </c>
      <c r="Q56" s="85">
        <v>2.5999999999999999E-2</v>
      </c>
      <c r="R56" s="85">
        <v>1.2999999999999999E-2</v>
      </c>
      <c r="S56" s="85">
        <v>7.0000000000000001E-3</v>
      </c>
      <c r="T56" s="12"/>
      <c r="U56" s="85">
        <v>0.106</v>
      </c>
      <c r="V56" s="85">
        <v>5.2999999999999999E-2</v>
      </c>
      <c r="W56" s="85">
        <v>2.5999999999999999E-2</v>
      </c>
      <c r="X56" s="85">
        <v>1.2999999999999999E-2</v>
      </c>
      <c r="Y56" s="85">
        <v>7.0000000000000001E-3</v>
      </c>
      <c r="Z56" s="12"/>
      <c r="AA56" s="85">
        <v>0.106</v>
      </c>
      <c r="AB56" s="85">
        <v>5.2999999999999999E-2</v>
      </c>
      <c r="AC56" s="85">
        <v>2.5999999999999999E-2</v>
      </c>
      <c r="AD56" s="85">
        <v>1.2999999999999999E-2</v>
      </c>
      <c r="AE56" s="85">
        <v>7.0000000000000001E-3</v>
      </c>
    </row>
    <row r="57" spans="1:31" x14ac:dyDescent="0.2">
      <c r="B57" s="93" t="s">
        <v>574</v>
      </c>
      <c r="C57" s="86">
        <v>14.3572998</v>
      </c>
      <c r="D57" s="86">
        <v>6.5177016500000002</v>
      </c>
      <c r="E57" s="86">
        <v>2.6582238500000002</v>
      </c>
      <c r="F57" s="86">
        <v>1.3290506</v>
      </c>
      <c r="G57" s="86">
        <v>0.88375285000000003</v>
      </c>
      <c r="H57" s="93" t="s">
        <v>575</v>
      </c>
      <c r="I57" s="86">
        <v>14.477670399999999</v>
      </c>
      <c r="J57" s="86">
        <v>6.6516007400000001</v>
      </c>
      <c r="K57" s="86">
        <v>2.5801116799999999</v>
      </c>
      <c r="L57" s="86">
        <v>1.29807911</v>
      </c>
      <c r="M57" s="86">
        <v>0.86414606000000005</v>
      </c>
      <c r="N57" s="93" t="s">
        <v>569</v>
      </c>
      <c r="O57" s="86">
        <v>14.3971988</v>
      </c>
      <c r="P57" s="86">
        <v>6.3266650799999997</v>
      </c>
      <c r="Q57" s="86">
        <v>2.7026011099999998</v>
      </c>
      <c r="R57" s="86">
        <v>1.31889955</v>
      </c>
      <c r="S57" s="86">
        <v>0.87880548000000003</v>
      </c>
      <c r="T57" s="93" t="s">
        <v>570</v>
      </c>
      <c r="U57" s="86">
        <v>19.128568699999999</v>
      </c>
      <c r="V57" s="86">
        <v>8.8429889999999993</v>
      </c>
      <c r="W57" s="86">
        <v>3.7544026100000001</v>
      </c>
      <c r="X57" s="86">
        <v>1.7920174</v>
      </c>
      <c r="Y57" s="86">
        <v>1.0631215899999999</v>
      </c>
      <c r="Z57" s="93" t="s">
        <v>571</v>
      </c>
      <c r="AA57" s="86">
        <v>55.760871799999997</v>
      </c>
      <c r="AB57" s="86">
        <v>21.3824264</v>
      </c>
      <c r="AC57" s="86">
        <v>10.560987600000001</v>
      </c>
      <c r="AD57" s="86">
        <v>4.6799451100000002</v>
      </c>
      <c r="AE57" s="86">
        <v>2.3425547199999999</v>
      </c>
    </row>
    <row r="58" spans="1:31" x14ac:dyDescent="0.2">
      <c r="B58" s="93"/>
      <c r="C58" s="86">
        <v>14.3029721</v>
      </c>
      <c r="D58" s="86">
        <v>5.6006913599999999</v>
      </c>
      <c r="E58" s="86">
        <v>2.5685853199999999</v>
      </c>
      <c r="F58" s="86">
        <v>1.27343998</v>
      </c>
      <c r="G58" s="86">
        <v>0.83993368000000002</v>
      </c>
      <c r="H58" s="93"/>
      <c r="I58" s="86">
        <v>13.821283299999999</v>
      </c>
      <c r="J58" s="86">
        <v>5.6521143499999997</v>
      </c>
      <c r="K58" s="86">
        <v>2.4607758799999999</v>
      </c>
      <c r="L58" s="86">
        <v>1.3082841300000001</v>
      </c>
      <c r="M58" s="86">
        <v>0.84266432000000002</v>
      </c>
      <c r="N58" s="93"/>
      <c r="O58" s="86">
        <v>13.3709802</v>
      </c>
      <c r="P58" s="86">
        <v>5.4338419900000003</v>
      </c>
      <c r="Q58" s="86">
        <v>2.4448945100000001</v>
      </c>
      <c r="R58" s="86">
        <v>1.2216345799999999</v>
      </c>
      <c r="S58" s="86">
        <v>0.83936107000000004</v>
      </c>
      <c r="T58" s="93"/>
      <c r="U58" s="86">
        <v>25.741168099999999</v>
      </c>
      <c r="V58" s="86">
        <v>12.4893488</v>
      </c>
      <c r="W58" s="86">
        <v>5.2207099499999998</v>
      </c>
      <c r="X58" s="86">
        <v>2.5020321299999999</v>
      </c>
      <c r="Y58" s="86">
        <v>1.3055095999999999</v>
      </c>
      <c r="Z58" s="93"/>
      <c r="AA58" s="86">
        <v>44.418529399999997</v>
      </c>
      <c r="AB58" s="86">
        <v>28.873076900000001</v>
      </c>
      <c r="AC58" s="86">
        <v>11.4998612</v>
      </c>
      <c r="AD58" s="86">
        <v>5.7461926099999996</v>
      </c>
      <c r="AE58" s="86">
        <v>3.2112829399999998</v>
      </c>
    </row>
    <row r="59" spans="1:31" x14ac:dyDescent="0.2">
      <c r="B59" s="93"/>
      <c r="C59" s="86">
        <v>13.8484806</v>
      </c>
      <c r="D59" s="86">
        <v>5.8000563400000003</v>
      </c>
      <c r="E59" s="86">
        <v>2.5842626100000001</v>
      </c>
      <c r="F59" s="86">
        <v>1.3464111999999999</v>
      </c>
      <c r="G59" s="86">
        <v>0.85308938000000001</v>
      </c>
      <c r="H59" s="93"/>
      <c r="I59" s="86">
        <v>13.290728700000001</v>
      </c>
      <c r="J59" s="86">
        <v>5.7662734799999997</v>
      </c>
      <c r="K59" s="86">
        <v>2.5802214999999999</v>
      </c>
      <c r="L59" s="86">
        <v>1.3649749799999999</v>
      </c>
      <c r="M59" s="86">
        <v>0.85796890000000003</v>
      </c>
      <c r="N59" s="93"/>
      <c r="O59" s="86">
        <v>15.5445341</v>
      </c>
      <c r="P59" s="86">
        <v>6.3182883299999997</v>
      </c>
      <c r="Q59" s="86">
        <v>2.8262460300000001</v>
      </c>
      <c r="R59" s="86">
        <v>1.47127008</v>
      </c>
      <c r="S59" s="86">
        <v>0.92897735000000004</v>
      </c>
      <c r="T59" s="93"/>
      <c r="U59" s="86">
        <v>21.114146600000002</v>
      </c>
      <c r="V59" s="86">
        <v>9.7356614199999996</v>
      </c>
      <c r="W59" s="86">
        <v>4.1546365099999996</v>
      </c>
      <c r="X59" s="86">
        <v>2.1068850700000001</v>
      </c>
      <c r="Y59" s="86">
        <v>1.2235998800000001</v>
      </c>
      <c r="Z59" s="93"/>
      <c r="AA59" s="86">
        <v>37.893272899999999</v>
      </c>
      <c r="AB59" s="86">
        <v>20.584670899999999</v>
      </c>
      <c r="AC59" s="86">
        <v>8.9347896000000002</v>
      </c>
      <c r="AD59" s="86">
        <v>4.2777997499999998</v>
      </c>
      <c r="AE59" s="86">
        <v>1.99579678</v>
      </c>
    </row>
    <row r="60" spans="1:31" x14ac:dyDescent="0.2">
      <c r="B60" s="93"/>
      <c r="C60" s="86">
        <v>19.227364699999999</v>
      </c>
      <c r="D60" s="86">
        <v>7.5129581600000002</v>
      </c>
      <c r="E60" s="86">
        <v>2.97404629</v>
      </c>
      <c r="F60" s="86">
        <v>1.5763064200000001</v>
      </c>
      <c r="G60" s="86">
        <v>0.95573012000000002</v>
      </c>
      <c r="H60" s="93"/>
      <c r="I60" s="86"/>
      <c r="J60" s="86"/>
      <c r="K60" s="86"/>
      <c r="L60" s="86"/>
      <c r="M60" s="86"/>
      <c r="N60" s="93"/>
      <c r="O60" s="86">
        <v>18.103865299999999</v>
      </c>
      <c r="P60" s="86">
        <v>6.6111867799999997</v>
      </c>
      <c r="Q60" s="86">
        <v>2.9669264100000001</v>
      </c>
      <c r="R60" s="86">
        <v>1.53387253</v>
      </c>
      <c r="S60" s="86">
        <v>0.94588254999999999</v>
      </c>
      <c r="T60" s="93"/>
      <c r="U60" s="86">
        <v>27.877630199999999</v>
      </c>
      <c r="V60" s="86">
        <v>9.8197374499999999</v>
      </c>
      <c r="W60" s="86">
        <v>4.1385183999999997</v>
      </c>
      <c r="X60" s="86">
        <v>2.2606505399999999</v>
      </c>
      <c r="Y60" s="86">
        <v>1.19918141</v>
      </c>
      <c r="Z60" s="93"/>
      <c r="AA60" s="86">
        <v>32.843095900000002</v>
      </c>
      <c r="AB60" s="86">
        <v>16.1870908</v>
      </c>
      <c r="AC60" s="86">
        <v>6.7392883399999999</v>
      </c>
      <c r="AD60" s="86">
        <v>3.0676183400000001</v>
      </c>
      <c r="AE60" s="86">
        <v>1.57605716</v>
      </c>
    </row>
    <row r="61" spans="1:31" x14ac:dyDescent="0.2">
      <c r="B61" s="93"/>
      <c r="C61" s="86">
        <v>17.796060499999999</v>
      </c>
      <c r="D61" s="86">
        <v>7.42614486</v>
      </c>
      <c r="E61" s="86">
        <v>3.0070605100000001</v>
      </c>
      <c r="F61" s="86">
        <v>1.65273746</v>
      </c>
      <c r="G61" s="86">
        <v>0.93797425000000001</v>
      </c>
      <c r="H61" s="93"/>
      <c r="I61" s="86"/>
      <c r="J61" s="86"/>
      <c r="K61" s="86"/>
      <c r="L61" s="86"/>
      <c r="M61" s="86"/>
      <c r="N61" s="93"/>
      <c r="O61" s="86"/>
      <c r="P61" s="86"/>
      <c r="Q61" s="86"/>
      <c r="R61" s="86"/>
      <c r="S61" s="86"/>
      <c r="T61" s="93"/>
      <c r="U61" s="86">
        <v>17.796060499999999</v>
      </c>
      <c r="V61" s="86">
        <v>8.4867685700000006</v>
      </c>
      <c r="W61" s="86">
        <v>3.5917678</v>
      </c>
      <c r="X61" s="86">
        <v>1.80385788</v>
      </c>
      <c r="Y61" s="86">
        <v>1.11706533</v>
      </c>
      <c r="Z61" s="93"/>
      <c r="AA61" s="86">
        <v>39.548018499999998</v>
      </c>
      <c r="AB61" s="86">
        <v>20.2052604</v>
      </c>
      <c r="AC61" s="86">
        <v>7.3529420099999996</v>
      </c>
      <c r="AD61" s="86">
        <v>3.66694809</v>
      </c>
      <c r="AE61" s="86">
        <v>1.77312454</v>
      </c>
    </row>
    <row r="62" spans="1:31" x14ac:dyDescent="0.2">
      <c r="B62" s="93"/>
      <c r="C62" s="86">
        <v>13.306154599999999</v>
      </c>
      <c r="D62" s="86">
        <v>5.4585065400000001</v>
      </c>
      <c r="E62" s="86">
        <v>2.42011507</v>
      </c>
      <c r="F62" s="86">
        <v>1.28991995</v>
      </c>
      <c r="G62" s="86">
        <v>0.85844518000000003</v>
      </c>
      <c r="H62" s="93"/>
      <c r="I62" s="86"/>
      <c r="J62" s="86"/>
      <c r="K62" s="86"/>
      <c r="L62" s="86"/>
      <c r="M62" s="86"/>
      <c r="N62" s="93"/>
      <c r="O62" s="86"/>
      <c r="P62" s="86"/>
      <c r="Q62" s="86"/>
      <c r="R62" s="86"/>
      <c r="S62" s="86"/>
      <c r="T62" s="93"/>
      <c r="U62" s="86">
        <v>19.937299500000002</v>
      </c>
      <c r="V62" s="86">
        <v>8.4826099300000006</v>
      </c>
      <c r="W62" s="86">
        <v>3.8913729300000002</v>
      </c>
      <c r="X62" s="86">
        <v>1.7832929399999999</v>
      </c>
      <c r="Y62" s="86">
        <v>1.14151074</v>
      </c>
      <c r="Z62" s="93"/>
      <c r="AA62" s="86">
        <v>26.271570000000001</v>
      </c>
      <c r="AB62" s="86">
        <v>12.335069600000001</v>
      </c>
      <c r="AC62" s="86">
        <v>5.3751099299999998</v>
      </c>
      <c r="AD62" s="86">
        <v>2.4668711399999999</v>
      </c>
      <c r="AE62" s="86">
        <v>1.3642618500000001</v>
      </c>
    </row>
    <row r="63" spans="1:31" x14ac:dyDescent="0.2">
      <c r="B63" s="93"/>
      <c r="C63" s="86">
        <v>13.518198</v>
      </c>
      <c r="D63" s="86">
        <v>5.4893265800000002</v>
      </c>
      <c r="E63" s="86">
        <v>2.6107860399999998</v>
      </c>
      <c r="F63" s="86">
        <v>1.3410371000000001</v>
      </c>
      <c r="G63" s="86">
        <v>0.89377793000000005</v>
      </c>
      <c r="H63" s="93"/>
      <c r="I63" s="86"/>
      <c r="J63" s="86"/>
      <c r="K63" s="86"/>
      <c r="L63" s="86"/>
      <c r="M63" s="86"/>
      <c r="N63" s="93"/>
      <c r="O63" s="86"/>
      <c r="P63" s="86"/>
      <c r="Q63" s="86"/>
      <c r="R63" s="86"/>
      <c r="S63" s="86"/>
      <c r="T63" s="93"/>
      <c r="U63" s="86"/>
      <c r="V63" s="86"/>
      <c r="W63" s="86"/>
      <c r="X63" s="86"/>
      <c r="Y63" s="86"/>
      <c r="Z63" s="93"/>
      <c r="AA63" s="86">
        <v>35.5989602</v>
      </c>
      <c r="AB63" s="86">
        <v>18.7660181</v>
      </c>
      <c r="AC63" s="86">
        <v>8.0511747899999992</v>
      </c>
      <c r="AD63" s="86">
        <v>3.77034118</v>
      </c>
      <c r="AE63" s="86">
        <v>2.1091700699999998</v>
      </c>
    </row>
    <row r="64" spans="1:31" x14ac:dyDescent="0.2">
      <c r="B64" s="93"/>
      <c r="C64" s="86">
        <v>14.0311337</v>
      </c>
      <c r="D64" s="86">
        <v>6.3448101299999999</v>
      </c>
      <c r="E64" s="86">
        <v>2.5707617800000002</v>
      </c>
      <c r="F64" s="86">
        <v>1.3768852600000001</v>
      </c>
      <c r="G64" s="86">
        <v>0.90438395000000005</v>
      </c>
      <c r="H64" s="93"/>
      <c r="I64" s="86"/>
      <c r="J64" s="86"/>
      <c r="K64" s="86"/>
      <c r="L64" s="86"/>
      <c r="M64" s="86"/>
      <c r="N64" s="93"/>
      <c r="O64" s="86"/>
      <c r="P64" s="86"/>
      <c r="Q64" s="86"/>
      <c r="R64" s="86"/>
      <c r="S64" s="86"/>
      <c r="T64" s="93"/>
      <c r="U64" s="86"/>
      <c r="V64" s="86"/>
      <c r="W64" s="86"/>
      <c r="X64" s="86"/>
      <c r="Y64" s="86"/>
      <c r="Z64" s="93"/>
      <c r="AA64" s="86"/>
      <c r="AB64" s="86"/>
      <c r="AC64" s="86"/>
      <c r="AD64" s="86"/>
      <c r="AE64" s="86"/>
    </row>
    <row r="65" spans="1:46" x14ac:dyDescent="0.2">
      <c r="B65" s="93"/>
      <c r="C65" s="86">
        <v>16.716730299999998</v>
      </c>
      <c r="D65" s="86">
        <v>7.0904392400000003</v>
      </c>
      <c r="E65" s="86">
        <v>3.0672586700000002</v>
      </c>
      <c r="F65" s="86">
        <v>1.4640114399999999</v>
      </c>
      <c r="G65" s="86">
        <v>0.91503407999999997</v>
      </c>
      <c r="H65" s="93"/>
      <c r="I65" s="86"/>
      <c r="J65" s="86"/>
      <c r="K65" s="86"/>
      <c r="L65" s="86"/>
      <c r="M65" s="86"/>
      <c r="N65" s="93"/>
      <c r="O65" s="86"/>
      <c r="P65" s="86"/>
      <c r="Q65" s="86"/>
      <c r="R65" s="86"/>
      <c r="S65" s="86"/>
      <c r="T65" s="93"/>
      <c r="U65" s="86"/>
      <c r="V65" s="86"/>
      <c r="W65" s="86"/>
      <c r="X65" s="86"/>
      <c r="Y65" s="86"/>
      <c r="Z65" s="93"/>
      <c r="AA65" s="86"/>
      <c r="AB65" s="86"/>
      <c r="AC65" s="86"/>
      <c r="AD65" s="86"/>
      <c r="AE65" s="86"/>
    </row>
    <row r="66" spans="1:46" x14ac:dyDescent="0.2">
      <c r="B66" s="93"/>
      <c r="C66" s="86">
        <v>15.4867384</v>
      </c>
      <c r="D66" s="86">
        <v>6.2128990399999999</v>
      </c>
      <c r="E66" s="86">
        <v>2.7108374500000001</v>
      </c>
      <c r="F66" s="86">
        <v>1.4451577099999999</v>
      </c>
      <c r="G66" s="86">
        <v>0.93134939999999999</v>
      </c>
      <c r="H66" s="93"/>
      <c r="I66" s="86"/>
      <c r="J66" s="86"/>
      <c r="K66" s="86"/>
      <c r="L66" s="86"/>
      <c r="M66" s="86"/>
      <c r="N66" s="93"/>
      <c r="O66" s="86"/>
      <c r="P66" s="86"/>
      <c r="Q66" s="86"/>
      <c r="R66" s="86"/>
      <c r="S66" s="86"/>
      <c r="T66" s="93"/>
      <c r="U66" s="86"/>
      <c r="V66" s="86"/>
      <c r="W66" s="86"/>
      <c r="X66" s="86"/>
      <c r="Y66" s="86"/>
      <c r="Z66" s="93"/>
      <c r="AA66" s="86"/>
      <c r="AB66" s="86"/>
      <c r="AC66" s="86"/>
      <c r="AD66" s="86"/>
      <c r="AE66" s="86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</row>
    <row r="67" spans="1:46" x14ac:dyDescent="0.2">
      <c r="B67" s="93"/>
      <c r="C67" s="86">
        <v>15.5344614</v>
      </c>
      <c r="D67" s="86">
        <v>6.2188441699999997</v>
      </c>
      <c r="E67" s="86">
        <v>2.88752415</v>
      </c>
      <c r="F67" s="86">
        <v>1.5006967600000001</v>
      </c>
      <c r="G67" s="86">
        <v>0.92469597000000003</v>
      </c>
      <c r="H67" s="93"/>
      <c r="I67" s="86"/>
      <c r="J67" s="86"/>
      <c r="K67" s="86"/>
      <c r="L67" s="86"/>
      <c r="M67" s="86"/>
      <c r="N67" s="93"/>
      <c r="O67" s="86"/>
      <c r="P67" s="86"/>
      <c r="Q67" s="86"/>
      <c r="R67" s="86"/>
      <c r="S67" s="86"/>
      <c r="T67" s="93"/>
      <c r="U67" s="86"/>
      <c r="V67" s="86"/>
      <c r="W67" s="86"/>
      <c r="X67" s="86"/>
      <c r="Y67" s="86"/>
      <c r="Z67" s="93"/>
      <c r="AA67" s="86"/>
      <c r="AB67" s="86"/>
      <c r="AC67" s="86"/>
      <c r="AD67" s="86"/>
      <c r="AE67" s="86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</row>
    <row r="68" spans="1:46" x14ac:dyDescent="0.2">
      <c r="B68" s="93"/>
      <c r="C68" s="86">
        <v>12.1591551</v>
      </c>
      <c r="D68" s="86">
        <v>5.0563398599999996</v>
      </c>
      <c r="E68" s="86">
        <v>2.3907801100000001</v>
      </c>
      <c r="F68" s="86">
        <v>1.29747992</v>
      </c>
      <c r="G68" s="86">
        <v>0.87093016999999995</v>
      </c>
      <c r="H68" s="93"/>
      <c r="I68" s="86"/>
      <c r="J68" s="86"/>
      <c r="K68" s="86"/>
      <c r="L68" s="86"/>
      <c r="M68" s="86"/>
      <c r="N68" s="93"/>
      <c r="O68" s="86"/>
      <c r="P68" s="86"/>
      <c r="Q68" s="86"/>
      <c r="R68" s="86"/>
      <c r="S68" s="86"/>
      <c r="T68" s="93"/>
      <c r="U68" s="86"/>
      <c r="V68" s="86"/>
      <c r="W68" s="86"/>
      <c r="X68" s="86"/>
      <c r="Y68" s="86"/>
      <c r="Z68" s="93"/>
      <c r="AA68" s="86"/>
      <c r="AB68" s="86"/>
      <c r="AC68" s="86"/>
      <c r="AD68" s="86"/>
      <c r="AE68" s="86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</row>
    <row r="69" spans="1:46" x14ac:dyDescent="0.2">
      <c r="B69" s="93"/>
      <c r="C69" s="86">
        <v>15.4153632</v>
      </c>
      <c r="D69" s="86">
        <v>6.6212792299999998</v>
      </c>
      <c r="E69" s="86">
        <v>2.9236472</v>
      </c>
      <c r="F69" s="86">
        <v>1.40918152</v>
      </c>
      <c r="G69" s="86">
        <v>0.90243596999999998</v>
      </c>
      <c r="H69" s="93"/>
      <c r="I69" s="86"/>
      <c r="J69" s="86"/>
      <c r="K69" s="86"/>
      <c r="L69" s="86"/>
      <c r="M69" s="86"/>
      <c r="N69" s="93"/>
      <c r="O69" s="86"/>
      <c r="P69" s="86"/>
      <c r="Q69" s="86"/>
      <c r="R69" s="86"/>
      <c r="S69" s="86"/>
      <c r="T69" s="93"/>
      <c r="U69" s="86"/>
      <c r="V69" s="86"/>
      <c r="W69" s="86"/>
      <c r="X69" s="86"/>
      <c r="Y69" s="86"/>
      <c r="Z69" s="93"/>
      <c r="AA69" s="86"/>
      <c r="AB69" s="86"/>
      <c r="AC69" s="86"/>
      <c r="AD69" s="86"/>
      <c r="AE69" s="86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</row>
    <row r="70" spans="1:46" x14ac:dyDescent="0.2">
      <c r="B70" s="93"/>
      <c r="C70" s="86">
        <v>13.8973874</v>
      </c>
      <c r="D70" s="86">
        <v>5.8443456200000004</v>
      </c>
      <c r="E70" s="86">
        <v>2.6020866900000001</v>
      </c>
      <c r="F70" s="86">
        <v>1.3456180600000001</v>
      </c>
      <c r="G70" s="86">
        <v>0.84896780999999999</v>
      </c>
      <c r="H70" s="93"/>
      <c r="I70" s="86"/>
      <c r="J70" s="86"/>
      <c r="K70" s="86"/>
      <c r="L70" s="86"/>
      <c r="M70" s="86"/>
      <c r="N70" s="93"/>
      <c r="O70" s="86"/>
      <c r="P70" s="86"/>
      <c r="Q70" s="86"/>
      <c r="R70" s="86"/>
      <c r="S70" s="86"/>
      <c r="T70" s="93"/>
      <c r="U70" s="86"/>
      <c r="V70" s="86"/>
      <c r="W70" s="86"/>
      <c r="X70" s="86"/>
      <c r="Y70" s="86"/>
      <c r="Z70" s="93"/>
      <c r="AA70" s="86"/>
      <c r="AB70" s="86"/>
      <c r="AC70" s="86"/>
      <c r="AD70" s="86"/>
      <c r="AE70" s="86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</row>
    <row r="71" spans="1:46" x14ac:dyDescent="0.2">
      <c r="B71" s="93"/>
      <c r="C71" s="86">
        <v>14.3041637</v>
      </c>
      <c r="D71" s="86">
        <v>5.8384006299999998</v>
      </c>
      <c r="E71" s="86">
        <v>2.5886935700000002</v>
      </c>
      <c r="F71" s="86">
        <v>1.39251748</v>
      </c>
      <c r="G71" s="86">
        <v>0.87899618999999996</v>
      </c>
      <c r="H71" s="93"/>
      <c r="I71" s="86"/>
      <c r="J71" s="86"/>
      <c r="K71" s="86"/>
      <c r="L71" s="86"/>
      <c r="M71" s="86"/>
      <c r="N71" s="93"/>
      <c r="O71" s="86"/>
      <c r="P71" s="86"/>
      <c r="Q71" s="86"/>
      <c r="R71" s="86"/>
      <c r="S71" s="86"/>
      <c r="T71" s="93"/>
      <c r="U71" s="86"/>
      <c r="V71" s="86"/>
      <c r="W71" s="86"/>
      <c r="X71" s="86"/>
      <c r="Y71" s="86"/>
      <c r="Z71" s="93"/>
      <c r="AA71" s="86"/>
      <c r="AB71" s="86"/>
      <c r="AC71" s="86"/>
      <c r="AD71" s="86"/>
      <c r="AE71" s="86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</row>
    <row r="72" spans="1:46" x14ac:dyDescent="0.2">
      <c r="B72" s="18" t="s">
        <v>125</v>
      </c>
      <c r="C72" s="12">
        <f>COUNT(C57:C71)</f>
        <v>15</v>
      </c>
      <c r="D72" s="12">
        <f t="shared" ref="D72:AE72" si="6">COUNT(D57:D71)</f>
        <v>15</v>
      </c>
      <c r="E72" s="12">
        <f t="shared" si="6"/>
        <v>15</v>
      </c>
      <c r="F72" s="12">
        <f t="shared" si="6"/>
        <v>15</v>
      </c>
      <c r="G72" s="12">
        <f t="shared" si="6"/>
        <v>15</v>
      </c>
      <c r="H72" s="12"/>
      <c r="I72" s="12">
        <f t="shared" si="6"/>
        <v>3</v>
      </c>
      <c r="J72" s="12">
        <f t="shared" si="6"/>
        <v>3</v>
      </c>
      <c r="K72" s="12">
        <f t="shared" si="6"/>
        <v>3</v>
      </c>
      <c r="L72" s="12">
        <f t="shared" si="6"/>
        <v>3</v>
      </c>
      <c r="M72" s="12">
        <f t="shared" si="6"/>
        <v>3</v>
      </c>
      <c r="N72" s="12"/>
      <c r="O72" s="12">
        <f t="shared" si="6"/>
        <v>4</v>
      </c>
      <c r="P72" s="12">
        <f t="shared" si="6"/>
        <v>4</v>
      </c>
      <c r="Q72" s="12">
        <f t="shared" si="6"/>
        <v>4</v>
      </c>
      <c r="R72" s="12">
        <f t="shared" si="6"/>
        <v>4</v>
      </c>
      <c r="S72" s="12">
        <f t="shared" si="6"/>
        <v>4</v>
      </c>
      <c r="T72" s="12"/>
      <c r="U72" s="12">
        <f t="shared" si="6"/>
        <v>6</v>
      </c>
      <c r="V72" s="12">
        <f t="shared" si="6"/>
        <v>6</v>
      </c>
      <c r="W72" s="12">
        <f t="shared" si="6"/>
        <v>6</v>
      </c>
      <c r="X72" s="12">
        <f t="shared" si="6"/>
        <v>6</v>
      </c>
      <c r="Y72" s="12">
        <f t="shared" si="6"/>
        <v>6</v>
      </c>
      <c r="Z72" s="12"/>
      <c r="AA72" s="12">
        <f t="shared" si="6"/>
        <v>7</v>
      </c>
      <c r="AB72" s="12">
        <f t="shared" si="6"/>
        <v>7</v>
      </c>
      <c r="AC72" s="12">
        <f t="shared" si="6"/>
        <v>7</v>
      </c>
      <c r="AD72" s="12">
        <f t="shared" si="6"/>
        <v>7</v>
      </c>
      <c r="AE72" s="12">
        <f t="shared" si="6"/>
        <v>7</v>
      </c>
    </row>
    <row r="73" spans="1:46" x14ac:dyDescent="0.2">
      <c r="B73" s="18" t="s">
        <v>124</v>
      </c>
      <c r="C73" s="12">
        <f>AVERAGE(C57:C71)</f>
        <v>14.926777566666665</v>
      </c>
      <c r="D73" s="12">
        <f t="shared" ref="D73:AE73" si="7">AVERAGE(D57:D71)</f>
        <v>6.2021828939999999</v>
      </c>
      <c r="E73" s="12">
        <f t="shared" si="7"/>
        <v>2.7043112873333333</v>
      </c>
      <c r="F73" s="12">
        <f t="shared" si="7"/>
        <v>1.4026967239999999</v>
      </c>
      <c r="G73" s="12">
        <f t="shared" si="7"/>
        <v>0.89329979533333348</v>
      </c>
      <c r="H73" s="12"/>
      <c r="I73" s="12">
        <f t="shared" si="7"/>
        <v>13.863227466666666</v>
      </c>
      <c r="J73" s="12">
        <f t="shared" si="7"/>
        <v>6.0233295233333335</v>
      </c>
      <c r="K73" s="12">
        <f t="shared" si="7"/>
        <v>2.5403696866666667</v>
      </c>
      <c r="L73" s="12">
        <f t="shared" si="7"/>
        <v>1.3237794066666668</v>
      </c>
      <c r="M73" s="12">
        <f t="shared" si="7"/>
        <v>0.85492642666666674</v>
      </c>
      <c r="N73" s="12"/>
      <c r="O73" s="12">
        <f t="shared" si="7"/>
        <v>15.354144599999998</v>
      </c>
      <c r="P73" s="12">
        <f t="shared" si="7"/>
        <v>6.1724955449999994</v>
      </c>
      <c r="Q73" s="12">
        <f t="shared" si="7"/>
        <v>2.735167015</v>
      </c>
      <c r="R73" s="12">
        <f t="shared" si="7"/>
        <v>1.3864191850000001</v>
      </c>
      <c r="S73" s="12">
        <f t="shared" si="7"/>
        <v>0.8982566125</v>
      </c>
      <c r="T73" s="12"/>
      <c r="U73" s="12">
        <f t="shared" si="7"/>
        <v>21.932478933333332</v>
      </c>
      <c r="V73" s="12">
        <f t="shared" si="7"/>
        <v>9.642852528333334</v>
      </c>
      <c r="W73" s="12">
        <f t="shared" si="7"/>
        <v>4.1252346999999991</v>
      </c>
      <c r="X73" s="12">
        <f t="shared" si="7"/>
        <v>2.0414559933333334</v>
      </c>
      <c r="Y73" s="12">
        <f t="shared" si="7"/>
        <v>1.1749980916666667</v>
      </c>
      <c r="Z73" s="12"/>
      <c r="AA73" s="12">
        <f t="shared" si="7"/>
        <v>38.90490267142858</v>
      </c>
      <c r="AB73" s="12">
        <f t="shared" si="7"/>
        <v>19.761944728571429</v>
      </c>
      <c r="AC73" s="12">
        <f t="shared" si="7"/>
        <v>8.3591647814285714</v>
      </c>
      <c r="AD73" s="12">
        <f t="shared" si="7"/>
        <v>3.9536737457142856</v>
      </c>
      <c r="AE73" s="12">
        <f t="shared" si="7"/>
        <v>2.053178294285714</v>
      </c>
    </row>
    <row r="74" spans="1:46" x14ac:dyDescent="0.2">
      <c r="B74" s="18" t="s">
        <v>126</v>
      </c>
      <c r="C74" s="12">
        <f>_xlfn.STDEV.S(C57:C71)</f>
        <v>1.8371017285551121</v>
      </c>
      <c r="D74" s="12">
        <f t="shared" ref="D74:AE74" si="8">_xlfn.STDEV.S(D57:D71)</f>
        <v>0.72993153292497026</v>
      </c>
      <c r="E74" s="12">
        <f t="shared" si="8"/>
        <v>0.21419100025913196</v>
      </c>
      <c r="F74" s="12">
        <f t="shared" si="8"/>
        <v>0.10849200484947266</v>
      </c>
      <c r="G74" s="12">
        <f t="shared" si="8"/>
        <v>3.5301666068176862E-2</v>
      </c>
      <c r="H74" s="12"/>
      <c r="I74" s="12">
        <f t="shared" si="8"/>
        <v>0.59458147855255505</v>
      </c>
      <c r="J74" s="12">
        <f t="shared" si="8"/>
        <v>0.54708465342161594</v>
      </c>
      <c r="K74" s="12">
        <f t="shared" si="8"/>
        <v>6.893028042795224E-2</v>
      </c>
      <c r="L74" s="12">
        <f t="shared" si="8"/>
        <v>3.603945136925131E-2</v>
      </c>
      <c r="M74" s="12">
        <f t="shared" si="8"/>
        <v>1.105932960648762E-2</v>
      </c>
      <c r="N74" s="12"/>
      <c r="O74" s="12">
        <f t="shared" si="8"/>
        <v>2.0368192843486796</v>
      </c>
      <c r="P74" s="12">
        <f t="shared" si="8"/>
        <v>0.51090862055105146</v>
      </c>
      <c r="Q74" s="12">
        <f t="shared" si="8"/>
        <v>0.22160510634277686</v>
      </c>
      <c r="R74" s="12">
        <f t="shared" si="8"/>
        <v>0.14219122158737429</v>
      </c>
      <c r="S74" s="12">
        <f t="shared" si="8"/>
        <v>4.8507817642106828E-2</v>
      </c>
      <c r="T74" s="12"/>
      <c r="U74" s="12">
        <f t="shared" si="8"/>
        <v>3.9868086380717691</v>
      </c>
      <c r="V74" s="12">
        <f t="shared" si="8"/>
        <v>1.514260047690515</v>
      </c>
      <c r="W74" s="12">
        <f t="shared" si="8"/>
        <v>0.57929295633840927</v>
      </c>
      <c r="X74" s="12">
        <f t="shared" si="8"/>
        <v>0.29992606703609809</v>
      </c>
      <c r="Y74" s="12">
        <f t="shared" si="8"/>
        <v>8.5993231993450145E-2</v>
      </c>
      <c r="Z74" s="12"/>
      <c r="AA74" s="12">
        <f t="shared" si="8"/>
        <v>9.3384208075587871</v>
      </c>
      <c r="AB74" s="12">
        <f t="shared" si="8"/>
        <v>5.0898923051127554</v>
      </c>
      <c r="AC74" s="12">
        <f t="shared" si="8"/>
        <v>2.1478387118277715</v>
      </c>
      <c r="AD74" s="12">
        <f t="shared" si="8"/>
        <v>1.0768124443394873</v>
      </c>
      <c r="AE74" s="12">
        <f t="shared" si="8"/>
        <v>0.60718659303825639</v>
      </c>
      <c r="AF74" s="88"/>
      <c r="AG74" s="88"/>
      <c r="AH74" s="88"/>
      <c r="AI74" s="88"/>
      <c r="AJ74" s="88"/>
      <c r="AK74" s="88"/>
      <c r="AL74" s="88"/>
      <c r="AM74" s="88"/>
      <c r="AN74" s="88"/>
    </row>
    <row r="75" spans="1:46" x14ac:dyDescent="0.2"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</row>
    <row r="76" spans="1:46" x14ac:dyDescent="0.2"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</row>
    <row r="77" spans="1:46" x14ac:dyDescent="0.2">
      <c r="A77" s="89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</row>
    <row r="78" spans="1:46" x14ac:dyDescent="0.2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</row>
    <row r="79" spans="1:46" x14ac:dyDescent="0.2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</row>
    <row r="80" spans="1:46" x14ac:dyDescent="0.2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</row>
    <row r="81" spans="1:16" x14ac:dyDescent="0.2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</row>
    <row r="82" spans="1:16" x14ac:dyDescent="0.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</row>
  </sheetData>
  <mergeCells count="11">
    <mergeCell ref="AU25:AU34"/>
    <mergeCell ref="B25:B34"/>
    <mergeCell ref="K25:K34"/>
    <mergeCell ref="T25:T34"/>
    <mergeCell ref="AC25:AC34"/>
    <mergeCell ref="AL25:AL34"/>
    <mergeCell ref="B57:B71"/>
    <mergeCell ref="H57:H71"/>
    <mergeCell ref="N57:N71"/>
    <mergeCell ref="T57:T71"/>
    <mergeCell ref="Z57:Z7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1027" r:id="rId4">
          <objectPr defaultSize="0" r:id="rId5">
            <anchor moveWithCells="1">
              <from>
                <xdr:col>0</xdr:col>
                <xdr:colOff>292100</xdr:colOff>
                <xdr:row>7</xdr:row>
                <xdr:rowOff>0</xdr:rowOff>
              </from>
              <to>
                <xdr:col>22</xdr:col>
                <xdr:colOff>152400</xdr:colOff>
                <xdr:row>18</xdr:row>
                <xdr:rowOff>12700</xdr:rowOff>
              </to>
            </anchor>
          </objectPr>
        </oleObject>
      </mc:Choice>
      <mc:Fallback>
        <oleObject progId="Prism7.Document" shapeId="1027" r:id="rId4"/>
      </mc:Fallback>
    </mc:AlternateContent>
    <mc:AlternateContent xmlns:mc="http://schemas.openxmlformats.org/markup-compatibility/2006">
      <mc:Choice Requires="x14">
        <oleObject progId="Prism7.Document" shapeId="1028" r:id="rId6">
          <objectPr defaultSize="0" autoPict="0" r:id="rId5">
            <anchor moveWithCells="1">
              <from>
                <xdr:col>0</xdr:col>
                <xdr:colOff>292100</xdr:colOff>
                <xdr:row>7</xdr:row>
                <xdr:rowOff>0</xdr:rowOff>
              </from>
              <to>
                <xdr:col>22</xdr:col>
                <xdr:colOff>127000</xdr:colOff>
                <xdr:row>18</xdr:row>
                <xdr:rowOff>12700</xdr:rowOff>
              </to>
            </anchor>
          </objectPr>
        </oleObject>
      </mc:Choice>
      <mc:Fallback>
        <oleObject progId="Prism7.Document" shapeId="102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162"/>
  <sheetViews>
    <sheetView topLeftCell="A77" workbookViewId="0">
      <selection activeCell="C80" sqref="C80"/>
    </sheetView>
  </sheetViews>
  <sheetFormatPr baseColWidth="10" defaultRowHeight="15" x14ac:dyDescent="0.2"/>
  <sheetData>
    <row r="2" spans="1:21" x14ac:dyDescent="0.2">
      <c r="A2" t="s">
        <v>156</v>
      </c>
    </row>
    <row r="3" spans="1:21" x14ac:dyDescent="0.2">
      <c r="O3" s="79"/>
      <c r="P3" s="79"/>
      <c r="Q3" s="79"/>
      <c r="R3" s="79"/>
      <c r="S3" s="79"/>
      <c r="T3" s="79"/>
      <c r="U3" s="79"/>
    </row>
    <row r="4" spans="1:21" x14ac:dyDescent="0.2">
      <c r="B4" s="39" t="s">
        <v>150</v>
      </c>
      <c r="C4" s="39" t="s">
        <v>151</v>
      </c>
      <c r="D4" s="39" t="s">
        <v>152</v>
      </c>
      <c r="E4" s="39" t="s">
        <v>153</v>
      </c>
      <c r="F4" s="39" t="s">
        <v>154</v>
      </c>
      <c r="O4" s="79"/>
      <c r="P4" s="79"/>
      <c r="Q4" s="79"/>
      <c r="R4" s="79"/>
      <c r="S4" s="79"/>
      <c r="T4" s="80"/>
      <c r="U4" s="81"/>
    </row>
    <row r="5" spans="1:21" x14ac:dyDescent="0.2">
      <c r="B5" s="33">
        <v>30.992098299999999</v>
      </c>
      <c r="C5" s="30">
        <v>94.470046100000005</v>
      </c>
      <c r="D5" s="30">
        <v>98.169014099999998</v>
      </c>
      <c r="E5" s="30">
        <v>102.74869099999999</v>
      </c>
      <c r="F5" s="36">
        <v>98</v>
      </c>
      <c r="O5" s="79"/>
      <c r="P5" s="79"/>
      <c r="Q5" s="79"/>
      <c r="R5" s="79"/>
      <c r="S5" s="79"/>
      <c r="T5" s="80"/>
      <c r="U5" s="81"/>
    </row>
    <row r="6" spans="1:21" x14ac:dyDescent="0.2">
      <c r="B6" s="34">
        <v>25.831702499999999</v>
      </c>
      <c r="C6" s="31">
        <v>97.0814132</v>
      </c>
      <c r="D6" s="31">
        <v>95.418641399999998</v>
      </c>
      <c r="E6" s="31">
        <v>99.038461499999997</v>
      </c>
      <c r="F6" s="37">
        <v>95</v>
      </c>
      <c r="O6" s="79"/>
      <c r="P6" s="79"/>
      <c r="Q6" s="79"/>
      <c r="R6" s="79"/>
      <c r="S6" s="79"/>
      <c r="T6" s="80"/>
      <c r="U6" s="81"/>
    </row>
    <row r="7" spans="1:21" x14ac:dyDescent="0.2">
      <c r="B7" s="34">
        <v>4.2471042499999996</v>
      </c>
      <c r="C7" s="31"/>
      <c r="D7" s="31"/>
      <c r="E7" s="31"/>
      <c r="F7" s="37">
        <v>90</v>
      </c>
      <c r="O7" s="79"/>
      <c r="P7" s="79"/>
      <c r="Q7" s="79"/>
      <c r="R7" s="79"/>
      <c r="S7" s="79"/>
      <c r="T7" s="80"/>
      <c r="U7" s="81"/>
    </row>
    <row r="8" spans="1:21" x14ac:dyDescent="0.2">
      <c r="B8" s="34">
        <v>13.126760600000001</v>
      </c>
      <c r="C8" s="31"/>
      <c r="D8" s="31"/>
      <c r="E8" s="31"/>
      <c r="F8" s="37">
        <v>89</v>
      </c>
      <c r="O8" s="79"/>
      <c r="P8" s="79"/>
      <c r="Q8" s="79"/>
      <c r="R8" s="79"/>
      <c r="S8" s="79"/>
      <c r="T8" s="80"/>
      <c r="U8" s="81"/>
    </row>
    <row r="9" spans="1:21" x14ac:dyDescent="0.2">
      <c r="B9" s="34"/>
      <c r="C9" s="31"/>
      <c r="D9" s="31"/>
      <c r="E9" s="31"/>
      <c r="F9" s="37">
        <v>100.2</v>
      </c>
      <c r="O9" s="79"/>
      <c r="P9" s="79"/>
      <c r="Q9" s="79"/>
      <c r="R9" s="79"/>
      <c r="S9" s="79"/>
      <c r="T9" s="80"/>
      <c r="U9" s="81"/>
    </row>
    <row r="10" spans="1:21" x14ac:dyDescent="0.2">
      <c r="B10" s="34"/>
      <c r="C10" s="31"/>
      <c r="D10" s="31"/>
      <c r="E10" s="31"/>
      <c r="F10" s="37">
        <v>99</v>
      </c>
      <c r="O10" s="79"/>
      <c r="P10" s="79"/>
      <c r="Q10" s="79"/>
      <c r="R10" s="79"/>
      <c r="S10" s="79"/>
      <c r="T10" s="80"/>
      <c r="U10" s="81"/>
    </row>
    <row r="11" spans="1:21" x14ac:dyDescent="0.2">
      <c r="B11" s="35"/>
      <c r="C11" s="32"/>
      <c r="D11" s="32"/>
      <c r="E11" s="32"/>
      <c r="F11" s="38">
        <v>89</v>
      </c>
      <c r="O11" s="79"/>
      <c r="P11" s="79"/>
      <c r="Q11" s="79"/>
      <c r="R11" s="79"/>
      <c r="S11" s="79"/>
      <c r="T11" s="80"/>
      <c r="U11" s="81"/>
    </row>
    <row r="12" spans="1:21" x14ac:dyDescent="0.2">
      <c r="A12" s="23" t="s">
        <v>125</v>
      </c>
      <c r="B12" s="16">
        <v>4</v>
      </c>
      <c r="C12" s="16">
        <v>2</v>
      </c>
      <c r="D12" s="16">
        <v>2</v>
      </c>
      <c r="E12" s="16">
        <v>2</v>
      </c>
      <c r="F12" s="16">
        <v>7</v>
      </c>
      <c r="O12" s="79"/>
      <c r="P12" s="79"/>
      <c r="Q12" s="79"/>
      <c r="R12" s="79"/>
      <c r="S12" s="79"/>
      <c r="T12" s="80"/>
      <c r="U12" s="81"/>
    </row>
    <row r="13" spans="1:21" x14ac:dyDescent="0.2">
      <c r="A13" s="23" t="s">
        <v>124</v>
      </c>
      <c r="B13" s="16">
        <v>18.55</v>
      </c>
      <c r="C13" s="16">
        <v>95.78</v>
      </c>
      <c r="D13" s="16">
        <v>96.79</v>
      </c>
      <c r="E13" s="16">
        <v>100.9</v>
      </c>
      <c r="F13" s="16">
        <v>94.31</v>
      </c>
      <c r="O13" s="79"/>
      <c r="P13" s="79"/>
      <c r="Q13" s="79"/>
      <c r="R13" s="79"/>
      <c r="S13" s="79"/>
      <c r="T13" s="80"/>
      <c r="U13" s="81"/>
    </row>
    <row r="14" spans="1:21" x14ac:dyDescent="0.2">
      <c r="A14" s="23" t="s">
        <v>155</v>
      </c>
      <c r="B14" s="16">
        <v>12.14</v>
      </c>
      <c r="C14" s="16">
        <v>1.847</v>
      </c>
      <c r="D14" s="16">
        <v>1.9450000000000001</v>
      </c>
      <c r="E14" s="16">
        <v>2.6240000000000001</v>
      </c>
      <c r="F14" s="16">
        <v>4.9290000000000003</v>
      </c>
      <c r="O14" s="79"/>
      <c r="P14" s="79"/>
      <c r="Q14" s="79"/>
      <c r="R14" s="79"/>
      <c r="S14" s="79"/>
      <c r="T14" s="80"/>
      <c r="U14" s="81"/>
    </row>
    <row r="15" spans="1:21" x14ac:dyDescent="0.2">
      <c r="O15" s="79"/>
      <c r="P15" s="79"/>
      <c r="Q15" s="79"/>
      <c r="R15" s="79"/>
      <c r="S15" s="79"/>
      <c r="T15" s="80"/>
      <c r="U15" s="81"/>
    </row>
    <row r="16" spans="1:21" x14ac:dyDescent="0.2">
      <c r="O16" s="79"/>
      <c r="P16" s="79"/>
      <c r="Q16" s="79"/>
      <c r="R16" s="79"/>
      <c r="S16" s="79"/>
      <c r="T16" s="80"/>
      <c r="U16" s="81"/>
    </row>
    <row r="17" spans="1:21" x14ac:dyDescent="0.2">
      <c r="O17" s="79"/>
      <c r="P17" s="79"/>
      <c r="Q17" s="79"/>
      <c r="R17" s="79"/>
      <c r="S17" s="79"/>
      <c r="T17" s="80"/>
      <c r="U17" s="81"/>
    </row>
    <row r="18" spans="1:21" x14ac:dyDescent="0.2">
      <c r="O18" s="79"/>
      <c r="P18" s="79"/>
      <c r="Q18" s="79"/>
      <c r="R18" s="79"/>
      <c r="S18" s="79"/>
      <c r="T18" s="80"/>
      <c r="U18" s="81"/>
    </row>
    <row r="19" spans="1:21" x14ac:dyDescent="0.2">
      <c r="O19" s="79"/>
      <c r="P19" s="79"/>
      <c r="Q19" s="79"/>
      <c r="R19" s="79"/>
      <c r="S19" s="79"/>
      <c r="T19" s="80"/>
      <c r="U19" s="81"/>
    </row>
    <row r="20" spans="1:21" x14ac:dyDescent="0.2">
      <c r="O20" s="79"/>
      <c r="P20" s="79"/>
      <c r="Q20" s="79"/>
      <c r="R20" s="79"/>
      <c r="S20" s="79"/>
      <c r="T20" s="80"/>
      <c r="U20" s="81"/>
    </row>
    <row r="21" spans="1:21" x14ac:dyDescent="0.2">
      <c r="O21" s="79"/>
      <c r="P21" s="79"/>
      <c r="Q21" s="79"/>
      <c r="R21" s="79"/>
      <c r="S21" s="79"/>
      <c r="T21" s="80"/>
      <c r="U21" s="81"/>
    </row>
    <row r="22" spans="1:21" x14ac:dyDescent="0.2">
      <c r="O22" s="79"/>
      <c r="P22" s="79"/>
      <c r="Q22" s="79"/>
      <c r="R22" s="79"/>
      <c r="S22" s="79"/>
      <c r="T22" s="80"/>
      <c r="U22" s="81"/>
    </row>
    <row r="23" spans="1:21" x14ac:dyDescent="0.2">
      <c r="A23" s="2" t="s">
        <v>142</v>
      </c>
      <c r="B23" s="84" t="s">
        <v>576</v>
      </c>
      <c r="C23" s="95" t="s">
        <v>567</v>
      </c>
      <c r="D23" s="95"/>
      <c r="E23" s="86" t="s">
        <v>125</v>
      </c>
      <c r="F23" s="86" t="s">
        <v>124</v>
      </c>
      <c r="G23" s="86" t="s">
        <v>155</v>
      </c>
      <c r="H23" s="90"/>
      <c r="I23" s="90"/>
      <c r="J23" s="90"/>
      <c r="O23" s="79"/>
      <c r="P23" s="79"/>
      <c r="Q23" s="79"/>
      <c r="R23" s="79"/>
      <c r="S23" s="79"/>
      <c r="T23" s="80"/>
      <c r="U23" s="81"/>
    </row>
    <row r="24" spans="1:21" x14ac:dyDescent="0.2">
      <c r="B24" s="85">
        <v>2.3999999999999998E-3</v>
      </c>
      <c r="C24" s="86">
        <v>0.15004171999999999</v>
      </c>
      <c r="D24" s="86">
        <v>3.0460069999999999E-2</v>
      </c>
      <c r="E24" s="86">
        <f>COUNT(C24:D24)</f>
        <v>2</v>
      </c>
      <c r="F24" s="86">
        <f>AVERAGE(C24:D24)</f>
        <v>9.0250894999999998E-2</v>
      </c>
      <c r="G24" s="86">
        <f>_xlfn.STDEV.S(C24:D24)</f>
        <v>8.4556995620476319E-2</v>
      </c>
      <c r="H24" s="88"/>
      <c r="I24" s="88"/>
      <c r="J24" s="88"/>
      <c r="O24" s="79"/>
      <c r="P24" s="79"/>
      <c r="Q24" s="79"/>
      <c r="R24" s="79"/>
      <c r="S24" s="79"/>
      <c r="T24" s="82"/>
      <c r="U24" s="81"/>
    </row>
    <row r="25" spans="1:21" x14ac:dyDescent="0.2">
      <c r="B25" s="85">
        <v>4.7000000000000002E-3</v>
      </c>
      <c r="C25" s="86">
        <v>2.1738520000000001E-2</v>
      </c>
      <c r="D25" s="86">
        <v>6.0568329999999997E-2</v>
      </c>
      <c r="E25" s="86">
        <f t="shared" ref="E25:E76" si="0">COUNT(C25:D25)</f>
        <v>2</v>
      </c>
      <c r="F25" s="86">
        <f t="shared" ref="F25:F76" si="1">AVERAGE(C25:D25)</f>
        <v>4.1153425E-2</v>
      </c>
      <c r="G25" s="86">
        <f t="shared" ref="G25:G76" si="2">_xlfn.STDEV.S(C25:D25)</f>
        <v>2.7456821963185208E-2</v>
      </c>
      <c r="H25" s="88"/>
      <c r="I25" s="88"/>
      <c r="J25" s="88"/>
      <c r="O25" s="79"/>
      <c r="P25" s="79"/>
      <c r="Q25" s="79"/>
      <c r="R25" s="79"/>
      <c r="S25" s="79"/>
      <c r="T25" s="82"/>
      <c r="U25" s="81"/>
    </row>
    <row r="26" spans="1:21" x14ac:dyDescent="0.2">
      <c r="B26" s="85">
        <v>9.4999999999999998E-3</v>
      </c>
      <c r="C26" s="86">
        <v>5.44228E-2</v>
      </c>
      <c r="D26" s="86">
        <v>0.14243571999999999</v>
      </c>
      <c r="E26" s="86">
        <f t="shared" si="0"/>
        <v>2</v>
      </c>
      <c r="F26" s="86">
        <f t="shared" si="1"/>
        <v>9.8429259999999991E-2</v>
      </c>
      <c r="G26" s="86">
        <f t="shared" si="2"/>
        <v>6.2234532564029089E-2</v>
      </c>
      <c r="O26" s="79"/>
      <c r="P26" s="79"/>
      <c r="Q26" s="79"/>
      <c r="R26" s="79"/>
      <c r="S26" s="79"/>
      <c r="T26" s="82"/>
      <c r="U26" s="81"/>
    </row>
    <row r="27" spans="1:21" x14ac:dyDescent="0.2">
      <c r="B27" s="85">
        <v>1.89E-2</v>
      </c>
      <c r="C27" s="86">
        <v>0.36770512</v>
      </c>
      <c r="D27" s="86">
        <v>0.34676590000000002</v>
      </c>
      <c r="E27" s="86">
        <f t="shared" si="0"/>
        <v>2</v>
      </c>
      <c r="F27" s="86">
        <f t="shared" si="1"/>
        <v>0.35723550999999998</v>
      </c>
      <c r="G27" s="86">
        <f t="shared" si="2"/>
        <v>1.4806264454756966E-2</v>
      </c>
      <c r="O27" s="79"/>
      <c r="P27" s="79"/>
      <c r="Q27" s="79"/>
      <c r="R27" s="79"/>
      <c r="S27" s="79"/>
      <c r="T27" s="82"/>
      <c r="U27" s="81"/>
    </row>
    <row r="28" spans="1:21" x14ac:dyDescent="0.2">
      <c r="B28" s="85">
        <v>3.7900000000000003E-2</v>
      </c>
      <c r="C28" s="86">
        <v>0.79920720000000001</v>
      </c>
      <c r="D28" s="86">
        <v>0.74121786000000001</v>
      </c>
      <c r="E28" s="86">
        <f t="shared" si="0"/>
        <v>2</v>
      </c>
      <c r="F28" s="86">
        <f t="shared" si="1"/>
        <v>0.77021253000000001</v>
      </c>
      <c r="G28" s="86">
        <f t="shared" si="2"/>
        <v>4.1004655550532308E-2</v>
      </c>
      <c r="O28" s="79"/>
      <c r="P28" s="79"/>
      <c r="Q28" s="79"/>
      <c r="R28" s="79"/>
      <c r="S28" s="79"/>
      <c r="T28" s="80"/>
      <c r="U28" s="81"/>
    </row>
    <row r="29" spans="1:21" x14ac:dyDescent="0.2">
      <c r="B29" s="85">
        <v>7.5700000000000003E-2</v>
      </c>
      <c r="C29" s="86">
        <v>1.4021279200000001</v>
      </c>
      <c r="D29" s="86">
        <v>1.3169959099999999</v>
      </c>
      <c r="E29" s="86">
        <f t="shared" si="0"/>
        <v>2</v>
      </c>
      <c r="F29" s="86">
        <f t="shared" si="1"/>
        <v>1.359561915</v>
      </c>
      <c r="G29" s="86">
        <f t="shared" si="2"/>
        <v>6.0197421567041082E-2</v>
      </c>
      <c r="O29" s="79"/>
      <c r="P29" s="79"/>
      <c r="Q29" s="79"/>
      <c r="R29" s="79"/>
      <c r="S29" s="79"/>
      <c r="T29" s="82"/>
      <c r="U29" s="81"/>
    </row>
    <row r="30" spans="1:21" x14ac:dyDescent="0.2">
      <c r="B30" s="85">
        <v>0.15140000000000001</v>
      </c>
      <c r="C30" s="86">
        <v>1.9695828</v>
      </c>
      <c r="D30" s="86">
        <v>1.9225439600000001</v>
      </c>
      <c r="E30" s="86">
        <f t="shared" si="0"/>
        <v>2</v>
      </c>
      <c r="F30" s="86">
        <f t="shared" si="1"/>
        <v>1.94606338</v>
      </c>
      <c r="G30" s="86">
        <f t="shared" si="2"/>
        <v>3.3261482743148961E-2</v>
      </c>
      <c r="O30" s="79"/>
      <c r="P30" s="79"/>
      <c r="Q30" s="79"/>
      <c r="R30" s="79"/>
      <c r="S30" s="79"/>
      <c r="T30" s="80"/>
      <c r="U30" s="81"/>
    </row>
    <row r="31" spans="1:21" x14ac:dyDescent="0.2">
      <c r="B31" s="85">
        <v>0.3029</v>
      </c>
      <c r="C31" s="86">
        <v>2.4546314499999999</v>
      </c>
      <c r="D31" s="86">
        <v>2.3146278900000001</v>
      </c>
      <c r="E31" s="86">
        <f t="shared" si="0"/>
        <v>2</v>
      </c>
      <c r="F31" s="86">
        <f t="shared" si="1"/>
        <v>2.3846296699999998</v>
      </c>
      <c r="G31" s="86">
        <f t="shared" si="2"/>
        <v>9.8997466666257541E-2</v>
      </c>
      <c r="O31" s="79"/>
      <c r="P31" s="79"/>
      <c r="Q31" s="79"/>
      <c r="R31" s="79"/>
      <c r="S31" s="79"/>
      <c r="T31" s="80"/>
      <c r="U31" s="81"/>
    </row>
    <row r="32" spans="1:21" x14ac:dyDescent="0.2">
      <c r="B32" s="12"/>
      <c r="C32" s="95" t="s">
        <v>569</v>
      </c>
      <c r="D32" s="95"/>
      <c r="E32" s="86"/>
      <c r="F32" s="86"/>
      <c r="G32" s="86"/>
      <c r="O32" s="79"/>
      <c r="P32" s="79"/>
      <c r="Q32" s="79"/>
      <c r="R32" s="79"/>
      <c r="S32" s="79"/>
      <c r="T32" s="80"/>
      <c r="U32" s="81"/>
    </row>
    <row r="33" spans="2:21" x14ac:dyDescent="0.2">
      <c r="B33" s="85">
        <v>2.3999999999999998E-3</v>
      </c>
      <c r="C33" s="86">
        <v>0.11840057</v>
      </c>
      <c r="D33" s="86">
        <v>3.1813260000000003E-2</v>
      </c>
      <c r="E33" s="86">
        <f t="shared" si="0"/>
        <v>2</v>
      </c>
      <c r="F33" s="86">
        <f t="shared" si="1"/>
        <v>7.5106914999999996E-2</v>
      </c>
      <c r="G33" s="86">
        <f t="shared" si="2"/>
        <v>6.1226474065701759E-2</v>
      </c>
      <c r="O33" s="79"/>
      <c r="P33" s="79"/>
      <c r="Q33" s="79"/>
      <c r="R33" s="79"/>
      <c r="S33" s="79"/>
      <c r="T33" s="80"/>
      <c r="U33" s="81"/>
    </row>
    <row r="34" spans="2:21" x14ac:dyDescent="0.2">
      <c r="B34" s="85">
        <v>4.7000000000000002E-3</v>
      </c>
      <c r="C34" s="86">
        <v>2.3824749999999999E-2</v>
      </c>
      <c r="D34" s="86">
        <v>5.1772650000000003E-2</v>
      </c>
      <c r="E34" s="86">
        <f t="shared" si="0"/>
        <v>2</v>
      </c>
      <c r="F34" s="86">
        <f t="shared" si="1"/>
        <v>3.7798700000000005E-2</v>
      </c>
      <c r="G34" s="86">
        <f t="shared" si="2"/>
        <v>1.9762149609923507E-2</v>
      </c>
      <c r="O34" s="79"/>
      <c r="P34" s="79"/>
      <c r="Q34" s="79"/>
      <c r="R34" s="79"/>
      <c r="S34" s="79"/>
      <c r="T34" s="80"/>
      <c r="U34" s="81"/>
    </row>
    <row r="35" spans="2:21" x14ac:dyDescent="0.2">
      <c r="B35" s="85">
        <v>9.4999999999999998E-3</v>
      </c>
      <c r="C35" s="86">
        <v>4.5382480000000003E-2</v>
      </c>
      <c r="D35" s="86">
        <v>0.13465493000000001</v>
      </c>
      <c r="E35" s="86">
        <f t="shared" si="0"/>
        <v>2</v>
      </c>
      <c r="F35" s="86">
        <f t="shared" si="1"/>
        <v>9.0018705000000004E-2</v>
      </c>
      <c r="G35" s="86">
        <f t="shared" si="2"/>
        <v>6.3125154768137015E-2</v>
      </c>
      <c r="O35" s="79"/>
      <c r="P35" s="79"/>
      <c r="Q35" s="79"/>
      <c r="R35" s="79"/>
      <c r="S35" s="79"/>
      <c r="T35" s="80"/>
      <c r="U35" s="81"/>
    </row>
    <row r="36" spans="2:21" x14ac:dyDescent="0.2">
      <c r="B36" s="85">
        <v>1.89E-2</v>
      </c>
      <c r="C36" s="86">
        <v>0.29433936999999999</v>
      </c>
      <c r="D36" s="86">
        <v>0.31631934</v>
      </c>
      <c r="E36" s="86">
        <f t="shared" si="0"/>
        <v>2</v>
      </c>
      <c r="F36" s="86">
        <f t="shared" si="1"/>
        <v>0.30532935500000002</v>
      </c>
      <c r="G36" s="86">
        <f t="shared" si="2"/>
        <v>1.554218583727689E-2</v>
      </c>
      <c r="O36" s="79"/>
      <c r="P36" s="79"/>
      <c r="Q36" s="79"/>
      <c r="R36" s="79"/>
      <c r="S36" s="79"/>
      <c r="T36" s="80"/>
      <c r="U36" s="81"/>
    </row>
    <row r="37" spans="2:21" x14ac:dyDescent="0.2">
      <c r="B37" s="85">
        <v>3.7900000000000003E-2</v>
      </c>
      <c r="C37" s="86">
        <v>0.67472878999999997</v>
      </c>
      <c r="D37" s="86">
        <v>0.67254400000000003</v>
      </c>
      <c r="E37" s="86">
        <f t="shared" si="0"/>
        <v>2</v>
      </c>
      <c r="F37" s="86">
        <f t="shared" si="1"/>
        <v>0.67363639499999994</v>
      </c>
      <c r="G37" s="86">
        <f t="shared" si="2"/>
        <v>1.5448798244685124E-3</v>
      </c>
      <c r="O37" s="79"/>
      <c r="P37" s="79"/>
      <c r="Q37" s="79"/>
      <c r="R37" s="79"/>
      <c r="S37" s="79"/>
      <c r="T37" s="80"/>
      <c r="U37" s="81"/>
    </row>
    <row r="38" spans="2:21" x14ac:dyDescent="0.2">
      <c r="B38" s="85">
        <v>7.5700000000000003E-2</v>
      </c>
      <c r="C38" s="86">
        <v>1.20776079</v>
      </c>
      <c r="D38" s="86">
        <v>1.2077266099999999</v>
      </c>
      <c r="E38" s="86">
        <f t="shared" si="0"/>
        <v>2</v>
      </c>
      <c r="F38" s="86">
        <f t="shared" si="1"/>
        <v>1.2077437</v>
      </c>
      <c r="G38" s="86">
        <f t="shared" si="2"/>
        <v>2.4168909781031001E-5</v>
      </c>
      <c r="O38" s="79"/>
      <c r="P38" s="79"/>
      <c r="Q38" s="79"/>
      <c r="R38" s="79"/>
      <c r="S38" s="79"/>
      <c r="T38" s="80"/>
      <c r="U38" s="81"/>
    </row>
    <row r="39" spans="2:21" x14ac:dyDescent="0.2">
      <c r="B39" s="85">
        <v>0.15140000000000001</v>
      </c>
      <c r="C39" s="86">
        <v>1.77173844</v>
      </c>
      <c r="D39" s="86">
        <v>1.8301894000000001</v>
      </c>
      <c r="E39" s="86">
        <f t="shared" si="0"/>
        <v>2</v>
      </c>
      <c r="F39" s="86">
        <f t="shared" si="1"/>
        <v>1.8009639200000001</v>
      </c>
      <c r="G39" s="86">
        <f t="shared" si="2"/>
        <v>4.133107018286368E-2</v>
      </c>
      <c r="O39" s="79"/>
      <c r="P39" s="79"/>
      <c r="Q39" s="79"/>
      <c r="R39" s="79"/>
      <c r="S39" s="79"/>
      <c r="T39" s="80"/>
      <c r="U39" s="81"/>
    </row>
    <row r="40" spans="2:21" x14ac:dyDescent="0.2">
      <c r="B40" s="85">
        <v>0.3029</v>
      </c>
      <c r="C40" s="86">
        <v>2.2387065399999999</v>
      </c>
      <c r="D40" s="86">
        <v>2.2435859300000001</v>
      </c>
      <c r="E40" s="86">
        <f t="shared" si="0"/>
        <v>2</v>
      </c>
      <c r="F40" s="86">
        <f t="shared" si="1"/>
        <v>2.241146235</v>
      </c>
      <c r="G40" s="86">
        <f t="shared" si="2"/>
        <v>3.4502497570539341E-3</v>
      </c>
      <c r="O40" s="79"/>
      <c r="P40" s="79"/>
      <c r="Q40" s="79"/>
      <c r="R40" s="79"/>
      <c r="S40" s="79"/>
      <c r="T40" s="80"/>
      <c r="U40" s="81"/>
    </row>
    <row r="41" spans="2:21" x14ac:dyDescent="0.2">
      <c r="B41" s="12"/>
      <c r="C41" s="95" t="s">
        <v>570</v>
      </c>
      <c r="D41" s="95"/>
      <c r="E41" s="86"/>
      <c r="F41" s="86"/>
      <c r="G41" s="86"/>
      <c r="O41" s="79"/>
      <c r="P41" s="79"/>
      <c r="Q41" s="79"/>
      <c r="R41" s="79"/>
      <c r="S41" s="79"/>
      <c r="T41" s="80"/>
      <c r="U41" s="81"/>
    </row>
    <row r="42" spans="2:21" x14ac:dyDescent="0.2">
      <c r="B42" s="85">
        <v>2.3999999999999998E-3</v>
      </c>
      <c r="C42" s="86">
        <v>9.2670370000000002E-2</v>
      </c>
      <c r="D42" s="86">
        <v>2.707714E-2</v>
      </c>
      <c r="E42" s="86">
        <f t="shared" si="0"/>
        <v>2</v>
      </c>
      <c r="F42" s="86">
        <f t="shared" si="1"/>
        <v>5.9873755000000001E-2</v>
      </c>
      <c r="G42" s="86">
        <f t="shared" si="2"/>
        <v>4.6381417732928899E-2</v>
      </c>
      <c r="O42" s="79"/>
      <c r="P42" s="79"/>
      <c r="Q42" s="79"/>
      <c r="R42" s="79"/>
      <c r="S42" s="79"/>
      <c r="T42" s="80"/>
      <c r="U42" s="81"/>
    </row>
    <row r="43" spans="2:21" x14ac:dyDescent="0.2">
      <c r="B43" s="85">
        <v>4.7000000000000002E-3</v>
      </c>
      <c r="C43" s="86">
        <v>1.8956870000000001E-2</v>
      </c>
      <c r="D43" s="86">
        <v>3.9255760000000001E-2</v>
      </c>
      <c r="E43" s="86">
        <f t="shared" si="0"/>
        <v>2</v>
      </c>
      <c r="F43" s="86">
        <f t="shared" si="1"/>
        <v>2.9106315000000001E-2</v>
      </c>
      <c r="G43" s="86">
        <f t="shared" si="2"/>
        <v>1.4353482769559797E-2</v>
      </c>
      <c r="O43" s="79"/>
      <c r="P43" s="79"/>
      <c r="Q43" s="79"/>
      <c r="R43" s="79"/>
      <c r="S43" s="79"/>
      <c r="T43" s="80"/>
      <c r="U43" s="81"/>
    </row>
    <row r="44" spans="2:21" x14ac:dyDescent="0.2">
      <c r="B44" s="85">
        <v>9.4999999999999998E-3</v>
      </c>
      <c r="C44" s="86">
        <v>3.6342140000000002E-2</v>
      </c>
      <c r="D44" s="86">
        <v>9.3044660000000001E-2</v>
      </c>
      <c r="E44" s="86">
        <f t="shared" si="0"/>
        <v>2</v>
      </c>
      <c r="F44" s="86">
        <f t="shared" si="1"/>
        <v>6.4693399999999998E-2</v>
      </c>
      <c r="G44" s="86">
        <f t="shared" si="2"/>
        <v>4.0094736402365841E-2</v>
      </c>
      <c r="O44" s="79"/>
      <c r="P44" s="79"/>
      <c r="Q44" s="79"/>
      <c r="R44" s="79"/>
      <c r="S44" s="79"/>
      <c r="T44" s="82"/>
      <c r="U44" s="81"/>
    </row>
    <row r="45" spans="2:21" x14ac:dyDescent="0.2">
      <c r="B45" s="85">
        <v>1.89E-2</v>
      </c>
      <c r="C45" s="86">
        <v>0.23383866</v>
      </c>
      <c r="D45" s="86">
        <v>0.23851152</v>
      </c>
      <c r="E45" s="86">
        <f t="shared" si="0"/>
        <v>2</v>
      </c>
      <c r="F45" s="86">
        <f t="shared" si="1"/>
        <v>0.23617509</v>
      </c>
      <c r="G45" s="86">
        <f t="shared" si="2"/>
        <v>3.3042109935353709E-3</v>
      </c>
      <c r="O45" s="79"/>
      <c r="P45" s="79"/>
      <c r="Q45" s="79"/>
      <c r="R45" s="79"/>
      <c r="S45" s="79"/>
      <c r="T45" s="80"/>
      <c r="U45" s="81"/>
    </row>
    <row r="46" spans="2:21" x14ac:dyDescent="0.2">
      <c r="B46" s="85">
        <v>3.7900000000000003E-2</v>
      </c>
      <c r="C46" s="86">
        <v>0.52104313000000002</v>
      </c>
      <c r="D46" s="86">
        <v>0.52437076999999999</v>
      </c>
      <c r="E46" s="86">
        <f t="shared" si="0"/>
        <v>2</v>
      </c>
      <c r="F46" s="86">
        <f t="shared" si="1"/>
        <v>0.52270695</v>
      </c>
      <c r="G46" s="86">
        <f t="shared" si="2"/>
        <v>2.3529968093475781E-3</v>
      </c>
      <c r="O46" s="79"/>
      <c r="P46" s="79"/>
      <c r="Q46" s="79"/>
      <c r="R46" s="79"/>
      <c r="S46" s="79"/>
      <c r="T46" s="80"/>
      <c r="U46" s="81"/>
    </row>
    <row r="47" spans="2:21" x14ac:dyDescent="0.2">
      <c r="B47" s="85">
        <v>7.5700000000000003E-2</v>
      </c>
      <c r="C47" s="86">
        <v>0.98801112000000002</v>
      </c>
      <c r="D47" s="86">
        <v>0.98106897000000004</v>
      </c>
      <c r="E47" s="86">
        <f t="shared" si="0"/>
        <v>2</v>
      </c>
      <c r="F47" s="86">
        <f t="shared" si="1"/>
        <v>0.98454004500000003</v>
      </c>
      <c r="G47" s="86">
        <f t="shared" si="2"/>
        <v>4.9088413410141767E-3</v>
      </c>
      <c r="O47" s="79"/>
      <c r="P47" s="79"/>
      <c r="Q47" s="79"/>
      <c r="R47" s="79"/>
      <c r="S47" s="79"/>
      <c r="T47" s="80"/>
      <c r="U47" s="81"/>
    </row>
    <row r="48" spans="2:21" x14ac:dyDescent="0.2">
      <c r="B48" s="85">
        <v>0.15140000000000001</v>
      </c>
      <c r="C48" s="86">
        <v>1.5290403100000001</v>
      </c>
      <c r="D48" s="86">
        <v>1.5412855400000001</v>
      </c>
      <c r="E48" s="86">
        <f t="shared" si="0"/>
        <v>2</v>
      </c>
      <c r="F48" s="86">
        <f t="shared" si="1"/>
        <v>1.5351629250000001</v>
      </c>
      <c r="G48" s="86">
        <f t="shared" si="2"/>
        <v>8.6586851701889438E-3</v>
      </c>
      <c r="O48" s="79"/>
      <c r="P48" s="79"/>
      <c r="Q48" s="79"/>
      <c r="R48" s="79"/>
      <c r="S48" s="79"/>
      <c r="T48" s="80"/>
      <c r="U48" s="81"/>
    </row>
    <row r="49" spans="2:21" x14ac:dyDescent="0.2">
      <c r="B49" s="85">
        <v>0.3029</v>
      </c>
      <c r="C49" s="86">
        <v>1.91742696</v>
      </c>
      <c r="D49" s="86">
        <v>2.0669959900000001</v>
      </c>
      <c r="E49" s="86">
        <f t="shared" si="0"/>
        <v>2</v>
      </c>
      <c r="F49" s="86">
        <f t="shared" si="1"/>
        <v>1.992211475</v>
      </c>
      <c r="G49" s="86">
        <f t="shared" si="2"/>
        <v>0.10576127536849424</v>
      </c>
      <c r="O49" s="79"/>
      <c r="P49" s="79"/>
      <c r="Q49" s="79"/>
      <c r="R49" s="79"/>
      <c r="S49" s="79"/>
      <c r="T49" s="80"/>
      <c r="U49" s="81"/>
    </row>
    <row r="50" spans="2:21" x14ac:dyDescent="0.2">
      <c r="B50" s="12"/>
      <c r="C50" s="95" t="s">
        <v>577</v>
      </c>
      <c r="D50" s="95"/>
      <c r="E50" s="86"/>
      <c r="F50" s="86"/>
      <c r="G50" s="86"/>
      <c r="O50" s="79"/>
      <c r="P50" s="79"/>
      <c r="Q50" s="79"/>
      <c r="R50" s="79"/>
      <c r="S50" s="79"/>
      <c r="T50" s="80"/>
      <c r="U50" s="81"/>
    </row>
    <row r="51" spans="2:21" x14ac:dyDescent="0.2">
      <c r="B51" s="85">
        <v>2.3999999999999998E-3</v>
      </c>
      <c r="C51" s="86">
        <v>6.3810859999999997E-2</v>
      </c>
      <c r="D51" s="86">
        <v>1.8958059999999999E-2</v>
      </c>
      <c r="E51" s="86">
        <f t="shared" si="0"/>
        <v>2</v>
      </c>
      <c r="F51" s="86">
        <f t="shared" si="1"/>
        <v>4.1384459999999998E-2</v>
      </c>
      <c r="G51" s="86">
        <f t="shared" si="2"/>
        <v>3.1715719035203982E-2</v>
      </c>
      <c r="O51" s="79"/>
      <c r="P51" s="79"/>
      <c r="Q51" s="79"/>
      <c r="R51" s="79"/>
      <c r="S51" s="79"/>
      <c r="T51" s="80"/>
      <c r="U51" s="81"/>
    </row>
    <row r="52" spans="2:21" x14ac:dyDescent="0.2">
      <c r="B52" s="85">
        <v>4.7000000000000002E-3</v>
      </c>
      <c r="C52" s="86">
        <v>1.756605E-2</v>
      </c>
      <c r="D52" s="86">
        <v>3.1136670000000002E-2</v>
      </c>
      <c r="E52" s="86">
        <f t="shared" si="0"/>
        <v>2</v>
      </c>
      <c r="F52" s="86">
        <f t="shared" si="1"/>
        <v>2.4351360000000002E-2</v>
      </c>
      <c r="G52" s="86">
        <f t="shared" si="2"/>
        <v>9.5958774269057721E-3</v>
      </c>
      <c r="O52" s="79"/>
      <c r="P52" s="79"/>
      <c r="Q52" s="79"/>
      <c r="R52" s="79"/>
      <c r="S52" s="79"/>
      <c r="T52" s="80"/>
      <c r="U52" s="81"/>
    </row>
    <row r="53" spans="2:21" x14ac:dyDescent="0.2">
      <c r="B53" s="85">
        <v>9.4999999999999998E-3</v>
      </c>
      <c r="C53" s="86">
        <v>2.9040320000000001E-2</v>
      </c>
      <c r="D53" s="86">
        <v>7.917457E-2</v>
      </c>
      <c r="E53" s="86">
        <f t="shared" si="0"/>
        <v>2</v>
      </c>
      <c r="F53" s="86">
        <f t="shared" si="1"/>
        <v>5.4107445000000004E-2</v>
      </c>
      <c r="G53" s="86">
        <f t="shared" si="2"/>
        <v>3.545026814470166E-2</v>
      </c>
      <c r="O53" s="79"/>
      <c r="P53" s="79"/>
      <c r="Q53" s="79"/>
      <c r="R53" s="79"/>
      <c r="S53" s="79"/>
      <c r="T53" s="80"/>
      <c r="U53" s="81"/>
    </row>
    <row r="54" spans="2:21" x14ac:dyDescent="0.2">
      <c r="B54" s="85">
        <v>1.89E-2</v>
      </c>
      <c r="C54" s="86">
        <v>0.16707927</v>
      </c>
      <c r="D54" s="86">
        <v>0.22159675000000001</v>
      </c>
      <c r="E54" s="86">
        <f t="shared" si="0"/>
        <v>2</v>
      </c>
      <c r="F54" s="86">
        <f t="shared" si="1"/>
        <v>0.19433801000000001</v>
      </c>
      <c r="G54" s="86">
        <f t="shared" si="2"/>
        <v>3.8549679801202115E-2</v>
      </c>
      <c r="O54" s="79"/>
      <c r="P54" s="79"/>
      <c r="Q54" s="79"/>
      <c r="R54" s="79"/>
      <c r="S54" s="79"/>
      <c r="T54" s="80"/>
      <c r="U54" s="81"/>
    </row>
    <row r="55" spans="2:21" x14ac:dyDescent="0.2">
      <c r="B55" s="85">
        <v>3.7900000000000003E-2</v>
      </c>
      <c r="C55" s="86">
        <v>0.38161335000000002</v>
      </c>
      <c r="D55" s="86">
        <v>0.48614344999999998</v>
      </c>
      <c r="E55" s="86">
        <f t="shared" si="0"/>
        <v>2</v>
      </c>
      <c r="F55" s="86">
        <f t="shared" si="1"/>
        <v>0.4338784</v>
      </c>
      <c r="G55" s="86">
        <f t="shared" si="2"/>
        <v>7.3913942548107722E-2</v>
      </c>
      <c r="O55" s="79"/>
      <c r="P55" s="79"/>
      <c r="Q55" s="79"/>
      <c r="R55" s="79"/>
      <c r="S55" s="79"/>
      <c r="T55" s="80"/>
      <c r="U55" s="81"/>
    </row>
    <row r="56" spans="2:21" x14ac:dyDescent="0.2">
      <c r="B56" s="85">
        <v>7.5700000000000003E-2</v>
      </c>
      <c r="C56" s="86">
        <v>0.75574406999999999</v>
      </c>
      <c r="D56" s="86">
        <v>0.94690123999999998</v>
      </c>
      <c r="E56" s="86">
        <f t="shared" si="0"/>
        <v>2</v>
      </c>
      <c r="F56" s="86">
        <f t="shared" si="1"/>
        <v>0.85132265499999993</v>
      </c>
      <c r="G56" s="86">
        <f t="shared" si="2"/>
        <v>0.13516853117943037</v>
      </c>
      <c r="O56" s="79"/>
      <c r="P56" s="79"/>
      <c r="Q56" s="79"/>
      <c r="R56" s="79"/>
      <c r="S56" s="79"/>
      <c r="T56" s="80"/>
      <c r="U56" s="81"/>
    </row>
    <row r="57" spans="2:21" x14ac:dyDescent="0.2">
      <c r="B57" s="85">
        <v>0.15140000000000001</v>
      </c>
      <c r="C57" s="86">
        <v>1.22340749</v>
      </c>
      <c r="D57" s="86">
        <v>1.50474971</v>
      </c>
      <c r="E57" s="86">
        <f t="shared" si="0"/>
        <v>2</v>
      </c>
      <c r="F57" s="86">
        <f t="shared" si="1"/>
        <v>1.3640786</v>
      </c>
      <c r="G57" s="86">
        <f t="shared" si="2"/>
        <v>0.19893899159607717</v>
      </c>
      <c r="O57" s="79"/>
      <c r="P57" s="79"/>
      <c r="Q57" s="79"/>
      <c r="R57" s="79"/>
      <c r="S57" s="79"/>
      <c r="T57" s="80"/>
      <c r="U57" s="81"/>
    </row>
    <row r="58" spans="2:21" x14ac:dyDescent="0.2">
      <c r="B58" s="85">
        <v>0.3029</v>
      </c>
      <c r="C58" s="86">
        <v>1.63057016</v>
      </c>
      <c r="D58" s="86">
        <v>1.9485926899999999</v>
      </c>
      <c r="E58" s="86">
        <f t="shared" si="0"/>
        <v>2</v>
      </c>
      <c r="F58" s="86">
        <f t="shared" si="1"/>
        <v>1.7895814249999999</v>
      </c>
      <c r="G58" s="86">
        <f t="shared" si="2"/>
        <v>0.22487588753310217</v>
      </c>
      <c r="O58" s="79"/>
      <c r="P58" s="79"/>
      <c r="Q58" s="79"/>
      <c r="R58" s="79"/>
      <c r="S58" s="79"/>
      <c r="T58" s="80"/>
      <c r="U58" s="81"/>
    </row>
    <row r="59" spans="2:21" x14ac:dyDescent="0.2">
      <c r="B59" s="12"/>
      <c r="C59" s="95" t="s">
        <v>571</v>
      </c>
      <c r="D59" s="95"/>
      <c r="E59" s="86"/>
      <c r="F59" s="86"/>
      <c r="G59" s="86"/>
      <c r="O59" s="79"/>
      <c r="P59" s="79"/>
      <c r="Q59" s="79"/>
      <c r="R59" s="79"/>
      <c r="S59" s="79"/>
      <c r="T59" s="80"/>
      <c r="U59" s="81"/>
    </row>
    <row r="60" spans="2:21" x14ac:dyDescent="0.2">
      <c r="B60" s="85">
        <v>2.3999999999999998E-3</v>
      </c>
      <c r="C60" s="86">
        <v>7.1460369999999995E-2</v>
      </c>
      <c r="D60" s="86">
        <v>1.1853850000000001E-2</v>
      </c>
      <c r="E60" s="86">
        <f t="shared" si="0"/>
        <v>2</v>
      </c>
      <c r="F60" s="86">
        <f t="shared" si="1"/>
        <v>4.1657109999999997E-2</v>
      </c>
      <c r="G60" s="86">
        <f t="shared" si="2"/>
        <v>4.2148174494931565E-2</v>
      </c>
      <c r="O60" s="79"/>
      <c r="P60" s="79"/>
      <c r="Q60" s="79"/>
      <c r="R60" s="79"/>
      <c r="S60" s="79"/>
      <c r="T60" s="80"/>
      <c r="U60" s="81"/>
    </row>
    <row r="61" spans="2:21" x14ac:dyDescent="0.2">
      <c r="B61" s="85">
        <v>4.7000000000000002E-3</v>
      </c>
      <c r="C61" s="86">
        <v>1.33936E-2</v>
      </c>
      <c r="D61" s="86">
        <v>1.929635E-2</v>
      </c>
      <c r="E61" s="86">
        <f t="shared" si="0"/>
        <v>2</v>
      </c>
      <c r="F61" s="86">
        <f t="shared" si="1"/>
        <v>1.6344975000000001E-2</v>
      </c>
      <c r="G61" s="86">
        <f t="shared" si="2"/>
        <v>4.1738745526488825E-3</v>
      </c>
      <c r="O61" s="79"/>
      <c r="P61" s="79"/>
      <c r="Q61" s="79"/>
      <c r="R61" s="79"/>
      <c r="S61" s="79"/>
      <c r="T61" s="80"/>
      <c r="U61" s="81"/>
    </row>
    <row r="62" spans="2:21" x14ac:dyDescent="0.2">
      <c r="B62" s="85">
        <v>9.4999999999999998E-3</v>
      </c>
      <c r="C62" s="86">
        <v>1.8261489999999998E-2</v>
      </c>
      <c r="D62" s="86">
        <v>5.3802429999999998E-2</v>
      </c>
      <c r="E62" s="86">
        <f t="shared" si="0"/>
        <v>2</v>
      </c>
      <c r="F62" s="86">
        <f t="shared" si="1"/>
        <v>3.6031960000000002E-2</v>
      </c>
      <c r="G62" s="86">
        <f t="shared" si="2"/>
        <v>2.51312396837442E-2</v>
      </c>
      <c r="O62" s="79"/>
      <c r="P62" s="79"/>
      <c r="Q62" s="79"/>
      <c r="R62" s="79"/>
      <c r="S62" s="79"/>
      <c r="T62" s="80"/>
      <c r="U62" s="81"/>
    </row>
    <row r="63" spans="2:21" x14ac:dyDescent="0.2">
      <c r="B63" s="85">
        <v>1.89E-2</v>
      </c>
      <c r="C63" s="86">
        <v>0.15664815000000001</v>
      </c>
      <c r="D63" s="86">
        <v>0.12315291</v>
      </c>
      <c r="E63" s="86">
        <f t="shared" si="0"/>
        <v>2</v>
      </c>
      <c r="F63" s="86">
        <f t="shared" si="1"/>
        <v>0.13990053000000002</v>
      </c>
      <c r="G63" s="86">
        <f t="shared" si="2"/>
        <v>2.368471134147072E-2</v>
      </c>
      <c r="O63" s="79"/>
      <c r="P63" s="79"/>
      <c r="Q63" s="79"/>
      <c r="R63" s="79"/>
      <c r="S63" s="79"/>
      <c r="T63" s="80"/>
      <c r="U63" s="81"/>
    </row>
    <row r="64" spans="2:21" x14ac:dyDescent="0.2">
      <c r="B64" s="85">
        <v>3.7900000000000003E-2</v>
      </c>
      <c r="C64" s="86">
        <v>0.37048678000000002</v>
      </c>
      <c r="D64" s="86">
        <v>0.28891744000000003</v>
      </c>
      <c r="E64" s="86">
        <f t="shared" si="0"/>
        <v>2</v>
      </c>
      <c r="F64" s="86">
        <f t="shared" si="1"/>
        <v>0.32970211000000005</v>
      </c>
      <c r="G64" s="86">
        <f t="shared" si="2"/>
        <v>5.7678233450910957E-2</v>
      </c>
      <c r="O64" s="79"/>
      <c r="P64" s="79"/>
      <c r="Q64" s="79"/>
      <c r="R64" s="79"/>
      <c r="S64" s="79"/>
      <c r="T64" s="80"/>
      <c r="U64" s="81"/>
    </row>
    <row r="65" spans="2:21" x14ac:dyDescent="0.2">
      <c r="B65" s="85">
        <v>7.5700000000000003E-2</v>
      </c>
      <c r="C65" s="86">
        <v>0.76826148999999999</v>
      </c>
      <c r="D65" s="86">
        <v>0.62315293000000005</v>
      </c>
      <c r="E65" s="86">
        <f t="shared" si="0"/>
        <v>2</v>
      </c>
      <c r="F65" s="86">
        <f t="shared" si="1"/>
        <v>0.69570721000000002</v>
      </c>
      <c r="G65" s="86">
        <f t="shared" si="2"/>
        <v>0.10260724678421544</v>
      </c>
      <c r="O65" s="79"/>
      <c r="P65" s="79"/>
      <c r="Q65" s="79"/>
      <c r="R65" s="79"/>
      <c r="S65" s="79"/>
      <c r="T65" s="80"/>
      <c r="U65" s="81"/>
    </row>
    <row r="66" spans="2:21" x14ac:dyDescent="0.2">
      <c r="B66" s="85">
        <v>0.15140000000000001</v>
      </c>
      <c r="C66" s="86">
        <v>1.21714882</v>
      </c>
      <c r="D66" s="86">
        <v>1.1102976899999999</v>
      </c>
      <c r="E66" s="86">
        <f t="shared" si="0"/>
        <v>2</v>
      </c>
      <c r="F66" s="86">
        <f t="shared" si="1"/>
        <v>1.1637232549999998</v>
      </c>
      <c r="G66" s="86">
        <f t="shared" si="2"/>
        <v>7.5555158600445441E-2</v>
      </c>
      <c r="O66" s="79"/>
      <c r="P66" s="79"/>
      <c r="Q66" s="79"/>
      <c r="R66" s="79"/>
      <c r="S66" s="79"/>
      <c r="T66" s="80"/>
      <c r="U66" s="81"/>
    </row>
    <row r="67" spans="2:21" x14ac:dyDescent="0.2">
      <c r="B67" s="85">
        <v>0.3029</v>
      </c>
      <c r="C67" s="86">
        <v>1.60762172</v>
      </c>
      <c r="D67" s="86">
        <v>1.60589983</v>
      </c>
      <c r="E67" s="86">
        <f t="shared" si="0"/>
        <v>2</v>
      </c>
      <c r="F67" s="86">
        <f t="shared" si="1"/>
        <v>1.6067607750000001</v>
      </c>
      <c r="G67" s="86">
        <f t="shared" si="2"/>
        <v>1.2175600954573069E-3</v>
      </c>
      <c r="O67" s="79"/>
      <c r="P67" s="79"/>
      <c r="Q67" s="79"/>
      <c r="R67" s="79"/>
      <c r="S67" s="79"/>
      <c r="T67" s="80"/>
      <c r="U67" s="81"/>
    </row>
    <row r="68" spans="2:21" x14ac:dyDescent="0.2">
      <c r="B68" s="12"/>
      <c r="C68" s="95" t="s">
        <v>572</v>
      </c>
      <c r="D68" s="95"/>
      <c r="E68" s="86"/>
      <c r="F68" s="86"/>
      <c r="G68" s="86"/>
      <c r="O68" s="79"/>
      <c r="P68" s="79"/>
      <c r="Q68" s="79"/>
      <c r="R68" s="79"/>
      <c r="S68" s="79"/>
      <c r="T68" s="80"/>
      <c r="U68" s="81"/>
    </row>
    <row r="69" spans="2:21" x14ac:dyDescent="0.2">
      <c r="B69" s="85">
        <v>2.3999999999999998E-3</v>
      </c>
      <c r="C69" s="86">
        <v>0.10484004</v>
      </c>
      <c r="D69" s="86">
        <v>2.0987829999999999E-2</v>
      </c>
      <c r="E69" s="86">
        <f t="shared" si="0"/>
        <v>2</v>
      </c>
      <c r="F69" s="86">
        <f t="shared" si="1"/>
        <v>6.2913935000000004E-2</v>
      </c>
      <c r="G69" s="86">
        <f t="shared" si="2"/>
        <v>5.9292466308478411E-2</v>
      </c>
      <c r="O69" s="79"/>
      <c r="P69" s="79"/>
      <c r="Q69" s="79"/>
      <c r="R69" s="79"/>
      <c r="S69" s="79"/>
      <c r="T69" s="80"/>
      <c r="U69" s="81"/>
    </row>
    <row r="70" spans="2:21" x14ac:dyDescent="0.2">
      <c r="B70" s="85">
        <v>4.7000000000000002E-3</v>
      </c>
      <c r="C70" s="86">
        <v>5.198887E-2</v>
      </c>
      <c r="D70" s="86">
        <v>1.52368E-2</v>
      </c>
      <c r="E70" s="86">
        <f t="shared" si="0"/>
        <v>2</v>
      </c>
      <c r="F70" s="86">
        <f t="shared" si="1"/>
        <v>3.3612835000000001E-2</v>
      </c>
      <c r="G70" s="86">
        <f t="shared" si="2"/>
        <v>2.5987637919642672E-2</v>
      </c>
      <c r="O70" s="79"/>
      <c r="P70" s="79"/>
      <c r="Q70" s="79"/>
      <c r="R70" s="79"/>
      <c r="S70" s="79"/>
      <c r="T70" s="80"/>
      <c r="U70" s="81"/>
    </row>
    <row r="71" spans="2:21" x14ac:dyDescent="0.2">
      <c r="B71" s="85">
        <v>9.4999999999999998E-3</v>
      </c>
      <c r="C71" s="86">
        <v>7.8066739999999996E-2</v>
      </c>
      <c r="D71" s="86">
        <v>5.9215150000000001E-2</v>
      </c>
      <c r="E71" s="86">
        <f t="shared" si="0"/>
        <v>2</v>
      </c>
      <c r="F71" s="86">
        <f t="shared" si="1"/>
        <v>6.8640944999999995E-2</v>
      </c>
      <c r="G71" s="86">
        <f t="shared" si="2"/>
        <v>1.3330087125148542E-2</v>
      </c>
      <c r="O71" s="79"/>
      <c r="P71" s="79"/>
      <c r="Q71" s="79"/>
      <c r="R71" s="79"/>
      <c r="S71" s="79"/>
      <c r="T71" s="80"/>
      <c r="U71" s="81"/>
    </row>
    <row r="72" spans="2:21" x14ac:dyDescent="0.2">
      <c r="B72" s="85">
        <v>1.89E-2</v>
      </c>
      <c r="C72" s="86">
        <v>0.17507650999999999</v>
      </c>
      <c r="D72" s="86">
        <v>0.14074423999999999</v>
      </c>
      <c r="E72" s="86">
        <f t="shared" si="0"/>
        <v>2</v>
      </c>
      <c r="F72" s="86">
        <f t="shared" si="1"/>
        <v>0.15791037499999999</v>
      </c>
      <c r="G72" s="86">
        <f t="shared" si="2"/>
        <v>2.4276580930527442E-2</v>
      </c>
      <c r="O72" s="79"/>
      <c r="P72" s="79"/>
      <c r="Q72" s="79"/>
      <c r="R72" s="79"/>
      <c r="S72" s="79"/>
      <c r="T72" s="80"/>
      <c r="U72" s="81"/>
    </row>
    <row r="73" spans="2:21" x14ac:dyDescent="0.2">
      <c r="B73" s="85">
        <v>3.7900000000000003E-2</v>
      </c>
      <c r="C73" s="86">
        <v>0.35484005000000002</v>
      </c>
      <c r="D73" s="86">
        <v>0.32951283999999997</v>
      </c>
      <c r="E73" s="86">
        <f t="shared" si="0"/>
        <v>2</v>
      </c>
      <c r="F73" s="86">
        <f t="shared" si="1"/>
        <v>0.342176445</v>
      </c>
      <c r="G73" s="86">
        <f t="shared" si="2"/>
        <v>1.7909041939535769E-2</v>
      </c>
      <c r="O73" s="79"/>
      <c r="P73" s="79"/>
      <c r="Q73" s="79"/>
      <c r="R73" s="79"/>
      <c r="S73" s="79"/>
      <c r="T73" s="80"/>
      <c r="U73" s="81"/>
    </row>
    <row r="74" spans="2:21" x14ac:dyDescent="0.2">
      <c r="B74" s="85">
        <v>7.5700000000000003E-2</v>
      </c>
      <c r="C74" s="86">
        <v>0.72688459000000005</v>
      </c>
      <c r="D74" s="86">
        <v>0.66848441999999997</v>
      </c>
      <c r="E74" s="86">
        <f t="shared" si="0"/>
        <v>2</v>
      </c>
      <c r="F74" s="86">
        <f t="shared" si="1"/>
        <v>0.69768450500000001</v>
      </c>
      <c r="G74" s="86">
        <f t="shared" si="2"/>
        <v>4.1295156229447239E-2</v>
      </c>
      <c r="O74" s="79"/>
      <c r="P74" s="79"/>
      <c r="Q74" s="79"/>
      <c r="R74" s="79"/>
      <c r="S74" s="79"/>
      <c r="T74" s="80"/>
      <c r="U74" s="81"/>
    </row>
    <row r="75" spans="2:21" x14ac:dyDescent="0.2">
      <c r="B75" s="85">
        <v>0.15140000000000001</v>
      </c>
      <c r="C75" s="86">
        <v>1.15317106</v>
      </c>
      <c r="D75" s="86">
        <v>1.1566440899999999</v>
      </c>
      <c r="E75" s="86">
        <f t="shared" si="0"/>
        <v>2</v>
      </c>
      <c r="F75" s="86">
        <f t="shared" si="1"/>
        <v>1.154907575</v>
      </c>
      <c r="G75" s="86">
        <f t="shared" si="2"/>
        <v>2.4558030642642284E-3</v>
      </c>
      <c r="O75" s="79"/>
      <c r="P75" s="79"/>
      <c r="Q75" s="79"/>
      <c r="R75" s="79"/>
      <c r="S75" s="79"/>
      <c r="T75" s="80"/>
      <c r="U75" s="81"/>
    </row>
    <row r="76" spans="2:21" x14ac:dyDescent="0.2">
      <c r="B76" s="85">
        <v>0.3029</v>
      </c>
      <c r="C76" s="86">
        <v>1.3878720200000001</v>
      </c>
      <c r="D76" s="86">
        <v>1.5886468499999999</v>
      </c>
      <c r="E76" s="86">
        <f t="shared" si="0"/>
        <v>2</v>
      </c>
      <c r="F76" s="86">
        <f t="shared" si="1"/>
        <v>1.488259435</v>
      </c>
      <c r="G76" s="86">
        <f t="shared" si="2"/>
        <v>0.14196924378457618</v>
      </c>
      <c r="O76" s="79"/>
      <c r="P76" s="79"/>
      <c r="Q76" s="79"/>
      <c r="R76" s="79"/>
      <c r="S76" s="79"/>
      <c r="T76" s="80"/>
      <c r="U76" s="81"/>
    </row>
    <row r="77" spans="2:21" x14ac:dyDescent="0.2">
      <c r="O77" s="79"/>
      <c r="P77" s="79"/>
      <c r="Q77" s="79"/>
      <c r="R77" s="79"/>
      <c r="S77" s="79"/>
      <c r="T77" s="80"/>
      <c r="U77" s="81"/>
    </row>
    <row r="78" spans="2:21" x14ac:dyDescent="0.2">
      <c r="O78" s="79"/>
      <c r="P78" s="79"/>
      <c r="Q78" s="79"/>
      <c r="R78" s="79"/>
      <c r="S78" s="79"/>
      <c r="T78" s="80"/>
      <c r="U78" s="81"/>
    </row>
    <row r="79" spans="2:21" x14ac:dyDescent="0.2">
      <c r="O79" s="79"/>
      <c r="P79" s="79"/>
      <c r="Q79" s="79"/>
      <c r="R79" s="79"/>
      <c r="S79" s="79"/>
      <c r="T79" s="80"/>
      <c r="U79" s="81"/>
    </row>
    <row r="80" spans="2:21" x14ac:dyDescent="0.2">
      <c r="O80" s="79"/>
      <c r="P80" s="79"/>
      <c r="Q80" s="79"/>
      <c r="R80" s="79"/>
      <c r="S80" s="79"/>
      <c r="T80" s="80"/>
      <c r="U80" s="81"/>
    </row>
    <row r="81" spans="1:21" x14ac:dyDescent="0.2">
      <c r="A81" t="s">
        <v>143</v>
      </c>
      <c r="O81" s="79"/>
      <c r="P81" s="79"/>
      <c r="Q81" s="79"/>
      <c r="R81" s="79"/>
      <c r="S81" s="79"/>
      <c r="T81" s="80"/>
      <c r="U81" s="81"/>
    </row>
    <row r="82" spans="1:21" x14ac:dyDescent="0.2">
      <c r="B82" s="104" t="s">
        <v>531</v>
      </c>
      <c r="C82" s="104" t="s">
        <v>532</v>
      </c>
      <c r="D82" s="104" t="s">
        <v>533</v>
      </c>
      <c r="E82" s="104" t="s">
        <v>534</v>
      </c>
      <c r="F82" s="104" t="s">
        <v>535</v>
      </c>
      <c r="G82" s="104" t="s">
        <v>536</v>
      </c>
      <c r="H82" s="104" t="s">
        <v>537</v>
      </c>
      <c r="O82" s="79"/>
      <c r="P82" s="79"/>
      <c r="Q82" s="79"/>
      <c r="R82" s="79"/>
      <c r="S82" s="79"/>
      <c r="T82" s="80"/>
      <c r="U82" s="81"/>
    </row>
    <row r="83" spans="1:21" x14ac:dyDescent="0.2">
      <c r="B83" s="79" t="s">
        <v>540</v>
      </c>
      <c r="C83" s="79" t="s">
        <v>539</v>
      </c>
      <c r="D83" s="79">
        <v>1</v>
      </c>
      <c r="E83" s="79">
        <v>1</v>
      </c>
      <c r="F83" s="79">
        <v>13</v>
      </c>
      <c r="G83" s="80">
        <v>-6.76</v>
      </c>
      <c r="H83" s="81">
        <v>0</v>
      </c>
      <c r="O83" s="79"/>
      <c r="P83" s="79"/>
      <c r="Q83" s="79"/>
      <c r="R83" s="79"/>
      <c r="S83" s="79"/>
      <c r="T83" s="80"/>
      <c r="U83" s="81"/>
    </row>
    <row r="84" spans="1:21" x14ac:dyDescent="0.2">
      <c r="B84" s="79" t="s">
        <v>540</v>
      </c>
      <c r="C84" s="79" t="s">
        <v>539</v>
      </c>
      <c r="D84" s="79">
        <v>2</v>
      </c>
      <c r="E84" s="79">
        <v>1</v>
      </c>
      <c r="F84" s="79">
        <v>3</v>
      </c>
      <c r="G84" s="80">
        <v>-6.29</v>
      </c>
      <c r="H84" s="81">
        <v>0</v>
      </c>
      <c r="O84" s="79"/>
      <c r="P84" s="79"/>
      <c r="Q84" s="79"/>
    </row>
    <row r="85" spans="1:21" x14ac:dyDescent="0.2">
      <c r="B85" s="79" t="s">
        <v>540</v>
      </c>
      <c r="C85" s="79" t="s">
        <v>539</v>
      </c>
      <c r="D85" s="79">
        <v>2</v>
      </c>
      <c r="E85" s="79">
        <v>2</v>
      </c>
      <c r="F85" s="79">
        <v>20</v>
      </c>
      <c r="G85" s="80">
        <v>-4</v>
      </c>
      <c r="H85" s="81">
        <v>1.9</v>
      </c>
    </row>
    <row r="86" spans="1:21" x14ac:dyDescent="0.2">
      <c r="B86" s="79" t="s">
        <v>540</v>
      </c>
      <c r="C86" s="79" t="s">
        <v>539</v>
      </c>
      <c r="D86" s="79">
        <v>3</v>
      </c>
      <c r="E86" s="79">
        <v>1</v>
      </c>
      <c r="F86" s="79">
        <v>1</v>
      </c>
      <c r="G86" s="80">
        <v>-6.18</v>
      </c>
      <c r="H86" s="81">
        <v>0</v>
      </c>
    </row>
    <row r="87" spans="1:21" x14ac:dyDescent="0.2">
      <c r="B87" s="79" t="s">
        <v>540</v>
      </c>
      <c r="C87" s="79" t="s">
        <v>539</v>
      </c>
      <c r="D87" s="79">
        <v>3</v>
      </c>
      <c r="E87" s="79">
        <v>2</v>
      </c>
      <c r="F87" s="79">
        <v>14</v>
      </c>
      <c r="G87" s="80">
        <v>-4.0599999999999996</v>
      </c>
      <c r="H87" s="81">
        <v>1.98</v>
      </c>
    </row>
    <row r="88" spans="1:21" x14ac:dyDescent="0.2">
      <c r="B88" s="79" t="s">
        <v>540</v>
      </c>
      <c r="C88" s="79" t="s">
        <v>539</v>
      </c>
      <c r="D88" s="79">
        <v>4</v>
      </c>
      <c r="E88" s="79">
        <v>1</v>
      </c>
      <c r="F88" s="79">
        <v>8</v>
      </c>
      <c r="G88" s="80">
        <v>-5.6</v>
      </c>
      <c r="H88" s="81">
        <v>0</v>
      </c>
    </row>
    <row r="89" spans="1:21" x14ac:dyDescent="0.2">
      <c r="B89" s="79" t="s">
        <v>540</v>
      </c>
      <c r="C89" s="79" t="s">
        <v>539</v>
      </c>
      <c r="D89" s="79">
        <v>4</v>
      </c>
      <c r="E89" s="79">
        <v>2</v>
      </c>
      <c r="F89" s="79">
        <v>11</v>
      </c>
      <c r="G89" s="80">
        <v>-4.3499999999999996</v>
      </c>
      <c r="H89" s="81">
        <v>1.99</v>
      </c>
    </row>
    <row r="90" spans="1:21" x14ac:dyDescent="0.2">
      <c r="B90" s="79" t="s">
        <v>540</v>
      </c>
      <c r="C90" s="79" t="s">
        <v>539</v>
      </c>
      <c r="D90" s="79">
        <v>5</v>
      </c>
      <c r="E90" s="79">
        <v>1</v>
      </c>
      <c r="F90" s="79">
        <v>9</v>
      </c>
      <c r="G90" s="80">
        <v>-5.48</v>
      </c>
      <c r="H90" s="81">
        <v>0</v>
      </c>
    </row>
    <row r="91" spans="1:21" x14ac:dyDescent="0.2">
      <c r="B91" s="79" t="s">
        <v>540</v>
      </c>
      <c r="C91" s="79" t="s">
        <v>539</v>
      </c>
      <c r="D91" s="79">
        <v>5</v>
      </c>
      <c r="E91" s="79">
        <v>2</v>
      </c>
      <c r="F91" s="79">
        <v>12</v>
      </c>
      <c r="G91" s="80">
        <v>-5.48</v>
      </c>
      <c r="H91" s="81">
        <v>1.85</v>
      </c>
    </row>
    <row r="92" spans="1:21" x14ac:dyDescent="0.2">
      <c r="B92" s="79" t="s">
        <v>540</v>
      </c>
      <c r="C92" s="79" t="s">
        <v>539</v>
      </c>
      <c r="D92" s="79">
        <v>5</v>
      </c>
      <c r="E92" s="79">
        <v>3</v>
      </c>
      <c r="F92" s="79">
        <v>2</v>
      </c>
      <c r="G92" s="80">
        <v>-4.8499999999999996</v>
      </c>
      <c r="H92" s="81">
        <v>1.31</v>
      </c>
    </row>
    <row r="93" spans="1:21" x14ac:dyDescent="0.2">
      <c r="B93" s="79" t="s">
        <v>540</v>
      </c>
      <c r="C93" s="79" t="s">
        <v>539</v>
      </c>
      <c r="D93" s="79">
        <v>6</v>
      </c>
      <c r="E93" s="79">
        <v>1</v>
      </c>
      <c r="F93" s="79">
        <v>18</v>
      </c>
      <c r="G93" s="80">
        <v>-5.46</v>
      </c>
      <c r="H93" s="81">
        <v>0</v>
      </c>
    </row>
    <row r="94" spans="1:21" x14ac:dyDescent="0.2">
      <c r="B94" s="79" t="s">
        <v>540</v>
      </c>
      <c r="C94" s="79" t="s">
        <v>539</v>
      </c>
      <c r="D94" s="79">
        <v>7</v>
      </c>
      <c r="E94" s="79">
        <v>1</v>
      </c>
      <c r="F94" s="79">
        <v>17</v>
      </c>
      <c r="G94" s="80">
        <v>-5.46</v>
      </c>
      <c r="H94" s="81">
        <v>0</v>
      </c>
    </row>
    <row r="95" spans="1:21" x14ac:dyDescent="0.2">
      <c r="B95" s="79" t="s">
        <v>540</v>
      </c>
      <c r="C95" s="79" t="s">
        <v>539</v>
      </c>
      <c r="D95" s="79">
        <v>8</v>
      </c>
      <c r="E95" s="79">
        <v>1</v>
      </c>
      <c r="F95" s="79">
        <v>4</v>
      </c>
      <c r="G95" s="80">
        <v>-5.35</v>
      </c>
      <c r="H95" s="81">
        <v>0</v>
      </c>
    </row>
    <row r="96" spans="1:21" x14ac:dyDescent="0.2">
      <c r="B96" s="79" t="s">
        <v>540</v>
      </c>
      <c r="C96" s="79" t="s">
        <v>539</v>
      </c>
      <c r="D96" s="79">
        <v>8</v>
      </c>
      <c r="E96" s="79">
        <v>2</v>
      </c>
      <c r="F96" s="79">
        <v>7</v>
      </c>
      <c r="G96" s="80">
        <v>-4.66</v>
      </c>
      <c r="H96" s="81">
        <v>1.72</v>
      </c>
    </row>
    <row r="97" spans="2:15" x14ac:dyDescent="0.2">
      <c r="B97" s="79" t="s">
        <v>540</v>
      </c>
      <c r="C97" s="79" t="s">
        <v>539</v>
      </c>
      <c r="D97" s="79">
        <v>9</v>
      </c>
      <c r="E97" s="79">
        <v>1</v>
      </c>
      <c r="F97" s="79">
        <v>6</v>
      </c>
      <c r="G97" s="80">
        <v>-5.33</v>
      </c>
      <c r="H97" s="81">
        <v>0</v>
      </c>
    </row>
    <row r="98" spans="2:15" x14ac:dyDescent="0.2">
      <c r="B98" s="79" t="s">
        <v>540</v>
      </c>
      <c r="C98" s="79" t="s">
        <v>539</v>
      </c>
      <c r="D98" s="79">
        <v>9</v>
      </c>
      <c r="E98" s="79">
        <v>2</v>
      </c>
      <c r="F98" s="79">
        <v>16</v>
      </c>
      <c r="G98" s="80">
        <v>-5.23</v>
      </c>
      <c r="H98" s="81">
        <v>1.75</v>
      </c>
    </row>
    <row r="99" spans="2:15" x14ac:dyDescent="0.2">
      <c r="B99" s="79" t="s">
        <v>540</v>
      </c>
      <c r="C99" s="79" t="s">
        <v>539</v>
      </c>
      <c r="D99" s="79">
        <v>9</v>
      </c>
      <c r="E99" s="79">
        <v>3</v>
      </c>
      <c r="F99" s="79">
        <v>5</v>
      </c>
      <c r="G99" s="80">
        <v>-4.7699999999999996</v>
      </c>
      <c r="H99" s="81">
        <v>1.68</v>
      </c>
    </row>
    <row r="100" spans="2:15" x14ac:dyDescent="0.2">
      <c r="B100" s="79" t="s">
        <v>540</v>
      </c>
      <c r="C100" s="79" t="s">
        <v>539</v>
      </c>
      <c r="D100" s="79">
        <v>10</v>
      </c>
      <c r="E100" s="79">
        <v>1</v>
      </c>
      <c r="F100" s="79">
        <v>15</v>
      </c>
      <c r="G100" s="80">
        <v>-4.5999999999999996</v>
      </c>
      <c r="H100" s="81">
        <v>0</v>
      </c>
    </row>
    <row r="101" spans="2:15" x14ac:dyDescent="0.2">
      <c r="B101" s="79" t="s">
        <v>540</v>
      </c>
      <c r="C101" s="79" t="s">
        <v>539</v>
      </c>
      <c r="D101" s="79">
        <v>11</v>
      </c>
      <c r="E101" s="79">
        <v>1</v>
      </c>
      <c r="F101" s="79">
        <v>10</v>
      </c>
      <c r="G101" s="80">
        <v>-4.5999999999999996</v>
      </c>
      <c r="H101" s="81">
        <v>0</v>
      </c>
    </row>
    <row r="102" spans="2:15" x14ac:dyDescent="0.2">
      <c r="B102" s="79" t="s">
        <v>540</v>
      </c>
      <c r="C102" s="79" t="s">
        <v>539</v>
      </c>
      <c r="D102" s="79">
        <v>12</v>
      </c>
      <c r="E102" s="79">
        <v>1</v>
      </c>
      <c r="F102" s="79">
        <v>19</v>
      </c>
      <c r="G102" s="80">
        <v>-4.1900000000000004</v>
      </c>
      <c r="H102" s="81">
        <v>0</v>
      </c>
    </row>
    <row r="103" spans="2:15" x14ac:dyDescent="0.2">
      <c r="B103" s="79" t="s">
        <v>540</v>
      </c>
      <c r="C103" s="79" t="s">
        <v>99</v>
      </c>
      <c r="D103" s="79">
        <v>1</v>
      </c>
      <c r="E103" s="79">
        <v>1</v>
      </c>
      <c r="F103" s="79">
        <v>6</v>
      </c>
      <c r="G103" s="82">
        <v>-10.029999999999999</v>
      </c>
      <c r="H103" s="81">
        <v>0</v>
      </c>
      <c r="L103" s="105" t="s">
        <v>540</v>
      </c>
      <c r="M103" s="105"/>
      <c r="N103" s="105" t="s">
        <v>538</v>
      </c>
      <c r="O103" s="105"/>
    </row>
    <row r="104" spans="2:15" x14ac:dyDescent="0.2">
      <c r="B104" s="79" t="s">
        <v>540</v>
      </c>
      <c r="C104" s="79" t="s">
        <v>99</v>
      </c>
      <c r="D104" s="79">
        <v>1</v>
      </c>
      <c r="E104" s="79">
        <v>2</v>
      </c>
      <c r="F104" s="79">
        <v>11</v>
      </c>
      <c r="G104" s="80">
        <v>-9.99</v>
      </c>
      <c r="H104" s="81">
        <v>0.12</v>
      </c>
      <c r="L104" t="s">
        <v>539</v>
      </c>
      <c r="M104" t="s">
        <v>99</v>
      </c>
      <c r="N104" t="s">
        <v>539</v>
      </c>
      <c r="O104" t="s">
        <v>99</v>
      </c>
    </row>
    <row r="105" spans="2:15" x14ac:dyDescent="0.2">
      <c r="B105" s="79" t="s">
        <v>540</v>
      </c>
      <c r="C105" s="79" t="s">
        <v>99</v>
      </c>
      <c r="D105" s="79">
        <v>1</v>
      </c>
      <c r="E105" s="79">
        <v>3</v>
      </c>
      <c r="F105" s="79">
        <v>19</v>
      </c>
      <c r="G105" s="80">
        <v>-9.9499999999999993</v>
      </c>
      <c r="H105" s="81">
        <v>0.25</v>
      </c>
      <c r="J105" s="26" t="s">
        <v>131</v>
      </c>
      <c r="K105" s="12"/>
      <c r="L105" s="25">
        <f>COUNT(G83:G102)</f>
        <v>20</v>
      </c>
      <c r="M105" s="25">
        <f>COUNT(G103:G122)</f>
        <v>20</v>
      </c>
      <c r="N105" s="25">
        <f>COUNT(G123:G142)</f>
        <v>20</v>
      </c>
      <c r="O105" s="25">
        <f>COUNT(G143:G162)</f>
        <v>20</v>
      </c>
    </row>
    <row r="106" spans="2:15" x14ac:dyDescent="0.2">
      <c r="B106" s="79" t="s">
        <v>540</v>
      </c>
      <c r="C106" s="79" t="s">
        <v>99</v>
      </c>
      <c r="D106" s="79">
        <v>1</v>
      </c>
      <c r="E106" s="79">
        <v>4</v>
      </c>
      <c r="F106" s="79">
        <v>12</v>
      </c>
      <c r="G106" s="80">
        <v>-9.92</v>
      </c>
      <c r="H106" s="81">
        <v>0.3</v>
      </c>
      <c r="J106" s="26" t="s">
        <v>132</v>
      </c>
      <c r="K106" s="23"/>
      <c r="L106" s="25">
        <f>QUARTILE(G83:G102,0)</f>
        <v>-6.76</v>
      </c>
      <c r="M106" s="25">
        <f>QUARTILE(G103:G122,0)</f>
        <v>-10.029999999999999</v>
      </c>
      <c r="N106" s="25">
        <f>QUARTILE(G123:G142,0)</f>
        <v>-11.25</v>
      </c>
      <c r="O106" s="25">
        <f>QUARTILE(G143:G162,1)</f>
        <v>-8.4600000000000009</v>
      </c>
    </row>
    <row r="107" spans="2:15" x14ac:dyDescent="0.2">
      <c r="B107" s="79" t="s">
        <v>540</v>
      </c>
      <c r="C107" s="79" t="s">
        <v>99</v>
      </c>
      <c r="D107" s="79">
        <v>1</v>
      </c>
      <c r="E107" s="79">
        <v>5</v>
      </c>
      <c r="F107" s="79">
        <v>16</v>
      </c>
      <c r="G107" s="80">
        <v>-9.9</v>
      </c>
      <c r="H107" s="81">
        <v>0.32</v>
      </c>
      <c r="J107" s="26" t="s">
        <v>133</v>
      </c>
      <c r="K107" s="23" t="s">
        <v>141</v>
      </c>
      <c r="L107" s="25">
        <f>QUARTILE(G83:G102,1)</f>
        <v>-5.48</v>
      </c>
      <c r="M107" s="25">
        <f>QUARTILE(G103:G122,1)</f>
        <v>-9.7800000000000011</v>
      </c>
      <c r="N107" s="25">
        <f>QUARTILE(G123:G142,1)</f>
        <v>-9.6174999999999997</v>
      </c>
      <c r="O107" s="25">
        <f>QUARTILE(G143:G162,2)</f>
        <v>-7.9949999999999992</v>
      </c>
    </row>
    <row r="108" spans="2:15" x14ac:dyDescent="0.2">
      <c r="B108" s="79" t="s">
        <v>540</v>
      </c>
      <c r="C108" s="79" t="s">
        <v>99</v>
      </c>
      <c r="D108" s="79">
        <v>1</v>
      </c>
      <c r="E108" s="79">
        <v>6</v>
      </c>
      <c r="F108" s="79">
        <v>20</v>
      </c>
      <c r="G108" s="80">
        <v>-9.74</v>
      </c>
      <c r="H108" s="81">
        <v>0.27</v>
      </c>
      <c r="J108" s="26" t="s">
        <v>134</v>
      </c>
      <c r="K108" s="23" t="s">
        <v>139</v>
      </c>
      <c r="L108" s="106">
        <f>MEDIAN(G83:G102)</f>
        <v>-5.28</v>
      </c>
      <c r="M108" s="107">
        <f>MEDIAN(G103:G122)</f>
        <v>-9.5399999999999991</v>
      </c>
      <c r="N108" s="107">
        <f>MEDIAN(G123:G142)</f>
        <v>-8.8000000000000007</v>
      </c>
      <c r="O108" s="106">
        <f>MEDIAN(G143:G162)</f>
        <v>-7.9949999999999992</v>
      </c>
    </row>
    <row r="109" spans="2:15" x14ac:dyDescent="0.2">
      <c r="B109" s="79" t="s">
        <v>540</v>
      </c>
      <c r="C109" s="79" t="s">
        <v>99</v>
      </c>
      <c r="D109" s="79">
        <v>1</v>
      </c>
      <c r="E109" s="79">
        <v>7</v>
      </c>
      <c r="F109" s="79">
        <v>4</v>
      </c>
      <c r="G109" s="80">
        <v>-9.74</v>
      </c>
      <c r="H109" s="81">
        <v>0.56999999999999995</v>
      </c>
      <c r="J109" s="26" t="s">
        <v>135</v>
      </c>
      <c r="K109" s="23" t="s">
        <v>141</v>
      </c>
      <c r="L109" s="25">
        <f>QUARTILE(G83:G102,3)</f>
        <v>-4.5999999999999996</v>
      </c>
      <c r="M109" s="25">
        <f>QUARTILE(G103:G122,3)</f>
        <v>-8.5075000000000003</v>
      </c>
      <c r="N109" s="25">
        <f>QUARTILE(G123:G142,3)</f>
        <v>-8.0949999999999989</v>
      </c>
      <c r="O109" s="25">
        <f>QUARTILE(G143:G162,3)</f>
        <v>-7.6750000000000007</v>
      </c>
    </row>
    <row r="110" spans="2:15" x14ac:dyDescent="0.2">
      <c r="B110" s="79" t="s">
        <v>540</v>
      </c>
      <c r="C110" s="79" t="s">
        <v>99</v>
      </c>
      <c r="D110" s="79">
        <v>1</v>
      </c>
      <c r="E110" s="79">
        <v>8</v>
      </c>
      <c r="F110" s="79">
        <v>8</v>
      </c>
      <c r="G110" s="80">
        <v>-9.6199999999999992</v>
      </c>
      <c r="H110" s="81">
        <v>0.38</v>
      </c>
      <c r="J110" s="26" t="s">
        <v>136</v>
      </c>
      <c r="K110" s="23"/>
      <c r="L110" s="25">
        <f>QUARTILE(G83:G102,4)</f>
        <v>-4</v>
      </c>
      <c r="M110" s="25">
        <f>QUARTILE(G103:G122,4)</f>
        <v>-7.93</v>
      </c>
      <c r="N110" s="25">
        <f>QUARTILE(G123:G142,4)</f>
        <v>-6.65</v>
      </c>
      <c r="O110" s="25">
        <f>QUARTILE(G143:G162,4)</f>
        <v>-6.8</v>
      </c>
    </row>
    <row r="111" spans="2:15" x14ac:dyDescent="0.2">
      <c r="B111" s="79" t="s">
        <v>540</v>
      </c>
      <c r="C111" s="79" t="s">
        <v>99</v>
      </c>
      <c r="D111" s="79">
        <v>1</v>
      </c>
      <c r="E111" s="79">
        <v>9</v>
      </c>
      <c r="F111" s="79">
        <v>2</v>
      </c>
      <c r="G111" s="80">
        <v>-9.61</v>
      </c>
      <c r="H111" s="81">
        <v>0.22</v>
      </c>
    </row>
    <row r="112" spans="2:15" x14ac:dyDescent="0.2">
      <c r="B112" s="79" t="s">
        <v>540</v>
      </c>
      <c r="C112" s="79" t="s">
        <v>99</v>
      </c>
      <c r="D112" s="79">
        <v>1</v>
      </c>
      <c r="E112" s="79">
        <v>10</v>
      </c>
      <c r="F112" s="79">
        <v>3</v>
      </c>
      <c r="G112" s="80">
        <v>-9.58</v>
      </c>
      <c r="H112" s="81">
        <v>0.4</v>
      </c>
    </row>
    <row r="113" spans="2:8" x14ac:dyDescent="0.2">
      <c r="B113" s="79" t="s">
        <v>540</v>
      </c>
      <c r="C113" s="79" t="s">
        <v>99</v>
      </c>
      <c r="D113" s="79">
        <v>1</v>
      </c>
      <c r="E113" s="79">
        <v>11</v>
      </c>
      <c r="F113" s="79">
        <v>7</v>
      </c>
      <c r="G113" s="80">
        <v>-9.5</v>
      </c>
      <c r="H113" s="81">
        <v>0.37</v>
      </c>
    </row>
    <row r="114" spans="2:8" x14ac:dyDescent="0.2">
      <c r="B114" s="79" t="s">
        <v>540</v>
      </c>
      <c r="C114" s="79" t="s">
        <v>99</v>
      </c>
      <c r="D114" s="79">
        <v>1</v>
      </c>
      <c r="E114" s="79">
        <v>12</v>
      </c>
      <c r="F114" s="79">
        <v>13</v>
      </c>
      <c r="G114" s="80">
        <v>-9.2899999999999991</v>
      </c>
      <c r="H114" s="81">
        <v>0.61</v>
      </c>
    </row>
    <row r="115" spans="2:8" x14ac:dyDescent="0.2">
      <c r="B115" s="79" t="s">
        <v>540</v>
      </c>
      <c r="C115" s="79" t="s">
        <v>99</v>
      </c>
      <c r="D115" s="79">
        <v>2</v>
      </c>
      <c r="E115" s="79">
        <v>1</v>
      </c>
      <c r="F115" s="79">
        <v>17</v>
      </c>
      <c r="G115" s="80">
        <v>-8.59</v>
      </c>
      <c r="H115" s="81">
        <v>0</v>
      </c>
    </row>
    <row r="116" spans="2:8" x14ac:dyDescent="0.2">
      <c r="B116" s="79" t="s">
        <v>540</v>
      </c>
      <c r="C116" s="79" t="s">
        <v>99</v>
      </c>
      <c r="D116" s="79">
        <v>2</v>
      </c>
      <c r="E116" s="79">
        <v>2</v>
      </c>
      <c r="F116" s="79">
        <v>14</v>
      </c>
      <c r="G116" s="80">
        <v>-8.52</v>
      </c>
      <c r="H116" s="81">
        <v>0.47</v>
      </c>
    </row>
    <row r="117" spans="2:8" x14ac:dyDescent="0.2">
      <c r="B117" s="79" t="s">
        <v>540</v>
      </c>
      <c r="C117" s="79" t="s">
        <v>99</v>
      </c>
      <c r="D117" s="79">
        <v>2</v>
      </c>
      <c r="E117" s="79">
        <v>3</v>
      </c>
      <c r="F117" s="79">
        <v>9</v>
      </c>
      <c r="G117" s="80">
        <v>-8.51</v>
      </c>
      <c r="H117" s="81">
        <v>0.39</v>
      </c>
    </row>
    <row r="118" spans="2:8" x14ac:dyDescent="0.2">
      <c r="B118" s="79" t="s">
        <v>540</v>
      </c>
      <c r="C118" s="79" t="s">
        <v>99</v>
      </c>
      <c r="D118" s="79">
        <v>2</v>
      </c>
      <c r="E118" s="79">
        <v>4</v>
      </c>
      <c r="F118" s="79">
        <v>5</v>
      </c>
      <c r="G118" s="80">
        <v>-8.5</v>
      </c>
      <c r="H118" s="81">
        <v>0.09</v>
      </c>
    </row>
    <row r="119" spans="2:8" x14ac:dyDescent="0.2">
      <c r="B119" s="79" t="s">
        <v>540</v>
      </c>
      <c r="C119" s="79" t="s">
        <v>99</v>
      </c>
      <c r="D119" s="79">
        <v>2</v>
      </c>
      <c r="E119" s="79">
        <v>5</v>
      </c>
      <c r="F119" s="79">
        <v>10</v>
      </c>
      <c r="G119" s="80">
        <v>-8.35</v>
      </c>
      <c r="H119" s="81">
        <v>0.31</v>
      </c>
    </row>
    <row r="120" spans="2:8" x14ac:dyDescent="0.2">
      <c r="B120" s="79" t="s">
        <v>540</v>
      </c>
      <c r="C120" s="79" t="s">
        <v>99</v>
      </c>
      <c r="D120" s="79">
        <v>3</v>
      </c>
      <c r="E120" s="79">
        <v>1</v>
      </c>
      <c r="F120" s="79">
        <v>15</v>
      </c>
      <c r="G120" s="80">
        <v>-8.32</v>
      </c>
      <c r="H120" s="81">
        <v>0</v>
      </c>
    </row>
    <row r="121" spans="2:8" x14ac:dyDescent="0.2">
      <c r="B121" s="79" t="s">
        <v>540</v>
      </c>
      <c r="C121" s="79" t="s">
        <v>99</v>
      </c>
      <c r="D121" s="79">
        <v>3</v>
      </c>
      <c r="E121" s="79">
        <v>2</v>
      </c>
      <c r="F121" s="79">
        <v>1</v>
      </c>
      <c r="G121" s="80">
        <v>-8.31</v>
      </c>
      <c r="H121" s="81">
        <v>0.14000000000000001</v>
      </c>
    </row>
    <row r="122" spans="2:8" x14ac:dyDescent="0.2">
      <c r="B122" s="79" t="s">
        <v>540</v>
      </c>
      <c r="C122" s="79" t="s">
        <v>99</v>
      </c>
      <c r="D122" s="79">
        <v>4</v>
      </c>
      <c r="E122" s="79">
        <v>1</v>
      </c>
      <c r="F122" s="79">
        <v>18</v>
      </c>
      <c r="G122" s="80">
        <v>-7.93</v>
      </c>
      <c r="H122" s="81">
        <v>0</v>
      </c>
    </row>
    <row r="123" spans="2:8" x14ac:dyDescent="0.2">
      <c r="B123" s="79" t="s">
        <v>538</v>
      </c>
      <c r="C123" s="79" t="s">
        <v>539</v>
      </c>
      <c r="D123" s="79">
        <v>1</v>
      </c>
      <c r="E123" s="79">
        <v>1</v>
      </c>
      <c r="F123" s="79">
        <v>20</v>
      </c>
      <c r="G123" s="82">
        <v>-11.25</v>
      </c>
      <c r="H123" s="81">
        <v>0</v>
      </c>
    </row>
    <row r="124" spans="2:8" x14ac:dyDescent="0.2">
      <c r="B124" s="79" t="s">
        <v>538</v>
      </c>
      <c r="C124" s="79" t="s">
        <v>539</v>
      </c>
      <c r="D124" s="79">
        <v>1</v>
      </c>
      <c r="E124" s="79">
        <v>2</v>
      </c>
      <c r="F124" s="79">
        <v>13</v>
      </c>
      <c r="G124" s="82">
        <v>-10.83</v>
      </c>
      <c r="H124" s="81">
        <v>1.71</v>
      </c>
    </row>
    <row r="125" spans="2:8" x14ac:dyDescent="0.2">
      <c r="B125" s="79" t="s">
        <v>538</v>
      </c>
      <c r="C125" s="79" t="s">
        <v>539</v>
      </c>
      <c r="D125" s="79">
        <v>1</v>
      </c>
      <c r="E125" s="79">
        <v>3</v>
      </c>
      <c r="F125" s="79">
        <v>7</v>
      </c>
      <c r="G125" s="82">
        <v>-10.3</v>
      </c>
      <c r="H125" s="81">
        <v>1.04</v>
      </c>
    </row>
    <row r="126" spans="2:8" x14ac:dyDescent="0.2">
      <c r="B126" s="79" t="s">
        <v>538</v>
      </c>
      <c r="C126" s="79" t="s">
        <v>539</v>
      </c>
      <c r="D126" s="79">
        <v>2</v>
      </c>
      <c r="E126" s="79">
        <v>1</v>
      </c>
      <c r="F126" s="79">
        <v>3</v>
      </c>
      <c r="G126" s="82">
        <v>-10.84</v>
      </c>
      <c r="H126" s="81">
        <v>0</v>
      </c>
    </row>
    <row r="127" spans="2:8" x14ac:dyDescent="0.2">
      <c r="B127" s="79" t="s">
        <v>538</v>
      </c>
      <c r="C127" s="79" t="s">
        <v>539</v>
      </c>
      <c r="D127" s="79">
        <v>2</v>
      </c>
      <c r="E127" s="79">
        <v>2</v>
      </c>
      <c r="F127" s="79">
        <v>14</v>
      </c>
      <c r="G127" s="80">
        <v>-8.34</v>
      </c>
      <c r="H127" s="81">
        <v>1.9</v>
      </c>
    </row>
    <row r="128" spans="2:8" x14ac:dyDescent="0.2">
      <c r="B128" s="79" t="s">
        <v>538</v>
      </c>
      <c r="C128" s="79" t="s">
        <v>539</v>
      </c>
      <c r="D128" s="79">
        <v>3</v>
      </c>
      <c r="E128" s="79">
        <v>1</v>
      </c>
      <c r="F128" s="79">
        <v>2</v>
      </c>
      <c r="G128" s="82">
        <v>-10.3</v>
      </c>
      <c r="H128" s="81">
        <v>0</v>
      </c>
    </row>
    <row r="129" spans="2:8" x14ac:dyDescent="0.2">
      <c r="B129" s="79" t="s">
        <v>538</v>
      </c>
      <c r="C129" s="79" t="s">
        <v>539</v>
      </c>
      <c r="D129" s="79">
        <v>4</v>
      </c>
      <c r="E129" s="79">
        <v>1</v>
      </c>
      <c r="F129" s="79">
        <v>10</v>
      </c>
      <c r="G129" s="80">
        <v>-9.39</v>
      </c>
      <c r="H129" s="81">
        <v>0</v>
      </c>
    </row>
    <row r="130" spans="2:8" x14ac:dyDescent="0.2">
      <c r="B130" s="79" t="s">
        <v>538</v>
      </c>
      <c r="C130" s="79" t="s">
        <v>539</v>
      </c>
      <c r="D130" s="79">
        <v>4</v>
      </c>
      <c r="E130" s="79">
        <v>2</v>
      </c>
      <c r="F130" s="79">
        <v>12</v>
      </c>
      <c r="G130" s="80">
        <v>-8.11</v>
      </c>
      <c r="H130" s="81">
        <v>1.06</v>
      </c>
    </row>
    <row r="131" spans="2:8" x14ac:dyDescent="0.2">
      <c r="B131" s="79" t="s">
        <v>538</v>
      </c>
      <c r="C131" s="79" t="s">
        <v>539</v>
      </c>
      <c r="D131" s="79">
        <v>5</v>
      </c>
      <c r="E131" s="79">
        <v>1</v>
      </c>
      <c r="F131" s="79">
        <v>5</v>
      </c>
      <c r="G131" s="80">
        <v>-9.3800000000000008</v>
      </c>
      <c r="H131" s="81">
        <v>0</v>
      </c>
    </row>
    <row r="132" spans="2:8" x14ac:dyDescent="0.2">
      <c r="B132" s="79" t="s">
        <v>538</v>
      </c>
      <c r="C132" s="79" t="s">
        <v>539</v>
      </c>
      <c r="D132" s="79">
        <v>5</v>
      </c>
      <c r="E132" s="79">
        <v>2</v>
      </c>
      <c r="F132" s="79">
        <v>8</v>
      </c>
      <c r="G132" s="80">
        <v>-9.35</v>
      </c>
      <c r="H132" s="81">
        <v>1.33</v>
      </c>
    </row>
    <row r="133" spans="2:8" x14ac:dyDescent="0.2">
      <c r="B133" s="79" t="s">
        <v>538</v>
      </c>
      <c r="C133" s="79" t="s">
        <v>539</v>
      </c>
      <c r="D133" s="79">
        <v>5</v>
      </c>
      <c r="E133" s="79">
        <v>3</v>
      </c>
      <c r="F133" s="79">
        <v>16</v>
      </c>
      <c r="G133" s="80">
        <v>-8.65</v>
      </c>
      <c r="H133" s="81">
        <v>1.05</v>
      </c>
    </row>
    <row r="134" spans="2:8" x14ac:dyDescent="0.2">
      <c r="B134" s="79" t="s">
        <v>538</v>
      </c>
      <c r="C134" s="79" t="s">
        <v>539</v>
      </c>
      <c r="D134" s="79">
        <v>5</v>
      </c>
      <c r="E134" s="79">
        <v>4</v>
      </c>
      <c r="F134" s="79">
        <v>9</v>
      </c>
      <c r="G134" s="80">
        <v>-8.4</v>
      </c>
      <c r="H134" s="81">
        <v>1.92</v>
      </c>
    </row>
    <row r="135" spans="2:8" x14ac:dyDescent="0.2">
      <c r="B135" s="79" t="s">
        <v>538</v>
      </c>
      <c r="C135" s="79" t="s">
        <v>539</v>
      </c>
      <c r="D135" s="79">
        <v>5</v>
      </c>
      <c r="E135" s="79">
        <v>5</v>
      </c>
      <c r="F135" s="79">
        <v>4</v>
      </c>
      <c r="G135" s="80">
        <v>-8.0500000000000007</v>
      </c>
      <c r="H135" s="81">
        <v>1.9</v>
      </c>
    </row>
    <row r="136" spans="2:8" x14ac:dyDescent="0.2">
      <c r="B136" s="79" t="s">
        <v>538</v>
      </c>
      <c r="C136" s="79" t="s">
        <v>539</v>
      </c>
      <c r="D136" s="79">
        <v>6</v>
      </c>
      <c r="E136" s="79">
        <v>1</v>
      </c>
      <c r="F136" s="79">
        <v>1</v>
      </c>
      <c r="G136" s="80">
        <v>-9.1300000000000008</v>
      </c>
      <c r="H136" s="81">
        <v>0</v>
      </c>
    </row>
    <row r="137" spans="2:8" x14ac:dyDescent="0.2">
      <c r="B137" s="79" t="s">
        <v>538</v>
      </c>
      <c r="C137" s="79" t="s">
        <v>539</v>
      </c>
      <c r="D137" s="79">
        <v>7</v>
      </c>
      <c r="E137" s="79">
        <v>1</v>
      </c>
      <c r="F137" s="79">
        <v>19</v>
      </c>
      <c r="G137" s="80">
        <v>-8.9499999999999993</v>
      </c>
      <c r="H137" s="81">
        <v>0</v>
      </c>
    </row>
    <row r="138" spans="2:8" x14ac:dyDescent="0.2">
      <c r="B138" s="79" t="s">
        <v>538</v>
      </c>
      <c r="C138" s="79" t="s">
        <v>539</v>
      </c>
      <c r="D138" s="79">
        <v>7</v>
      </c>
      <c r="E138" s="79">
        <v>2</v>
      </c>
      <c r="F138" s="79">
        <v>15</v>
      </c>
      <c r="G138" s="80">
        <v>-7.83</v>
      </c>
      <c r="H138" s="81">
        <v>1.98</v>
      </c>
    </row>
    <row r="139" spans="2:8" x14ac:dyDescent="0.2">
      <c r="B139" s="79" t="s">
        <v>538</v>
      </c>
      <c r="C139" s="79" t="s">
        <v>539</v>
      </c>
      <c r="D139" s="79">
        <v>7</v>
      </c>
      <c r="E139" s="79">
        <v>3</v>
      </c>
      <c r="F139" s="79">
        <v>6</v>
      </c>
      <c r="G139" s="80">
        <v>-7.41</v>
      </c>
      <c r="H139" s="81">
        <v>1.38</v>
      </c>
    </row>
    <row r="140" spans="2:8" x14ac:dyDescent="0.2">
      <c r="B140" s="79" t="s">
        <v>538</v>
      </c>
      <c r="C140" s="79" t="s">
        <v>539</v>
      </c>
      <c r="D140" s="79">
        <v>8</v>
      </c>
      <c r="E140" s="79">
        <v>1</v>
      </c>
      <c r="F140" s="79">
        <v>17</v>
      </c>
      <c r="G140" s="80">
        <v>-8.11</v>
      </c>
      <c r="H140" s="81">
        <v>0</v>
      </c>
    </row>
    <row r="141" spans="2:8" x14ac:dyDescent="0.2">
      <c r="B141" s="79" t="s">
        <v>538</v>
      </c>
      <c r="C141" s="79" t="s">
        <v>539</v>
      </c>
      <c r="D141" s="79">
        <v>9</v>
      </c>
      <c r="E141" s="79">
        <v>1</v>
      </c>
      <c r="F141" s="79">
        <v>11</v>
      </c>
      <c r="G141" s="80">
        <v>-7.81</v>
      </c>
      <c r="H141" s="81">
        <v>0</v>
      </c>
    </row>
    <row r="142" spans="2:8" x14ac:dyDescent="0.2">
      <c r="B142" s="79" t="s">
        <v>538</v>
      </c>
      <c r="C142" s="79" t="s">
        <v>539</v>
      </c>
      <c r="D142" s="79">
        <v>10</v>
      </c>
      <c r="E142" s="79">
        <v>1</v>
      </c>
      <c r="F142" s="79">
        <v>18</v>
      </c>
      <c r="G142" s="80">
        <v>-6.65</v>
      </c>
      <c r="H142" s="81">
        <v>0</v>
      </c>
    </row>
    <row r="143" spans="2:8" x14ac:dyDescent="0.2">
      <c r="B143" s="79" t="s">
        <v>538</v>
      </c>
      <c r="C143" s="79" t="s">
        <v>99</v>
      </c>
      <c r="D143" s="79">
        <v>1</v>
      </c>
      <c r="E143" s="79">
        <v>1</v>
      </c>
      <c r="F143" s="79">
        <v>13</v>
      </c>
      <c r="G143" s="80">
        <v>-8.6999999999999993</v>
      </c>
      <c r="H143" s="81">
        <v>0</v>
      </c>
    </row>
    <row r="144" spans="2:8" x14ac:dyDescent="0.2">
      <c r="B144" s="79" t="s">
        <v>538</v>
      </c>
      <c r="C144" s="79" t="s">
        <v>99</v>
      </c>
      <c r="D144" s="79">
        <v>1</v>
      </c>
      <c r="E144" s="79">
        <v>2</v>
      </c>
      <c r="F144" s="79">
        <v>3</v>
      </c>
      <c r="G144" s="80">
        <v>-8.6300000000000008</v>
      </c>
      <c r="H144" s="81">
        <v>0.15</v>
      </c>
    </row>
    <row r="145" spans="2:8" x14ac:dyDescent="0.2">
      <c r="B145" s="79" t="s">
        <v>538</v>
      </c>
      <c r="C145" s="79" t="s">
        <v>99</v>
      </c>
      <c r="D145" s="79">
        <v>1</v>
      </c>
      <c r="E145" s="79">
        <v>3</v>
      </c>
      <c r="F145" s="79">
        <v>20</v>
      </c>
      <c r="G145" s="80">
        <v>-8.6199999999999992</v>
      </c>
      <c r="H145" s="81">
        <v>0.17</v>
      </c>
    </row>
    <row r="146" spans="2:8" x14ac:dyDescent="0.2">
      <c r="B146" s="79" t="s">
        <v>538</v>
      </c>
      <c r="C146" s="79" t="s">
        <v>99</v>
      </c>
      <c r="D146" s="79">
        <v>1</v>
      </c>
      <c r="E146" s="79">
        <v>4</v>
      </c>
      <c r="F146" s="79">
        <v>11</v>
      </c>
      <c r="G146" s="80">
        <v>-8.58</v>
      </c>
      <c r="H146" s="81">
        <v>0.21</v>
      </c>
    </row>
    <row r="147" spans="2:8" x14ac:dyDescent="0.2">
      <c r="B147" s="79" t="s">
        <v>538</v>
      </c>
      <c r="C147" s="79" t="s">
        <v>99</v>
      </c>
      <c r="D147" s="79">
        <v>1</v>
      </c>
      <c r="E147" s="79">
        <v>5</v>
      </c>
      <c r="F147" s="79">
        <v>7</v>
      </c>
      <c r="G147" s="80">
        <v>-8.42</v>
      </c>
      <c r="H147" s="81">
        <v>0.3</v>
      </c>
    </row>
    <row r="148" spans="2:8" x14ac:dyDescent="0.2">
      <c r="B148" s="79" t="s">
        <v>538</v>
      </c>
      <c r="C148" s="79" t="s">
        <v>99</v>
      </c>
      <c r="D148" s="79">
        <v>1</v>
      </c>
      <c r="E148" s="79">
        <v>6</v>
      </c>
      <c r="F148" s="79">
        <v>6</v>
      </c>
      <c r="G148" s="80">
        <v>-8.3800000000000008</v>
      </c>
      <c r="H148" s="81">
        <v>0.41</v>
      </c>
    </row>
    <row r="149" spans="2:8" x14ac:dyDescent="0.2">
      <c r="B149" s="79" t="s">
        <v>538</v>
      </c>
      <c r="C149" s="79" t="s">
        <v>99</v>
      </c>
      <c r="D149" s="79">
        <v>1</v>
      </c>
      <c r="E149" s="79">
        <v>7</v>
      </c>
      <c r="F149" s="79">
        <v>9</v>
      </c>
      <c r="G149" s="80">
        <v>-8.34</v>
      </c>
      <c r="H149" s="81">
        <v>0.34</v>
      </c>
    </row>
    <row r="150" spans="2:8" x14ac:dyDescent="0.2">
      <c r="B150" s="79" t="s">
        <v>538</v>
      </c>
      <c r="C150" s="79" t="s">
        <v>99</v>
      </c>
      <c r="D150" s="79">
        <v>1</v>
      </c>
      <c r="E150" s="79">
        <v>8</v>
      </c>
      <c r="F150" s="79">
        <v>19</v>
      </c>
      <c r="G150" s="80">
        <v>-8.0399999999999991</v>
      </c>
      <c r="H150" s="81">
        <v>0.76</v>
      </c>
    </row>
    <row r="151" spans="2:8" x14ac:dyDescent="0.2">
      <c r="B151" s="79" t="s">
        <v>538</v>
      </c>
      <c r="C151" s="79" t="s">
        <v>99</v>
      </c>
      <c r="D151" s="79">
        <v>1</v>
      </c>
      <c r="E151" s="79">
        <v>9</v>
      </c>
      <c r="F151" s="79">
        <v>1</v>
      </c>
      <c r="G151" s="80">
        <v>-8.0299999999999994</v>
      </c>
      <c r="H151" s="81">
        <v>0.6</v>
      </c>
    </row>
    <row r="152" spans="2:8" x14ac:dyDescent="0.2">
      <c r="B152" s="79" t="s">
        <v>538</v>
      </c>
      <c r="C152" s="79" t="s">
        <v>99</v>
      </c>
      <c r="D152" s="79">
        <v>1</v>
      </c>
      <c r="E152" s="79">
        <v>10</v>
      </c>
      <c r="F152" s="79">
        <v>10</v>
      </c>
      <c r="G152" s="80">
        <v>-7.69</v>
      </c>
      <c r="H152" s="81">
        <v>1.97</v>
      </c>
    </row>
    <row r="153" spans="2:8" x14ac:dyDescent="0.2">
      <c r="B153" s="79" t="s">
        <v>538</v>
      </c>
      <c r="C153" s="79" t="s">
        <v>99</v>
      </c>
      <c r="D153" s="79">
        <v>1</v>
      </c>
      <c r="E153" s="79">
        <v>11</v>
      </c>
      <c r="F153" s="79">
        <v>8</v>
      </c>
      <c r="G153" s="80">
        <v>-7.44</v>
      </c>
      <c r="H153" s="81">
        <v>1.69</v>
      </c>
    </row>
    <row r="154" spans="2:8" x14ac:dyDescent="0.2">
      <c r="B154" s="79" t="s">
        <v>538</v>
      </c>
      <c r="C154" s="79" t="s">
        <v>99</v>
      </c>
      <c r="D154" s="79">
        <v>1</v>
      </c>
      <c r="E154" s="79">
        <v>12</v>
      </c>
      <c r="F154" s="79">
        <v>12</v>
      </c>
      <c r="G154" s="80">
        <v>-7.27</v>
      </c>
      <c r="H154" s="81">
        <v>1.98</v>
      </c>
    </row>
    <row r="155" spans="2:8" x14ac:dyDescent="0.2">
      <c r="B155" s="79" t="s">
        <v>538</v>
      </c>
      <c r="C155" s="79" t="s">
        <v>99</v>
      </c>
      <c r="D155" s="79">
        <v>2</v>
      </c>
      <c r="E155" s="79">
        <v>1</v>
      </c>
      <c r="F155" s="79">
        <v>14</v>
      </c>
      <c r="G155" s="80">
        <v>-8.66</v>
      </c>
      <c r="H155" s="81">
        <v>0</v>
      </c>
    </row>
    <row r="156" spans="2:8" x14ac:dyDescent="0.2">
      <c r="B156" s="79" t="s">
        <v>538</v>
      </c>
      <c r="C156" s="79" t="s">
        <v>99</v>
      </c>
      <c r="D156" s="79">
        <v>3</v>
      </c>
      <c r="E156" s="79">
        <v>1</v>
      </c>
      <c r="F156" s="79">
        <v>16</v>
      </c>
      <c r="G156" s="80">
        <v>-7.96</v>
      </c>
      <c r="H156" s="81">
        <v>0</v>
      </c>
    </row>
    <row r="157" spans="2:8" x14ac:dyDescent="0.2">
      <c r="B157" s="79" t="s">
        <v>538</v>
      </c>
      <c r="C157" s="79" t="s">
        <v>99</v>
      </c>
      <c r="D157" s="79">
        <v>3</v>
      </c>
      <c r="E157" s="79">
        <v>2</v>
      </c>
      <c r="F157" s="79">
        <v>2</v>
      </c>
      <c r="G157" s="80">
        <v>-7.81</v>
      </c>
      <c r="H157" s="81">
        <v>0.98</v>
      </c>
    </row>
    <row r="158" spans="2:8" x14ac:dyDescent="0.2">
      <c r="B158" s="79" t="s">
        <v>538</v>
      </c>
      <c r="C158" s="79" t="s">
        <v>99</v>
      </c>
      <c r="D158" s="79">
        <v>3</v>
      </c>
      <c r="E158" s="79">
        <v>3</v>
      </c>
      <c r="F158" s="79">
        <v>5</v>
      </c>
      <c r="G158" s="80">
        <v>-7.77</v>
      </c>
      <c r="H158" s="81">
        <v>1.1100000000000001</v>
      </c>
    </row>
    <row r="159" spans="2:8" x14ac:dyDescent="0.2">
      <c r="B159" s="79" t="s">
        <v>538</v>
      </c>
      <c r="C159" s="79" t="s">
        <v>99</v>
      </c>
      <c r="D159" s="79">
        <v>4</v>
      </c>
      <c r="E159" s="79">
        <v>1</v>
      </c>
      <c r="F159" s="79">
        <v>4</v>
      </c>
      <c r="G159" s="80">
        <v>-7.71</v>
      </c>
      <c r="H159" s="81">
        <v>0</v>
      </c>
    </row>
    <row r="160" spans="2:8" x14ac:dyDescent="0.2">
      <c r="B160" s="79" t="s">
        <v>538</v>
      </c>
      <c r="C160" s="79" t="s">
        <v>99</v>
      </c>
      <c r="D160" s="79">
        <v>5</v>
      </c>
      <c r="E160" s="79">
        <v>1</v>
      </c>
      <c r="F160" s="79">
        <v>15</v>
      </c>
      <c r="G160" s="80">
        <v>-7.63</v>
      </c>
      <c r="H160" s="81">
        <v>0</v>
      </c>
    </row>
    <row r="161" spans="2:8" x14ac:dyDescent="0.2">
      <c r="B161" s="79" t="s">
        <v>538</v>
      </c>
      <c r="C161" s="79" t="s">
        <v>99</v>
      </c>
      <c r="D161" s="79">
        <v>6</v>
      </c>
      <c r="E161" s="79">
        <v>1</v>
      </c>
      <c r="F161" s="79">
        <v>18</v>
      </c>
      <c r="G161" s="80">
        <v>-7.31</v>
      </c>
      <c r="H161" s="81">
        <v>0</v>
      </c>
    </row>
    <row r="162" spans="2:8" x14ac:dyDescent="0.2">
      <c r="B162" s="79" t="s">
        <v>538</v>
      </c>
      <c r="C162" s="79" t="s">
        <v>99</v>
      </c>
      <c r="D162" s="79">
        <v>7</v>
      </c>
      <c r="E162" s="79">
        <v>1</v>
      </c>
      <c r="F162" s="79">
        <v>17</v>
      </c>
      <c r="G162" s="80">
        <v>-6.8</v>
      </c>
      <c r="H162" s="81">
        <v>0</v>
      </c>
    </row>
  </sheetData>
  <mergeCells count="8">
    <mergeCell ref="C68:D68"/>
    <mergeCell ref="L103:M103"/>
    <mergeCell ref="N103:O103"/>
    <mergeCell ref="C23:D23"/>
    <mergeCell ref="C32:D32"/>
    <mergeCell ref="C41:D41"/>
    <mergeCell ref="C50:D50"/>
    <mergeCell ref="C59:D59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3074" r:id="rId4">
          <objectPr defaultSize="0" r:id="rId5">
            <anchor moveWithCells="1">
              <from>
                <xdr:col>6</xdr:col>
                <xdr:colOff>419100</xdr:colOff>
                <xdr:row>1</xdr:row>
                <xdr:rowOff>88900</xdr:rowOff>
              </from>
              <to>
                <xdr:col>11</xdr:col>
                <xdr:colOff>101600</xdr:colOff>
                <xdr:row>16</xdr:row>
                <xdr:rowOff>0</xdr:rowOff>
              </to>
            </anchor>
          </objectPr>
        </oleObject>
      </mc:Choice>
      <mc:Fallback>
        <oleObject progId="Prism7.Document" shapeId="307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6"/>
  <sheetViews>
    <sheetView workbookViewId="0">
      <selection activeCell="I44" sqref="I44"/>
    </sheetView>
  </sheetViews>
  <sheetFormatPr baseColWidth="10" defaultRowHeight="15" x14ac:dyDescent="0.2"/>
  <sheetData>
    <row r="1" spans="1:22" x14ac:dyDescent="0.2">
      <c r="A1" s="45" t="s">
        <v>156</v>
      </c>
      <c r="B1" s="46" t="s">
        <v>158</v>
      </c>
      <c r="C1" s="46"/>
      <c r="D1" s="46"/>
      <c r="E1" s="46"/>
      <c r="F1" s="46"/>
      <c r="G1" s="46"/>
      <c r="H1" s="46"/>
      <c r="I1" s="46"/>
      <c r="J1" s="46"/>
      <c r="K1" s="47"/>
      <c r="L1" s="45" t="s">
        <v>142</v>
      </c>
      <c r="M1" s="46" t="s">
        <v>159</v>
      </c>
      <c r="N1" s="46"/>
      <c r="O1" s="46"/>
      <c r="P1" s="46"/>
      <c r="Q1" s="46"/>
      <c r="R1" s="46"/>
      <c r="S1" s="46"/>
      <c r="T1" s="46"/>
      <c r="U1" s="46"/>
      <c r="V1" s="47"/>
    </row>
    <row r="2" spans="1:22" x14ac:dyDescent="0.2">
      <c r="A2" s="48"/>
      <c r="K2" s="49"/>
      <c r="L2" s="48"/>
      <c r="V2" s="49"/>
    </row>
    <row r="3" spans="1:22" x14ac:dyDescent="0.2">
      <c r="A3" s="48"/>
      <c r="K3" s="49"/>
      <c r="L3" s="48"/>
      <c r="V3" s="49"/>
    </row>
    <row r="4" spans="1:22" x14ac:dyDescent="0.2">
      <c r="A4" s="48"/>
      <c r="B4" s="62">
        <v>0</v>
      </c>
      <c r="C4" s="63">
        <v>20</v>
      </c>
      <c r="D4" s="61">
        <v>80</v>
      </c>
      <c r="K4" s="49"/>
      <c r="L4" s="48"/>
      <c r="N4" s="42">
        <v>0</v>
      </c>
      <c r="O4" s="43">
        <v>20</v>
      </c>
      <c r="P4" s="44">
        <v>80</v>
      </c>
      <c r="V4" s="49"/>
    </row>
    <row r="5" spans="1:22" x14ac:dyDescent="0.2">
      <c r="A5" s="48"/>
      <c r="B5" s="33">
        <v>100</v>
      </c>
      <c r="C5" s="30">
        <v>84.31</v>
      </c>
      <c r="D5" s="40">
        <v>118.38</v>
      </c>
      <c r="K5" s="49"/>
      <c r="L5" s="48"/>
      <c r="N5" s="55">
        <v>100</v>
      </c>
      <c r="O5" s="55">
        <v>60.997999999999998</v>
      </c>
      <c r="P5" s="55">
        <v>69.570999999999998</v>
      </c>
      <c r="V5" s="49"/>
    </row>
    <row r="6" spans="1:22" x14ac:dyDescent="0.2">
      <c r="A6" s="48"/>
      <c r="B6" s="34">
        <v>100</v>
      </c>
      <c r="C6" s="31">
        <v>129.72999999999999</v>
      </c>
      <c r="D6" s="41">
        <v>120.54</v>
      </c>
      <c r="K6" s="49"/>
      <c r="L6" s="48"/>
      <c r="N6" s="55">
        <v>100</v>
      </c>
      <c r="O6" s="55">
        <v>73.453999999999994</v>
      </c>
      <c r="P6" s="55">
        <v>34.482999999999997</v>
      </c>
      <c r="V6" s="49"/>
    </row>
    <row r="7" spans="1:22" x14ac:dyDescent="0.2">
      <c r="A7" s="48"/>
      <c r="B7" s="34">
        <v>100</v>
      </c>
      <c r="C7" s="31">
        <v>103.6</v>
      </c>
      <c r="D7" s="41">
        <v>95.46</v>
      </c>
      <c r="K7" s="49"/>
      <c r="L7" s="48"/>
      <c r="N7" s="55">
        <v>100</v>
      </c>
      <c r="O7" s="55">
        <v>69.858000000000004</v>
      </c>
      <c r="P7" s="55">
        <v>54.768999999999998</v>
      </c>
      <c r="V7" s="49"/>
    </row>
    <row r="8" spans="1:22" x14ac:dyDescent="0.2">
      <c r="A8" s="48"/>
      <c r="B8" s="34">
        <v>100</v>
      </c>
      <c r="C8" s="31">
        <v>111.2</v>
      </c>
      <c r="D8" s="41">
        <v>127.34</v>
      </c>
      <c r="K8" s="49"/>
      <c r="L8" s="48"/>
      <c r="N8" s="56">
        <v>100</v>
      </c>
      <c r="O8" s="56">
        <v>69.06</v>
      </c>
      <c r="P8" s="56">
        <v>49.039000000000001</v>
      </c>
      <c r="V8" s="49"/>
    </row>
    <row r="9" spans="1:22" x14ac:dyDescent="0.2">
      <c r="A9" s="50" t="s">
        <v>125</v>
      </c>
      <c r="B9" s="16">
        <v>4</v>
      </c>
      <c r="C9" s="16">
        <v>4</v>
      </c>
      <c r="D9" s="16">
        <v>4</v>
      </c>
      <c r="K9" s="49"/>
      <c r="L9" s="48"/>
      <c r="M9" s="23" t="s">
        <v>125</v>
      </c>
      <c r="N9" s="16">
        <v>4</v>
      </c>
      <c r="O9" s="16">
        <v>4</v>
      </c>
      <c r="P9" s="16">
        <v>4</v>
      </c>
      <c r="V9" s="49"/>
    </row>
    <row r="10" spans="1:22" x14ac:dyDescent="0.2">
      <c r="A10" s="50" t="s">
        <v>124</v>
      </c>
      <c r="B10" s="16">
        <v>100</v>
      </c>
      <c r="C10" s="16">
        <v>107.2</v>
      </c>
      <c r="D10" s="16">
        <v>115.4</v>
      </c>
      <c r="K10" s="49"/>
      <c r="L10" s="48"/>
      <c r="M10" s="23" t="s">
        <v>124</v>
      </c>
      <c r="N10" s="16">
        <v>100</v>
      </c>
      <c r="O10" s="16">
        <v>68.34</v>
      </c>
      <c r="P10" s="16">
        <v>51.97</v>
      </c>
      <c r="V10" s="49"/>
    </row>
    <row r="11" spans="1:22" x14ac:dyDescent="0.2">
      <c r="A11" s="50" t="s">
        <v>155</v>
      </c>
      <c r="B11" s="16">
        <v>0</v>
      </c>
      <c r="C11" s="16">
        <v>18.8</v>
      </c>
      <c r="D11" s="16">
        <v>13.85</v>
      </c>
      <c r="K11" s="49"/>
      <c r="L11" s="48"/>
      <c r="M11" s="23" t="s">
        <v>155</v>
      </c>
      <c r="N11" s="16">
        <v>0</v>
      </c>
      <c r="O11" s="16">
        <v>5.2560000000000002</v>
      </c>
      <c r="P11" s="16">
        <v>14.51</v>
      </c>
      <c r="V11" s="49"/>
    </row>
    <row r="12" spans="1:22" ht="32" x14ac:dyDescent="0.2">
      <c r="A12" s="51"/>
      <c r="B12" s="6"/>
      <c r="C12" s="6"/>
      <c r="D12" s="6"/>
      <c r="K12" s="49"/>
      <c r="L12" s="48"/>
      <c r="M12" s="57" t="s">
        <v>157</v>
      </c>
      <c r="N12" s="58"/>
      <c r="O12" s="58">
        <v>1.2999999999999999E-3</v>
      </c>
      <c r="P12" s="58">
        <v>1E-4</v>
      </c>
      <c r="V12" s="49"/>
    </row>
    <row r="13" spans="1:22" x14ac:dyDescent="0.2">
      <c r="A13" s="48"/>
      <c r="K13" s="49"/>
      <c r="L13" s="48"/>
      <c r="V13" s="49"/>
    </row>
    <row r="14" spans="1:22" x14ac:dyDescent="0.2">
      <c r="A14" s="48"/>
      <c r="K14" s="49"/>
      <c r="L14" s="48"/>
      <c r="V14" s="49"/>
    </row>
    <row r="15" spans="1:22" x14ac:dyDescent="0.2">
      <c r="A15" s="48"/>
      <c r="K15" s="49"/>
      <c r="L15" s="48"/>
      <c r="V15" s="49"/>
    </row>
    <row r="16" spans="1:22" x14ac:dyDescent="0.2">
      <c r="A16" s="48"/>
      <c r="K16" s="49"/>
      <c r="L16" s="48"/>
      <c r="V16" s="49"/>
    </row>
    <row r="17" spans="1:22" x14ac:dyDescent="0.2">
      <c r="A17" s="48"/>
      <c r="K17" s="49"/>
      <c r="L17" s="48"/>
      <c r="V17" s="49"/>
    </row>
    <row r="18" spans="1:22" x14ac:dyDescent="0.2">
      <c r="A18" s="48"/>
      <c r="K18" s="49"/>
      <c r="L18" s="48"/>
      <c r="V18" s="49"/>
    </row>
    <row r="19" spans="1:22" ht="16" thickBot="1" x14ac:dyDescent="0.2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4"/>
      <c r="L19" s="52"/>
      <c r="M19" s="53"/>
      <c r="N19" s="53"/>
      <c r="O19" s="53"/>
      <c r="P19" s="53"/>
      <c r="Q19" s="53"/>
      <c r="R19" s="53"/>
      <c r="S19" s="53"/>
      <c r="T19" s="53"/>
      <c r="U19" s="53"/>
      <c r="V19" s="54"/>
    </row>
    <row r="20" spans="1:22" x14ac:dyDescent="0.2">
      <c r="A20" s="45" t="s">
        <v>143</v>
      </c>
      <c r="B20" s="46" t="s">
        <v>160</v>
      </c>
      <c r="C20" s="46"/>
      <c r="D20" s="46"/>
      <c r="E20" s="46"/>
      <c r="F20" s="46"/>
      <c r="G20" s="46"/>
      <c r="H20" s="46"/>
      <c r="I20" s="46"/>
      <c r="J20" s="46"/>
      <c r="K20" s="47"/>
      <c r="L20" s="45" t="s">
        <v>149</v>
      </c>
      <c r="M20" s="46" t="s">
        <v>161</v>
      </c>
      <c r="N20" s="46"/>
      <c r="O20" s="46"/>
      <c r="P20" s="46"/>
      <c r="Q20" s="46"/>
      <c r="R20" s="46"/>
      <c r="S20" s="46"/>
      <c r="T20" s="46"/>
      <c r="U20" s="46"/>
      <c r="V20" s="47"/>
    </row>
    <row r="21" spans="1:22" x14ac:dyDescent="0.2">
      <c r="A21" s="48"/>
      <c r="K21" s="49"/>
      <c r="L21" s="48"/>
      <c r="V21" s="49"/>
    </row>
    <row r="22" spans="1:22" x14ac:dyDescent="0.2">
      <c r="A22" s="48"/>
      <c r="B22" s="42">
        <v>0</v>
      </c>
      <c r="C22" s="43">
        <v>20</v>
      </c>
      <c r="D22" s="44">
        <v>80</v>
      </c>
      <c r="K22" s="49"/>
      <c r="L22" s="48"/>
      <c r="N22" s="42">
        <v>0</v>
      </c>
      <c r="O22" s="43">
        <v>20</v>
      </c>
      <c r="P22" s="44">
        <v>80</v>
      </c>
      <c r="V22" s="49"/>
    </row>
    <row r="23" spans="1:22" x14ac:dyDescent="0.2">
      <c r="A23" s="48"/>
      <c r="B23" s="30">
        <v>100</v>
      </c>
      <c r="C23" s="30">
        <v>62.544169611307403</v>
      </c>
      <c r="D23" s="30">
        <v>60.306242638398111</v>
      </c>
      <c r="K23" s="49"/>
      <c r="L23" s="48"/>
      <c r="N23" s="30">
        <v>100</v>
      </c>
      <c r="O23" s="30">
        <v>86.986214746427223</v>
      </c>
      <c r="P23" s="30">
        <v>60.965576964710998</v>
      </c>
      <c r="V23" s="49"/>
    </row>
    <row r="24" spans="1:22" x14ac:dyDescent="0.2">
      <c r="A24" s="48"/>
      <c r="B24" s="31">
        <v>100</v>
      </c>
      <c r="C24" s="31">
        <v>78.679405006651393</v>
      </c>
      <c r="D24" s="31">
        <v>29.640827185874954</v>
      </c>
      <c r="K24" s="49"/>
      <c r="L24" s="48"/>
      <c r="N24" s="31">
        <v>100</v>
      </c>
      <c r="O24" s="31">
        <v>99.811273276295921</v>
      </c>
      <c r="P24" s="31">
        <v>49.182198554583486</v>
      </c>
      <c r="V24" s="49"/>
    </row>
    <row r="25" spans="1:22" x14ac:dyDescent="0.2">
      <c r="A25" s="48"/>
      <c r="B25" s="31">
        <v>100</v>
      </c>
      <c r="C25" s="59">
        <v>64.27</v>
      </c>
      <c r="D25" s="59">
        <v>30.22</v>
      </c>
      <c r="K25" s="49"/>
      <c r="L25" s="48"/>
      <c r="N25" s="31">
        <v>100</v>
      </c>
      <c r="O25" s="31">
        <v>73.526756931012258</v>
      </c>
      <c r="P25" s="31">
        <v>77.98</v>
      </c>
      <c r="V25" s="49"/>
    </row>
    <row r="26" spans="1:22" x14ac:dyDescent="0.2">
      <c r="A26" s="48"/>
      <c r="B26" s="32">
        <v>100</v>
      </c>
      <c r="C26" s="60">
        <v>84.18</v>
      </c>
      <c r="D26" s="60">
        <v>25.95</v>
      </c>
      <c r="K26" s="49"/>
      <c r="L26" s="48"/>
      <c r="N26" s="32">
        <v>100</v>
      </c>
      <c r="O26" s="32">
        <v>96.231155778894461</v>
      </c>
      <c r="P26" s="32">
        <v>58.46</v>
      </c>
      <c r="V26" s="49"/>
    </row>
    <row r="27" spans="1:22" x14ac:dyDescent="0.2">
      <c r="A27" s="50" t="s">
        <v>125</v>
      </c>
      <c r="B27" s="12">
        <v>4</v>
      </c>
      <c r="C27" s="12">
        <v>4</v>
      </c>
      <c r="D27" s="12">
        <v>4</v>
      </c>
      <c r="K27" s="49"/>
      <c r="L27" s="48"/>
      <c r="M27" s="23" t="s">
        <v>125</v>
      </c>
      <c r="N27" s="12">
        <v>4</v>
      </c>
      <c r="O27" s="12">
        <v>4</v>
      </c>
      <c r="P27" s="12">
        <v>4</v>
      </c>
      <c r="V27" s="49"/>
    </row>
    <row r="28" spans="1:22" x14ac:dyDescent="0.2">
      <c r="A28" s="50" t="s">
        <v>124</v>
      </c>
      <c r="B28" s="12">
        <v>100</v>
      </c>
      <c r="C28" s="12">
        <v>72.42</v>
      </c>
      <c r="D28" s="12">
        <v>36.53</v>
      </c>
      <c r="K28" s="49"/>
      <c r="L28" s="48"/>
      <c r="M28" s="23" t="s">
        <v>124</v>
      </c>
      <c r="N28" s="12">
        <v>100</v>
      </c>
      <c r="O28" s="12">
        <v>89.14</v>
      </c>
      <c r="P28" s="12">
        <v>61.65</v>
      </c>
      <c r="V28" s="49"/>
    </row>
    <row r="29" spans="1:22" x14ac:dyDescent="0.2">
      <c r="A29" s="50" t="s">
        <v>155</v>
      </c>
      <c r="B29" s="12">
        <v>0</v>
      </c>
      <c r="C29" s="12">
        <v>10.67</v>
      </c>
      <c r="D29" s="12">
        <v>15.96</v>
      </c>
      <c r="K29" s="49"/>
      <c r="L29" s="48"/>
      <c r="M29" s="23" t="s">
        <v>155</v>
      </c>
      <c r="N29" s="12">
        <v>0</v>
      </c>
      <c r="O29" s="12">
        <v>11.73</v>
      </c>
      <c r="P29" s="12">
        <v>12.01</v>
      </c>
      <c r="V29" s="49"/>
    </row>
    <row r="30" spans="1:22" ht="32" x14ac:dyDescent="0.2">
      <c r="A30" s="57" t="s">
        <v>157</v>
      </c>
      <c r="B30" s="58"/>
      <c r="C30" s="64">
        <v>1.1900000000000001E-2</v>
      </c>
      <c r="D30" s="64">
        <v>1E-4</v>
      </c>
      <c r="K30" s="49"/>
      <c r="L30" s="48"/>
      <c r="M30" s="57" t="s">
        <v>157</v>
      </c>
      <c r="N30" s="58"/>
      <c r="O30" s="58">
        <v>0.2457</v>
      </c>
      <c r="P30" s="58">
        <v>5.9999999999999995E-4</v>
      </c>
      <c r="V30" s="49"/>
    </row>
    <row r="31" spans="1:22" x14ac:dyDescent="0.2">
      <c r="A31" s="48"/>
      <c r="K31" s="49"/>
      <c r="L31" s="48"/>
      <c r="V31" s="49"/>
    </row>
    <row r="32" spans="1:22" x14ac:dyDescent="0.2">
      <c r="A32" s="48"/>
      <c r="K32" s="49"/>
      <c r="L32" s="48"/>
      <c r="V32" s="49"/>
    </row>
    <row r="33" spans="1:22" x14ac:dyDescent="0.2">
      <c r="A33" s="48"/>
      <c r="K33" s="49"/>
      <c r="L33" s="48"/>
      <c r="V33" s="49"/>
    </row>
    <row r="34" spans="1:22" x14ac:dyDescent="0.2">
      <c r="A34" s="48"/>
      <c r="K34" s="49"/>
      <c r="L34" s="48"/>
      <c r="V34" s="49"/>
    </row>
    <row r="35" spans="1:22" x14ac:dyDescent="0.2">
      <c r="A35" s="48"/>
      <c r="K35" s="49"/>
      <c r="L35" s="48"/>
      <c r="V35" s="49"/>
    </row>
    <row r="36" spans="1:22" ht="16" thickBo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4"/>
      <c r="L36" s="52"/>
      <c r="M36" s="53"/>
      <c r="N36" s="53"/>
      <c r="O36" s="53"/>
      <c r="P36" s="53"/>
      <c r="Q36" s="53"/>
      <c r="R36" s="53"/>
      <c r="S36" s="53"/>
      <c r="T36" s="53"/>
      <c r="U36" s="53"/>
      <c r="V36" s="54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4099" r:id="rId3">
          <objectPr locked="0" defaultSize="0" autoPict="0" r:id="rId4">
            <anchor moveWithCells="1">
              <from>
                <xdr:col>5</xdr:col>
                <xdr:colOff>38100</xdr:colOff>
                <xdr:row>2</xdr:row>
                <xdr:rowOff>88900</xdr:rowOff>
              </from>
              <to>
                <xdr:col>10</xdr:col>
                <xdr:colOff>215900</xdr:colOff>
                <xdr:row>15</xdr:row>
                <xdr:rowOff>177800</xdr:rowOff>
              </to>
            </anchor>
          </objectPr>
        </oleObject>
      </mc:Choice>
      <mc:Fallback>
        <oleObject progId="Prism7.Document" shapeId="4099" r:id="rId3"/>
      </mc:Fallback>
    </mc:AlternateContent>
    <mc:AlternateContent xmlns:mc="http://schemas.openxmlformats.org/markup-compatibility/2006">
      <mc:Choice Requires="x14">
        <oleObject progId="Prism7.Document" shapeId="4100" r:id="rId5">
          <objectPr defaultSize="0" r:id="rId6">
            <anchor moveWithCells="1">
              <from>
                <xdr:col>16</xdr:col>
                <xdr:colOff>215900</xdr:colOff>
                <xdr:row>2</xdr:row>
                <xdr:rowOff>101600</xdr:rowOff>
              </from>
              <to>
                <xdr:col>21</xdr:col>
                <xdr:colOff>393700</xdr:colOff>
                <xdr:row>16</xdr:row>
                <xdr:rowOff>25400</xdr:rowOff>
              </to>
            </anchor>
          </objectPr>
        </oleObject>
      </mc:Choice>
      <mc:Fallback>
        <oleObject progId="Prism7.Document" shapeId="4100" r:id="rId5"/>
      </mc:Fallback>
    </mc:AlternateContent>
    <mc:AlternateContent xmlns:mc="http://schemas.openxmlformats.org/markup-compatibility/2006">
      <mc:Choice Requires="x14">
        <oleObject progId="Prism7.Document" shapeId="4101" r:id="rId7">
          <objectPr defaultSize="0" r:id="rId8">
            <anchor moveWithCells="1">
              <from>
                <xdr:col>16</xdr:col>
                <xdr:colOff>254000</xdr:colOff>
                <xdr:row>20</xdr:row>
                <xdr:rowOff>63500</xdr:rowOff>
              </from>
              <to>
                <xdr:col>21</xdr:col>
                <xdr:colOff>444500</xdr:colOff>
                <xdr:row>33</xdr:row>
                <xdr:rowOff>127000</xdr:rowOff>
              </to>
            </anchor>
          </objectPr>
        </oleObject>
      </mc:Choice>
      <mc:Fallback>
        <oleObject progId="Prism7.Document" shapeId="4101" r:id="rId7"/>
      </mc:Fallback>
    </mc:AlternateContent>
    <mc:AlternateContent xmlns:mc="http://schemas.openxmlformats.org/markup-compatibility/2006">
      <mc:Choice Requires="x14">
        <oleObject progId="Prism7.Document" shapeId="4102" r:id="rId9">
          <objectPr defaultSize="0" r:id="rId10">
            <anchor moveWithCells="1">
              <from>
                <xdr:col>5</xdr:col>
                <xdr:colOff>12700</xdr:colOff>
                <xdr:row>20</xdr:row>
                <xdr:rowOff>101600</xdr:rowOff>
              </from>
              <to>
                <xdr:col>10</xdr:col>
                <xdr:colOff>203200</xdr:colOff>
                <xdr:row>32</xdr:row>
                <xdr:rowOff>177800</xdr:rowOff>
              </to>
            </anchor>
          </objectPr>
        </oleObject>
      </mc:Choice>
      <mc:Fallback>
        <oleObject progId="Prism7.Document" shapeId="4102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8"/>
  <sheetViews>
    <sheetView topLeftCell="A51" workbookViewId="0">
      <selection activeCell="H101" sqref="H101"/>
    </sheetView>
  </sheetViews>
  <sheetFormatPr baseColWidth="10" defaultRowHeight="15" x14ac:dyDescent="0.2"/>
  <cols>
    <col min="1" max="2" width="20.5" customWidth="1"/>
  </cols>
  <sheetData>
    <row r="1" spans="1:6" s="22" customFormat="1" x14ac:dyDescent="0.2">
      <c r="A1" s="2" t="s">
        <v>156</v>
      </c>
    </row>
    <row r="2" spans="1:6" s="22" customFormat="1" ht="32" x14ac:dyDescent="0.2">
      <c r="C2" s="65" t="s">
        <v>162</v>
      </c>
      <c r="D2" s="65" t="s">
        <v>163</v>
      </c>
      <c r="E2" s="65" t="s">
        <v>164</v>
      </c>
      <c r="F2" s="65" t="s">
        <v>165</v>
      </c>
    </row>
    <row r="3" spans="1:6" s="22" customFormat="1" x14ac:dyDescent="0.2">
      <c r="C3" s="67">
        <v>6.92</v>
      </c>
      <c r="D3" s="67">
        <v>3.58</v>
      </c>
      <c r="E3" s="67">
        <v>4.04</v>
      </c>
      <c r="F3" s="67">
        <v>5.26</v>
      </c>
    </row>
    <row r="4" spans="1:6" s="22" customFormat="1" x14ac:dyDescent="0.2">
      <c r="C4" s="68">
        <v>7.17</v>
      </c>
      <c r="D4" s="68">
        <v>5</v>
      </c>
      <c r="E4" s="68">
        <v>4.1399999999999997</v>
      </c>
      <c r="F4" s="68">
        <v>6.09</v>
      </c>
    </row>
    <row r="5" spans="1:6" s="22" customFormat="1" x14ac:dyDescent="0.2">
      <c r="C5" s="68">
        <v>6.11</v>
      </c>
      <c r="D5" s="68">
        <v>5.37</v>
      </c>
      <c r="E5" s="68">
        <v>5.15</v>
      </c>
      <c r="F5" s="68">
        <v>5.58</v>
      </c>
    </row>
    <row r="6" spans="1:6" s="22" customFormat="1" x14ac:dyDescent="0.2">
      <c r="C6" s="68">
        <v>7.45</v>
      </c>
      <c r="D6" s="68">
        <v>4.57</v>
      </c>
      <c r="E6" s="68">
        <v>5.05</v>
      </c>
      <c r="F6" s="68">
        <v>3.96</v>
      </c>
    </row>
    <row r="7" spans="1:6" s="22" customFormat="1" x14ac:dyDescent="0.2">
      <c r="C7" s="68">
        <v>7.35</v>
      </c>
      <c r="D7" s="68">
        <v>4.84</v>
      </c>
      <c r="E7" s="68">
        <v>4.96</v>
      </c>
      <c r="F7" s="68">
        <v>5.47</v>
      </c>
    </row>
    <row r="8" spans="1:6" s="22" customFormat="1" x14ac:dyDescent="0.2">
      <c r="C8" s="68">
        <v>7.27</v>
      </c>
      <c r="D8" s="68">
        <v>5</v>
      </c>
      <c r="E8" s="68">
        <v>5.25</v>
      </c>
      <c r="F8" s="68">
        <v>5.45</v>
      </c>
    </row>
    <row r="9" spans="1:6" s="22" customFormat="1" x14ac:dyDescent="0.2">
      <c r="C9" s="68">
        <v>7.72</v>
      </c>
      <c r="D9" s="68">
        <v>4.4000000000000004</v>
      </c>
      <c r="E9" s="68">
        <v>4.5199999999999996</v>
      </c>
      <c r="F9" s="68">
        <v>6.15</v>
      </c>
    </row>
    <row r="10" spans="1:6" s="22" customFormat="1" x14ac:dyDescent="0.2">
      <c r="C10" s="68">
        <v>7.97</v>
      </c>
      <c r="D10" s="68">
        <v>4.28</v>
      </c>
      <c r="E10" s="68">
        <v>4.28</v>
      </c>
      <c r="F10" s="68">
        <v>5.29</v>
      </c>
    </row>
    <row r="11" spans="1:6" s="22" customFormat="1" x14ac:dyDescent="0.2">
      <c r="C11" s="68">
        <v>7.36</v>
      </c>
      <c r="D11" s="68">
        <v>6.44</v>
      </c>
      <c r="E11" s="68">
        <v>4.17</v>
      </c>
      <c r="F11" s="68">
        <v>5.26</v>
      </c>
    </row>
    <row r="12" spans="1:6" s="22" customFormat="1" x14ac:dyDescent="0.2">
      <c r="C12" s="68">
        <v>7.4</v>
      </c>
      <c r="D12" s="68">
        <v>4.25</v>
      </c>
      <c r="E12" s="68">
        <v>5.9</v>
      </c>
      <c r="F12" s="68">
        <v>5.29</v>
      </c>
    </row>
    <row r="13" spans="1:6" s="22" customFormat="1" x14ac:dyDescent="0.2">
      <c r="C13" s="68"/>
      <c r="D13" s="68"/>
      <c r="E13" s="68">
        <v>5.85</v>
      </c>
      <c r="F13" s="68">
        <v>5.29</v>
      </c>
    </row>
    <row r="14" spans="1:6" s="22" customFormat="1" x14ac:dyDescent="0.2">
      <c r="C14" s="68"/>
      <c r="D14" s="68"/>
      <c r="E14" s="68">
        <v>5.24</v>
      </c>
      <c r="F14" s="68">
        <v>5.0999999999999996</v>
      </c>
    </row>
    <row r="15" spans="1:6" s="22" customFormat="1" x14ac:dyDescent="0.2">
      <c r="C15" s="68"/>
      <c r="D15" s="68"/>
      <c r="E15" s="68">
        <v>5.91</v>
      </c>
      <c r="F15" s="68">
        <v>5.66</v>
      </c>
    </row>
    <row r="16" spans="1:6" s="22" customFormat="1" x14ac:dyDescent="0.2">
      <c r="C16" s="68"/>
      <c r="D16" s="68"/>
      <c r="E16" s="68">
        <v>5.47</v>
      </c>
      <c r="F16" s="68">
        <v>5.47</v>
      </c>
    </row>
    <row r="17" spans="1:8" s="22" customFormat="1" x14ac:dyDescent="0.2">
      <c r="C17" s="69"/>
      <c r="D17" s="69"/>
      <c r="E17" s="69">
        <v>5.4</v>
      </c>
      <c r="F17" s="69">
        <v>5.42</v>
      </c>
    </row>
    <row r="18" spans="1:8" s="22" customFormat="1" x14ac:dyDescent="0.2">
      <c r="B18" s="23" t="s">
        <v>125</v>
      </c>
      <c r="C18" s="66">
        <v>10</v>
      </c>
      <c r="D18" s="66">
        <v>10</v>
      </c>
      <c r="E18" s="66">
        <v>15</v>
      </c>
      <c r="F18" s="66">
        <v>15</v>
      </c>
    </row>
    <row r="19" spans="1:8" s="22" customFormat="1" x14ac:dyDescent="0.2">
      <c r="B19" s="23" t="s">
        <v>124</v>
      </c>
      <c r="C19" s="66">
        <v>7.2720000000000002</v>
      </c>
      <c r="D19" s="66">
        <v>4.7729999999999997</v>
      </c>
      <c r="E19" s="66">
        <v>5.0220000000000002</v>
      </c>
      <c r="F19" s="66">
        <v>5.383</v>
      </c>
    </row>
    <row r="20" spans="1:8" s="22" customFormat="1" x14ac:dyDescent="0.2">
      <c r="B20" s="23" t="s">
        <v>155</v>
      </c>
      <c r="C20" s="66">
        <v>0.49830000000000002</v>
      </c>
      <c r="D20" s="66">
        <v>0.77190000000000003</v>
      </c>
      <c r="E20" s="66">
        <v>0.65359999999999996</v>
      </c>
      <c r="F20" s="66">
        <v>0.49180000000000001</v>
      </c>
    </row>
    <row r="21" spans="1:8" s="22" customFormat="1" ht="32" x14ac:dyDescent="0.2">
      <c r="B21" s="57" t="s">
        <v>166</v>
      </c>
      <c r="C21" s="66"/>
      <c r="D21" s="70" t="s">
        <v>167</v>
      </c>
      <c r="E21" s="70" t="s">
        <v>167</v>
      </c>
      <c r="F21" s="66">
        <v>7.2099999999999997E-2</v>
      </c>
    </row>
    <row r="22" spans="1:8" s="22" customFormat="1" x14ac:dyDescent="0.2"/>
    <row r="23" spans="1:8" x14ac:dyDescent="0.2">
      <c r="A23" s="2" t="s">
        <v>142</v>
      </c>
    </row>
    <row r="24" spans="1:8" ht="48" x14ac:dyDescent="0.2">
      <c r="A24" s="21"/>
      <c r="B24" s="21"/>
      <c r="C24" s="71" t="s">
        <v>127</v>
      </c>
      <c r="D24" s="71" t="s">
        <v>128</v>
      </c>
      <c r="E24" s="71" t="s">
        <v>129</v>
      </c>
      <c r="F24" s="71" t="s">
        <v>130</v>
      </c>
      <c r="G24" s="71" t="s">
        <v>137</v>
      </c>
      <c r="H24" s="71" t="s">
        <v>138</v>
      </c>
    </row>
    <row r="25" spans="1:8" x14ac:dyDescent="0.2">
      <c r="A25" s="21"/>
      <c r="B25" s="21"/>
      <c r="C25" s="71">
        <v>7.05</v>
      </c>
      <c r="D25" s="108">
        <v>6.09</v>
      </c>
      <c r="E25" s="71">
        <v>4.55</v>
      </c>
      <c r="F25" s="71">
        <v>5.73</v>
      </c>
      <c r="G25" s="71">
        <v>5.3464999999999998</v>
      </c>
      <c r="H25" s="71">
        <v>5.3804999999999996</v>
      </c>
    </row>
    <row r="26" spans="1:8" x14ac:dyDescent="0.2">
      <c r="A26" s="21"/>
      <c r="B26" s="21"/>
      <c r="C26" s="72">
        <v>7.1689999999999996</v>
      </c>
      <c r="D26" s="109">
        <v>5.17</v>
      </c>
      <c r="E26" s="72">
        <v>5.84</v>
      </c>
      <c r="F26" s="72">
        <v>5.54</v>
      </c>
      <c r="G26" s="72">
        <v>5.6695000000000002</v>
      </c>
      <c r="H26" s="72">
        <v>5.1935000000000002</v>
      </c>
    </row>
    <row r="27" spans="1:8" x14ac:dyDescent="0.2">
      <c r="A27" s="21"/>
      <c r="B27" s="21"/>
      <c r="C27" s="72">
        <v>7.149</v>
      </c>
      <c r="D27" s="109">
        <v>6.43</v>
      </c>
      <c r="E27" s="72">
        <v>6.56</v>
      </c>
      <c r="F27" s="72">
        <v>5.66</v>
      </c>
      <c r="G27" s="72">
        <v>5.7460000000000004</v>
      </c>
      <c r="H27" s="72">
        <v>5.4145000000000003</v>
      </c>
    </row>
    <row r="28" spans="1:8" x14ac:dyDescent="0.2">
      <c r="A28" s="21"/>
      <c r="B28" s="21"/>
      <c r="C28" s="72">
        <v>7.4660000000000002</v>
      </c>
      <c r="D28" s="109">
        <v>7.01</v>
      </c>
      <c r="E28" s="72">
        <v>6.14</v>
      </c>
      <c r="F28" s="72">
        <v>5.63</v>
      </c>
      <c r="G28" s="72">
        <v>5.2614999999999998</v>
      </c>
      <c r="H28" s="72">
        <v>5.7290000000000001</v>
      </c>
    </row>
    <row r="29" spans="1:8" x14ac:dyDescent="0.2">
      <c r="A29" s="21"/>
      <c r="B29" s="21"/>
      <c r="C29" s="72">
        <v>7.165</v>
      </c>
      <c r="E29" s="72">
        <v>5.35</v>
      </c>
      <c r="F29" s="72">
        <v>5.44</v>
      </c>
      <c r="G29" s="72">
        <v>5.117</v>
      </c>
      <c r="H29" s="72">
        <v>5.5335000000000001</v>
      </c>
    </row>
    <row r="30" spans="1:8" x14ac:dyDescent="0.2">
      <c r="A30" s="21"/>
      <c r="B30" s="21"/>
      <c r="C30" s="72">
        <v>7.14</v>
      </c>
      <c r="E30" s="72">
        <v>5.86</v>
      </c>
      <c r="F30" s="72">
        <v>6.5</v>
      </c>
      <c r="G30" s="72">
        <v>5.508</v>
      </c>
      <c r="H30" s="72">
        <v>5.8479999999999999</v>
      </c>
    </row>
    <row r="31" spans="1:8" x14ac:dyDescent="0.2">
      <c r="A31" s="21"/>
      <c r="B31" s="21"/>
      <c r="C31" s="72">
        <v>6.95</v>
      </c>
      <c r="D31" s="109"/>
      <c r="E31" s="72">
        <v>6.22</v>
      </c>
      <c r="G31" s="72"/>
      <c r="H31" s="72">
        <v>5.0490000000000004</v>
      </c>
    </row>
    <row r="32" spans="1:8" x14ac:dyDescent="0.2">
      <c r="A32" s="21"/>
      <c r="B32" s="21"/>
      <c r="C32" s="72">
        <v>7.22</v>
      </c>
      <c r="D32" s="109"/>
      <c r="E32" s="72">
        <v>5.65</v>
      </c>
      <c r="G32" s="72"/>
      <c r="H32" s="72">
        <v>5.5759999999999996</v>
      </c>
    </row>
    <row r="33" spans="1:8" x14ac:dyDescent="0.2">
      <c r="A33" s="21"/>
      <c r="B33" s="21"/>
      <c r="C33" s="72">
        <v>6.87</v>
      </c>
      <c r="D33" s="109"/>
      <c r="E33" s="72">
        <v>4.0999999999999996</v>
      </c>
      <c r="F33" s="72"/>
      <c r="G33" s="72"/>
      <c r="H33" s="72">
        <v>5.5164999999999997</v>
      </c>
    </row>
    <row r="34" spans="1:8" x14ac:dyDescent="0.2">
      <c r="A34" s="21"/>
      <c r="B34" s="21"/>
      <c r="C34" s="32"/>
      <c r="D34" s="110"/>
      <c r="E34" s="73"/>
      <c r="F34" s="73"/>
      <c r="G34" s="73"/>
      <c r="H34" s="73">
        <v>5.5164999999999997</v>
      </c>
    </row>
    <row r="35" spans="1:8" x14ac:dyDescent="0.2">
      <c r="A35" s="23" t="s">
        <v>131</v>
      </c>
      <c r="B35" s="23"/>
      <c r="C35" s="56">
        <v>9</v>
      </c>
      <c r="D35" s="56">
        <v>4</v>
      </c>
      <c r="E35" s="56">
        <v>9</v>
      </c>
      <c r="F35" s="56">
        <v>6</v>
      </c>
      <c r="G35" s="56">
        <v>6</v>
      </c>
      <c r="H35" s="56">
        <v>10</v>
      </c>
    </row>
    <row r="36" spans="1:8" x14ac:dyDescent="0.2">
      <c r="A36" s="23" t="s">
        <v>132</v>
      </c>
      <c r="B36" s="23" t="s">
        <v>140</v>
      </c>
      <c r="C36" s="16">
        <v>6.87</v>
      </c>
      <c r="D36" s="16">
        <v>5.17</v>
      </c>
      <c r="E36" s="16">
        <v>4.0999999999999996</v>
      </c>
      <c r="F36" s="16">
        <v>5.44</v>
      </c>
      <c r="G36" s="16">
        <v>5.117</v>
      </c>
      <c r="H36" s="16">
        <v>5.0490000000000004</v>
      </c>
    </row>
    <row r="37" spans="1:8" x14ac:dyDescent="0.2">
      <c r="A37" s="23" t="s">
        <v>133</v>
      </c>
      <c r="B37" s="23" t="s">
        <v>141</v>
      </c>
      <c r="C37" s="16">
        <v>7</v>
      </c>
      <c r="D37" s="16">
        <v>5.4</v>
      </c>
      <c r="E37" s="16">
        <v>4.95</v>
      </c>
      <c r="F37" s="16">
        <v>5.5149999999999997</v>
      </c>
      <c r="G37" s="16">
        <v>5.2249999999999996</v>
      </c>
      <c r="H37" s="16">
        <v>5.3339999999999996</v>
      </c>
    </row>
    <row r="38" spans="1:8" x14ac:dyDescent="0.2">
      <c r="A38" s="23" t="s">
        <v>134</v>
      </c>
      <c r="B38" s="23" t="s">
        <v>139</v>
      </c>
      <c r="C38" s="16">
        <v>7.149</v>
      </c>
      <c r="D38" s="16">
        <v>6.26</v>
      </c>
      <c r="E38" s="16">
        <v>5.84</v>
      </c>
      <c r="F38" s="16">
        <v>5.6449999999999996</v>
      </c>
      <c r="G38" s="16">
        <v>5.4269999999999996</v>
      </c>
      <c r="H38" s="16">
        <v>5.5170000000000003</v>
      </c>
    </row>
    <row r="39" spans="1:8" x14ac:dyDescent="0.2">
      <c r="A39" s="23" t="s">
        <v>135</v>
      </c>
      <c r="B39" s="23" t="s">
        <v>141</v>
      </c>
      <c r="C39" s="16">
        <v>7.1950000000000003</v>
      </c>
      <c r="D39" s="16">
        <v>6.8650000000000002</v>
      </c>
      <c r="E39" s="16">
        <v>6.18</v>
      </c>
      <c r="F39" s="16">
        <v>5.923</v>
      </c>
      <c r="G39" s="16">
        <v>5.6890000000000001</v>
      </c>
      <c r="H39" s="16">
        <v>5.6139999999999999</v>
      </c>
    </row>
    <row r="40" spans="1:8" x14ac:dyDescent="0.2">
      <c r="A40" s="23" t="s">
        <v>136</v>
      </c>
      <c r="B40" s="23" t="s">
        <v>140</v>
      </c>
      <c r="C40" s="16">
        <v>7.4660000000000002</v>
      </c>
      <c r="D40" s="16">
        <v>7.01</v>
      </c>
      <c r="E40" s="16">
        <v>6.56</v>
      </c>
      <c r="F40" s="16">
        <v>6.5</v>
      </c>
      <c r="G40" s="16">
        <v>5.7460000000000004</v>
      </c>
      <c r="H40" s="16">
        <v>5.8479999999999999</v>
      </c>
    </row>
    <row r="42" spans="1:8" x14ac:dyDescent="0.2">
      <c r="C42" s="12" t="s">
        <v>102</v>
      </c>
      <c r="D42" s="12" t="s">
        <v>103</v>
      </c>
      <c r="E42" s="13"/>
    </row>
    <row r="43" spans="1:8" x14ac:dyDescent="0.2">
      <c r="A43" s="96" t="s">
        <v>175</v>
      </c>
      <c r="B43" s="97"/>
      <c r="C43" s="14" t="s">
        <v>176</v>
      </c>
      <c r="D43" s="74">
        <v>1.12E-2</v>
      </c>
      <c r="E43" s="12" t="s">
        <v>111</v>
      </c>
    </row>
    <row r="44" spans="1:8" x14ac:dyDescent="0.2">
      <c r="A44" s="98" t="s">
        <v>177</v>
      </c>
      <c r="B44" s="99"/>
      <c r="C44" s="14" t="s">
        <v>178</v>
      </c>
      <c r="D44" s="74" t="s">
        <v>167</v>
      </c>
      <c r="E44" s="12" t="s">
        <v>113</v>
      </c>
    </row>
    <row r="45" spans="1:8" x14ac:dyDescent="0.2">
      <c r="A45" s="98" t="s">
        <v>179</v>
      </c>
      <c r="B45" s="99"/>
      <c r="C45" s="14" t="s">
        <v>180</v>
      </c>
      <c r="D45" s="74">
        <v>4.0000000000000002E-4</v>
      </c>
      <c r="E45" s="12" t="s">
        <v>171</v>
      </c>
    </row>
    <row r="46" spans="1:8" x14ac:dyDescent="0.2">
      <c r="A46" s="98" t="s">
        <v>181</v>
      </c>
      <c r="B46" s="99"/>
      <c r="C46" s="14" t="s">
        <v>180</v>
      </c>
      <c r="D46" s="74">
        <v>4.0000000000000002E-4</v>
      </c>
      <c r="E46" s="12" t="s">
        <v>171</v>
      </c>
    </row>
    <row r="47" spans="1:8" x14ac:dyDescent="0.2">
      <c r="A47" s="98" t="s">
        <v>182</v>
      </c>
      <c r="B47" s="99"/>
      <c r="C47" s="14" t="s">
        <v>183</v>
      </c>
      <c r="D47" s="74">
        <v>0.69320000000000004</v>
      </c>
      <c r="E47" s="12" t="s">
        <v>109</v>
      </c>
    </row>
    <row r="48" spans="1:8" x14ac:dyDescent="0.2">
      <c r="A48" t="s">
        <v>172</v>
      </c>
    </row>
    <row r="53" spans="1:6" x14ac:dyDescent="0.2">
      <c r="A53" s="29" t="s">
        <v>143</v>
      </c>
    </row>
    <row r="54" spans="1:6" ht="32" x14ac:dyDescent="0.2">
      <c r="A54" s="21"/>
      <c r="C54" s="71" t="s">
        <v>127</v>
      </c>
      <c r="D54" s="71" t="s">
        <v>144</v>
      </c>
      <c r="E54" s="71" t="s">
        <v>145</v>
      </c>
      <c r="F54" s="71" t="s">
        <v>146</v>
      </c>
    </row>
    <row r="55" spans="1:6" x14ac:dyDescent="0.2">
      <c r="A55" s="21"/>
      <c r="C55" s="71">
        <v>6.13</v>
      </c>
      <c r="D55" s="71">
        <v>4.4800000000000004</v>
      </c>
      <c r="E55" s="71">
        <v>4.62</v>
      </c>
      <c r="F55" s="71">
        <v>5.6</v>
      </c>
    </row>
    <row r="56" spans="1:6" x14ac:dyDescent="0.2">
      <c r="A56" s="21"/>
      <c r="C56" s="72">
        <v>4.55</v>
      </c>
      <c r="D56" s="72">
        <v>4.6500000000000004</v>
      </c>
      <c r="E56" s="72">
        <v>3.67</v>
      </c>
      <c r="F56" s="72">
        <v>4.71</v>
      </c>
    </row>
    <row r="57" spans="1:6" x14ac:dyDescent="0.2">
      <c r="A57" s="21"/>
      <c r="C57" s="72">
        <v>4.68</v>
      </c>
      <c r="D57" s="72">
        <v>4.78</v>
      </c>
      <c r="E57" s="72">
        <v>2.31</v>
      </c>
      <c r="F57" s="72">
        <v>4.93</v>
      </c>
    </row>
    <row r="58" spans="1:6" x14ac:dyDescent="0.2">
      <c r="A58" s="21"/>
      <c r="C58" s="72">
        <v>5.05</v>
      </c>
      <c r="D58" s="72">
        <v>5.6</v>
      </c>
      <c r="E58" s="72">
        <v>2.2799999999999998</v>
      </c>
      <c r="F58" s="72">
        <v>4.9400000000000004</v>
      </c>
    </row>
    <row r="59" spans="1:6" x14ac:dyDescent="0.2">
      <c r="A59" s="21"/>
      <c r="C59" s="72">
        <v>5.07</v>
      </c>
      <c r="D59" s="72">
        <v>4.28</v>
      </c>
      <c r="E59" s="72">
        <v>5.51</v>
      </c>
      <c r="F59" s="72">
        <v>4.13</v>
      </c>
    </row>
    <row r="60" spans="1:6" x14ac:dyDescent="0.2">
      <c r="A60" s="21"/>
      <c r="C60" s="72">
        <v>5.62</v>
      </c>
      <c r="D60" s="72">
        <v>4.2300000000000004</v>
      </c>
      <c r="E60" s="72">
        <v>3.73</v>
      </c>
      <c r="F60" s="72">
        <v>4.34</v>
      </c>
    </row>
    <row r="61" spans="1:6" x14ac:dyDescent="0.2">
      <c r="A61" s="21"/>
      <c r="C61" s="72">
        <v>5.75</v>
      </c>
      <c r="D61" s="72">
        <v>5.46</v>
      </c>
      <c r="E61" s="72">
        <v>3.62</v>
      </c>
      <c r="F61" s="72">
        <v>4.12</v>
      </c>
    </row>
    <row r="62" spans="1:6" x14ac:dyDescent="0.2">
      <c r="A62" s="21"/>
      <c r="C62" s="73">
        <v>4.66</v>
      </c>
      <c r="D62" s="73">
        <v>3.98</v>
      </c>
      <c r="E62" s="73">
        <v>4.54</v>
      </c>
      <c r="F62" s="73">
        <v>4.79</v>
      </c>
    </row>
    <row r="63" spans="1:6" x14ac:dyDescent="0.2">
      <c r="A63" s="26" t="s">
        <v>131</v>
      </c>
      <c r="B63" s="12"/>
      <c r="C63" s="111">
        <v>8</v>
      </c>
      <c r="D63" s="111">
        <v>8</v>
      </c>
      <c r="E63" s="111">
        <v>8</v>
      </c>
      <c r="F63" s="111">
        <v>8</v>
      </c>
    </row>
    <row r="64" spans="1:6" x14ac:dyDescent="0.2">
      <c r="A64" s="26" t="s">
        <v>132</v>
      </c>
      <c r="B64" s="23" t="s">
        <v>140</v>
      </c>
      <c r="C64" s="25">
        <v>4.55</v>
      </c>
      <c r="D64" s="25">
        <v>3.98</v>
      </c>
      <c r="E64" s="25">
        <v>2.2799999999999998</v>
      </c>
      <c r="F64" s="25">
        <v>4.12</v>
      </c>
    </row>
    <row r="65" spans="1:7" x14ac:dyDescent="0.2">
      <c r="A65" s="26" t="s">
        <v>133</v>
      </c>
      <c r="B65" s="23" t="s">
        <v>141</v>
      </c>
      <c r="C65" s="25">
        <v>4.665</v>
      </c>
      <c r="D65" s="25">
        <v>4.2430000000000003</v>
      </c>
      <c r="E65" s="25">
        <v>2.6379999999999999</v>
      </c>
      <c r="F65" s="25">
        <v>4.1829999999999998</v>
      </c>
    </row>
    <row r="66" spans="1:7" x14ac:dyDescent="0.2">
      <c r="A66" s="26" t="s">
        <v>134</v>
      </c>
      <c r="B66" s="23" t="s">
        <v>139</v>
      </c>
      <c r="C66" s="25">
        <v>5.0599999999999996</v>
      </c>
      <c r="D66" s="25">
        <v>4.5650000000000004</v>
      </c>
      <c r="E66" s="25">
        <v>3.7</v>
      </c>
      <c r="F66" s="25">
        <v>4.75</v>
      </c>
    </row>
    <row r="67" spans="1:7" x14ac:dyDescent="0.2">
      <c r="A67" s="26" t="s">
        <v>135</v>
      </c>
      <c r="B67" s="23" t="s">
        <v>141</v>
      </c>
      <c r="C67" s="25">
        <v>5.718</v>
      </c>
      <c r="D67" s="25">
        <v>5.29</v>
      </c>
      <c r="E67" s="25">
        <v>4.5999999999999996</v>
      </c>
      <c r="F67" s="25">
        <v>4.9379999999999997</v>
      </c>
    </row>
    <row r="68" spans="1:7" x14ac:dyDescent="0.2">
      <c r="A68" s="26" t="s">
        <v>136</v>
      </c>
      <c r="B68" s="23" t="s">
        <v>140</v>
      </c>
      <c r="C68" s="25">
        <v>6.13</v>
      </c>
      <c r="D68" s="25">
        <v>5.6</v>
      </c>
      <c r="E68" s="25">
        <v>5.51</v>
      </c>
      <c r="F68" s="25">
        <v>5.6</v>
      </c>
    </row>
    <row r="69" spans="1:7" x14ac:dyDescent="0.2">
      <c r="A69" s="75"/>
      <c r="B69" s="11"/>
      <c r="C69" s="76"/>
      <c r="D69" s="76"/>
      <c r="E69" s="76"/>
      <c r="F69" s="76"/>
    </row>
    <row r="70" spans="1:7" x14ac:dyDescent="0.2">
      <c r="C70" s="12" t="s">
        <v>102</v>
      </c>
      <c r="D70" s="12" t="s">
        <v>103</v>
      </c>
      <c r="E70" s="13"/>
      <c r="F70" s="76"/>
    </row>
    <row r="71" spans="1:7" x14ac:dyDescent="0.2">
      <c r="A71" s="96" t="s">
        <v>184</v>
      </c>
      <c r="B71" s="97"/>
      <c r="C71" s="14" t="s">
        <v>170</v>
      </c>
      <c r="D71" s="74">
        <v>6.5000000000000002E-2</v>
      </c>
      <c r="E71" s="12" t="s">
        <v>109</v>
      </c>
      <c r="F71" s="76"/>
    </row>
    <row r="72" spans="1:7" x14ac:dyDescent="0.2">
      <c r="A72" s="96" t="s">
        <v>185</v>
      </c>
      <c r="B72" s="97"/>
      <c r="C72" s="14" t="s">
        <v>170</v>
      </c>
      <c r="D72" s="74">
        <v>4.7000000000000002E-3</v>
      </c>
      <c r="E72" s="12" t="s">
        <v>106</v>
      </c>
      <c r="F72" s="76"/>
    </row>
    <row r="73" spans="1:7" x14ac:dyDescent="0.2">
      <c r="A73" s="96" t="s">
        <v>186</v>
      </c>
      <c r="B73" s="97"/>
      <c r="C73" s="14" t="s">
        <v>170</v>
      </c>
      <c r="D73" s="74">
        <v>0.13039999999999999</v>
      </c>
      <c r="E73" s="12" t="s">
        <v>109</v>
      </c>
      <c r="F73" s="76"/>
    </row>
    <row r="74" spans="1:7" x14ac:dyDescent="0.2">
      <c r="A74" t="s">
        <v>172</v>
      </c>
      <c r="F74" s="76"/>
    </row>
    <row r="75" spans="1:7" x14ac:dyDescent="0.2">
      <c r="A75" s="75"/>
      <c r="B75" s="11"/>
      <c r="C75" s="76"/>
      <c r="D75" s="76"/>
      <c r="E75" s="76"/>
      <c r="F75" s="76"/>
    </row>
    <row r="77" spans="1:7" x14ac:dyDescent="0.2">
      <c r="A77" s="28" t="s">
        <v>149</v>
      </c>
    </row>
    <row r="78" spans="1:7" ht="64" x14ac:dyDescent="0.2">
      <c r="A78" s="20"/>
      <c r="C78" s="24" t="s">
        <v>127</v>
      </c>
      <c r="D78" s="24" t="s">
        <v>129</v>
      </c>
      <c r="E78" s="24" t="s">
        <v>130</v>
      </c>
      <c r="F78" s="24" t="s">
        <v>147</v>
      </c>
      <c r="G78" s="24" t="s">
        <v>148</v>
      </c>
    </row>
    <row r="79" spans="1:7" x14ac:dyDescent="0.2">
      <c r="A79" s="20"/>
      <c r="C79" s="71">
        <v>4.6500000000000004</v>
      </c>
      <c r="D79" s="71">
        <v>4.3899999999999997</v>
      </c>
      <c r="E79" s="71">
        <v>3.71</v>
      </c>
      <c r="F79" s="71">
        <v>3.32</v>
      </c>
      <c r="G79" s="71">
        <v>2.34</v>
      </c>
    </row>
    <row r="80" spans="1:7" x14ac:dyDescent="0.2">
      <c r="A80" s="20"/>
      <c r="C80" s="72">
        <v>4.71</v>
      </c>
      <c r="D80" s="72">
        <v>5.57</v>
      </c>
      <c r="E80" s="72">
        <v>4.16</v>
      </c>
      <c r="F80" s="72">
        <v>3.22</v>
      </c>
      <c r="G80" s="72">
        <v>2.34</v>
      </c>
    </row>
    <row r="81" spans="1:7" x14ac:dyDescent="0.2">
      <c r="A81" s="20"/>
      <c r="C81" s="72">
        <v>5.09</v>
      </c>
      <c r="D81" s="72">
        <v>4.54</v>
      </c>
      <c r="E81" s="72">
        <v>4.29</v>
      </c>
      <c r="F81" s="72">
        <v>2.9</v>
      </c>
      <c r="G81" s="72">
        <v>2.39</v>
      </c>
    </row>
    <row r="82" spans="1:7" x14ac:dyDescent="0.2">
      <c r="A82" s="20"/>
      <c r="C82" s="72">
        <v>7.51</v>
      </c>
      <c r="D82" s="72">
        <v>4.58</v>
      </c>
      <c r="E82" s="72">
        <v>5.15</v>
      </c>
      <c r="F82" s="72">
        <v>3.11</v>
      </c>
      <c r="G82" s="72">
        <v>2.65</v>
      </c>
    </row>
    <row r="83" spans="1:7" x14ac:dyDescent="0.2">
      <c r="A83" s="20"/>
      <c r="C83" s="72">
        <v>7.47</v>
      </c>
      <c r="D83" s="72">
        <v>7.79</v>
      </c>
      <c r="E83" s="72">
        <v>3.7</v>
      </c>
      <c r="F83" s="72">
        <v>2.73</v>
      </c>
      <c r="G83" s="72">
        <v>2.65</v>
      </c>
    </row>
    <row r="84" spans="1:7" x14ac:dyDescent="0.2">
      <c r="A84" s="20"/>
      <c r="C84" s="72">
        <v>5</v>
      </c>
      <c r="D84" s="72">
        <v>4.75</v>
      </c>
      <c r="E84" s="72">
        <v>4.07</v>
      </c>
      <c r="F84" s="72">
        <v>2.81</v>
      </c>
      <c r="G84" s="72">
        <v>0</v>
      </c>
    </row>
    <row r="85" spans="1:7" x14ac:dyDescent="0.2">
      <c r="A85" s="20"/>
      <c r="C85" s="72">
        <v>7.49</v>
      </c>
      <c r="D85" s="72">
        <v>4.91</v>
      </c>
      <c r="E85" s="72">
        <v>4.54</v>
      </c>
      <c r="F85" s="72">
        <v>2.27</v>
      </c>
      <c r="G85" s="109">
        <v>2.27</v>
      </c>
    </row>
    <row r="86" spans="1:7" x14ac:dyDescent="0.2">
      <c r="A86" s="20"/>
      <c r="C86" s="32"/>
      <c r="D86" s="32"/>
      <c r="E86" s="73">
        <v>4.17</v>
      </c>
      <c r="F86" s="73">
        <v>2.41</v>
      </c>
      <c r="G86" s="32"/>
    </row>
    <row r="87" spans="1:7" x14ac:dyDescent="0.2">
      <c r="A87" s="23" t="s">
        <v>131</v>
      </c>
      <c r="B87" s="12"/>
      <c r="C87" s="27">
        <v>7</v>
      </c>
      <c r="D87" s="27">
        <v>7</v>
      </c>
      <c r="E87" s="27">
        <v>8</v>
      </c>
      <c r="F87" s="27">
        <v>8</v>
      </c>
      <c r="G87" s="27">
        <v>7</v>
      </c>
    </row>
    <row r="88" spans="1:7" x14ac:dyDescent="0.2">
      <c r="A88" s="23" t="s">
        <v>132</v>
      </c>
      <c r="B88" s="23" t="s">
        <v>140</v>
      </c>
      <c r="C88" s="27">
        <v>4.6500000000000004</v>
      </c>
      <c r="D88" s="27">
        <v>4.3899999999999997</v>
      </c>
      <c r="E88" s="27">
        <v>3.7</v>
      </c>
      <c r="F88" s="27">
        <v>2.27</v>
      </c>
      <c r="G88" s="27">
        <v>0</v>
      </c>
    </row>
    <row r="89" spans="1:7" x14ac:dyDescent="0.2">
      <c r="A89" s="23" t="s">
        <v>133</v>
      </c>
      <c r="B89" s="23" t="s">
        <v>141</v>
      </c>
      <c r="C89" s="27">
        <v>4.71</v>
      </c>
      <c r="D89" s="27">
        <v>4.54</v>
      </c>
      <c r="E89" s="27">
        <v>3.8</v>
      </c>
      <c r="F89" s="27">
        <v>2.4900000000000002</v>
      </c>
      <c r="G89" s="27">
        <v>2.27</v>
      </c>
    </row>
    <row r="90" spans="1:7" x14ac:dyDescent="0.2">
      <c r="A90" s="23" t="s">
        <v>134</v>
      </c>
      <c r="B90" s="23" t="s">
        <v>139</v>
      </c>
      <c r="C90" s="27">
        <v>5.09</v>
      </c>
      <c r="D90" s="27">
        <v>4.75</v>
      </c>
      <c r="E90" s="27">
        <v>4.165</v>
      </c>
      <c r="F90" s="27">
        <v>2.855</v>
      </c>
      <c r="G90" s="27">
        <v>2.34</v>
      </c>
    </row>
    <row r="91" spans="1:7" x14ac:dyDescent="0.2">
      <c r="A91" s="23" t="s">
        <v>135</v>
      </c>
      <c r="B91" s="23" t="s">
        <v>141</v>
      </c>
      <c r="C91" s="27">
        <v>7.49</v>
      </c>
      <c r="D91" s="27">
        <v>5.57</v>
      </c>
      <c r="E91" s="27">
        <v>4.4779999999999998</v>
      </c>
      <c r="F91" s="27">
        <v>3.1930000000000001</v>
      </c>
      <c r="G91" s="27">
        <v>2.65</v>
      </c>
    </row>
    <row r="92" spans="1:7" x14ac:dyDescent="0.2">
      <c r="A92" s="23" t="s">
        <v>136</v>
      </c>
      <c r="B92" s="23" t="s">
        <v>140</v>
      </c>
      <c r="C92" s="27">
        <v>7.51</v>
      </c>
      <c r="D92" s="27">
        <v>7.79</v>
      </c>
      <c r="E92" s="27">
        <v>5.15</v>
      </c>
      <c r="F92" s="27">
        <v>3.32</v>
      </c>
      <c r="G92" s="27">
        <v>2.65</v>
      </c>
    </row>
    <row r="94" spans="1:7" x14ac:dyDescent="0.2">
      <c r="C94" s="12" t="s">
        <v>102</v>
      </c>
      <c r="D94" s="12" t="s">
        <v>103</v>
      </c>
      <c r="E94" s="13"/>
    </row>
    <row r="95" spans="1:7" x14ac:dyDescent="0.2">
      <c r="A95" s="96" t="s">
        <v>168</v>
      </c>
      <c r="B95" s="97"/>
      <c r="C95" s="14" t="s">
        <v>169</v>
      </c>
      <c r="D95" s="74">
        <v>3.7000000000000002E-3</v>
      </c>
      <c r="E95" s="12" t="s">
        <v>106</v>
      </c>
    </row>
    <row r="96" spans="1:7" x14ac:dyDescent="0.2">
      <c r="A96" s="98" t="s">
        <v>173</v>
      </c>
      <c r="B96" s="99"/>
      <c r="C96" s="14" t="s">
        <v>170</v>
      </c>
      <c r="D96" s="74">
        <v>2.0000000000000001E-4</v>
      </c>
      <c r="E96" s="12" t="s">
        <v>171</v>
      </c>
    </row>
    <row r="97" spans="1:5" x14ac:dyDescent="0.2">
      <c r="A97" s="98" t="s">
        <v>174</v>
      </c>
      <c r="B97" s="99"/>
      <c r="C97" s="14" t="s">
        <v>170</v>
      </c>
      <c r="D97" s="74">
        <v>2.9999999999999997E-4</v>
      </c>
      <c r="E97" s="12" t="s">
        <v>171</v>
      </c>
    </row>
    <row r="98" spans="1:5" x14ac:dyDescent="0.2">
      <c r="A98" t="s">
        <v>172</v>
      </c>
    </row>
  </sheetData>
  <mergeCells count="11">
    <mergeCell ref="A97:B97"/>
    <mergeCell ref="A71:B71"/>
    <mergeCell ref="A72:B72"/>
    <mergeCell ref="A73:B73"/>
    <mergeCell ref="A95:B95"/>
    <mergeCell ref="A96:B96"/>
    <mergeCell ref="A43:B43"/>
    <mergeCell ref="A44:B44"/>
    <mergeCell ref="A45:B45"/>
    <mergeCell ref="A46:B46"/>
    <mergeCell ref="A47:B4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6145" r:id="rId4">
          <objectPr defaultSize="0" r:id="rId5">
            <anchor moveWithCells="1">
              <from>
                <xdr:col>6</xdr:col>
                <xdr:colOff>660400</xdr:colOff>
                <xdr:row>1</xdr:row>
                <xdr:rowOff>304800</xdr:rowOff>
              </from>
              <to>
                <xdr:col>11</xdr:col>
                <xdr:colOff>190500</xdr:colOff>
                <xdr:row>18</xdr:row>
                <xdr:rowOff>88900</xdr:rowOff>
              </to>
            </anchor>
          </objectPr>
        </oleObject>
      </mc:Choice>
      <mc:Fallback>
        <oleObject progId="Prism7.Document" shapeId="6145" r:id="rId4"/>
      </mc:Fallback>
    </mc:AlternateContent>
    <mc:AlternateContent xmlns:mc="http://schemas.openxmlformats.org/markup-compatibility/2006">
      <mc:Choice Requires="x14">
        <oleObject progId="Prism7.Document" shapeId="6148" r:id="rId6">
          <objectPr defaultSize="0" autoPict="0" r:id="rId7">
            <anchor moveWithCells="1">
              <from>
                <xdr:col>8</xdr:col>
                <xdr:colOff>304800</xdr:colOff>
                <xdr:row>77</xdr:row>
                <xdr:rowOff>254000</xdr:rowOff>
              </from>
              <to>
                <xdr:col>13</xdr:col>
                <xdr:colOff>101600</xdr:colOff>
                <xdr:row>94</xdr:row>
                <xdr:rowOff>0</xdr:rowOff>
              </to>
            </anchor>
          </objectPr>
        </oleObject>
      </mc:Choice>
      <mc:Fallback>
        <oleObject progId="Prism7.Document" shapeId="614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0FB7-627A-8248-BCDE-44C01E452EA9}">
  <dimension ref="A2:AE49"/>
  <sheetViews>
    <sheetView topLeftCell="A28" workbookViewId="0">
      <selection activeCell="A2" sqref="A2"/>
    </sheetView>
  </sheetViews>
  <sheetFormatPr baseColWidth="10" defaultRowHeight="15" x14ac:dyDescent="0.2"/>
  <sheetData>
    <row r="2" spans="1:31" x14ac:dyDescent="0.2">
      <c r="A2" t="s">
        <v>580</v>
      </c>
    </row>
    <row r="4" spans="1:31" x14ac:dyDescent="0.2">
      <c r="B4" s="79" t="s">
        <v>541</v>
      </c>
      <c r="C4" s="79" t="s">
        <v>542</v>
      </c>
      <c r="D4" s="79" t="s">
        <v>543</v>
      </c>
      <c r="E4" s="79" t="s">
        <v>544</v>
      </c>
      <c r="F4" s="79" t="s">
        <v>545</v>
      </c>
      <c r="V4" s="2" t="s">
        <v>578</v>
      </c>
      <c r="W4" s="84" t="s">
        <v>579</v>
      </c>
      <c r="X4" s="95" t="s">
        <v>96</v>
      </c>
      <c r="Y4" s="95"/>
      <c r="Z4" s="95"/>
      <c r="AA4" s="95"/>
      <c r="AB4" s="95"/>
      <c r="AC4" s="12" t="s">
        <v>125</v>
      </c>
      <c r="AD4" s="12" t="s">
        <v>124</v>
      </c>
      <c r="AE4" s="12" t="s">
        <v>155</v>
      </c>
    </row>
    <row r="5" spans="1:31" x14ac:dyDescent="0.2">
      <c r="B5" s="79" t="s">
        <v>546</v>
      </c>
      <c r="C5" s="79" t="s">
        <v>547</v>
      </c>
      <c r="D5" s="79" t="s">
        <v>548</v>
      </c>
      <c r="E5" s="79">
        <v>1</v>
      </c>
      <c r="F5" s="79">
        <v>126.276124</v>
      </c>
      <c r="I5" s="83" t="s">
        <v>557</v>
      </c>
      <c r="J5" s="83" t="s">
        <v>558</v>
      </c>
      <c r="K5" s="83" t="s">
        <v>559</v>
      </c>
      <c r="L5" s="83" t="s">
        <v>560</v>
      </c>
      <c r="M5" s="83" t="s">
        <v>561</v>
      </c>
      <c r="N5" s="83" t="s">
        <v>562</v>
      </c>
      <c r="W5" s="85">
        <v>0</v>
      </c>
      <c r="X5" s="86">
        <v>100</v>
      </c>
      <c r="Y5" s="86">
        <v>100</v>
      </c>
      <c r="Z5" s="86">
        <v>100</v>
      </c>
      <c r="AA5" s="86">
        <v>100</v>
      </c>
      <c r="AB5" s="86">
        <v>100</v>
      </c>
      <c r="AC5" s="12">
        <f>COUNT(X5:AB5)</f>
        <v>5</v>
      </c>
      <c r="AD5" s="12">
        <f>AVERAGE(X5:AB5)</f>
        <v>100</v>
      </c>
      <c r="AE5" s="12">
        <f>_xlfn.STDEV.S(X5:AB5)</f>
        <v>0</v>
      </c>
    </row>
    <row r="6" spans="1:31" x14ac:dyDescent="0.2">
      <c r="B6" s="79" t="s">
        <v>546</v>
      </c>
      <c r="C6" s="79" t="s">
        <v>547</v>
      </c>
      <c r="D6" s="79" t="s">
        <v>548</v>
      </c>
      <c r="E6" s="79">
        <v>2</v>
      </c>
      <c r="F6" s="79">
        <v>112.114676</v>
      </c>
      <c r="I6">
        <v>1</v>
      </c>
      <c r="J6">
        <v>1</v>
      </c>
      <c r="K6">
        <v>100</v>
      </c>
      <c r="L6">
        <v>100</v>
      </c>
      <c r="M6">
        <v>100</v>
      </c>
      <c r="N6" t="s">
        <v>563</v>
      </c>
      <c r="W6" s="85">
        <v>1</v>
      </c>
      <c r="X6" s="86">
        <v>99</v>
      </c>
      <c r="Y6" s="86">
        <v>98</v>
      </c>
      <c r="Z6" s="86">
        <v>94</v>
      </c>
      <c r="AA6" s="86">
        <v>96</v>
      </c>
      <c r="AB6" s="86">
        <v>99</v>
      </c>
      <c r="AC6" s="12">
        <f t="shared" ref="AC6:AC21" si="0">COUNT(X6:AB6)</f>
        <v>5</v>
      </c>
      <c r="AD6" s="12">
        <f t="shared" ref="AD6:AD21" si="1">AVERAGE(X6:AB6)</f>
        <v>97.2</v>
      </c>
      <c r="AE6" s="12">
        <f t="shared" ref="AE6:AE21" si="2">_xlfn.STDEV.S(X6:AB6)</f>
        <v>2.16794833886788</v>
      </c>
    </row>
    <row r="7" spans="1:31" x14ac:dyDescent="0.2">
      <c r="B7" s="79" t="s">
        <v>546</v>
      </c>
      <c r="C7" s="79" t="s">
        <v>547</v>
      </c>
      <c r="D7" s="79" t="s">
        <v>548</v>
      </c>
      <c r="E7" s="79">
        <v>3</v>
      </c>
      <c r="F7" s="79">
        <v>97.931103100000001</v>
      </c>
      <c r="I7">
        <v>2</v>
      </c>
      <c r="J7">
        <v>2</v>
      </c>
      <c r="K7">
        <v>104.0315038445823</v>
      </c>
      <c r="L7">
        <v>91.930277239677849</v>
      </c>
      <c r="M7">
        <v>116.1327304494867</v>
      </c>
      <c r="N7" t="s">
        <v>563</v>
      </c>
      <c r="W7" s="85">
        <v>2</v>
      </c>
      <c r="X7" s="86">
        <v>98</v>
      </c>
      <c r="Y7" s="86">
        <v>96</v>
      </c>
      <c r="Z7" s="86">
        <v>91</v>
      </c>
      <c r="AA7" s="86">
        <v>93</v>
      </c>
      <c r="AB7" s="86">
        <v>99</v>
      </c>
      <c r="AC7" s="12">
        <f t="shared" si="0"/>
        <v>5</v>
      </c>
      <c r="AD7" s="12">
        <f t="shared" si="1"/>
        <v>95.4</v>
      </c>
      <c r="AE7" s="12">
        <f t="shared" si="2"/>
        <v>3.3615472627943221</v>
      </c>
    </row>
    <row r="8" spans="1:31" x14ac:dyDescent="0.2">
      <c r="B8" s="79" t="s">
        <v>546</v>
      </c>
      <c r="C8" s="79" t="s">
        <v>547</v>
      </c>
      <c r="D8" s="79" t="s">
        <v>549</v>
      </c>
      <c r="E8" s="79">
        <v>1</v>
      </c>
      <c r="F8" s="79">
        <v>105.321601</v>
      </c>
      <c r="I8">
        <v>3</v>
      </c>
      <c r="J8">
        <v>3</v>
      </c>
      <c r="K8">
        <v>95.472488620239034</v>
      </c>
      <c r="L8">
        <v>92.547135944827346</v>
      </c>
      <c r="M8">
        <v>98.397841295650721</v>
      </c>
      <c r="N8" t="s">
        <v>563</v>
      </c>
      <c r="W8" s="85">
        <v>3</v>
      </c>
      <c r="X8" s="86">
        <v>102</v>
      </c>
      <c r="Y8" s="86">
        <v>100</v>
      </c>
      <c r="Z8" s="86">
        <v>98</v>
      </c>
      <c r="AA8" s="86">
        <v>97</v>
      </c>
      <c r="AB8" s="86">
        <v>103</v>
      </c>
      <c r="AC8" s="12">
        <f t="shared" si="0"/>
        <v>5</v>
      </c>
      <c r="AD8" s="12">
        <f t="shared" si="1"/>
        <v>100</v>
      </c>
      <c r="AE8" s="12">
        <f t="shared" si="2"/>
        <v>2.5495097567963922</v>
      </c>
    </row>
    <row r="9" spans="1:31" x14ac:dyDescent="0.2">
      <c r="B9" s="79" t="s">
        <v>546</v>
      </c>
      <c r="C9" s="79" t="s">
        <v>547</v>
      </c>
      <c r="D9" s="79" t="s">
        <v>549</v>
      </c>
      <c r="E9" s="79">
        <v>2</v>
      </c>
      <c r="F9" s="79">
        <v>86.093013600000006</v>
      </c>
      <c r="I9">
        <v>4</v>
      </c>
      <c r="J9">
        <v>4</v>
      </c>
      <c r="K9">
        <v>92.679561542274797</v>
      </c>
      <c r="L9">
        <v>86.356683135158377</v>
      </c>
      <c r="M9">
        <v>99.002439949391217</v>
      </c>
      <c r="N9" t="s">
        <v>563</v>
      </c>
      <c r="W9" s="85">
        <v>4</v>
      </c>
      <c r="X9" s="86">
        <v>103</v>
      </c>
      <c r="Y9" s="86">
        <v>101</v>
      </c>
      <c r="Z9" s="86">
        <v>101</v>
      </c>
      <c r="AA9" s="86">
        <v>98</v>
      </c>
      <c r="AB9" s="86">
        <v>104</v>
      </c>
      <c r="AC9" s="12">
        <f t="shared" si="0"/>
        <v>5</v>
      </c>
      <c r="AD9" s="12">
        <f t="shared" si="1"/>
        <v>101.4</v>
      </c>
      <c r="AE9" s="12">
        <f t="shared" si="2"/>
        <v>2.3021728866442674</v>
      </c>
    </row>
    <row r="10" spans="1:31" x14ac:dyDescent="0.2">
      <c r="B10" s="79" t="s">
        <v>546</v>
      </c>
      <c r="C10" s="79" t="s">
        <v>547</v>
      </c>
      <c r="D10" s="79" t="s">
        <v>549</v>
      </c>
      <c r="E10" s="79">
        <v>3</v>
      </c>
      <c r="F10" s="79">
        <v>86.624070200000006</v>
      </c>
      <c r="I10">
        <v>5</v>
      </c>
      <c r="J10">
        <v>5</v>
      </c>
      <c r="K10">
        <v>112.107300842377</v>
      </c>
      <c r="L10">
        <v>103.92479733726231</v>
      </c>
      <c r="M10">
        <v>120.2898043474917</v>
      </c>
      <c r="N10" t="s">
        <v>563</v>
      </c>
      <c r="W10" s="85">
        <v>5</v>
      </c>
      <c r="X10" s="86">
        <v>103</v>
      </c>
      <c r="Y10" s="86">
        <v>100</v>
      </c>
      <c r="Z10" s="86">
        <v>97</v>
      </c>
      <c r="AA10" s="86">
        <v>97</v>
      </c>
      <c r="AB10" s="86">
        <v>102</v>
      </c>
      <c r="AC10" s="12">
        <f t="shared" si="0"/>
        <v>5</v>
      </c>
      <c r="AD10" s="12">
        <f t="shared" si="1"/>
        <v>99.8</v>
      </c>
      <c r="AE10" s="12">
        <f t="shared" si="2"/>
        <v>2.7748873851023212</v>
      </c>
    </row>
    <row r="11" spans="1:31" x14ac:dyDescent="0.2">
      <c r="B11" s="79" t="s">
        <v>546</v>
      </c>
      <c r="C11" s="79" t="s">
        <v>550</v>
      </c>
      <c r="D11" s="79" t="s">
        <v>551</v>
      </c>
      <c r="E11" s="79">
        <v>1</v>
      </c>
      <c r="F11" s="79">
        <v>89.736681500000003</v>
      </c>
      <c r="I11">
        <v>6</v>
      </c>
      <c r="J11">
        <v>6</v>
      </c>
      <c r="K11">
        <v>96.366626725709523</v>
      </c>
      <c r="L11">
        <v>85.139718018230795</v>
      </c>
      <c r="M11">
        <v>107.59353543318829</v>
      </c>
      <c r="N11" t="s">
        <v>563</v>
      </c>
      <c r="W11" s="85">
        <v>6</v>
      </c>
      <c r="X11" s="86">
        <v>104</v>
      </c>
      <c r="Y11" s="86">
        <v>101</v>
      </c>
      <c r="Z11" s="86">
        <v>99</v>
      </c>
      <c r="AA11" s="86">
        <v>99</v>
      </c>
      <c r="AB11" s="86">
        <v>104</v>
      </c>
      <c r="AC11" s="12">
        <f t="shared" si="0"/>
        <v>5</v>
      </c>
      <c r="AD11" s="12">
        <f t="shared" si="1"/>
        <v>101.4</v>
      </c>
      <c r="AE11" s="12">
        <f t="shared" si="2"/>
        <v>2.5099800796022267</v>
      </c>
    </row>
    <row r="12" spans="1:31" x14ac:dyDescent="0.2">
      <c r="B12" s="79" t="s">
        <v>546</v>
      </c>
      <c r="C12" s="79" t="s">
        <v>550</v>
      </c>
      <c r="D12" s="79" t="s">
        <v>551</v>
      </c>
      <c r="E12" s="79">
        <v>2</v>
      </c>
      <c r="F12" s="79">
        <v>99.339618000000002</v>
      </c>
      <c r="I12">
        <v>7</v>
      </c>
      <c r="J12">
        <v>7</v>
      </c>
      <c r="K12">
        <v>130.37401242095689</v>
      </c>
      <c r="L12">
        <v>118.51459974070271</v>
      </c>
      <c r="M12">
        <v>142.23342510121111</v>
      </c>
      <c r="N12" t="s">
        <v>563</v>
      </c>
      <c r="W12" s="85">
        <v>7</v>
      </c>
      <c r="X12" s="86">
        <v>108</v>
      </c>
      <c r="Y12" s="86">
        <v>101</v>
      </c>
      <c r="Z12" s="86">
        <v>100</v>
      </c>
      <c r="AA12" s="86">
        <v>97</v>
      </c>
      <c r="AB12" s="86">
        <v>108</v>
      </c>
      <c r="AC12" s="12">
        <f t="shared" si="0"/>
        <v>5</v>
      </c>
      <c r="AD12" s="12">
        <f t="shared" si="1"/>
        <v>102.8</v>
      </c>
      <c r="AE12" s="12">
        <f t="shared" si="2"/>
        <v>4.9699094559156709</v>
      </c>
    </row>
    <row r="13" spans="1:31" x14ac:dyDescent="0.2">
      <c r="B13" s="79" t="s">
        <v>546</v>
      </c>
      <c r="C13" s="79" t="s">
        <v>550</v>
      </c>
      <c r="D13" s="79" t="s">
        <v>551</v>
      </c>
      <c r="E13" s="79">
        <v>3</v>
      </c>
      <c r="F13" s="79">
        <v>97.341166400000006</v>
      </c>
      <c r="I13">
        <v>1</v>
      </c>
      <c r="J13">
        <v>1</v>
      </c>
      <c r="K13">
        <v>100</v>
      </c>
      <c r="L13">
        <v>100</v>
      </c>
      <c r="M13">
        <v>100</v>
      </c>
      <c r="N13" t="s">
        <v>564</v>
      </c>
      <c r="W13" s="12"/>
      <c r="X13" s="95" t="s">
        <v>99</v>
      </c>
      <c r="Y13" s="95"/>
      <c r="Z13" s="95"/>
      <c r="AA13" s="95"/>
      <c r="AB13" s="95"/>
      <c r="AC13" s="12"/>
      <c r="AD13" s="12"/>
      <c r="AE13" s="12"/>
    </row>
    <row r="14" spans="1:31" x14ac:dyDescent="0.2">
      <c r="B14" s="79" t="s">
        <v>546</v>
      </c>
      <c r="C14" s="79" t="s">
        <v>550</v>
      </c>
      <c r="D14" s="79" t="s">
        <v>549</v>
      </c>
      <c r="E14" s="79">
        <v>1</v>
      </c>
      <c r="F14" s="79">
        <v>98.007313499999995</v>
      </c>
      <c r="I14">
        <v>2</v>
      </c>
      <c r="J14">
        <v>2</v>
      </c>
      <c r="K14">
        <v>58.810452009627021</v>
      </c>
      <c r="L14">
        <v>52.450419404022931</v>
      </c>
      <c r="M14">
        <v>65.170484615231103</v>
      </c>
      <c r="N14" t="s">
        <v>564</v>
      </c>
      <c r="W14" s="85">
        <v>0</v>
      </c>
      <c r="X14" s="86">
        <v>100</v>
      </c>
      <c r="Y14" s="86">
        <v>100</v>
      </c>
      <c r="Z14" s="86">
        <v>100</v>
      </c>
      <c r="AA14" s="86">
        <v>100</v>
      </c>
      <c r="AB14" s="86">
        <v>100</v>
      </c>
      <c r="AC14" s="12">
        <f t="shared" si="0"/>
        <v>5</v>
      </c>
      <c r="AD14" s="12">
        <f t="shared" si="1"/>
        <v>100</v>
      </c>
      <c r="AE14" s="12">
        <f t="shared" si="2"/>
        <v>0</v>
      </c>
    </row>
    <row r="15" spans="1:31" x14ac:dyDescent="0.2">
      <c r="B15" s="79" t="s">
        <v>546</v>
      </c>
      <c r="C15" s="79" t="s">
        <v>550</v>
      </c>
      <c r="D15" s="79" t="s">
        <v>549</v>
      </c>
      <c r="E15" s="79">
        <v>2</v>
      </c>
      <c r="F15" s="79">
        <v>86.743330499999999</v>
      </c>
      <c r="I15">
        <v>3</v>
      </c>
      <c r="J15">
        <v>3</v>
      </c>
      <c r="K15">
        <v>55.093979587769887</v>
      </c>
      <c r="L15">
        <v>50.138107929870458</v>
      </c>
      <c r="M15">
        <v>60.049851245669323</v>
      </c>
      <c r="N15" t="s">
        <v>564</v>
      </c>
      <c r="W15" s="85">
        <v>1</v>
      </c>
      <c r="X15" s="86">
        <v>92</v>
      </c>
      <c r="Y15" s="86">
        <v>95</v>
      </c>
      <c r="Z15" s="86">
        <v>97</v>
      </c>
      <c r="AA15" s="86">
        <v>94</v>
      </c>
      <c r="AB15" s="86">
        <v>96</v>
      </c>
      <c r="AC15" s="12">
        <f t="shared" si="0"/>
        <v>5</v>
      </c>
      <c r="AD15" s="12">
        <f t="shared" si="1"/>
        <v>94.8</v>
      </c>
      <c r="AE15" s="12">
        <f t="shared" si="2"/>
        <v>1.9235384061671343</v>
      </c>
    </row>
    <row r="16" spans="1:31" x14ac:dyDescent="0.2">
      <c r="B16" s="79" t="s">
        <v>546</v>
      </c>
      <c r="C16" s="79" t="s">
        <v>550</v>
      </c>
      <c r="D16" s="79" t="s">
        <v>549</v>
      </c>
      <c r="E16" s="79">
        <v>3</v>
      </c>
      <c r="F16" s="79">
        <v>127.343868</v>
      </c>
      <c r="I16">
        <v>4</v>
      </c>
      <c r="J16">
        <v>4</v>
      </c>
      <c r="K16">
        <v>97.131032834138736</v>
      </c>
      <c r="L16">
        <v>94.274168930692539</v>
      </c>
      <c r="M16">
        <v>99.987896737584933</v>
      </c>
      <c r="N16" t="s">
        <v>564</v>
      </c>
      <c r="W16" s="85">
        <v>2</v>
      </c>
      <c r="X16" s="86">
        <v>91</v>
      </c>
      <c r="Y16" s="86">
        <v>95</v>
      </c>
      <c r="Z16" s="86">
        <v>99</v>
      </c>
      <c r="AA16" s="86">
        <v>94</v>
      </c>
      <c r="AB16" s="86">
        <v>97</v>
      </c>
      <c r="AC16" s="12">
        <f t="shared" si="0"/>
        <v>5</v>
      </c>
      <c r="AD16" s="12">
        <f t="shared" si="1"/>
        <v>95.2</v>
      </c>
      <c r="AE16" s="12">
        <f t="shared" si="2"/>
        <v>3.03315017762062</v>
      </c>
    </row>
    <row r="17" spans="2:31" x14ac:dyDescent="0.2">
      <c r="B17" s="79" t="s">
        <v>546</v>
      </c>
      <c r="C17" s="79" t="s">
        <v>552</v>
      </c>
      <c r="D17" s="79" t="s">
        <v>553</v>
      </c>
      <c r="E17" s="79">
        <v>1</v>
      </c>
      <c r="F17" s="79">
        <v>85.139718000000002</v>
      </c>
      <c r="I17">
        <v>5</v>
      </c>
      <c r="J17">
        <v>5</v>
      </c>
      <c r="K17">
        <v>92.138592896796837</v>
      </c>
      <c r="L17">
        <v>85.117119375283679</v>
      </c>
      <c r="M17">
        <v>99.160066418309995</v>
      </c>
      <c r="N17" t="s">
        <v>564</v>
      </c>
      <c r="W17" s="85">
        <v>3</v>
      </c>
      <c r="X17" s="86">
        <v>93</v>
      </c>
      <c r="Y17" s="86">
        <v>96</v>
      </c>
      <c r="Z17" s="86">
        <v>99</v>
      </c>
      <c r="AA17" s="86">
        <v>93</v>
      </c>
      <c r="AB17" s="86">
        <v>96</v>
      </c>
      <c r="AC17" s="12">
        <f t="shared" si="0"/>
        <v>5</v>
      </c>
      <c r="AD17" s="12">
        <f t="shared" si="1"/>
        <v>95.4</v>
      </c>
      <c r="AE17" s="12">
        <f t="shared" si="2"/>
        <v>2.5099800796022262</v>
      </c>
    </row>
    <row r="18" spans="2:31" x14ac:dyDescent="0.2">
      <c r="B18" s="79" t="s">
        <v>546</v>
      </c>
      <c r="C18" s="79" t="s">
        <v>552</v>
      </c>
      <c r="D18" s="79" t="s">
        <v>553</v>
      </c>
      <c r="E18" s="79">
        <v>2</v>
      </c>
      <c r="F18" s="79">
        <v>85.139718000000002</v>
      </c>
      <c r="I18">
        <v>6</v>
      </c>
      <c r="J18">
        <v>6</v>
      </c>
      <c r="K18">
        <v>113.3647958658962</v>
      </c>
      <c r="L18">
        <v>87.654373642704428</v>
      </c>
      <c r="M18">
        <v>139.07521808908811</v>
      </c>
      <c r="N18" t="s">
        <v>564</v>
      </c>
      <c r="W18" s="85">
        <v>4</v>
      </c>
      <c r="X18" s="86">
        <v>97</v>
      </c>
      <c r="Y18" s="86">
        <v>99</v>
      </c>
      <c r="Z18" s="86">
        <v>103</v>
      </c>
      <c r="AA18" s="86">
        <v>98</v>
      </c>
      <c r="AB18" s="86">
        <v>101</v>
      </c>
      <c r="AC18" s="12">
        <f t="shared" si="0"/>
        <v>5</v>
      </c>
      <c r="AD18" s="12">
        <f t="shared" si="1"/>
        <v>99.6</v>
      </c>
      <c r="AE18" s="12">
        <f t="shared" si="2"/>
        <v>2.4083189157584588</v>
      </c>
    </row>
    <row r="19" spans="2:31" x14ac:dyDescent="0.2">
      <c r="B19" s="79" t="s">
        <v>546</v>
      </c>
      <c r="C19" s="79" t="s">
        <v>552</v>
      </c>
      <c r="D19" s="79" t="s">
        <v>553</v>
      </c>
      <c r="E19" s="79">
        <v>3</v>
      </c>
      <c r="F19" s="79">
        <v>118.82044399999999</v>
      </c>
      <c r="I19">
        <v>7</v>
      </c>
      <c r="J19">
        <v>7</v>
      </c>
      <c r="K19">
        <v>110.7196313931898</v>
      </c>
      <c r="L19">
        <v>101.8370031005085</v>
      </c>
      <c r="M19">
        <v>119.6022596858711</v>
      </c>
      <c r="N19" t="s">
        <v>564</v>
      </c>
      <c r="W19" s="85">
        <v>5</v>
      </c>
      <c r="X19" s="86">
        <v>100</v>
      </c>
      <c r="Y19" s="86">
        <v>102</v>
      </c>
      <c r="Z19" s="86">
        <v>105</v>
      </c>
      <c r="AA19" s="86">
        <v>102</v>
      </c>
      <c r="AB19" s="86">
        <v>102</v>
      </c>
      <c r="AC19" s="12">
        <f t="shared" si="0"/>
        <v>5</v>
      </c>
      <c r="AD19" s="12">
        <f t="shared" si="1"/>
        <v>102.2</v>
      </c>
      <c r="AE19" s="12">
        <f t="shared" si="2"/>
        <v>1.7888543819998317</v>
      </c>
    </row>
    <row r="20" spans="2:31" x14ac:dyDescent="0.2">
      <c r="B20" s="79" t="s">
        <v>546</v>
      </c>
      <c r="C20" s="79" t="s">
        <v>552</v>
      </c>
      <c r="D20" s="79" t="s">
        <v>554</v>
      </c>
      <c r="E20" s="79">
        <v>1</v>
      </c>
      <c r="F20" s="79">
        <v>135.92214899999999</v>
      </c>
      <c r="W20" s="85">
        <v>6</v>
      </c>
      <c r="X20" s="86">
        <v>100</v>
      </c>
      <c r="Y20" s="86">
        <v>100</v>
      </c>
      <c r="Z20" s="86">
        <v>106</v>
      </c>
      <c r="AA20" s="86">
        <v>100</v>
      </c>
      <c r="AB20" s="86">
        <v>100</v>
      </c>
      <c r="AC20" s="12">
        <f t="shared" si="0"/>
        <v>5</v>
      </c>
      <c r="AD20" s="12">
        <f t="shared" si="1"/>
        <v>101.2</v>
      </c>
      <c r="AE20" s="12">
        <f t="shared" si="2"/>
        <v>2.6832815729997477</v>
      </c>
    </row>
    <row r="21" spans="2:31" x14ac:dyDescent="0.2">
      <c r="B21" s="79" t="s">
        <v>546</v>
      </c>
      <c r="C21" s="79" t="s">
        <v>552</v>
      </c>
      <c r="D21" s="79" t="s">
        <v>554</v>
      </c>
      <c r="E21" s="79">
        <v>2</v>
      </c>
      <c r="F21" s="79">
        <v>147.57119</v>
      </c>
      <c r="W21" s="85">
        <v>7</v>
      </c>
      <c r="X21" s="86">
        <v>104</v>
      </c>
      <c r="Y21" s="86">
        <v>102</v>
      </c>
      <c r="Z21" s="86">
        <v>103</v>
      </c>
      <c r="AA21" s="86">
        <v>101</v>
      </c>
      <c r="AB21" s="86">
        <v>103</v>
      </c>
      <c r="AC21" s="12">
        <f t="shared" si="0"/>
        <v>5</v>
      </c>
      <c r="AD21" s="12">
        <f t="shared" si="1"/>
        <v>102.6</v>
      </c>
      <c r="AE21" s="12">
        <f t="shared" si="2"/>
        <v>1.1401754250991381</v>
      </c>
    </row>
    <row r="22" spans="2:31" x14ac:dyDescent="0.2">
      <c r="B22" s="79" t="s">
        <v>546</v>
      </c>
      <c r="C22" s="79" t="s">
        <v>552</v>
      </c>
      <c r="D22" s="79" t="s">
        <v>554</v>
      </c>
      <c r="E22" s="79">
        <v>3</v>
      </c>
      <c r="F22" s="79">
        <v>107.628699</v>
      </c>
    </row>
    <row r="23" spans="2:31" x14ac:dyDescent="0.2">
      <c r="B23" s="79" t="s">
        <v>546</v>
      </c>
      <c r="C23" s="79" t="s">
        <v>555</v>
      </c>
      <c r="D23" s="79">
        <v>0</v>
      </c>
      <c r="E23" s="79">
        <v>1</v>
      </c>
      <c r="F23" s="79">
        <v>100</v>
      </c>
    </row>
    <row r="24" spans="2:31" x14ac:dyDescent="0.2">
      <c r="B24" s="79" t="s">
        <v>546</v>
      </c>
      <c r="C24" s="79" t="s">
        <v>555</v>
      </c>
      <c r="D24" s="79">
        <v>0</v>
      </c>
      <c r="E24" s="79">
        <v>2</v>
      </c>
      <c r="F24" s="79">
        <v>100</v>
      </c>
    </row>
    <row r="25" spans="2:31" x14ac:dyDescent="0.2">
      <c r="B25" s="79" t="s">
        <v>546</v>
      </c>
      <c r="C25" s="79" t="s">
        <v>555</v>
      </c>
      <c r="D25" s="79">
        <v>0</v>
      </c>
      <c r="E25" s="79">
        <v>3</v>
      </c>
      <c r="F25" s="79">
        <v>100</v>
      </c>
    </row>
    <row r="26" spans="2:31" x14ac:dyDescent="0.2">
      <c r="B26" s="79" t="s">
        <v>556</v>
      </c>
      <c r="C26" s="79" t="s">
        <v>547</v>
      </c>
      <c r="D26" s="79" t="s">
        <v>548</v>
      </c>
      <c r="E26" s="79">
        <v>1</v>
      </c>
      <c r="F26" s="79">
        <v>82.820111600000004</v>
      </c>
    </row>
    <row r="27" spans="2:31" x14ac:dyDescent="0.2">
      <c r="B27" s="79" t="s">
        <v>556</v>
      </c>
      <c r="C27" s="79" t="s">
        <v>547</v>
      </c>
      <c r="D27" s="79" t="s">
        <v>548</v>
      </c>
      <c r="E27" s="79">
        <v>2</v>
      </c>
      <c r="F27" s="79">
        <v>105.89605899999999</v>
      </c>
    </row>
    <row r="28" spans="2:31" x14ac:dyDescent="0.2">
      <c r="B28" s="79" t="s">
        <v>556</v>
      </c>
      <c r="C28" s="79" t="s">
        <v>547</v>
      </c>
      <c r="D28" s="79" t="s">
        <v>548</v>
      </c>
      <c r="E28" s="79">
        <v>3</v>
      </c>
      <c r="F28" s="79">
        <v>87.699608400000002</v>
      </c>
    </row>
    <row r="29" spans="2:31" x14ac:dyDescent="0.2">
      <c r="B29" s="79" t="s">
        <v>556</v>
      </c>
      <c r="C29" s="79" t="s">
        <v>547</v>
      </c>
      <c r="D29" s="79" t="s">
        <v>549</v>
      </c>
      <c r="E29" s="79">
        <v>1</v>
      </c>
      <c r="F29" s="79">
        <v>91.426992900000002</v>
      </c>
    </row>
    <row r="30" spans="2:31" x14ac:dyDescent="0.2">
      <c r="B30" s="79" t="s">
        <v>556</v>
      </c>
      <c r="C30" s="79" t="s">
        <v>547</v>
      </c>
      <c r="D30" s="79" t="s">
        <v>549</v>
      </c>
      <c r="E30" s="79">
        <v>2</v>
      </c>
      <c r="F30" s="79">
        <v>100.271081</v>
      </c>
    </row>
    <row r="31" spans="2:31" x14ac:dyDescent="0.2">
      <c r="B31" s="79" t="s">
        <v>556</v>
      </c>
      <c r="C31" s="79" t="s">
        <v>547</v>
      </c>
      <c r="D31" s="79" t="s">
        <v>549</v>
      </c>
      <c r="E31" s="79">
        <v>3</v>
      </c>
      <c r="F31" s="79">
        <v>99.695024700000005</v>
      </c>
    </row>
    <row r="32" spans="2:31" x14ac:dyDescent="0.2">
      <c r="B32" s="79" t="s">
        <v>556</v>
      </c>
      <c r="C32" s="79" t="s">
        <v>550</v>
      </c>
      <c r="D32" s="79" t="s">
        <v>551</v>
      </c>
      <c r="E32" s="79">
        <v>1</v>
      </c>
      <c r="F32" s="79">
        <v>54.427766499999997</v>
      </c>
    </row>
    <row r="33" spans="2:6" x14ac:dyDescent="0.2">
      <c r="B33" s="79" t="s">
        <v>556</v>
      </c>
      <c r="C33" s="79" t="s">
        <v>550</v>
      </c>
      <c r="D33" s="79" t="s">
        <v>551</v>
      </c>
      <c r="E33" s="79">
        <v>2</v>
      </c>
      <c r="F33" s="79">
        <v>46.862676499999999</v>
      </c>
    </row>
    <row r="34" spans="2:6" x14ac:dyDescent="0.2">
      <c r="B34" s="79" t="s">
        <v>556</v>
      </c>
      <c r="C34" s="79" t="s">
        <v>550</v>
      </c>
      <c r="D34" s="79" t="s">
        <v>551</v>
      </c>
      <c r="E34" s="79">
        <v>3</v>
      </c>
      <c r="F34" s="79">
        <v>63.991495700000002</v>
      </c>
    </row>
    <row r="35" spans="2:6" x14ac:dyDescent="0.2">
      <c r="B35" s="79" t="s">
        <v>556</v>
      </c>
      <c r="C35" s="79" t="s">
        <v>550</v>
      </c>
      <c r="D35" s="79" t="s">
        <v>549</v>
      </c>
      <c r="E35" s="79">
        <v>1</v>
      </c>
      <c r="F35" s="79">
        <v>63.908903500000001</v>
      </c>
    </row>
    <row r="36" spans="2:6" x14ac:dyDescent="0.2">
      <c r="B36" s="79" t="s">
        <v>556</v>
      </c>
      <c r="C36" s="79" t="s">
        <v>550</v>
      </c>
      <c r="D36" s="79" t="s">
        <v>549</v>
      </c>
      <c r="E36" s="79">
        <v>2</v>
      </c>
      <c r="F36" s="79">
        <v>46.168932699999999</v>
      </c>
    </row>
    <row r="37" spans="2:6" x14ac:dyDescent="0.2">
      <c r="B37" s="79" t="s">
        <v>556</v>
      </c>
      <c r="C37" s="79" t="s">
        <v>550</v>
      </c>
      <c r="D37" s="79" t="s">
        <v>549</v>
      </c>
      <c r="E37" s="79">
        <v>3</v>
      </c>
      <c r="F37" s="79">
        <v>66.353519800000001</v>
      </c>
    </row>
    <row r="38" spans="2:6" x14ac:dyDescent="0.2">
      <c r="B38" s="79" t="s">
        <v>556</v>
      </c>
      <c r="C38" s="79" t="s">
        <v>552</v>
      </c>
      <c r="D38" s="79" t="s">
        <v>553</v>
      </c>
      <c r="E38" s="79">
        <v>1</v>
      </c>
      <c r="F38" s="79">
        <v>134.142627</v>
      </c>
    </row>
    <row r="39" spans="2:6" x14ac:dyDescent="0.2">
      <c r="B39" s="79" t="s">
        <v>556</v>
      </c>
      <c r="C39" s="79" t="s">
        <v>552</v>
      </c>
      <c r="D39" s="79" t="s">
        <v>553</v>
      </c>
      <c r="E39" s="79">
        <v>2</v>
      </c>
      <c r="F39" s="79">
        <v>62.241512399999998</v>
      </c>
    </row>
    <row r="40" spans="2:6" x14ac:dyDescent="0.2">
      <c r="B40" s="79" t="s">
        <v>556</v>
      </c>
      <c r="C40" s="79" t="s">
        <v>552</v>
      </c>
      <c r="D40" s="79" t="s">
        <v>553</v>
      </c>
      <c r="E40" s="79">
        <v>3</v>
      </c>
      <c r="F40" s="79">
        <v>143.71024800000001</v>
      </c>
    </row>
    <row r="41" spans="2:6" x14ac:dyDescent="0.2">
      <c r="B41" s="79" t="s">
        <v>556</v>
      </c>
      <c r="C41" s="79" t="s">
        <v>552</v>
      </c>
      <c r="D41" s="79" t="s">
        <v>554</v>
      </c>
      <c r="E41" s="79">
        <v>1</v>
      </c>
      <c r="F41" s="79">
        <v>98.130471099999994</v>
      </c>
    </row>
    <row r="42" spans="2:6" x14ac:dyDescent="0.2">
      <c r="B42" s="79" t="s">
        <v>556</v>
      </c>
      <c r="C42" s="79" t="s">
        <v>552</v>
      </c>
      <c r="D42" s="79" t="s">
        <v>554</v>
      </c>
      <c r="E42" s="79">
        <v>2</v>
      </c>
      <c r="F42" s="79">
        <v>127.869535</v>
      </c>
    </row>
    <row r="43" spans="2:6" x14ac:dyDescent="0.2">
      <c r="B43" s="79" t="s">
        <v>556</v>
      </c>
      <c r="C43" s="79" t="s">
        <v>552</v>
      </c>
      <c r="D43" s="79" t="s">
        <v>554</v>
      </c>
      <c r="E43" s="79">
        <v>3</v>
      </c>
      <c r="F43" s="79">
        <v>106.158888</v>
      </c>
    </row>
    <row r="44" spans="2:6" x14ac:dyDescent="0.2">
      <c r="B44" s="79" t="s">
        <v>556</v>
      </c>
      <c r="C44" s="79" t="s">
        <v>555</v>
      </c>
      <c r="D44" s="79">
        <v>0</v>
      </c>
      <c r="E44" s="79">
        <v>1</v>
      </c>
      <c r="F44" s="79">
        <v>100</v>
      </c>
    </row>
    <row r="45" spans="2:6" x14ac:dyDescent="0.2">
      <c r="B45" s="79" t="s">
        <v>556</v>
      </c>
      <c r="C45" s="79" t="s">
        <v>555</v>
      </c>
      <c r="D45" s="79">
        <v>0</v>
      </c>
      <c r="E45" s="79">
        <v>2</v>
      </c>
      <c r="F45" s="79">
        <v>100</v>
      </c>
    </row>
    <row r="46" spans="2:6" x14ac:dyDescent="0.2">
      <c r="B46" s="79" t="s">
        <v>556</v>
      </c>
      <c r="C46" s="79" t="s">
        <v>555</v>
      </c>
      <c r="D46" s="79">
        <v>0</v>
      </c>
      <c r="E46" s="79">
        <v>3</v>
      </c>
      <c r="F46" s="79">
        <v>100</v>
      </c>
    </row>
    <row r="49" spans="1:1" x14ac:dyDescent="0.2">
      <c r="A49" t="s">
        <v>590</v>
      </c>
    </row>
  </sheetData>
  <mergeCells count="2">
    <mergeCell ref="X4:AB4"/>
    <mergeCell ref="X13:AB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90EE-111A-CD4A-9D55-CCFEE4D5D11C}">
  <dimension ref="A1:W199"/>
  <sheetViews>
    <sheetView topLeftCell="A67" workbookViewId="0">
      <selection activeCell="N1" sqref="N1"/>
    </sheetView>
  </sheetViews>
  <sheetFormatPr baseColWidth="10" defaultRowHeight="15" x14ac:dyDescent="0.2"/>
  <sheetData>
    <row r="1" spans="1:23" x14ac:dyDescent="0.2">
      <c r="A1" t="s">
        <v>602</v>
      </c>
      <c r="I1" t="s">
        <v>603</v>
      </c>
      <c r="N1" t="s">
        <v>604</v>
      </c>
      <c r="T1" t="s">
        <v>528</v>
      </c>
    </row>
    <row r="3" spans="1:23" x14ac:dyDescent="0.2">
      <c r="A3" t="s">
        <v>187</v>
      </c>
      <c r="B3" t="s">
        <v>235</v>
      </c>
      <c r="C3" t="s">
        <v>236</v>
      </c>
      <c r="D3" t="s">
        <v>189</v>
      </c>
      <c r="I3" s="77" t="s">
        <v>187</v>
      </c>
      <c r="J3" s="77" t="s">
        <v>188</v>
      </c>
      <c r="K3" s="77" t="s">
        <v>189</v>
      </c>
      <c r="N3" t="s">
        <v>187</v>
      </c>
      <c r="O3" t="s">
        <v>442</v>
      </c>
      <c r="P3" t="s">
        <v>443</v>
      </c>
      <c r="Q3" t="s">
        <v>189</v>
      </c>
      <c r="T3" t="s">
        <v>187</v>
      </c>
      <c r="U3" t="s">
        <v>442</v>
      </c>
      <c r="V3" t="s">
        <v>443</v>
      </c>
      <c r="W3" t="s">
        <v>189</v>
      </c>
    </row>
    <row r="4" spans="1:23" x14ac:dyDescent="0.2">
      <c r="A4" t="s">
        <v>190</v>
      </c>
      <c r="B4" t="s">
        <v>237</v>
      </c>
      <c r="C4" t="s">
        <v>238</v>
      </c>
      <c r="D4" t="s">
        <v>192</v>
      </c>
      <c r="I4" s="77" t="s">
        <v>190</v>
      </c>
      <c r="J4" s="78" t="s">
        <v>191</v>
      </c>
      <c r="K4" s="78" t="s">
        <v>192</v>
      </c>
      <c r="N4" t="s">
        <v>190</v>
      </c>
      <c r="O4" t="s">
        <v>444</v>
      </c>
      <c r="P4" t="s">
        <v>445</v>
      </c>
      <c r="Q4" t="s">
        <v>192</v>
      </c>
      <c r="T4" t="s">
        <v>190</v>
      </c>
      <c r="U4" t="s">
        <v>486</v>
      </c>
      <c r="V4" t="s">
        <v>487</v>
      </c>
      <c r="W4" t="s">
        <v>192</v>
      </c>
    </row>
    <row r="5" spans="1:23" x14ac:dyDescent="0.2">
      <c r="A5" t="s">
        <v>190</v>
      </c>
      <c r="B5" t="s">
        <v>239</v>
      </c>
      <c r="C5">
        <v>0</v>
      </c>
      <c r="D5" t="s">
        <v>192</v>
      </c>
      <c r="I5" s="77" t="s">
        <v>193</v>
      </c>
      <c r="J5" s="78" t="s">
        <v>194</v>
      </c>
      <c r="K5" s="78" t="s">
        <v>192</v>
      </c>
      <c r="N5" t="s">
        <v>193</v>
      </c>
      <c r="O5" t="s">
        <v>446</v>
      </c>
      <c r="P5" t="s">
        <v>447</v>
      </c>
      <c r="Q5" t="s">
        <v>192</v>
      </c>
      <c r="T5" t="s">
        <v>193</v>
      </c>
      <c r="U5" t="s">
        <v>488</v>
      </c>
      <c r="V5" t="s">
        <v>489</v>
      </c>
      <c r="W5" t="s">
        <v>192</v>
      </c>
    </row>
    <row r="6" spans="1:23" x14ac:dyDescent="0.2">
      <c r="A6" t="s">
        <v>190</v>
      </c>
      <c r="B6" t="s">
        <v>240</v>
      </c>
      <c r="C6" t="s">
        <v>241</v>
      </c>
      <c r="D6" t="s">
        <v>192</v>
      </c>
      <c r="I6" s="77" t="s">
        <v>195</v>
      </c>
      <c r="J6" s="78" t="s">
        <v>196</v>
      </c>
      <c r="K6" s="78" t="s">
        <v>192</v>
      </c>
      <c r="N6" t="s">
        <v>195</v>
      </c>
      <c r="O6" t="s">
        <v>448</v>
      </c>
      <c r="P6" t="s">
        <v>449</v>
      </c>
      <c r="Q6" t="s">
        <v>192</v>
      </c>
      <c r="T6" t="s">
        <v>195</v>
      </c>
      <c r="U6" t="s">
        <v>490</v>
      </c>
      <c r="V6" t="s">
        <v>491</v>
      </c>
      <c r="W6" t="s">
        <v>192</v>
      </c>
    </row>
    <row r="7" spans="1:23" x14ac:dyDescent="0.2">
      <c r="A7" t="s">
        <v>190</v>
      </c>
      <c r="B7" t="s">
        <v>242</v>
      </c>
      <c r="C7" t="s">
        <v>243</v>
      </c>
      <c r="D7" t="s">
        <v>192</v>
      </c>
      <c r="I7" s="77" t="s">
        <v>197</v>
      </c>
      <c r="J7" s="78" t="s">
        <v>198</v>
      </c>
      <c r="K7" s="78" t="s">
        <v>199</v>
      </c>
      <c r="N7" t="s">
        <v>197</v>
      </c>
      <c r="O7" t="s">
        <v>450</v>
      </c>
      <c r="P7" t="s">
        <v>451</v>
      </c>
      <c r="Q7" t="s">
        <v>199</v>
      </c>
      <c r="T7" t="s">
        <v>197</v>
      </c>
      <c r="U7" t="s">
        <v>492</v>
      </c>
      <c r="V7" t="s">
        <v>493</v>
      </c>
      <c r="W7" t="s">
        <v>199</v>
      </c>
    </row>
    <row r="8" spans="1:23" x14ac:dyDescent="0.2">
      <c r="A8" t="s">
        <v>190</v>
      </c>
      <c r="B8" t="s">
        <v>244</v>
      </c>
      <c r="C8">
        <v>0</v>
      </c>
      <c r="D8" t="s">
        <v>192</v>
      </c>
      <c r="I8" s="77" t="s">
        <v>200</v>
      </c>
      <c r="J8" s="78" t="s">
        <v>201</v>
      </c>
      <c r="K8" s="78" t="s">
        <v>199</v>
      </c>
      <c r="N8" t="s">
        <v>200</v>
      </c>
      <c r="O8" t="s">
        <v>452</v>
      </c>
      <c r="P8" t="s">
        <v>453</v>
      </c>
      <c r="Q8" t="s">
        <v>199</v>
      </c>
      <c r="T8" t="s">
        <v>200</v>
      </c>
      <c r="U8" t="s">
        <v>494</v>
      </c>
      <c r="V8" t="s">
        <v>495</v>
      </c>
      <c r="W8" t="s">
        <v>199</v>
      </c>
    </row>
    <row r="9" spans="1:23" x14ac:dyDescent="0.2">
      <c r="A9" t="s">
        <v>190</v>
      </c>
      <c r="B9" t="s">
        <v>245</v>
      </c>
      <c r="C9" t="s">
        <v>246</v>
      </c>
      <c r="D9" t="s">
        <v>192</v>
      </c>
      <c r="I9" s="77" t="s">
        <v>202</v>
      </c>
      <c r="J9" s="78" t="s">
        <v>203</v>
      </c>
      <c r="K9" s="78" t="s">
        <v>199</v>
      </c>
      <c r="N9" t="s">
        <v>202</v>
      </c>
      <c r="O9" t="s">
        <v>454</v>
      </c>
      <c r="P9" t="s">
        <v>455</v>
      </c>
      <c r="Q9" t="s">
        <v>199</v>
      </c>
      <c r="T9" t="s">
        <v>202</v>
      </c>
      <c r="U9" t="s">
        <v>496</v>
      </c>
      <c r="V9" t="s">
        <v>497</v>
      </c>
      <c r="W9" t="s">
        <v>199</v>
      </c>
    </row>
    <row r="10" spans="1:23" x14ac:dyDescent="0.2">
      <c r="A10" t="s">
        <v>190</v>
      </c>
      <c r="B10" t="s">
        <v>247</v>
      </c>
      <c r="C10" t="s">
        <v>248</v>
      </c>
      <c r="D10" t="s">
        <v>192</v>
      </c>
      <c r="I10" s="77" t="s">
        <v>204</v>
      </c>
      <c r="J10" s="78" t="s">
        <v>205</v>
      </c>
      <c r="K10" s="78" t="s">
        <v>199</v>
      </c>
      <c r="N10" t="s">
        <v>204</v>
      </c>
      <c r="O10" t="s">
        <v>456</v>
      </c>
      <c r="P10" t="s">
        <v>457</v>
      </c>
      <c r="Q10" t="s">
        <v>199</v>
      </c>
      <c r="T10" t="s">
        <v>204</v>
      </c>
      <c r="U10" t="s">
        <v>498</v>
      </c>
      <c r="V10" t="s">
        <v>499</v>
      </c>
      <c r="W10" t="s">
        <v>199</v>
      </c>
    </row>
    <row r="11" spans="1:23" x14ac:dyDescent="0.2">
      <c r="A11" t="s">
        <v>190</v>
      </c>
      <c r="B11" t="s">
        <v>249</v>
      </c>
      <c r="C11" t="s">
        <v>250</v>
      </c>
      <c r="D11" t="s">
        <v>192</v>
      </c>
      <c r="I11" s="77" t="s">
        <v>206</v>
      </c>
      <c r="J11" s="78" t="s">
        <v>207</v>
      </c>
      <c r="K11" s="78" t="s">
        <v>208</v>
      </c>
      <c r="N11" t="s">
        <v>206</v>
      </c>
      <c r="O11" t="s">
        <v>458</v>
      </c>
      <c r="P11" t="s">
        <v>459</v>
      </c>
      <c r="Q11" t="s">
        <v>208</v>
      </c>
      <c r="T11" t="s">
        <v>206</v>
      </c>
      <c r="U11" t="s">
        <v>500</v>
      </c>
      <c r="V11" t="s">
        <v>501</v>
      </c>
      <c r="W11" t="s">
        <v>208</v>
      </c>
    </row>
    <row r="12" spans="1:23" x14ac:dyDescent="0.2">
      <c r="A12" t="s">
        <v>190</v>
      </c>
      <c r="B12" t="s">
        <v>251</v>
      </c>
      <c r="C12" t="s">
        <v>252</v>
      </c>
      <c r="D12" t="s">
        <v>192</v>
      </c>
      <c r="I12" s="77" t="s">
        <v>209</v>
      </c>
      <c r="J12" s="78" t="s">
        <v>210</v>
      </c>
      <c r="K12" s="78" t="s">
        <v>208</v>
      </c>
      <c r="N12" t="s">
        <v>209</v>
      </c>
      <c r="O12" t="s">
        <v>460</v>
      </c>
      <c r="P12" t="s">
        <v>461</v>
      </c>
      <c r="Q12" t="s">
        <v>208</v>
      </c>
      <c r="T12" t="s">
        <v>209</v>
      </c>
      <c r="U12" t="s">
        <v>502</v>
      </c>
      <c r="V12" t="s">
        <v>503</v>
      </c>
      <c r="W12" t="s">
        <v>208</v>
      </c>
    </row>
    <row r="13" spans="1:23" x14ac:dyDescent="0.2">
      <c r="A13" t="s">
        <v>190</v>
      </c>
      <c r="B13" t="s">
        <v>253</v>
      </c>
      <c r="C13" t="s">
        <v>254</v>
      </c>
      <c r="D13" t="s">
        <v>192</v>
      </c>
      <c r="I13" s="77" t="s">
        <v>211</v>
      </c>
      <c r="J13" s="78" t="s">
        <v>212</v>
      </c>
      <c r="K13" s="78" t="s">
        <v>208</v>
      </c>
      <c r="N13" t="s">
        <v>211</v>
      </c>
      <c r="O13" t="s">
        <v>462</v>
      </c>
      <c r="P13" t="s">
        <v>463</v>
      </c>
      <c r="Q13" t="s">
        <v>208</v>
      </c>
      <c r="T13" t="s">
        <v>211</v>
      </c>
      <c r="U13" t="s">
        <v>504</v>
      </c>
      <c r="V13" t="s">
        <v>505</v>
      </c>
      <c r="W13" t="s">
        <v>208</v>
      </c>
    </row>
    <row r="14" spans="1:23" x14ac:dyDescent="0.2">
      <c r="A14" t="s">
        <v>190</v>
      </c>
      <c r="B14" t="s">
        <v>255</v>
      </c>
      <c r="C14" t="s">
        <v>256</v>
      </c>
      <c r="D14" t="s">
        <v>192</v>
      </c>
      <c r="I14" s="77" t="s">
        <v>213</v>
      </c>
      <c r="J14" s="78" t="s">
        <v>214</v>
      </c>
      <c r="K14" s="78" t="s">
        <v>208</v>
      </c>
      <c r="N14" t="s">
        <v>213</v>
      </c>
      <c r="O14" t="s">
        <v>464</v>
      </c>
      <c r="P14" t="s">
        <v>465</v>
      </c>
      <c r="Q14" t="s">
        <v>208</v>
      </c>
      <c r="T14" t="s">
        <v>213</v>
      </c>
      <c r="U14" t="s">
        <v>506</v>
      </c>
      <c r="V14" t="s">
        <v>507</v>
      </c>
      <c r="W14" t="s">
        <v>208</v>
      </c>
    </row>
    <row r="15" spans="1:23" x14ac:dyDescent="0.2">
      <c r="A15" t="s">
        <v>190</v>
      </c>
      <c r="B15" t="s">
        <v>257</v>
      </c>
      <c r="C15" t="s">
        <v>258</v>
      </c>
      <c r="D15" t="s">
        <v>192</v>
      </c>
      <c r="I15" s="77" t="s">
        <v>215</v>
      </c>
      <c r="J15" s="78" t="s">
        <v>216</v>
      </c>
      <c r="K15" s="78" t="s">
        <v>192</v>
      </c>
      <c r="N15" t="s">
        <v>215</v>
      </c>
      <c r="O15" t="s">
        <v>466</v>
      </c>
      <c r="P15" t="s">
        <v>467</v>
      </c>
      <c r="Q15" t="s">
        <v>192</v>
      </c>
      <c r="T15" t="s">
        <v>215</v>
      </c>
      <c r="U15" t="s">
        <v>508</v>
      </c>
      <c r="V15" t="s">
        <v>509</v>
      </c>
      <c r="W15" t="s">
        <v>192</v>
      </c>
    </row>
    <row r="16" spans="1:23" x14ac:dyDescent="0.2">
      <c r="A16" t="s">
        <v>190</v>
      </c>
      <c r="B16" t="s">
        <v>259</v>
      </c>
      <c r="C16" t="s">
        <v>260</v>
      </c>
      <c r="D16" t="s">
        <v>192</v>
      </c>
      <c r="I16" s="77" t="s">
        <v>217</v>
      </c>
      <c r="J16" s="78" t="s">
        <v>218</v>
      </c>
      <c r="K16" s="78" t="s">
        <v>192</v>
      </c>
      <c r="N16" t="s">
        <v>217</v>
      </c>
      <c r="O16" t="s">
        <v>468</v>
      </c>
      <c r="P16" t="s">
        <v>469</v>
      </c>
      <c r="Q16" t="s">
        <v>192</v>
      </c>
      <c r="T16" t="s">
        <v>217</v>
      </c>
      <c r="U16" t="s">
        <v>510</v>
      </c>
      <c r="V16" t="s">
        <v>511</v>
      </c>
      <c r="W16" t="s">
        <v>192</v>
      </c>
    </row>
    <row r="17" spans="1:23" x14ac:dyDescent="0.2">
      <c r="A17" t="s">
        <v>193</v>
      </c>
      <c r="B17" t="s">
        <v>237</v>
      </c>
      <c r="C17" t="s">
        <v>261</v>
      </c>
      <c r="D17" t="s">
        <v>192</v>
      </c>
      <c r="I17" s="77" t="s">
        <v>219</v>
      </c>
      <c r="J17" s="78" t="s">
        <v>220</v>
      </c>
      <c r="K17" s="78" t="s">
        <v>192</v>
      </c>
      <c r="N17" t="s">
        <v>219</v>
      </c>
      <c r="O17" t="s">
        <v>470</v>
      </c>
      <c r="P17" t="s">
        <v>471</v>
      </c>
      <c r="Q17" t="s">
        <v>192</v>
      </c>
      <c r="T17" t="s">
        <v>219</v>
      </c>
      <c r="U17" t="s">
        <v>512</v>
      </c>
      <c r="V17" t="s">
        <v>513</v>
      </c>
      <c r="W17" t="s">
        <v>192</v>
      </c>
    </row>
    <row r="18" spans="1:23" x14ac:dyDescent="0.2">
      <c r="A18" t="s">
        <v>193</v>
      </c>
      <c r="B18" t="s">
        <v>239</v>
      </c>
      <c r="C18">
        <v>0</v>
      </c>
      <c r="D18" t="s">
        <v>192</v>
      </c>
      <c r="I18" s="77" t="s">
        <v>221</v>
      </c>
      <c r="J18" s="78" t="s">
        <v>222</v>
      </c>
      <c r="K18" s="78" t="s">
        <v>192</v>
      </c>
      <c r="N18" t="s">
        <v>221</v>
      </c>
      <c r="O18" t="s">
        <v>472</v>
      </c>
      <c r="P18" t="s">
        <v>473</v>
      </c>
      <c r="Q18" t="s">
        <v>192</v>
      </c>
      <c r="T18" t="s">
        <v>221</v>
      </c>
      <c r="U18" t="s">
        <v>514</v>
      </c>
      <c r="V18" t="s">
        <v>515</v>
      </c>
      <c r="W18" t="s">
        <v>192</v>
      </c>
    </row>
    <row r="19" spans="1:23" x14ac:dyDescent="0.2">
      <c r="A19" t="s">
        <v>193</v>
      </c>
      <c r="B19" t="s">
        <v>240</v>
      </c>
      <c r="C19" t="s">
        <v>262</v>
      </c>
      <c r="D19" t="s">
        <v>192</v>
      </c>
      <c r="I19" s="77" t="s">
        <v>223</v>
      </c>
      <c r="J19" s="78" t="s">
        <v>224</v>
      </c>
      <c r="K19" s="78" t="s">
        <v>199</v>
      </c>
      <c r="N19" t="s">
        <v>223</v>
      </c>
      <c r="O19" t="s">
        <v>474</v>
      </c>
      <c r="P19" t="s">
        <v>475</v>
      </c>
      <c r="Q19" t="s">
        <v>199</v>
      </c>
      <c r="T19" t="s">
        <v>223</v>
      </c>
      <c r="U19" t="s">
        <v>516</v>
      </c>
      <c r="V19" t="s">
        <v>517</v>
      </c>
      <c r="W19" t="s">
        <v>199</v>
      </c>
    </row>
    <row r="20" spans="1:23" x14ac:dyDescent="0.2">
      <c r="A20" t="s">
        <v>193</v>
      </c>
      <c r="B20" t="s">
        <v>242</v>
      </c>
      <c r="C20" t="s">
        <v>263</v>
      </c>
      <c r="D20" t="s">
        <v>192</v>
      </c>
      <c r="I20" s="77" t="s">
        <v>225</v>
      </c>
      <c r="J20" s="78" t="s">
        <v>226</v>
      </c>
      <c r="K20" s="78" t="s">
        <v>199</v>
      </c>
      <c r="N20" t="s">
        <v>225</v>
      </c>
      <c r="O20" t="s">
        <v>476</v>
      </c>
      <c r="P20" t="s">
        <v>477</v>
      </c>
      <c r="Q20" t="s">
        <v>199</v>
      </c>
      <c r="T20" t="s">
        <v>225</v>
      </c>
      <c r="U20" t="s">
        <v>518</v>
      </c>
      <c r="V20" t="s">
        <v>519</v>
      </c>
      <c r="W20" t="s">
        <v>199</v>
      </c>
    </row>
    <row r="21" spans="1:23" x14ac:dyDescent="0.2">
      <c r="A21" t="s">
        <v>193</v>
      </c>
      <c r="B21" t="s">
        <v>244</v>
      </c>
      <c r="C21" t="s">
        <v>264</v>
      </c>
      <c r="D21" t="s">
        <v>192</v>
      </c>
      <c r="I21" s="77" t="s">
        <v>227</v>
      </c>
      <c r="J21" s="78" t="s">
        <v>228</v>
      </c>
      <c r="K21" s="78" t="s">
        <v>199</v>
      </c>
      <c r="N21" t="s">
        <v>227</v>
      </c>
      <c r="O21" t="s">
        <v>478</v>
      </c>
      <c r="P21" t="s">
        <v>479</v>
      </c>
      <c r="Q21" t="s">
        <v>199</v>
      </c>
      <c r="T21" t="s">
        <v>227</v>
      </c>
      <c r="U21" t="s">
        <v>520</v>
      </c>
      <c r="V21" t="s">
        <v>521</v>
      </c>
      <c r="W21" t="s">
        <v>199</v>
      </c>
    </row>
    <row r="22" spans="1:23" x14ac:dyDescent="0.2">
      <c r="A22" t="s">
        <v>193</v>
      </c>
      <c r="B22" t="s">
        <v>245</v>
      </c>
      <c r="C22" t="s">
        <v>265</v>
      </c>
      <c r="D22" t="s">
        <v>192</v>
      </c>
      <c r="I22" s="77" t="s">
        <v>229</v>
      </c>
      <c r="J22" s="78" t="s">
        <v>230</v>
      </c>
      <c r="K22" s="78" t="s">
        <v>208</v>
      </c>
      <c r="N22" t="s">
        <v>229</v>
      </c>
      <c r="O22" t="s">
        <v>480</v>
      </c>
      <c r="P22" t="s">
        <v>481</v>
      </c>
      <c r="Q22" t="s">
        <v>208</v>
      </c>
      <c r="T22" t="s">
        <v>229</v>
      </c>
      <c r="U22" t="s">
        <v>522</v>
      </c>
      <c r="V22" t="s">
        <v>523</v>
      </c>
      <c r="W22" t="s">
        <v>208</v>
      </c>
    </row>
    <row r="23" spans="1:23" x14ac:dyDescent="0.2">
      <c r="A23" t="s">
        <v>193</v>
      </c>
      <c r="B23" t="s">
        <v>247</v>
      </c>
      <c r="C23" t="s">
        <v>266</v>
      </c>
      <c r="D23" t="s">
        <v>192</v>
      </c>
      <c r="I23" s="77" t="s">
        <v>231</v>
      </c>
      <c r="J23" s="78" t="s">
        <v>232</v>
      </c>
      <c r="K23" s="78" t="s">
        <v>208</v>
      </c>
      <c r="N23" t="s">
        <v>231</v>
      </c>
      <c r="O23" t="s">
        <v>482</v>
      </c>
      <c r="P23" t="s">
        <v>483</v>
      </c>
      <c r="Q23" t="s">
        <v>208</v>
      </c>
      <c r="T23" t="s">
        <v>231</v>
      </c>
      <c r="U23" t="s">
        <v>524</v>
      </c>
      <c r="V23" t="s">
        <v>525</v>
      </c>
      <c r="W23" t="s">
        <v>208</v>
      </c>
    </row>
    <row r="24" spans="1:23" x14ac:dyDescent="0.2">
      <c r="A24" t="s">
        <v>193</v>
      </c>
      <c r="B24" t="s">
        <v>249</v>
      </c>
      <c r="C24" t="s">
        <v>267</v>
      </c>
      <c r="D24" t="s">
        <v>192</v>
      </c>
      <c r="I24" s="77" t="s">
        <v>233</v>
      </c>
      <c r="J24" s="78" t="s">
        <v>234</v>
      </c>
      <c r="K24" s="78" t="s">
        <v>208</v>
      </c>
      <c r="N24" t="s">
        <v>233</v>
      </c>
      <c r="O24" t="s">
        <v>484</v>
      </c>
      <c r="P24" t="s">
        <v>485</v>
      </c>
      <c r="Q24" t="s">
        <v>208</v>
      </c>
      <c r="T24" t="s">
        <v>233</v>
      </c>
      <c r="U24" t="s">
        <v>526</v>
      </c>
      <c r="V24" t="s">
        <v>527</v>
      </c>
      <c r="W24" t="s">
        <v>208</v>
      </c>
    </row>
    <row r="25" spans="1:23" x14ac:dyDescent="0.2">
      <c r="A25" t="s">
        <v>193</v>
      </c>
      <c r="B25" t="s">
        <v>251</v>
      </c>
      <c r="C25" t="s">
        <v>268</v>
      </c>
      <c r="D25" t="s">
        <v>192</v>
      </c>
    </row>
    <row r="26" spans="1:23" x14ac:dyDescent="0.2">
      <c r="A26" t="s">
        <v>193</v>
      </c>
      <c r="B26" t="s">
        <v>253</v>
      </c>
      <c r="C26" t="s">
        <v>269</v>
      </c>
      <c r="D26" t="s">
        <v>192</v>
      </c>
    </row>
    <row r="27" spans="1:23" x14ac:dyDescent="0.2">
      <c r="A27" t="s">
        <v>193</v>
      </c>
      <c r="B27" t="s">
        <v>255</v>
      </c>
      <c r="C27" t="s">
        <v>270</v>
      </c>
      <c r="D27" t="s">
        <v>192</v>
      </c>
    </row>
    <row r="28" spans="1:23" x14ac:dyDescent="0.2">
      <c r="A28" t="s">
        <v>193</v>
      </c>
      <c r="B28" t="s">
        <v>257</v>
      </c>
      <c r="C28" t="s">
        <v>271</v>
      </c>
      <c r="D28" t="s">
        <v>192</v>
      </c>
    </row>
    <row r="29" spans="1:23" x14ac:dyDescent="0.2">
      <c r="A29" t="s">
        <v>193</v>
      </c>
      <c r="B29" t="s">
        <v>259</v>
      </c>
      <c r="C29" t="s">
        <v>272</v>
      </c>
      <c r="D29" t="s">
        <v>192</v>
      </c>
    </row>
    <row r="30" spans="1:23" x14ac:dyDescent="0.2">
      <c r="A30" t="s">
        <v>195</v>
      </c>
      <c r="B30" t="s">
        <v>237</v>
      </c>
      <c r="C30" t="s">
        <v>273</v>
      </c>
      <c r="D30" t="s">
        <v>192</v>
      </c>
    </row>
    <row r="31" spans="1:23" x14ac:dyDescent="0.2">
      <c r="A31" t="s">
        <v>195</v>
      </c>
      <c r="B31" t="s">
        <v>239</v>
      </c>
      <c r="C31" t="s">
        <v>274</v>
      </c>
      <c r="D31" t="s">
        <v>192</v>
      </c>
    </row>
    <row r="32" spans="1:23" x14ac:dyDescent="0.2">
      <c r="A32" t="s">
        <v>195</v>
      </c>
      <c r="B32" t="s">
        <v>240</v>
      </c>
      <c r="C32" t="s">
        <v>275</v>
      </c>
      <c r="D32" t="s">
        <v>192</v>
      </c>
    </row>
    <row r="33" spans="1:4" x14ac:dyDescent="0.2">
      <c r="A33" t="s">
        <v>195</v>
      </c>
      <c r="B33" t="s">
        <v>242</v>
      </c>
      <c r="C33" t="s">
        <v>276</v>
      </c>
      <c r="D33" t="s">
        <v>192</v>
      </c>
    </row>
    <row r="34" spans="1:4" x14ac:dyDescent="0.2">
      <c r="A34" t="s">
        <v>195</v>
      </c>
      <c r="B34" t="s">
        <v>244</v>
      </c>
      <c r="C34" t="s">
        <v>277</v>
      </c>
      <c r="D34" t="s">
        <v>192</v>
      </c>
    </row>
    <row r="35" spans="1:4" x14ac:dyDescent="0.2">
      <c r="A35" t="s">
        <v>195</v>
      </c>
      <c r="B35" t="s">
        <v>245</v>
      </c>
      <c r="C35" t="s">
        <v>278</v>
      </c>
      <c r="D35" t="s">
        <v>192</v>
      </c>
    </row>
    <row r="36" spans="1:4" x14ac:dyDescent="0.2">
      <c r="A36" t="s">
        <v>195</v>
      </c>
      <c r="B36" t="s">
        <v>247</v>
      </c>
      <c r="C36" t="s">
        <v>279</v>
      </c>
      <c r="D36" t="s">
        <v>192</v>
      </c>
    </row>
    <row r="37" spans="1:4" x14ac:dyDescent="0.2">
      <c r="A37" t="s">
        <v>195</v>
      </c>
      <c r="B37" t="s">
        <v>249</v>
      </c>
      <c r="C37" t="s">
        <v>280</v>
      </c>
      <c r="D37" t="s">
        <v>192</v>
      </c>
    </row>
    <row r="38" spans="1:4" x14ac:dyDescent="0.2">
      <c r="A38" t="s">
        <v>195</v>
      </c>
      <c r="B38" t="s">
        <v>251</v>
      </c>
      <c r="C38" t="s">
        <v>281</v>
      </c>
      <c r="D38" t="s">
        <v>192</v>
      </c>
    </row>
    <row r="39" spans="1:4" x14ac:dyDescent="0.2">
      <c r="A39" t="s">
        <v>195</v>
      </c>
      <c r="B39" t="s">
        <v>253</v>
      </c>
      <c r="C39" t="s">
        <v>282</v>
      </c>
      <c r="D39" t="s">
        <v>192</v>
      </c>
    </row>
    <row r="40" spans="1:4" x14ac:dyDescent="0.2">
      <c r="A40" t="s">
        <v>195</v>
      </c>
      <c r="B40" t="s">
        <v>255</v>
      </c>
      <c r="C40" t="s">
        <v>283</v>
      </c>
      <c r="D40" t="s">
        <v>192</v>
      </c>
    </row>
    <row r="41" spans="1:4" x14ac:dyDescent="0.2">
      <c r="A41" t="s">
        <v>195</v>
      </c>
      <c r="B41" t="s">
        <v>257</v>
      </c>
      <c r="C41" t="s">
        <v>284</v>
      </c>
      <c r="D41" t="s">
        <v>192</v>
      </c>
    </row>
    <row r="42" spans="1:4" x14ac:dyDescent="0.2">
      <c r="A42" t="s">
        <v>195</v>
      </c>
      <c r="B42" t="s">
        <v>259</v>
      </c>
      <c r="C42" t="s">
        <v>285</v>
      </c>
      <c r="D42" t="s">
        <v>192</v>
      </c>
    </row>
    <row r="43" spans="1:4" x14ac:dyDescent="0.2">
      <c r="A43" t="s">
        <v>206</v>
      </c>
      <c r="B43" t="s">
        <v>237</v>
      </c>
      <c r="C43" t="s">
        <v>286</v>
      </c>
      <c r="D43" t="s">
        <v>208</v>
      </c>
    </row>
    <row r="44" spans="1:4" x14ac:dyDescent="0.2">
      <c r="A44" t="s">
        <v>206</v>
      </c>
      <c r="B44" t="s">
        <v>239</v>
      </c>
      <c r="C44" t="s">
        <v>287</v>
      </c>
      <c r="D44" t="s">
        <v>208</v>
      </c>
    </row>
    <row r="45" spans="1:4" x14ac:dyDescent="0.2">
      <c r="A45" t="s">
        <v>206</v>
      </c>
      <c r="B45" t="s">
        <v>240</v>
      </c>
      <c r="C45" t="s">
        <v>288</v>
      </c>
      <c r="D45" t="s">
        <v>208</v>
      </c>
    </row>
    <row r="46" spans="1:4" x14ac:dyDescent="0.2">
      <c r="A46" t="s">
        <v>206</v>
      </c>
      <c r="B46" t="s">
        <v>242</v>
      </c>
      <c r="C46" t="s">
        <v>289</v>
      </c>
      <c r="D46" t="s">
        <v>208</v>
      </c>
    </row>
    <row r="47" spans="1:4" x14ac:dyDescent="0.2">
      <c r="A47" t="s">
        <v>206</v>
      </c>
      <c r="B47" t="s">
        <v>244</v>
      </c>
      <c r="C47" t="s">
        <v>290</v>
      </c>
      <c r="D47" t="s">
        <v>208</v>
      </c>
    </row>
    <row r="48" spans="1:4" x14ac:dyDescent="0.2">
      <c r="A48" t="s">
        <v>206</v>
      </c>
      <c r="B48" t="s">
        <v>245</v>
      </c>
      <c r="C48" t="s">
        <v>291</v>
      </c>
      <c r="D48" t="s">
        <v>208</v>
      </c>
    </row>
    <row r="49" spans="1:4" x14ac:dyDescent="0.2">
      <c r="A49" t="s">
        <v>206</v>
      </c>
      <c r="B49" t="s">
        <v>247</v>
      </c>
      <c r="C49" t="s">
        <v>292</v>
      </c>
      <c r="D49" t="s">
        <v>208</v>
      </c>
    </row>
    <row r="50" spans="1:4" x14ac:dyDescent="0.2">
      <c r="A50" t="s">
        <v>206</v>
      </c>
      <c r="B50" t="s">
        <v>249</v>
      </c>
      <c r="C50" t="s">
        <v>293</v>
      </c>
      <c r="D50" t="s">
        <v>208</v>
      </c>
    </row>
    <row r="51" spans="1:4" x14ac:dyDescent="0.2">
      <c r="A51" t="s">
        <v>206</v>
      </c>
      <c r="B51" t="s">
        <v>251</v>
      </c>
      <c r="C51" t="s">
        <v>294</v>
      </c>
      <c r="D51" t="s">
        <v>208</v>
      </c>
    </row>
    <row r="52" spans="1:4" x14ac:dyDescent="0.2">
      <c r="A52" t="s">
        <v>206</v>
      </c>
      <c r="B52" t="s">
        <v>253</v>
      </c>
      <c r="C52" t="s">
        <v>295</v>
      </c>
      <c r="D52" t="s">
        <v>208</v>
      </c>
    </row>
    <row r="53" spans="1:4" x14ac:dyDescent="0.2">
      <c r="A53" t="s">
        <v>206</v>
      </c>
      <c r="B53" t="s">
        <v>255</v>
      </c>
      <c r="C53" t="s">
        <v>296</v>
      </c>
      <c r="D53" t="s">
        <v>208</v>
      </c>
    </row>
    <row r="54" spans="1:4" x14ac:dyDescent="0.2">
      <c r="A54" t="s">
        <v>206</v>
      </c>
      <c r="B54" t="s">
        <v>257</v>
      </c>
      <c r="C54" t="s">
        <v>297</v>
      </c>
      <c r="D54" t="s">
        <v>208</v>
      </c>
    </row>
    <row r="55" spans="1:4" x14ac:dyDescent="0.2">
      <c r="A55" t="s">
        <v>206</v>
      </c>
      <c r="B55" t="s">
        <v>259</v>
      </c>
      <c r="C55" t="s">
        <v>298</v>
      </c>
      <c r="D55" t="s">
        <v>208</v>
      </c>
    </row>
    <row r="56" spans="1:4" x14ac:dyDescent="0.2">
      <c r="A56" t="s">
        <v>209</v>
      </c>
      <c r="B56" t="s">
        <v>237</v>
      </c>
      <c r="C56" t="s">
        <v>299</v>
      </c>
      <c r="D56" t="s">
        <v>208</v>
      </c>
    </row>
    <row r="57" spans="1:4" x14ac:dyDescent="0.2">
      <c r="A57" t="s">
        <v>209</v>
      </c>
      <c r="B57" t="s">
        <v>239</v>
      </c>
      <c r="C57" t="s">
        <v>300</v>
      </c>
      <c r="D57" t="s">
        <v>208</v>
      </c>
    </row>
    <row r="58" spans="1:4" x14ac:dyDescent="0.2">
      <c r="A58" t="s">
        <v>209</v>
      </c>
      <c r="B58" t="s">
        <v>240</v>
      </c>
      <c r="C58" t="s">
        <v>301</v>
      </c>
      <c r="D58" t="s">
        <v>208</v>
      </c>
    </row>
    <row r="59" spans="1:4" x14ac:dyDescent="0.2">
      <c r="A59" t="s">
        <v>209</v>
      </c>
      <c r="B59" t="s">
        <v>242</v>
      </c>
      <c r="C59" t="s">
        <v>302</v>
      </c>
      <c r="D59" t="s">
        <v>208</v>
      </c>
    </row>
    <row r="60" spans="1:4" x14ac:dyDescent="0.2">
      <c r="A60" t="s">
        <v>209</v>
      </c>
      <c r="B60" t="s">
        <v>244</v>
      </c>
      <c r="C60" t="s">
        <v>303</v>
      </c>
      <c r="D60" t="s">
        <v>208</v>
      </c>
    </row>
    <row r="61" spans="1:4" x14ac:dyDescent="0.2">
      <c r="A61" t="s">
        <v>209</v>
      </c>
      <c r="B61" t="s">
        <v>245</v>
      </c>
      <c r="C61" t="s">
        <v>304</v>
      </c>
      <c r="D61" t="s">
        <v>208</v>
      </c>
    </row>
    <row r="62" spans="1:4" x14ac:dyDescent="0.2">
      <c r="A62" t="s">
        <v>209</v>
      </c>
      <c r="B62" t="s">
        <v>247</v>
      </c>
      <c r="C62" t="s">
        <v>305</v>
      </c>
      <c r="D62" t="s">
        <v>208</v>
      </c>
    </row>
    <row r="63" spans="1:4" x14ac:dyDescent="0.2">
      <c r="A63" t="s">
        <v>209</v>
      </c>
      <c r="B63" t="s">
        <v>249</v>
      </c>
      <c r="C63" t="s">
        <v>306</v>
      </c>
      <c r="D63" t="s">
        <v>208</v>
      </c>
    </row>
    <row r="64" spans="1:4" x14ac:dyDescent="0.2">
      <c r="A64" t="s">
        <v>209</v>
      </c>
      <c r="B64" t="s">
        <v>251</v>
      </c>
      <c r="C64" t="s">
        <v>307</v>
      </c>
      <c r="D64" t="s">
        <v>208</v>
      </c>
    </row>
    <row r="65" spans="1:4" x14ac:dyDescent="0.2">
      <c r="A65" t="s">
        <v>209</v>
      </c>
      <c r="B65" t="s">
        <v>253</v>
      </c>
      <c r="C65" t="s">
        <v>308</v>
      </c>
      <c r="D65" t="s">
        <v>208</v>
      </c>
    </row>
    <row r="66" spans="1:4" x14ac:dyDescent="0.2">
      <c r="A66" t="s">
        <v>209</v>
      </c>
      <c r="B66" t="s">
        <v>255</v>
      </c>
      <c r="C66" t="s">
        <v>309</v>
      </c>
      <c r="D66" t="s">
        <v>208</v>
      </c>
    </row>
    <row r="67" spans="1:4" x14ac:dyDescent="0.2">
      <c r="A67" t="s">
        <v>209</v>
      </c>
      <c r="B67" t="s">
        <v>257</v>
      </c>
      <c r="C67" t="s">
        <v>310</v>
      </c>
      <c r="D67" t="s">
        <v>208</v>
      </c>
    </row>
    <row r="68" spans="1:4" x14ac:dyDescent="0.2">
      <c r="A68" t="s">
        <v>209</v>
      </c>
      <c r="B68" t="s">
        <v>259</v>
      </c>
      <c r="C68" t="s">
        <v>311</v>
      </c>
      <c r="D68" t="s">
        <v>208</v>
      </c>
    </row>
    <row r="69" spans="1:4" x14ac:dyDescent="0.2">
      <c r="A69" t="s">
        <v>211</v>
      </c>
      <c r="B69" t="s">
        <v>237</v>
      </c>
      <c r="C69" t="s">
        <v>312</v>
      </c>
      <c r="D69" t="s">
        <v>208</v>
      </c>
    </row>
    <row r="70" spans="1:4" x14ac:dyDescent="0.2">
      <c r="A70" t="s">
        <v>211</v>
      </c>
      <c r="B70" t="s">
        <v>239</v>
      </c>
      <c r="C70" t="s">
        <v>313</v>
      </c>
      <c r="D70" t="s">
        <v>208</v>
      </c>
    </row>
    <row r="71" spans="1:4" x14ac:dyDescent="0.2">
      <c r="A71" t="s">
        <v>211</v>
      </c>
      <c r="B71" t="s">
        <v>240</v>
      </c>
      <c r="C71" t="s">
        <v>314</v>
      </c>
      <c r="D71" t="s">
        <v>208</v>
      </c>
    </row>
    <row r="72" spans="1:4" x14ac:dyDescent="0.2">
      <c r="A72" t="s">
        <v>211</v>
      </c>
      <c r="B72" t="s">
        <v>242</v>
      </c>
      <c r="C72" t="s">
        <v>315</v>
      </c>
      <c r="D72" t="s">
        <v>208</v>
      </c>
    </row>
    <row r="73" spans="1:4" x14ac:dyDescent="0.2">
      <c r="A73" t="s">
        <v>211</v>
      </c>
      <c r="B73" t="s">
        <v>244</v>
      </c>
      <c r="C73" t="s">
        <v>316</v>
      </c>
      <c r="D73" t="s">
        <v>208</v>
      </c>
    </row>
    <row r="74" spans="1:4" x14ac:dyDescent="0.2">
      <c r="A74" t="s">
        <v>211</v>
      </c>
      <c r="B74" t="s">
        <v>245</v>
      </c>
      <c r="C74" t="s">
        <v>317</v>
      </c>
      <c r="D74" t="s">
        <v>208</v>
      </c>
    </row>
    <row r="75" spans="1:4" x14ac:dyDescent="0.2">
      <c r="A75" t="s">
        <v>211</v>
      </c>
      <c r="B75" t="s">
        <v>247</v>
      </c>
      <c r="C75" t="s">
        <v>318</v>
      </c>
      <c r="D75" t="s">
        <v>208</v>
      </c>
    </row>
    <row r="76" spans="1:4" x14ac:dyDescent="0.2">
      <c r="A76" t="s">
        <v>211</v>
      </c>
      <c r="B76" t="s">
        <v>249</v>
      </c>
      <c r="C76" t="s">
        <v>319</v>
      </c>
      <c r="D76" t="s">
        <v>208</v>
      </c>
    </row>
    <row r="77" spans="1:4" x14ac:dyDescent="0.2">
      <c r="A77" t="s">
        <v>211</v>
      </c>
      <c r="B77" t="s">
        <v>251</v>
      </c>
      <c r="C77" t="s">
        <v>320</v>
      </c>
      <c r="D77" t="s">
        <v>208</v>
      </c>
    </row>
    <row r="78" spans="1:4" x14ac:dyDescent="0.2">
      <c r="A78" t="s">
        <v>211</v>
      </c>
      <c r="B78" t="s">
        <v>253</v>
      </c>
      <c r="C78" t="s">
        <v>321</v>
      </c>
      <c r="D78" t="s">
        <v>208</v>
      </c>
    </row>
    <row r="79" spans="1:4" x14ac:dyDescent="0.2">
      <c r="A79" t="s">
        <v>211</v>
      </c>
      <c r="B79" t="s">
        <v>255</v>
      </c>
      <c r="C79" t="s">
        <v>322</v>
      </c>
      <c r="D79" t="s">
        <v>208</v>
      </c>
    </row>
    <row r="80" spans="1:4" x14ac:dyDescent="0.2">
      <c r="A80" t="s">
        <v>211</v>
      </c>
      <c r="B80" t="s">
        <v>257</v>
      </c>
      <c r="C80" t="s">
        <v>323</v>
      </c>
      <c r="D80" t="s">
        <v>208</v>
      </c>
    </row>
    <row r="81" spans="1:4" x14ac:dyDescent="0.2">
      <c r="A81" t="s">
        <v>211</v>
      </c>
      <c r="B81" t="s">
        <v>259</v>
      </c>
      <c r="C81" t="s">
        <v>324</v>
      </c>
      <c r="D81" t="s">
        <v>208</v>
      </c>
    </row>
    <row r="82" spans="1:4" x14ac:dyDescent="0.2">
      <c r="A82" t="s">
        <v>213</v>
      </c>
      <c r="B82" t="s">
        <v>237</v>
      </c>
      <c r="C82" t="s">
        <v>325</v>
      </c>
      <c r="D82" t="s">
        <v>208</v>
      </c>
    </row>
    <row r="83" spans="1:4" x14ac:dyDescent="0.2">
      <c r="A83" t="s">
        <v>213</v>
      </c>
      <c r="B83" t="s">
        <v>239</v>
      </c>
      <c r="C83">
        <v>0</v>
      </c>
      <c r="D83" t="s">
        <v>208</v>
      </c>
    </row>
    <row r="84" spans="1:4" x14ac:dyDescent="0.2">
      <c r="A84" t="s">
        <v>213</v>
      </c>
      <c r="B84" t="s">
        <v>240</v>
      </c>
      <c r="C84" t="s">
        <v>326</v>
      </c>
      <c r="D84" t="s">
        <v>208</v>
      </c>
    </row>
    <row r="85" spans="1:4" x14ac:dyDescent="0.2">
      <c r="A85" t="s">
        <v>213</v>
      </c>
      <c r="B85" t="s">
        <v>242</v>
      </c>
      <c r="C85" t="s">
        <v>327</v>
      </c>
      <c r="D85" t="s">
        <v>208</v>
      </c>
    </row>
    <row r="86" spans="1:4" x14ac:dyDescent="0.2">
      <c r="A86" t="s">
        <v>213</v>
      </c>
      <c r="B86" t="s">
        <v>244</v>
      </c>
      <c r="C86" t="s">
        <v>328</v>
      </c>
      <c r="D86" t="s">
        <v>208</v>
      </c>
    </row>
    <row r="87" spans="1:4" x14ac:dyDescent="0.2">
      <c r="A87" t="s">
        <v>213</v>
      </c>
      <c r="B87" t="s">
        <v>245</v>
      </c>
      <c r="C87" t="s">
        <v>329</v>
      </c>
      <c r="D87" t="s">
        <v>208</v>
      </c>
    </row>
    <row r="88" spans="1:4" x14ac:dyDescent="0.2">
      <c r="A88" t="s">
        <v>213</v>
      </c>
      <c r="B88" t="s">
        <v>247</v>
      </c>
      <c r="C88" t="s">
        <v>330</v>
      </c>
      <c r="D88" t="s">
        <v>208</v>
      </c>
    </row>
    <row r="89" spans="1:4" x14ac:dyDescent="0.2">
      <c r="A89" t="s">
        <v>213</v>
      </c>
      <c r="B89" t="s">
        <v>249</v>
      </c>
      <c r="C89" t="s">
        <v>331</v>
      </c>
      <c r="D89" t="s">
        <v>208</v>
      </c>
    </row>
    <row r="90" spans="1:4" x14ac:dyDescent="0.2">
      <c r="A90" t="s">
        <v>213</v>
      </c>
      <c r="B90" t="s">
        <v>251</v>
      </c>
      <c r="C90" t="s">
        <v>332</v>
      </c>
      <c r="D90" t="s">
        <v>208</v>
      </c>
    </row>
    <row r="91" spans="1:4" x14ac:dyDescent="0.2">
      <c r="A91" t="s">
        <v>213</v>
      </c>
      <c r="B91" t="s">
        <v>253</v>
      </c>
      <c r="C91" t="s">
        <v>333</v>
      </c>
      <c r="D91" t="s">
        <v>208</v>
      </c>
    </row>
    <row r="92" spans="1:4" x14ac:dyDescent="0.2">
      <c r="A92" t="s">
        <v>213</v>
      </c>
      <c r="B92" t="s">
        <v>255</v>
      </c>
      <c r="C92" t="s">
        <v>334</v>
      </c>
      <c r="D92" t="s">
        <v>208</v>
      </c>
    </row>
    <row r="93" spans="1:4" x14ac:dyDescent="0.2">
      <c r="A93" t="s">
        <v>213</v>
      </c>
      <c r="B93" t="s">
        <v>257</v>
      </c>
      <c r="C93" t="s">
        <v>335</v>
      </c>
      <c r="D93" t="s">
        <v>208</v>
      </c>
    </row>
    <row r="94" spans="1:4" x14ac:dyDescent="0.2">
      <c r="A94" t="s">
        <v>213</v>
      </c>
      <c r="B94" t="s">
        <v>259</v>
      </c>
      <c r="C94" t="s">
        <v>336</v>
      </c>
      <c r="D94" t="s">
        <v>208</v>
      </c>
    </row>
    <row r="95" spans="1:4" x14ac:dyDescent="0.2">
      <c r="A95" t="s">
        <v>215</v>
      </c>
      <c r="B95" t="s">
        <v>237</v>
      </c>
      <c r="C95" t="s">
        <v>337</v>
      </c>
      <c r="D95" t="s">
        <v>192</v>
      </c>
    </row>
    <row r="96" spans="1:4" x14ac:dyDescent="0.2">
      <c r="A96" t="s">
        <v>215</v>
      </c>
      <c r="B96" t="s">
        <v>239</v>
      </c>
      <c r="C96" t="s">
        <v>338</v>
      </c>
      <c r="D96" t="s">
        <v>192</v>
      </c>
    </row>
    <row r="97" spans="1:4" x14ac:dyDescent="0.2">
      <c r="A97" t="s">
        <v>215</v>
      </c>
      <c r="B97" t="s">
        <v>240</v>
      </c>
      <c r="C97" t="s">
        <v>339</v>
      </c>
      <c r="D97" t="s">
        <v>192</v>
      </c>
    </row>
    <row r="98" spans="1:4" x14ac:dyDescent="0.2">
      <c r="A98" t="s">
        <v>215</v>
      </c>
      <c r="B98" t="s">
        <v>242</v>
      </c>
      <c r="C98" t="s">
        <v>340</v>
      </c>
      <c r="D98" t="s">
        <v>192</v>
      </c>
    </row>
    <row r="99" spans="1:4" x14ac:dyDescent="0.2">
      <c r="A99" t="s">
        <v>215</v>
      </c>
      <c r="B99" t="s">
        <v>244</v>
      </c>
      <c r="C99" t="s">
        <v>341</v>
      </c>
      <c r="D99" t="s">
        <v>192</v>
      </c>
    </row>
    <row r="100" spans="1:4" x14ac:dyDescent="0.2">
      <c r="A100" t="s">
        <v>215</v>
      </c>
      <c r="B100" t="s">
        <v>245</v>
      </c>
      <c r="C100" t="s">
        <v>342</v>
      </c>
      <c r="D100" t="s">
        <v>192</v>
      </c>
    </row>
    <row r="101" spans="1:4" x14ac:dyDescent="0.2">
      <c r="A101" t="s">
        <v>215</v>
      </c>
      <c r="B101" t="s">
        <v>247</v>
      </c>
      <c r="C101" t="s">
        <v>343</v>
      </c>
      <c r="D101" t="s">
        <v>192</v>
      </c>
    </row>
    <row r="102" spans="1:4" x14ac:dyDescent="0.2">
      <c r="A102" t="s">
        <v>215</v>
      </c>
      <c r="B102" t="s">
        <v>249</v>
      </c>
      <c r="C102" t="s">
        <v>344</v>
      </c>
      <c r="D102" t="s">
        <v>192</v>
      </c>
    </row>
    <row r="103" spans="1:4" x14ac:dyDescent="0.2">
      <c r="A103" t="s">
        <v>215</v>
      </c>
      <c r="B103" t="s">
        <v>251</v>
      </c>
      <c r="C103" t="s">
        <v>345</v>
      </c>
      <c r="D103" t="s">
        <v>192</v>
      </c>
    </row>
    <row r="104" spans="1:4" x14ac:dyDescent="0.2">
      <c r="A104" t="s">
        <v>215</v>
      </c>
      <c r="B104" t="s">
        <v>253</v>
      </c>
      <c r="C104" t="s">
        <v>346</v>
      </c>
      <c r="D104" t="s">
        <v>192</v>
      </c>
    </row>
    <row r="105" spans="1:4" x14ac:dyDescent="0.2">
      <c r="A105" t="s">
        <v>215</v>
      </c>
      <c r="B105" t="s">
        <v>255</v>
      </c>
      <c r="C105" t="s">
        <v>347</v>
      </c>
      <c r="D105" t="s">
        <v>192</v>
      </c>
    </row>
    <row r="106" spans="1:4" x14ac:dyDescent="0.2">
      <c r="A106" t="s">
        <v>215</v>
      </c>
      <c r="B106" t="s">
        <v>257</v>
      </c>
      <c r="C106" t="s">
        <v>348</v>
      </c>
      <c r="D106" t="s">
        <v>192</v>
      </c>
    </row>
    <row r="107" spans="1:4" x14ac:dyDescent="0.2">
      <c r="A107" t="s">
        <v>215</v>
      </c>
      <c r="B107" t="s">
        <v>259</v>
      </c>
      <c r="C107" t="s">
        <v>349</v>
      </c>
      <c r="D107" t="s">
        <v>192</v>
      </c>
    </row>
    <row r="108" spans="1:4" x14ac:dyDescent="0.2">
      <c r="A108" t="s">
        <v>217</v>
      </c>
      <c r="B108" t="s">
        <v>237</v>
      </c>
      <c r="C108" t="s">
        <v>350</v>
      </c>
      <c r="D108" t="s">
        <v>192</v>
      </c>
    </row>
    <row r="109" spans="1:4" x14ac:dyDescent="0.2">
      <c r="A109" t="s">
        <v>217</v>
      </c>
      <c r="B109" t="s">
        <v>239</v>
      </c>
      <c r="C109">
        <v>0</v>
      </c>
      <c r="D109" t="s">
        <v>192</v>
      </c>
    </row>
    <row r="110" spans="1:4" x14ac:dyDescent="0.2">
      <c r="A110" t="s">
        <v>217</v>
      </c>
      <c r="B110" t="s">
        <v>240</v>
      </c>
      <c r="C110" t="s">
        <v>351</v>
      </c>
      <c r="D110" t="s">
        <v>192</v>
      </c>
    </row>
    <row r="111" spans="1:4" x14ac:dyDescent="0.2">
      <c r="A111" t="s">
        <v>217</v>
      </c>
      <c r="B111" t="s">
        <v>242</v>
      </c>
      <c r="C111" t="s">
        <v>352</v>
      </c>
      <c r="D111" t="s">
        <v>192</v>
      </c>
    </row>
    <row r="112" spans="1:4" x14ac:dyDescent="0.2">
      <c r="A112" t="s">
        <v>217</v>
      </c>
      <c r="B112" t="s">
        <v>244</v>
      </c>
      <c r="C112" t="s">
        <v>353</v>
      </c>
      <c r="D112" t="s">
        <v>192</v>
      </c>
    </row>
    <row r="113" spans="1:4" x14ac:dyDescent="0.2">
      <c r="A113" t="s">
        <v>217</v>
      </c>
      <c r="B113" t="s">
        <v>245</v>
      </c>
      <c r="C113" t="s">
        <v>354</v>
      </c>
      <c r="D113" t="s">
        <v>192</v>
      </c>
    </row>
    <row r="114" spans="1:4" x14ac:dyDescent="0.2">
      <c r="A114" t="s">
        <v>217</v>
      </c>
      <c r="B114" t="s">
        <v>247</v>
      </c>
      <c r="C114" t="s">
        <v>355</v>
      </c>
      <c r="D114" t="s">
        <v>192</v>
      </c>
    </row>
    <row r="115" spans="1:4" x14ac:dyDescent="0.2">
      <c r="A115" t="s">
        <v>217</v>
      </c>
      <c r="B115" t="s">
        <v>249</v>
      </c>
      <c r="C115" t="s">
        <v>356</v>
      </c>
      <c r="D115" t="s">
        <v>192</v>
      </c>
    </row>
    <row r="116" spans="1:4" x14ac:dyDescent="0.2">
      <c r="A116" t="s">
        <v>217</v>
      </c>
      <c r="B116" t="s">
        <v>251</v>
      </c>
      <c r="C116" t="s">
        <v>357</v>
      </c>
      <c r="D116" t="s">
        <v>192</v>
      </c>
    </row>
    <row r="117" spans="1:4" x14ac:dyDescent="0.2">
      <c r="A117" t="s">
        <v>217</v>
      </c>
      <c r="B117" t="s">
        <v>253</v>
      </c>
      <c r="C117" t="s">
        <v>358</v>
      </c>
      <c r="D117" t="s">
        <v>192</v>
      </c>
    </row>
    <row r="118" spans="1:4" x14ac:dyDescent="0.2">
      <c r="A118" t="s">
        <v>217</v>
      </c>
      <c r="B118" t="s">
        <v>255</v>
      </c>
      <c r="C118" t="s">
        <v>359</v>
      </c>
      <c r="D118" t="s">
        <v>192</v>
      </c>
    </row>
    <row r="119" spans="1:4" x14ac:dyDescent="0.2">
      <c r="A119" t="s">
        <v>217</v>
      </c>
      <c r="B119" t="s">
        <v>257</v>
      </c>
      <c r="C119" t="s">
        <v>360</v>
      </c>
      <c r="D119" t="s">
        <v>192</v>
      </c>
    </row>
    <row r="120" spans="1:4" x14ac:dyDescent="0.2">
      <c r="A120" t="s">
        <v>217</v>
      </c>
      <c r="B120" t="s">
        <v>259</v>
      </c>
      <c r="C120" t="s">
        <v>361</v>
      </c>
      <c r="D120" t="s">
        <v>192</v>
      </c>
    </row>
    <row r="121" spans="1:4" x14ac:dyDescent="0.2">
      <c r="A121" t="s">
        <v>219</v>
      </c>
      <c r="B121" t="s">
        <v>237</v>
      </c>
      <c r="C121" t="s">
        <v>362</v>
      </c>
      <c r="D121" t="s">
        <v>192</v>
      </c>
    </row>
    <row r="122" spans="1:4" x14ac:dyDescent="0.2">
      <c r="A122" t="s">
        <v>219</v>
      </c>
      <c r="B122" t="s">
        <v>239</v>
      </c>
      <c r="C122" t="s">
        <v>363</v>
      </c>
      <c r="D122" t="s">
        <v>192</v>
      </c>
    </row>
    <row r="123" spans="1:4" x14ac:dyDescent="0.2">
      <c r="A123" t="s">
        <v>219</v>
      </c>
      <c r="B123" t="s">
        <v>240</v>
      </c>
      <c r="C123" t="s">
        <v>364</v>
      </c>
      <c r="D123" t="s">
        <v>192</v>
      </c>
    </row>
    <row r="124" spans="1:4" x14ac:dyDescent="0.2">
      <c r="A124" t="s">
        <v>219</v>
      </c>
      <c r="B124" t="s">
        <v>242</v>
      </c>
      <c r="C124" t="s">
        <v>365</v>
      </c>
      <c r="D124" t="s">
        <v>192</v>
      </c>
    </row>
    <row r="125" spans="1:4" x14ac:dyDescent="0.2">
      <c r="A125" t="s">
        <v>219</v>
      </c>
      <c r="B125" t="s">
        <v>244</v>
      </c>
      <c r="C125" t="s">
        <v>366</v>
      </c>
      <c r="D125" t="s">
        <v>192</v>
      </c>
    </row>
    <row r="126" spans="1:4" x14ac:dyDescent="0.2">
      <c r="A126" t="s">
        <v>219</v>
      </c>
      <c r="B126" t="s">
        <v>245</v>
      </c>
      <c r="C126" t="s">
        <v>367</v>
      </c>
      <c r="D126" t="s">
        <v>192</v>
      </c>
    </row>
    <row r="127" spans="1:4" x14ac:dyDescent="0.2">
      <c r="A127" t="s">
        <v>219</v>
      </c>
      <c r="B127" t="s">
        <v>247</v>
      </c>
      <c r="C127" t="s">
        <v>368</v>
      </c>
      <c r="D127" t="s">
        <v>192</v>
      </c>
    </row>
    <row r="128" spans="1:4" x14ac:dyDescent="0.2">
      <c r="A128" t="s">
        <v>219</v>
      </c>
      <c r="B128" t="s">
        <v>249</v>
      </c>
      <c r="C128" t="s">
        <v>369</v>
      </c>
      <c r="D128" t="s">
        <v>192</v>
      </c>
    </row>
    <row r="129" spans="1:4" x14ac:dyDescent="0.2">
      <c r="A129" t="s">
        <v>219</v>
      </c>
      <c r="B129" t="s">
        <v>251</v>
      </c>
      <c r="C129" t="s">
        <v>370</v>
      </c>
      <c r="D129" t="s">
        <v>192</v>
      </c>
    </row>
    <row r="130" spans="1:4" x14ac:dyDescent="0.2">
      <c r="A130" t="s">
        <v>219</v>
      </c>
      <c r="B130" t="s">
        <v>253</v>
      </c>
      <c r="C130" t="s">
        <v>371</v>
      </c>
      <c r="D130" t="s">
        <v>192</v>
      </c>
    </row>
    <row r="131" spans="1:4" x14ac:dyDescent="0.2">
      <c r="A131" t="s">
        <v>219</v>
      </c>
      <c r="B131" t="s">
        <v>255</v>
      </c>
      <c r="C131" t="s">
        <v>372</v>
      </c>
      <c r="D131" t="s">
        <v>192</v>
      </c>
    </row>
    <row r="132" spans="1:4" x14ac:dyDescent="0.2">
      <c r="A132" t="s">
        <v>219</v>
      </c>
      <c r="B132" t="s">
        <v>257</v>
      </c>
      <c r="C132" t="s">
        <v>373</v>
      </c>
      <c r="D132" t="s">
        <v>192</v>
      </c>
    </row>
    <row r="133" spans="1:4" x14ac:dyDescent="0.2">
      <c r="A133" t="s">
        <v>219</v>
      </c>
      <c r="B133" t="s">
        <v>259</v>
      </c>
      <c r="C133" t="s">
        <v>374</v>
      </c>
      <c r="D133" t="s">
        <v>192</v>
      </c>
    </row>
    <row r="134" spans="1:4" x14ac:dyDescent="0.2">
      <c r="A134" t="s">
        <v>221</v>
      </c>
      <c r="B134" t="s">
        <v>237</v>
      </c>
      <c r="C134" t="s">
        <v>375</v>
      </c>
      <c r="D134" t="s">
        <v>192</v>
      </c>
    </row>
    <row r="135" spans="1:4" x14ac:dyDescent="0.2">
      <c r="A135" t="s">
        <v>221</v>
      </c>
      <c r="B135" t="s">
        <v>239</v>
      </c>
      <c r="C135" t="s">
        <v>376</v>
      </c>
      <c r="D135" t="s">
        <v>192</v>
      </c>
    </row>
    <row r="136" spans="1:4" x14ac:dyDescent="0.2">
      <c r="A136" t="s">
        <v>221</v>
      </c>
      <c r="B136" t="s">
        <v>240</v>
      </c>
      <c r="C136" t="s">
        <v>377</v>
      </c>
      <c r="D136" t="s">
        <v>192</v>
      </c>
    </row>
    <row r="137" spans="1:4" x14ac:dyDescent="0.2">
      <c r="A137" t="s">
        <v>221</v>
      </c>
      <c r="B137" t="s">
        <v>242</v>
      </c>
      <c r="C137" t="s">
        <v>378</v>
      </c>
      <c r="D137" t="s">
        <v>192</v>
      </c>
    </row>
    <row r="138" spans="1:4" x14ac:dyDescent="0.2">
      <c r="A138" t="s">
        <v>221</v>
      </c>
      <c r="B138" t="s">
        <v>244</v>
      </c>
      <c r="C138" t="s">
        <v>379</v>
      </c>
      <c r="D138" t="s">
        <v>192</v>
      </c>
    </row>
    <row r="139" spans="1:4" x14ac:dyDescent="0.2">
      <c r="A139" t="s">
        <v>221</v>
      </c>
      <c r="B139" t="s">
        <v>245</v>
      </c>
      <c r="C139" t="s">
        <v>380</v>
      </c>
      <c r="D139" t="s">
        <v>192</v>
      </c>
    </row>
    <row r="140" spans="1:4" x14ac:dyDescent="0.2">
      <c r="A140" t="s">
        <v>221</v>
      </c>
      <c r="B140" t="s">
        <v>247</v>
      </c>
      <c r="C140" t="s">
        <v>381</v>
      </c>
      <c r="D140" t="s">
        <v>192</v>
      </c>
    </row>
    <row r="141" spans="1:4" x14ac:dyDescent="0.2">
      <c r="A141" t="s">
        <v>221</v>
      </c>
      <c r="B141" t="s">
        <v>249</v>
      </c>
      <c r="C141" t="s">
        <v>382</v>
      </c>
      <c r="D141" t="s">
        <v>192</v>
      </c>
    </row>
    <row r="142" spans="1:4" x14ac:dyDescent="0.2">
      <c r="A142" t="s">
        <v>221</v>
      </c>
      <c r="B142" t="s">
        <v>251</v>
      </c>
      <c r="C142" t="s">
        <v>383</v>
      </c>
      <c r="D142" t="s">
        <v>192</v>
      </c>
    </row>
    <row r="143" spans="1:4" x14ac:dyDescent="0.2">
      <c r="A143" t="s">
        <v>221</v>
      </c>
      <c r="B143" t="s">
        <v>253</v>
      </c>
      <c r="C143" t="s">
        <v>384</v>
      </c>
      <c r="D143" t="s">
        <v>192</v>
      </c>
    </row>
    <row r="144" spans="1:4" x14ac:dyDescent="0.2">
      <c r="A144" t="s">
        <v>221</v>
      </c>
      <c r="B144" t="s">
        <v>255</v>
      </c>
      <c r="C144" t="s">
        <v>385</v>
      </c>
      <c r="D144" t="s">
        <v>192</v>
      </c>
    </row>
    <row r="145" spans="1:4" x14ac:dyDescent="0.2">
      <c r="A145" t="s">
        <v>221</v>
      </c>
      <c r="B145" t="s">
        <v>257</v>
      </c>
      <c r="C145" t="s">
        <v>386</v>
      </c>
      <c r="D145" t="s">
        <v>192</v>
      </c>
    </row>
    <row r="146" spans="1:4" x14ac:dyDescent="0.2">
      <c r="A146" t="s">
        <v>221</v>
      </c>
      <c r="B146" t="s">
        <v>259</v>
      </c>
      <c r="C146" t="s">
        <v>387</v>
      </c>
      <c r="D146" t="s">
        <v>192</v>
      </c>
    </row>
    <row r="147" spans="1:4" x14ac:dyDescent="0.2">
      <c r="A147" t="s">
        <v>229</v>
      </c>
      <c r="B147" t="s">
        <v>237</v>
      </c>
      <c r="C147" t="s">
        <v>388</v>
      </c>
      <c r="D147" t="s">
        <v>208</v>
      </c>
    </row>
    <row r="148" spans="1:4" x14ac:dyDescent="0.2">
      <c r="A148" t="s">
        <v>229</v>
      </c>
      <c r="B148" t="s">
        <v>239</v>
      </c>
      <c r="C148" t="s">
        <v>389</v>
      </c>
      <c r="D148" t="s">
        <v>208</v>
      </c>
    </row>
    <row r="149" spans="1:4" x14ac:dyDescent="0.2">
      <c r="A149" t="s">
        <v>229</v>
      </c>
      <c r="B149" t="s">
        <v>240</v>
      </c>
      <c r="C149" t="s">
        <v>390</v>
      </c>
      <c r="D149" t="s">
        <v>208</v>
      </c>
    </row>
    <row r="150" spans="1:4" x14ac:dyDescent="0.2">
      <c r="A150" t="s">
        <v>229</v>
      </c>
      <c r="B150" t="s">
        <v>242</v>
      </c>
      <c r="C150" t="s">
        <v>391</v>
      </c>
      <c r="D150" t="s">
        <v>208</v>
      </c>
    </row>
    <row r="151" spans="1:4" x14ac:dyDescent="0.2">
      <c r="A151" t="s">
        <v>229</v>
      </c>
      <c r="B151" t="s">
        <v>244</v>
      </c>
      <c r="C151" t="s">
        <v>392</v>
      </c>
      <c r="D151" t="s">
        <v>208</v>
      </c>
    </row>
    <row r="152" spans="1:4" x14ac:dyDescent="0.2">
      <c r="A152" t="s">
        <v>229</v>
      </c>
      <c r="B152" t="s">
        <v>245</v>
      </c>
      <c r="C152" t="s">
        <v>393</v>
      </c>
      <c r="D152" t="s">
        <v>208</v>
      </c>
    </row>
    <row r="153" spans="1:4" x14ac:dyDescent="0.2">
      <c r="A153" t="s">
        <v>229</v>
      </c>
      <c r="B153" t="s">
        <v>247</v>
      </c>
      <c r="C153" t="s">
        <v>394</v>
      </c>
      <c r="D153" t="s">
        <v>208</v>
      </c>
    </row>
    <row r="154" spans="1:4" x14ac:dyDescent="0.2">
      <c r="A154" t="s">
        <v>229</v>
      </c>
      <c r="B154" t="s">
        <v>249</v>
      </c>
      <c r="C154" t="s">
        <v>395</v>
      </c>
      <c r="D154" t="s">
        <v>208</v>
      </c>
    </row>
    <row r="155" spans="1:4" x14ac:dyDescent="0.2">
      <c r="A155" t="s">
        <v>229</v>
      </c>
      <c r="B155" t="s">
        <v>251</v>
      </c>
      <c r="C155" t="s">
        <v>396</v>
      </c>
      <c r="D155" t="s">
        <v>208</v>
      </c>
    </row>
    <row r="156" spans="1:4" x14ac:dyDescent="0.2">
      <c r="A156" t="s">
        <v>229</v>
      </c>
      <c r="B156" t="s">
        <v>253</v>
      </c>
      <c r="C156" t="s">
        <v>397</v>
      </c>
      <c r="D156" t="s">
        <v>208</v>
      </c>
    </row>
    <row r="157" spans="1:4" x14ac:dyDescent="0.2">
      <c r="A157" t="s">
        <v>229</v>
      </c>
      <c r="B157" t="s">
        <v>255</v>
      </c>
      <c r="C157" t="s">
        <v>398</v>
      </c>
      <c r="D157" t="s">
        <v>208</v>
      </c>
    </row>
    <row r="158" spans="1:4" x14ac:dyDescent="0.2">
      <c r="A158" t="s">
        <v>229</v>
      </c>
      <c r="B158" t="s">
        <v>257</v>
      </c>
      <c r="C158" t="s">
        <v>399</v>
      </c>
      <c r="D158" t="s">
        <v>208</v>
      </c>
    </row>
    <row r="159" spans="1:4" x14ac:dyDescent="0.2">
      <c r="A159" t="s">
        <v>229</v>
      </c>
      <c r="B159" t="s">
        <v>259</v>
      </c>
      <c r="C159" t="s">
        <v>400</v>
      </c>
      <c r="D159" t="s">
        <v>208</v>
      </c>
    </row>
    <row r="160" spans="1:4" x14ac:dyDescent="0.2">
      <c r="A160" t="s">
        <v>231</v>
      </c>
      <c r="B160" t="s">
        <v>237</v>
      </c>
      <c r="C160" t="s">
        <v>401</v>
      </c>
      <c r="D160" t="s">
        <v>208</v>
      </c>
    </row>
    <row r="161" spans="1:4" x14ac:dyDescent="0.2">
      <c r="A161" t="s">
        <v>231</v>
      </c>
      <c r="B161" t="s">
        <v>239</v>
      </c>
      <c r="C161" t="s">
        <v>402</v>
      </c>
      <c r="D161" t="s">
        <v>208</v>
      </c>
    </row>
    <row r="162" spans="1:4" x14ac:dyDescent="0.2">
      <c r="A162" t="s">
        <v>231</v>
      </c>
      <c r="B162" t="s">
        <v>240</v>
      </c>
      <c r="C162" t="s">
        <v>403</v>
      </c>
      <c r="D162" t="s">
        <v>208</v>
      </c>
    </row>
    <row r="163" spans="1:4" x14ac:dyDescent="0.2">
      <c r="A163" t="s">
        <v>231</v>
      </c>
      <c r="B163" t="s">
        <v>242</v>
      </c>
      <c r="C163" t="s">
        <v>404</v>
      </c>
      <c r="D163" t="s">
        <v>208</v>
      </c>
    </row>
    <row r="164" spans="1:4" x14ac:dyDescent="0.2">
      <c r="A164" t="s">
        <v>231</v>
      </c>
      <c r="B164" t="s">
        <v>244</v>
      </c>
      <c r="C164" t="s">
        <v>405</v>
      </c>
      <c r="D164" t="s">
        <v>208</v>
      </c>
    </row>
    <row r="165" spans="1:4" x14ac:dyDescent="0.2">
      <c r="A165" t="s">
        <v>231</v>
      </c>
      <c r="B165" t="s">
        <v>245</v>
      </c>
      <c r="C165" t="s">
        <v>406</v>
      </c>
      <c r="D165" t="s">
        <v>208</v>
      </c>
    </row>
    <row r="166" spans="1:4" x14ac:dyDescent="0.2">
      <c r="A166" t="s">
        <v>231</v>
      </c>
      <c r="B166" t="s">
        <v>247</v>
      </c>
      <c r="C166" t="s">
        <v>407</v>
      </c>
      <c r="D166" t="s">
        <v>208</v>
      </c>
    </row>
    <row r="167" spans="1:4" x14ac:dyDescent="0.2">
      <c r="A167" t="s">
        <v>231</v>
      </c>
      <c r="B167" t="s">
        <v>249</v>
      </c>
      <c r="C167" t="s">
        <v>408</v>
      </c>
      <c r="D167" t="s">
        <v>208</v>
      </c>
    </row>
    <row r="168" spans="1:4" x14ac:dyDescent="0.2">
      <c r="A168" t="s">
        <v>231</v>
      </c>
      <c r="B168" t="s">
        <v>251</v>
      </c>
      <c r="C168" t="s">
        <v>409</v>
      </c>
      <c r="D168" t="s">
        <v>208</v>
      </c>
    </row>
    <row r="169" spans="1:4" x14ac:dyDescent="0.2">
      <c r="A169" t="s">
        <v>231</v>
      </c>
      <c r="B169" t="s">
        <v>253</v>
      </c>
      <c r="C169" t="s">
        <v>410</v>
      </c>
      <c r="D169" t="s">
        <v>208</v>
      </c>
    </row>
    <row r="170" spans="1:4" x14ac:dyDescent="0.2">
      <c r="A170" t="s">
        <v>231</v>
      </c>
      <c r="B170" t="s">
        <v>255</v>
      </c>
      <c r="C170" t="s">
        <v>411</v>
      </c>
      <c r="D170" t="s">
        <v>208</v>
      </c>
    </row>
    <row r="171" spans="1:4" x14ac:dyDescent="0.2">
      <c r="A171" t="s">
        <v>231</v>
      </c>
      <c r="B171" t="s">
        <v>257</v>
      </c>
      <c r="C171" t="s">
        <v>412</v>
      </c>
      <c r="D171" t="s">
        <v>208</v>
      </c>
    </row>
    <row r="172" spans="1:4" x14ac:dyDescent="0.2">
      <c r="A172" t="s">
        <v>231</v>
      </c>
      <c r="B172" t="s">
        <v>259</v>
      </c>
      <c r="C172" t="s">
        <v>413</v>
      </c>
      <c r="D172" t="s">
        <v>208</v>
      </c>
    </row>
    <row r="173" spans="1:4" x14ac:dyDescent="0.2">
      <c r="A173" t="s">
        <v>233</v>
      </c>
      <c r="B173" t="s">
        <v>237</v>
      </c>
      <c r="C173" t="s">
        <v>414</v>
      </c>
      <c r="D173" t="s">
        <v>208</v>
      </c>
    </row>
    <row r="174" spans="1:4" x14ac:dyDescent="0.2">
      <c r="A174" t="s">
        <v>233</v>
      </c>
      <c r="B174" t="s">
        <v>239</v>
      </c>
      <c r="C174" t="s">
        <v>415</v>
      </c>
      <c r="D174" t="s">
        <v>208</v>
      </c>
    </row>
    <row r="175" spans="1:4" x14ac:dyDescent="0.2">
      <c r="A175" t="s">
        <v>233</v>
      </c>
      <c r="B175" t="s">
        <v>240</v>
      </c>
      <c r="C175" t="s">
        <v>416</v>
      </c>
      <c r="D175" t="s">
        <v>208</v>
      </c>
    </row>
    <row r="176" spans="1:4" x14ac:dyDescent="0.2">
      <c r="A176" t="s">
        <v>233</v>
      </c>
      <c r="B176" t="s">
        <v>242</v>
      </c>
      <c r="C176" t="s">
        <v>417</v>
      </c>
      <c r="D176" t="s">
        <v>208</v>
      </c>
    </row>
    <row r="177" spans="1:4" x14ac:dyDescent="0.2">
      <c r="A177" t="s">
        <v>233</v>
      </c>
      <c r="B177" t="s">
        <v>244</v>
      </c>
      <c r="C177" t="s">
        <v>418</v>
      </c>
      <c r="D177" t="s">
        <v>208</v>
      </c>
    </row>
    <row r="178" spans="1:4" x14ac:dyDescent="0.2">
      <c r="A178" t="s">
        <v>233</v>
      </c>
      <c r="B178" t="s">
        <v>245</v>
      </c>
      <c r="C178" t="s">
        <v>419</v>
      </c>
      <c r="D178" t="s">
        <v>208</v>
      </c>
    </row>
    <row r="179" spans="1:4" x14ac:dyDescent="0.2">
      <c r="A179" t="s">
        <v>233</v>
      </c>
      <c r="B179" t="s">
        <v>247</v>
      </c>
      <c r="C179" t="s">
        <v>420</v>
      </c>
      <c r="D179" t="s">
        <v>208</v>
      </c>
    </row>
    <row r="180" spans="1:4" x14ac:dyDescent="0.2">
      <c r="A180" t="s">
        <v>233</v>
      </c>
      <c r="B180" t="s">
        <v>249</v>
      </c>
      <c r="C180" t="s">
        <v>421</v>
      </c>
      <c r="D180" t="s">
        <v>208</v>
      </c>
    </row>
    <row r="181" spans="1:4" x14ac:dyDescent="0.2">
      <c r="A181" t="s">
        <v>233</v>
      </c>
      <c r="B181" t="s">
        <v>251</v>
      </c>
      <c r="C181" t="s">
        <v>422</v>
      </c>
      <c r="D181" t="s">
        <v>208</v>
      </c>
    </row>
    <row r="182" spans="1:4" x14ac:dyDescent="0.2">
      <c r="A182" t="s">
        <v>233</v>
      </c>
      <c r="B182" t="s">
        <v>253</v>
      </c>
      <c r="C182" t="s">
        <v>423</v>
      </c>
      <c r="D182" t="s">
        <v>208</v>
      </c>
    </row>
    <row r="183" spans="1:4" x14ac:dyDescent="0.2">
      <c r="A183" t="s">
        <v>233</v>
      </c>
      <c r="B183" t="s">
        <v>255</v>
      </c>
      <c r="C183" t="s">
        <v>424</v>
      </c>
      <c r="D183" t="s">
        <v>208</v>
      </c>
    </row>
    <row r="184" spans="1:4" x14ac:dyDescent="0.2">
      <c r="A184" t="s">
        <v>233</v>
      </c>
      <c r="B184" t="s">
        <v>257</v>
      </c>
      <c r="C184" t="s">
        <v>425</v>
      </c>
      <c r="D184" t="s">
        <v>208</v>
      </c>
    </row>
    <row r="185" spans="1:4" x14ac:dyDescent="0.2">
      <c r="A185" t="s">
        <v>233</v>
      </c>
      <c r="B185" t="s">
        <v>259</v>
      </c>
      <c r="C185" t="s">
        <v>426</v>
      </c>
      <c r="D185" t="s">
        <v>208</v>
      </c>
    </row>
    <row r="186" spans="1:4" x14ac:dyDescent="0.2">
      <c r="A186" t="s">
        <v>190</v>
      </c>
      <c r="B186" t="s">
        <v>427</v>
      </c>
      <c r="C186" t="s">
        <v>428</v>
      </c>
      <c r="D186" t="s">
        <v>192</v>
      </c>
    </row>
    <row r="187" spans="1:4" x14ac:dyDescent="0.2">
      <c r="A187" t="s">
        <v>193</v>
      </c>
      <c r="B187" t="s">
        <v>427</v>
      </c>
      <c r="C187" t="s">
        <v>429</v>
      </c>
      <c r="D187" t="s">
        <v>192</v>
      </c>
    </row>
    <row r="188" spans="1:4" x14ac:dyDescent="0.2">
      <c r="A188" t="s">
        <v>195</v>
      </c>
      <c r="B188" t="s">
        <v>427</v>
      </c>
      <c r="C188" t="s">
        <v>430</v>
      </c>
      <c r="D188" t="s">
        <v>192</v>
      </c>
    </row>
    <row r="189" spans="1:4" x14ac:dyDescent="0.2">
      <c r="A189" t="s">
        <v>206</v>
      </c>
      <c r="B189" t="s">
        <v>427</v>
      </c>
      <c r="C189" t="s">
        <v>431</v>
      </c>
      <c r="D189" t="s">
        <v>208</v>
      </c>
    </row>
    <row r="190" spans="1:4" x14ac:dyDescent="0.2">
      <c r="A190" t="s">
        <v>209</v>
      </c>
      <c r="B190" t="s">
        <v>427</v>
      </c>
      <c r="C190" t="s">
        <v>432</v>
      </c>
      <c r="D190" t="s">
        <v>208</v>
      </c>
    </row>
    <row r="191" spans="1:4" x14ac:dyDescent="0.2">
      <c r="A191" t="s">
        <v>211</v>
      </c>
      <c r="B191" t="s">
        <v>427</v>
      </c>
      <c r="C191" t="s">
        <v>433</v>
      </c>
      <c r="D191" t="s">
        <v>208</v>
      </c>
    </row>
    <row r="192" spans="1:4" x14ac:dyDescent="0.2">
      <c r="A192" t="s">
        <v>213</v>
      </c>
      <c r="B192" t="s">
        <v>427</v>
      </c>
      <c r="C192" t="s">
        <v>434</v>
      </c>
      <c r="D192" t="s">
        <v>208</v>
      </c>
    </row>
    <row r="193" spans="1:4" x14ac:dyDescent="0.2">
      <c r="A193" t="s">
        <v>215</v>
      </c>
      <c r="B193" t="s">
        <v>427</v>
      </c>
      <c r="C193" t="s">
        <v>435</v>
      </c>
      <c r="D193" t="s">
        <v>192</v>
      </c>
    </row>
    <row r="194" spans="1:4" x14ac:dyDescent="0.2">
      <c r="A194" t="s">
        <v>217</v>
      </c>
      <c r="B194" t="s">
        <v>427</v>
      </c>
      <c r="C194" t="s">
        <v>436</v>
      </c>
      <c r="D194" t="s">
        <v>192</v>
      </c>
    </row>
    <row r="195" spans="1:4" x14ac:dyDescent="0.2">
      <c r="A195" t="s">
        <v>219</v>
      </c>
      <c r="B195" t="s">
        <v>427</v>
      </c>
      <c r="C195" t="s">
        <v>437</v>
      </c>
      <c r="D195" t="s">
        <v>192</v>
      </c>
    </row>
    <row r="196" spans="1:4" x14ac:dyDescent="0.2">
      <c r="A196" t="s">
        <v>221</v>
      </c>
      <c r="B196" t="s">
        <v>427</v>
      </c>
      <c r="C196" t="s">
        <v>438</v>
      </c>
      <c r="D196" t="s">
        <v>192</v>
      </c>
    </row>
    <row r="197" spans="1:4" x14ac:dyDescent="0.2">
      <c r="A197" t="s">
        <v>229</v>
      </c>
      <c r="B197" t="s">
        <v>427</v>
      </c>
      <c r="C197" t="s">
        <v>439</v>
      </c>
      <c r="D197" t="s">
        <v>208</v>
      </c>
    </row>
    <row r="198" spans="1:4" x14ac:dyDescent="0.2">
      <c r="A198" t="s">
        <v>231</v>
      </c>
      <c r="B198" t="s">
        <v>427</v>
      </c>
      <c r="C198" t="s">
        <v>440</v>
      </c>
      <c r="D198" t="s">
        <v>208</v>
      </c>
    </row>
    <row r="199" spans="1:4" x14ac:dyDescent="0.2">
      <c r="A199" t="s">
        <v>233</v>
      </c>
      <c r="B199" t="s">
        <v>427</v>
      </c>
      <c r="C199" t="s">
        <v>441</v>
      </c>
      <c r="D199" t="s">
        <v>208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07"/>
  <sheetViews>
    <sheetView topLeftCell="A82" workbookViewId="0">
      <selection activeCell="J130" sqref="J130"/>
    </sheetView>
  </sheetViews>
  <sheetFormatPr baseColWidth="10" defaultRowHeight="15" x14ac:dyDescent="0.2"/>
  <cols>
    <col min="1" max="1" width="14" customWidth="1"/>
    <col min="2" max="34" width="9.5" customWidth="1"/>
  </cols>
  <sheetData>
    <row r="1" spans="1:35" x14ac:dyDescent="0.2">
      <c r="A1" t="s">
        <v>599</v>
      </c>
    </row>
    <row r="2" spans="1:35" x14ac:dyDescent="0.2">
      <c r="B2" s="100" t="s">
        <v>98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2"/>
      <c r="S2" s="100" t="s">
        <v>99</v>
      </c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2"/>
    </row>
    <row r="3" spans="1:35" x14ac:dyDescent="0.2">
      <c r="A3" s="7" t="s">
        <v>97</v>
      </c>
      <c r="B3" s="8">
        <v>7.6700000000000005E-8</v>
      </c>
      <c r="C3" s="9">
        <v>2.6000000000000001E-8</v>
      </c>
      <c r="D3" s="9">
        <v>7.4499999999999997E-9</v>
      </c>
      <c r="E3" s="9">
        <v>2.1600000000000002E-8</v>
      </c>
      <c r="F3" s="9">
        <v>9.8000000000000001E-9</v>
      </c>
      <c r="G3" s="9">
        <v>6.2299999999999995E-8</v>
      </c>
      <c r="H3" s="9">
        <v>1.8399999999999999E-8</v>
      </c>
      <c r="I3" s="9">
        <v>3.8199999999999998E-8</v>
      </c>
      <c r="J3" s="9">
        <v>2.1500000000000001E-8</v>
      </c>
      <c r="K3" s="9">
        <v>1.4399999999999999E-7</v>
      </c>
      <c r="L3" s="9">
        <v>1.63E-8</v>
      </c>
      <c r="M3" s="9">
        <v>1.35E-8</v>
      </c>
      <c r="N3" s="9">
        <v>1.5427E-8</v>
      </c>
      <c r="O3" s="9">
        <v>2.14634E-8</v>
      </c>
      <c r="P3" s="9">
        <v>1.6800000000000002E-8</v>
      </c>
      <c r="Q3" s="9">
        <v>3.4393000000000002E-8</v>
      </c>
      <c r="R3" s="10">
        <v>2.2761999999999999E-8</v>
      </c>
      <c r="S3" s="8">
        <v>3.1699999999999999E-8</v>
      </c>
      <c r="T3" s="9">
        <v>5.3700000000000003E-9</v>
      </c>
      <c r="U3" s="9">
        <v>3.12E-9</v>
      </c>
      <c r="V3" s="9">
        <v>4.6399999999999999E-8</v>
      </c>
      <c r="W3" s="9">
        <v>2.5800000000000002E-9</v>
      </c>
      <c r="X3" s="9">
        <v>5.4800000000000001E-9</v>
      </c>
      <c r="Y3" s="9">
        <v>6.8299999999999998E-9</v>
      </c>
      <c r="Z3" s="9">
        <v>2.18E-8</v>
      </c>
      <c r="AA3" s="9">
        <v>8.0400000000000005E-8</v>
      </c>
      <c r="AB3" s="9">
        <v>1.5199999999999999E-9</v>
      </c>
      <c r="AC3" s="9">
        <v>1.9099999999999999E-8</v>
      </c>
      <c r="AD3" s="9">
        <v>2.7899999999999998E-8</v>
      </c>
      <c r="AE3" s="9">
        <v>1.0994000000000001E-8</v>
      </c>
      <c r="AF3" s="9">
        <v>5.0073600000000004E-9</v>
      </c>
      <c r="AG3" s="9">
        <v>1.0084E-8</v>
      </c>
      <c r="AH3" s="10">
        <v>2.7310999999999998E-9</v>
      </c>
      <c r="AI3" s="6"/>
    </row>
    <row r="4" spans="1:35" x14ac:dyDescent="0.2">
      <c r="A4" s="7" t="s">
        <v>100</v>
      </c>
      <c r="B4" s="8">
        <v>3.8899999999999998E-8</v>
      </c>
      <c r="C4" s="9">
        <v>0</v>
      </c>
      <c r="D4" s="9">
        <v>4.5999999999999998E-9</v>
      </c>
      <c r="E4" s="9">
        <v>7.0200000000000002E-9</v>
      </c>
      <c r="F4" s="9">
        <v>7.6600000000000004E-9</v>
      </c>
      <c r="G4" s="9">
        <v>5.45E-9</v>
      </c>
      <c r="H4" s="9">
        <v>1.24E-8</v>
      </c>
      <c r="I4" s="9">
        <v>0</v>
      </c>
      <c r="J4" s="9">
        <v>9.3399999999999996E-9</v>
      </c>
      <c r="K4" s="9">
        <v>1.5300000000000001E-8</v>
      </c>
      <c r="L4" s="9">
        <v>7.0900000000000001E-9</v>
      </c>
      <c r="M4" s="9">
        <v>1.33E-8</v>
      </c>
      <c r="N4" s="9"/>
      <c r="O4" s="9">
        <v>2.8346499999999999E-9</v>
      </c>
      <c r="P4" s="9">
        <v>1E-8</v>
      </c>
      <c r="Q4" s="9">
        <v>1.6791999999999999E-8</v>
      </c>
      <c r="R4" s="10">
        <v>9.1277999999999999E-9</v>
      </c>
      <c r="S4" s="8">
        <v>3.0600000000000003E-8</v>
      </c>
      <c r="T4" s="9">
        <v>1.3200000000000001E-8</v>
      </c>
      <c r="U4" s="9">
        <v>4.29E-8</v>
      </c>
      <c r="V4" s="9">
        <v>2.3400000000000002E-9</v>
      </c>
      <c r="W4" s="9">
        <v>1.31E-8</v>
      </c>
      <c r="X4" s="9">
        <v>1.24E-8</v>
      </c>
      <c r="Y4" s="9">
        <v>4.56E-9</v>
      </c>
      <c r="Z4" s="9">
        <v>2.2900000000000002E-9</v>
      </c>
      <c r="AA4" s="9">
        <v>3.36E-9</v>
      </c>
      <c r="AB4" s="9">
        <v>1.28E-8</v>
      </c>
      <c r="AC4" s="9">
        <v>2.2799999999999999E-8</v>
      </c>
      <c r="AD4" s="9">
        <v>5.69E-8</v>
      </c>
      <c r="AE4" s="9"/>
      <c r="AF4" s="9">
        <v>1.6448599999999999E-8</v>
      </c>
      <c r="AG4" s="9">
        <v>1.6514000000000001E-8</v>
      </c>
      <c r="AH4" s="10">
        <v>1.5186999999999999E-8</v>
      </c>
      <c r="AI4" s="6"/>
    </row>
    <row r="5" spans="1:35" x14ac:dyDescent="0.2">
      <c r="A5" s="7" t="s">
        <v>101</v>
      </c>
      <c r="B5" s="8">
        <v>2.6499999999999999E-8</v>
      </c>
      <c r="C5" s="9">
        <v>2.4900000000000001E-8</v>
      </c>
      <c r="D5" s="9">
        <v>7.7400000000000002E-9</v>
      </c>
      <c r="E5" s="9">
        <v>3.4599999999999999E-8</v>
      </c>
      <c r="F5" s="9">
        <v>2.4100000000000001E-8</v>
      </c>
      <c r="G5" s="9">
        <v>2.4299999999999999E-8</v>
      </c>
      <c r="H5" s="9">
        <v>1.5400000000000001E-9</v>
      </c>
      <c r="I5" s="9">
        <v>2.7E-8</v>
      </c>
      <c r="J5" s="9">
        <v>6.9999999999999998E-9</v>
      </c>
      <c r="K5" s="9">
        <v>2.9499999999999999E-9</v>
      </c>
      <c r="L5" s="9">
        <v>1.8199999999999999E-9</v>
      </c>
      <c r="M5" s="9">
        <v>1.6099999999999999E-8</v>
      </c>
      <c r="N5" s="9"/>
      <c r="O5" s="9"/>
      <c r="P5" s="9"/>
      <c r="Q5" s="9"/>
      <c r="R5" s="10"/>
      <c r="S5" s="8">
        <v>1.03E-8</v>
      </c>
      <c r="T5" s="9">
        <v>2.3699999999999999E-9</v>
      </c>
      <c r="U5" s="9">
        <v>1.87E-9</v>
      </c>
      <c r="V5" s="9">
        <v>1.89E-8</v>
      </c>
      <c r="W5" s="9">
        <v>0</v>
      </c>
      <c r="X5" s="9">
        <v>0</v>
      </c>
      <c r="Y5" s="9">
        <v>1.3999999999999999E-9</v>
      </c>
      <c r="Z5" s="9">
        <v>5.1700000000000001E-9</v>
      </c>
      <c r="AA5" s="9">
        <v>2.6099999999999999E-9</v>
      </c>
      <c r="AB5" s="9">
        <v>1.3599999999999999E-8</v>
      </c>
      <c r="AC5" s="9">
        <v>1.2300000000000001E-9</v>
      </c>
      <c r="AD5" s="9">
        <v>1.77E-8</v>
      </c>
      <c r="AE5" s="9"/>
      <c r="AF5" s="9"/>
      <c r="AG5" s="9"/>
      <c r="AH5" s="10"/>
      <c r="AI5" s="6"/>
    </row>
    <row r="7" spans="1:35" x14ac:dyDescent="0.2">
      <c r="A7" s="11"/>
      <c r="B7" s="103" t="s">
        <v>98</v>
      </c>
      <c r="C7" s="103"/>
      <c r="D7" s="103"/>
      <c r="E7" s="103" t="s">
        <v>99</v>
      </c>
      <c r="F7" s="103"/>
      <c r="G7" s="103"/>
    </row>
    <row r="8" spans="1:35" x14ac:dyDescent="0.2">
      <c r="B8" s="12" t="s">
        <v>124</v>
      </c>
      <c r="C8" s="12" t="s">
        <v>123</v>
      </c>
      <c r="D8" s="12" t="s">
        <v>125</v>
      </c>
      <c r="E8" s="12" t="s">
        <v>124</v>
      </c>
      <c r="F8" s="12" t="s">
        <v>123</v>
      </c>
      <c r="G8" s="12" t="s">
        <v>125</v>
      </c>
    </row>
    <row r="9" spans="1:35" x14ac:dyDescent="0.2">
      <c r="A9" s="7" t="s">
        <v>97</v>
      </c>
      <c r="B9" s="16">
        <v>3.3329141176470602E-8</v>
      </c>
      <c r="C9" s="16">
        <v>8.2024098380179203E-9</v>
      </c>
      <c r="D9" s="16">
        <v>17</v>
      </c>
      <c r="E9" s="16">
        <v>1.7563528749999999E-8</v>
      </c>
      <c r="F9" s="16">
        <v>5.2773629695404303E-9</v>
      </c>
      <c r="G9" s="16">
        <v>16</v>
      </c>
    </row>
    <row r="10" spans="1:35" x14ac:dyDescent="0.2">
      <c r="A10" s="7" t="s">
        <v>100</v>
      </c>
      <c r="B10" s="16">
        <v>9.9884031249999997E-9</v>
      </c>
      <c r="C10" s="16">
        <v>2.2833676569765201E-9</v>
      </c>
      <c r="D10" s="16">
        <v>16</v>
      </c>
      <c r="E10" s="16">
        <v>1.7693306666666701E-8</v>
      </c>
      <c r="F10" s="16">
        <v>3.9752747703471698E-9</v>
      </c>
      <c r="G10" s="16">
        <v>15</v>
      </c>
    </row>
    <row r="11" spans="1:35" x14ac:dyDescent="0.2">
      <c r="A11" s="7" t="s">
        <v>101</v>
      </c>
      <c r="B11" s="16">
        <v>1.65458333333333E-8</v>
      </c>
      <c r="C11" s="16">
        <v>3.3901024518203599E-9</v>
      </c>
      <c r="D11" s="16">
        <v>12</v>
      </c>
      <c r="E11" s="16">
        <v>6.2624999999999998E-9</v>
      </c>
      <c r="F11" s="16">
        <v>2.0170688773714702E-9</v>
      </c>
      <c r="G11" s="16">
        <v>12</v>
      </c>
    </row>
    <row r="12" spans="1:35" x14ac:dyDescent="0.2">
      <c r="A12" s="11"/>
    </row>
    <row r="13" spans="1:35" x14ac:dyDescent="0.2">
      <c r="A13" t="s">
        <v>122</v>
      </c>
      <c r="C13" s="12" t="s">
        <v>102</v>
      </c>
      <c r="D13" s="12" t="s">
        <v>103</v>
      </c>
      <c r="E13" s="13"/>
    </row>
    <row r="14" spans="1:35" x14ac:dyDescent="0.2">
      <c r="A14" s="12" t="s">
        <v>104</v>
      </c>
      <c r="B14" s="12"/>
      <c r="C14" s="14" t="s">
        <v>105</v>
      </c>
      <c r="D14" s="15">
        <v>6.8633000000000001E-3</v>
      </c>
      <c r="E14" s="12" t="s">
        <v>106</v>
      </c>
    </row>
    <row r="15" spans="1:35" x14ac:dyDescent="0.2">
      <c r="A15" s="13" t="s">
        <v>107</v>
      </c>
      <c r="B15" s="12"/>
      <c r="C15" s="14" t="s">
        <v>108</v>
      </c>
      <c r="D15" s="15">
        <v>0.12343</v>
      </c>
      <c r="E15" s="12" t="s">
        <v>109</v>
      </c>
    </row>
    <row r="16" spans="1:35" x14ac:dyDescent="0.2">
      <c r="A16" s="13" t="s">
        <v>110</v>
      </c>
      <c r="B16" s="12"/>
      <c r="C16" s="14">
        <v>12</v>
      </c>
      <c r="D16" s="15">
        <v>1.6566000000000001E-2</v>
      </c>
      <c r="E16" s="12" t="s">
        <v>111</v>
      </c>
    </row>
    <row r="17" spans="1:5" x14ac:dyDescent="0.2">
      <c r="A17" s="13" t="s">
        <v>112</v>
      </c>
      <c r="B17" s="12"/>
      <c r="C17" s="14" t="s">
        <v>105</v>
      </c>
      <c r="D17" s="15">
        <v>1.7391999999999999E-5</v>
      </c>
      <c r="E17" s="12" t="s">
        <v>113</v>
      </c>
    </row>
    <row r="18" spans="1:5" x14ac:dyDescent="0.2">
      <c r="A18" s="13" t="s">
        <v>114</v>
      </c>
      <c r="B18" s="12"/>
      <c r="C18" s="14" t="s">
        <v>115</v>
      </c>
      <c r="D18" s="15">
        <v>4.5951999999999998E-3</v>
      </c>
      <c r="E18" s="12" t="s">
        <v>106</v>
      </c>
    </row>
    <row r="19" spans="1:5" x14ac:dyDescent="0.2">
      <c r="A19" s="13" t="s">
        <v>116</v>
      </c>
      <c r="B19" s="12"/>
      <c r="C19" s="14" t="s">
        <v>117</v>
      </c>
      <c r="D19" s="15">
        <v>0.23336000000000001</v>
      </c>
      <c r="E19" s="12" t="s">
        <v>109</v>
      </c>
    </row>
    <row r="20" spans="1:5" x14ac:dyDescent="0.2">
      <c r="A20" s="13" t="s">
        <v>118</v>
      </c>
      <c r="B20" s="12"/>
      <c r="C20" s="14" t="s">
        <v>108</v>
      </c>
      <c r="D20" s="15">
        <v>0.98933000000000004</v>
      </c>
      <c r="E20" s="12" t="s">
        <v>109</v>
      </c>
    </row>
    <row r="21" spans="1:5" x14ac:dyDescent="0.2">
      <c r="A21" s="13" t="s">
        <v>119</v>
      </c>
      <c r="B21" s="12"/>
      <c r="C21" s="14" t="s">
        <v>117</v>
      </c>
      <c r="D21" s="15">
        <v>4.2960000000000003E-3</v>
      </c>
      <c r="E21" s="12" t="s">
        <v>106</v>
      </c>
    </row>
    <row r="22" spans="1:5" x14ac:dyDescent="0.2">
      <c r="A22" s="13" t="s">
        <v>120</v>
      </c>
      <c r="B22" s="12"/>
      <c r="C22" s="14" t="s">
        <v>121</v>
      </c>
      <c r="D22" s="15">
        <v>3.6841999999999999E-3</v>
      </c>
      <c r="E22" s="12" t="s">
        <v>106</v>
      </c>
    </row>
    <row r="31" spans="1:5" x14ac:dyDescent="0.2">
      <c r="A31" t="s">
        <v>600</v>
      </c>
    </row>
    <row r="33" spans="1:24" x14ac:dyDescent="0.2">
      <c r="A33" s="2" t="s">
        <v>589</v>
      </c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</row>
    <row r="34" spans="1:24" x14ac:dyDescent="0.2">
      <c r="A34" s="115"/>
      <c r="B34" s="115"/>
      <c r="C34" s="115">
        <v>2000</v>
      </c>
      <c r="D34" s="115">
        <f>C34/2</f>
        <v>1000</v>
      </c>
      <c r="E34" s="115">
        <f t="shared" ref="E34:N34" si="0">D34/2</f>
        <v>500</v>
      </c>
      <c r="F34" s="115">
        <f t="shared" si="0"/>
        <v>250</v>
      </c>
      <c r="G34" s="115">
        <f t="shared" si="0"/>
        <v>125</v>
      </c>
      <c r="H34" s="115">
        <f t="shared" si="0"/>
        <v>62.5</v>
      </c>
      <c r="I34" s="115">
        <f t="shared" si="0"/>
        <v>31.25</v>
      </c>
      <c r="J34" s="115">
        <f t="shared" si="0"/>
        <v>15.625</v>
      </c>
      <c r="K34" s="115">
        <f t="shared" si="0"/>
        <v>7.8125</v>
      </c>
      <c r="L34" s="115">
        <f t="shared" si="0"/>
        <v>3.90625</v>
      </c>
      <c r="M34" s="115">
        <f t="shared" si="0"/>
        <v>1.953125</v>
      </c>
      <c r="N34" s="115">
        <f t="shared" si="0"/>
        <v>0.9765625</v>
      </c>
      <c r="O34" s="114">
        <v>0</v>
      </c>
      <c r="P34" s="115"/>
      <c r="Q34" s="115"/>
      <c r="R34" s="115"/>
      <c r="S34" s="115"/>
      <c r="T34" s="114"/>
      <c r="U34" s="114"/>
      <c r="V34" s="114"/>
      <c r="W34" s="114"/>
      <c r="X34" s="116"/>
    </row>
    <row r="35" spans="1:24" x14ac:dyDescent="0.2">
      <c r="A35" s="114"/>
      <c r="B35" s="114"/>
      <c r="C35" s="114"/>
      <c r="D35" s="114"/>
      <c r="E35" s="114"/>
      <c r="F35" s="114"/>
      <c r="G35" s="114"/>
      <c r="H35" s="114"/>
      <c r="I35" s="114"/>
      <c r="J35" s="112">
        <v>0.12370000034570694</v>
      </c>
      <c r="K35" s="114">
        <v>0.96139997243881226</v>
      </c>
      <c r="L35" s="114">
        <v>1.0648000240325928</v>
      </c>
      <c r="M35" s="114">
        <v>1.0887000560760498</v>
      </c>
      <c r="N35" s="114">
        <v>1.1035000085830688</v>
      </c>
      <c r="O35" s="114">
        <v>1.1258000135421753</v>
      </c>
      <c r="P35" s="120" t="s">
        <v>96</v>
      </c>
      <c r="Q35" s="114"/>
      <c r="R35" s="112"/>
      <c r="S35" s="114"/>
      <c r="T35" s="114"/>
      <c r="U35" s="114"/>
      <c r="V35" s="114"/>
      <c r="W35" s="114"/>
      <c r="X35" s="113"/>
    </row>
    <row r="36" spans="1:24" x14ac:dyDescent="0.2">
      <c r="A36" s="114"/>
      <c r="B36" s="114"/>
      <c r="C36" s="114"/>
      <c r="D36" s="114"/>
      <c r="E36" s="114"/>
      <c r="F36" s="114"/>
      <c r="G36" s="114"/>
      <c r="H36" s="114"/>
      <c r="I36" s="114"/>
      <c r="J36" s="112">
        <v>0.12250000238418579</v>
      </c>
      <c r="K36" s="114">
        <v>0.83219999074935913</v>
      </c>
      <c r="L36" s="114">
        <v>0.95709997415542603</v>
      </c>
      <c r="M36" s="114">
        <v>0.97710001468658447</v>
      </c>
      <c r="N36" s="114">
        <v>1.0292999744415283</v>
      </c>
      <c r="O36" s="114">
        <v>1.097599983215332</v>
      </c>
      <c r="P36" s="120"/>
      <c r="Q36" s="114"/>
      <c r="R36" s="112"/>
      <c r="S36" s="114"/>
      <c r="T36" s="114"/>
      <c r="U36" s="114"/>
      <c r="V36" s="114"/>
      <c r="W36" s="114"/>
      <c r="X36" s="113"/>
    </row>
    <row r="37" spans="1:24" x14ac:dyDescent="0.2">
      <c r="A37" s="114"/>
      <c r="B37" s="114"/>
      <c r="C37" s="114"/>
      <c r="D37" s="114"/>
      <c r="E37" s="114"/>
      <c r="F37" s="114"/>
      <c r="G37" s="114"/>
      <c r="H37" s="114"/>
      <c r="I37" s="114"/>
      <c r="J37" s="112">
        <v>0.12849999964237213</v>
      </c>
      <c r="K37" s="114">
        <v>0.64950001239776611</v>
      </c>
      <c r="L37" s="114">
        <v>0.91049998998641968</v>
      </c>
      <c r="M37" s="114">
        <v>0.92830002307891846</v>
      </c>
      <c r="N37" s="114">
        <v>1.0088000297546387</v>
      </c>
      <c r="O37" s="114">
        <v>1.0815999507904053</v>
      </c>
      <c r="P37" s="120"/>
      <c r="Q37" s="114" t="s">
        <v>582</v>
      </c>
      <c r="R37" s="112"/>
      <c r="S37" s="114"/>
      <c r="T37" s="119" t="s">
        <v>588</v>
      </c>
      <c r="U37" s="114"/>
      <c r="V37" s="114"/>
      <c r="W37" s="114"/>
      <c r="X37" s="113"/>
    </row>
    <row r="38" spans="1:24" x14ac:dyDescent="0.2">
      <c r="A38" s="114"/>
      <c r="B38" s="114"/>
      <c r="C38" s="114"/>
      <c r="D38" s="114"/>
      <c r="E38" s="114"/>
      <c r="F38" s="114"/>
      <c r="G38" s="114"/>
      <c r="H38" s="114"/>
      <c r="I38" s="114"/>
      <c r="J38" s="112">
        <v>0.202000007033348</v>
      </c>
      <c r="K38" s="114">
        <v>0.73210000991821289</v>
      </c>
      <c r="L38" s="114">
        <v>1.0002000331878662</v>
      </c>
      <c r="M38" s="114">
        <v>0.96640002727508545</v>
      </c>
      <c r="N38" s="114">
        <v>1.1167000532150269</v>
      </c>
      <c r="O38" s="114">
        <v>1.1222000122070312</v>
      </c>
      <c r="P38" s="120" t="s">
        <v>99</v>
      </c>
      <c r="Q38" s="114"/>
      <c r="R38" s="112"/>
      <c r="S38" s="114"/>
      <c r="T38" s="114"/>
      <c r="U38" s="114"/>
      <c r="V38" s="114"/>
      <c r="W38" s="114"/>
    </row>
    <row r="39" spans="1:24" x14ac:dyDescent="0.2">
      <c r="A39" s="114"/>
      <c r="B39" s="114"/>
      <c r="C39" s="114"/>
      <c r="D39" s="114"/>
      <c r="E39" s="114"/>
      <c r="F39" s="114"/>
      <c r="G39" s="114"/>
      <c r="H39" s="114"/>
      <c r="I39" s="114"/>
      <c r="J39" s="112">
        <v>0.18539999425411224</v>
      </c>
      <c r="K39" s="114">
        <v>0.73580002784729004</v>
      </c>
      <c r="L39" s="114">
        <v>0.96329998970031738</v>
      </c>
      <c r="M39" s="114">
        <v>0.97299998998641968</v>
      </c>
      <c r="N39" s="114">
        <v>1.0032999515533447</v>
      </c>
      <c r="O39" s="114">
        <v>1.142300009727478</v>
      </c>
      <c r="P39" s="112"/>
      <c r="Q39" s="114"/>
      <c r="R39" s="112"/>
      <c r="S39" s="114"/>
      <c r="T39" s="121" t="s">
        <v>587</v>
      </c>
      <c r="U39" s="122" t="s">
        <v>96</v>
      </c>
      <c r="V39" s="122" t="s">
        <v>99</v>
      </c>
      <c r="W39" s="114"/>
    </row>
    <row r="40" spans="1:24" x14ac:dyDescent="0.2">
      <c r="A40" s="114"/>
      <c r="B40" s="114"/>
      <c r="C40" s="114"/>
      <c r="D40" s="114"/>
      <c r="E40" s="114"/>
      <c r="F40" s="114"/>
      <c r="G40" s="114"/>
      <c r="H40" s="114"/>
      <c r="I40" s="114"/>
      <c r="J40" s="112">
        <v>0.22349999845027924</v>
      </c>
      <c r="K40" s="114">
        <v>0.76380002498626709</v>
      </c>
      <c r="L40" s="114">
        <v>1.0018999576568604</v>
      </c>
      <c r="M40" s="114">
        <v>1.0388000011444092</v>
      </c>
      <c r="N40" s="114">
        <v>1.1098999977111816</v>
      </c>
      <c r="O40" s="114">
        <v>1.2207000255584717</v>
      </c>
      <c r="P40" s="114"/>
      <c r="Q40" s="114"/>
      <c r="R40" s="112"/>
      <c r="S40" s="114"/>
      <c r="T40" s="122">
        <v>24</v>
      </c>
      <c r="U40" s="122">
        <v>15.63</v>
      </c>
      <c r="V40" s="122">
        <v>15.63</v>
      </c>
      <c r="W40" s="114"/>
    </row>
    <row r="41" spans="1:24" x14ac:dyDescent="0.2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22">
        <v>48</v>
      </c>
      <c r="U41" s="122">
        <v>15.63</v>
      </c>
      <c r="V41" s="122">
        <v>15.63</v>
      </c>
      <c r="W41" s="114"/>
    </row>
    <row r="42" spans="1:24" x14ac:dyDescent="0.2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22">
        <v>72</v>
      </c>
      <c r="U42" s="122">
        <v>500</v>
      </c>
      <c r="V42" s="122">
        <v>62.5</v>
      </c>
      <c r="W42" s="114"/>
    </row>
    <row r="43" spans="1:24" x14ac:dyDescent="0.2">
      <c r="A43" s="114"/>
      <c r="B43" s="114"/>
      <c r="C43" s="114"/>
      <c r="D43" s="114"/>
      <c r="E43" s="114"/>
      <c r="F43" s="114">
        <v>0.13500000536441803</v>
      </c>
      <c r="G43" s="114">
        <v>0.12559999525547028</v>
      </c>
      <c r="H43" s="114">
        <v>0.168800002336502</v>
      </c>
      <c r="I43" s="112">
        <v>0.12139999866485596</v>
      </c>
      <c r="J43" s="114">
        <v>0.9944000244140625</v>
      </c>
      <c r="K43" s="114">
        <v>0.86680001020431519</v>
      </c>
      <c r="L43" s="114"/>
      <c r="M43" s="114"/>
      <c r="N43" s="114"/>
      <c r="O43" s="114">
        <v>1.1180000305175781</v>
      </c>
      <c r="P43" s="114"/>
      <c r="Q43" s="114"/>
      <c r="R43" s="114"/>
      <c r="S43" s="114"/>
      <c r="T43" s="124">
        <v>96</v>
      </c>
      <c r="U43" s="124">
        <v>2000</v>
      </c>
      <c r="V43" s="124">
        <v>250</v>
      </c>
      <c r="W43" s="114"/>
    </row>
    <row r="44" spans="1:24" x14ac:dyDescent="0.2">
      <c r="A44" s="114"/>
      <c r="B44" s="114"/>
      <c r="C44" s="114"/>
      <c r="D44" s="114"/>
      <c r="E44" s="114"/>
      <c r="F44" s="114">
        <v>0.14090000092983246</v>
      </c>
      <c r="G44" s="114">
        <v>0.10790002346039</v>
      </c>
      <c r="H44" s="114">
        <v>0.11959999799728394</v>
      </c>
      <c r="I44" s="114">
        <v>0.44299998879432678</v>
      </c>
      <c r="J44" s="112">
        <v>0.560399998188019</v>
      </c>
      <c r="K44" s="114">
        <v>0.75489997863769531</v>
      </c>
      <c r="L44" s="114"/>
      <c r="M44" s="114"/>
      <c r="N44" s="114"/>
      <c r="O44" s="114">
        <v>1.121399998664856</v>
      </c>
      <c r="P44" s="114"/>
      <c r="Q44" s="114" t="s">
        <v>583</v>
      </c>
      <c r="R44" s="114"/>
      <c r="S44" s="114"/>
      <c r="T44" s="125"/>
      <c r="U44" s="125"/>
      <c r="V44" s="125"/>
      <c r="W44" s="114"/>
    </row>
    <row r="45" spans="1:24" x14ac:dyDescent="0.2">
      <c r="A45" s="114"/>
      <c r="B45" s="114"/>
      <c r="C45" s="114"/>
      <c r="D45" s="114"/>
      <c r="E45" s="114"/>
      <c r="F45" s="114">
        <v>0.14810000360012054</v>
      </c>
      <c r="G45" s="114">
        <v>0.14200000464916229</v>
      </c>
      <c r="H45" s="114">
        <v>0.27149999141693115</v>
      </c>
      <c r="I45" s="114">
        <v>0.12860000133514404</v>
      </c>
      <c r="J45" s="112">
        <v>0.15940000116825104</v>
      </c>
      <c r="K45" s="114">
        <v>0.69319999217987061</v>
      </c>
      <c r="L45" s="114"/>
      <c r="M45" s="114"/>
      <c r="N45" s="114"/>
      <c r="O45" s="114">
        <v>1.0807000398635864</v>
      </c>
      <c r="P45" s="114"/>
      <c r="Q45" s="114"/>
      <c r="R45" s="114"/>
      <c r="S45" s="114"/>
      <c r="T45" s="114"/>
      <c r="U45" s="114"/>
      <c r="V45" s="114"/>
      <c r="W45" s="114"/>
    </row>
    <row r="46" spans="1:24" x14ac:dyDescent="0.2">
      <c r="A46" s="114"/>
      <c r="B46" s="114"/>
      <c r="C46" s="114"/>
      <c r="D46" s="114"/>
      <c r="E46" s="114"/>
      <c r="F46" s="114">
        <v>0.17049999535083771</v>
      </c>
      <c r="G46" s="114">
        <v>0.15479999780654907</v>
      </c>
      <c r="H46" s="114">
        <v>0.13940000534057617</v>
      </c>
      <c r="I46" s="114">
        <v>0.15919999778270721</v>
      </c>
      <c r="J46" s="112">
        <v>0.16249999403953552</v>
      </c>
      <c r="K46" s="114">
        <v>0.66629999876022339</v>
      </c>
      <c r="L46" s="114"/>
      <c r="M46" s="114"/>
      <c r="N46" s="114"/>
      <c r="O46" s="114">
        <v>1.0595999956130981</v>
      </c>
      <c r="P46" s="114"/>
      <c r="Q46" s="114"/>
      <c r="R46" s="114"/>
      <c r="S46" s="114"/>
      <c r="T46" s="114"/>
      <c r="U46" s="114"/>
      <c r="V46" s="114"/>
      <c r="W46" s="114"/>
    </row>
    <row r="47" spans="1:24" x14ac:dyDescent="0.2">
      <c r="A47" s="114"/>
      <c r="B47" s="114"/>
      <c r="C47" s="114"/>
      <c r="D47" s="114"/>
      <c r="E47" s="114"/>
      <c r="F47" s="114">
        <v>0.14839999377727509</v>
      </c>
      <c r="G47" s="114">
        <v>0.13160000741481781</v>
      </c>
      <c r="H47" s="114">
        <v>0.12909999489784241</v>
      </c>
      <c r="I47" s="114">
        <v>0.12839999794960022</v>
      </c>
      <c r="J47" s="112">
        <v>0.15330000221729279</v>
      </c>
      <c r="K47" s="114">
        <v>0.69569998979568481</v>
      </c>
      <c r="L47" s="114"/>
      <c r="M47" s="114"/>
      <c r="N47" s="114"/>
      <c r="O47" s="114">
        <v>1.0803999900817871</v>
      </c>
      <c r="P47" s="114"/>
      <c r="Q47" s="114"/>
      <c r="R47" s="114"/>
      <c r="S47" s="114"/>
      <c r="T47" s="114"/>
      <c r="U47" s="114"/>
      <c r="V47" s="114"/>
      <c r="W47" s="114"/>
    </row>
    <row r="48" spans="1:24" x14ac:dyDescent="0.2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</row>
    <row r="49" spans="1:24" x14ac:dyDescent="0.2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</row>
    <row r="50" spans="1:24" x14ac:dyDescent="0.2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</row>
    <row r="51" spans="1:24" x14ac:dyDescent="0.2">
      <c r="A51" s="114"/>
      <c r="B51" s="114"/>
      <c r="C51" s="114"/>
      <c r="D51" s="114"/>
      <c r="E51" s="112">
        <v>0.39079999923706055</v>
      </c>
      <c r="F51" s="114">
        <v>0.982200026512146</v>
      </c>
      <c r="G51" s="114">
        <v>1.0681999921798706</v>
      </c>
      <c r="H51" s="114">
        <v>1.0885000228881836</v>
      </c>
      <c r="I51" s="114">
        <v>1.0784000158309937</v>
      </c>
      <c r="J51" s="114">
        <v>1.1008000373840332</v>
      </c>
      <c r="K51" s="114">
        <v>1.1311999559402466</v>
      </c>
      <c r="L51" s="114"/>
      <c r="M51" s="114"/>
      <c r="N51" s="114"/>
      <c r="O51" s="114">
        <v>1.1644999980926514</v>
      </c>
      <c r="P51" s="114"/>
      <c r="Q51" s="114" t="s">
        <v>584</v>
      </c>
      <c r="R51" s="114"/>
      <c r="S51" s="114"/>
      <c r="T51" s="114"/>
      <c r="U51" s="114"/>
      <c r="V51" s="114"/>
      <c r="W51" s="114"/>
    </row>
    <row r="52" spans="1:24" x14ac:dyDescent="0.2">
      <c r="A52" s="114"/>
      <c r="B52" s="114"/>
      <c r="C52" s="114"/>
      <c r="D52" s="114"/>
      <c r="E52" s="114">
        <v>0.26060000061988831</v>
      </c>
      <c r="F52" s="114">
        <v>0.30000001192092896</v>
      </c>
      <c r="G52" s="112">
        <v>0.36140000820159912</v>
      </c>
      <c r="H52" s="114">
        <v>0.77710002660751343</v>
      </c>
      <c r="I52" s="114">
        <v>0.85839998722076416</v>
      </c>
      <c r="J52" s="114">
        <v>1.0164999961853027</v>
      </c>
      <c r="K52" s="114">
        <v>0.77539998292922974</v>
      </c>
      <c r="L52" s="114"/>
      <c r="M52" s="114"/>
      <c r="N52" s="114"/>
      <c r="O52" s="114">
        <v>1.1279000043869019</v>
      </c>
      <c r="P52" s="114"/>
      <c r="Q52" s="114"/>
      <c r="R52" s="114"/>
      <c r="S52" s="114"/>
      <c r="T52" s="114"/>
      <c r="U52" s="114"/>
      <c r="V52" s="114"/>
      <c r="W52" s="114"/>
    </row>
    <row r="53" spans="1:24" x14ac:dyDescent="0.2">
      <c r="A53" s="114"/>
      <c r="B53" s="114"/>
      <c r="C53" s="114"/>
      <c r="D53" s="114"/>
      <c r="E53" s="114">
        <v>1.0880000591278076</v>
      </c>
      <c r="F53" s="114">
        <v>0.97680002450942993</v>
      </c>
      <c r="G53" s="114">
        <v>0.99370002746582031</v>
      </c>
      <c r="H53" s="114">
        <v>0.98830002546310425</v>
      </c>
      <c r="I53" s="114">
        <v>1.0520999431610107</v>
      </c>
      <c r="J53" s="114">
        <v>1.0796999931335449</v>
      </c>
      <c r="K53" s="114">
        <v>0.94849997758865356</v>
      </c>
      <c r="L53" s="114"/>
      <c r="M53" s="114"/>
      <c r="N53" s="114"/>
      <c r="O53" s="114">
        <v>1.0861999988555908</v>
      </c>
      <c r="P53" s="112"/>
      <c r="Q53" s="114"/>
      <c r="R53" s="114"/>
      <c r="S53" s="114"/>
      <c r="T53" s="114"/>
      <c r="U53" s="114"/>
      <c r="V53" s="114"/>
      <c r="W53" s="114"/>
    </row>
    <row r="54" spans="1:24" x14ac:dyDescent="0.2">
      <c r="A54" s="114"/>
      <c r="B54" s="114"/>
      <c r="C54" s="114"/>
      <c r="D54" s="114"/>
      <c r="E54" s="114">
        <v>0.23600000143051147</v>
      </c>
      <c r="F54" s="114">
        <v>0.25749999284744263</v>
      </c>
      <c r="G54" s="114">
        <v>0.25429999828338623</v>
      </c>
      <c r="H54" s="114">
        <v>0.22709999978542328</v>
      </c>
      <c r="I54" s="112">
        <v>0.42620000243186951</v>
      </c>
      <c r="J54" s="114">
        <v>0.75160002708435059</v>
      </c>
      <c r="K54" s="114">
        <v>0.799500000476837</v>
      </c>
      <c r="L54" s="114"/>
      <c r="M54" s="114"/>
      <c r="N54" s="114"/>
      <c r="O54" s="114">
        <v>0.99519997835159302</v>
      </c>
      <c r="P54" s="114"/>
      <c r="Q54" s="114"/>
      <c r="R54" s="114"/>
      <c r="S54" s="114"/>
      <c r="T54" s="114"/>
      <c r="U54" s="114"/>
      <c r="V54" s="114"/>
      <c r="W54" s="114"/>
    </row>
    <row r="55" spans="1:24" x14ac:dyDescent="0.2">
      <c r="A55" s="114"/>
      <c r="B55" s="114"/>
      <c r="C55" s="114"/>
      <c r="D55" s="114"/>
      <c r="E55" s="114">
        <v>0.17970000207424164</v>
      </c>
      <c r="F55" s="114">
        <v>0.1737000048160553</v>
      </c>
      <c r="G55" s="114">
        <v>0.17679999768733978</v>
      </c>
      <c r="H55" s="112">
        <v>0.19990000128746033</v>
      </c>
      <c r="I55" s="114">
        <v>0.6492999792098999</v>
      </c>
      <c r="J55" s="114">
        <v>0.89960002899169922</v>
      </c>
      <c r="K55" s="114">
        <v>0.7434999942779541</v>
      </c>
      <c r="L55" s="114"/>
      <c r="M55" s="114"/>
      <c r="N55" s="114"/>
      <c r="O55" s="114">
        <v>0.9375</v>
      </c>
      <c r="P55" s="114"/>
      <c r="Q55" s="114"/>
      <c r="R55" s="114"/>
      <c r="S55" s="114"/>
      <c r="T55" s="114"/>
      <c r="U55" s="114"/>
      <c r="V55" s="114"/>
      <c r="W55" s="114"/>
    </row>
    <row r="56" spans="1:24" x14ac:dyDescent="0.2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</row>
    <row r="57" spans="1:24" x14ac:dyDescent="0.2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</row>
    <row r="58" spans="1:24" x14ac:dyDescent="0.2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2"/>
      <c r="N58" s="114"/>
      <c r="O58" s="114"/>
      <c r="P58" s="114"/>
      <c r="Q58" s="114"/>
      <c r="R58" s="114"/>
      <c r="S58" s="114"/>
      <c r="T58" s="114"/>
      <c r="U58" s="114"/>
      <c r="V58" s="114"/>
      <c r="W58" s="114"/>
    </row>
    <row r="59" spans="1:24" x14ac:dyDescent="0.2">
      <c r="A59" s="114"/>
      <c r="B59" s="114"/>
      <c r="C59" s="114">
        <v>0.92350000143051147</v>
      </c>
      <c r="D59" s="114">
        <v>1.0795999765396118</v>
      </c>
      <c r="E59" s="114">
        <v>1.0973999500274658</v>
      </c>
      <c r="F59" s="114">
        <v>0.9343000054359436</v>
      </c>
      <c r="G59" s="114">
        <v>0.99519997835159302</v>
      </c>
      <c r="H59" s="114">
        <v>1.0120999813079834</v>
      </c>
      <c r="I59" s="114">
        <v>1.0434999465942383</v>
      </c>
      <c r="J59" s="114">
        <v>1.0478999614715576</v>
      </c>
      <c r="K59" s="114"/>
      <c r="L59" s="114"/>
      <c r="M59" s="114"/>
      <c r="N59" s="114"/>
      <c r="O59" s="114">
        <v>1.0910999774932861</v>
      </c>
      <c r="P59" s="114"/>
      <c r="Q59" s="114"/>
      <c r="R59" s="114"/>
      <c r="S59" s="114"/>
      <c r="T59" s="114"/>
      <c r="U59" s="114"/>
      <c r="V59" s="114"/>
      <c r="W59" s="114"/>
    </row>
    <row r="60" spans="1:24" x14ac:dyDescent="0.2">
      <c r="A60" s="114"/>
      <c r="B60" s="114"/>
      <c r="C60" s="114">
        <v>0.33800005912781</v>
      </c>
      <c r="D60" s="114">
        <v>0.30180001258850098</v>
      </c>
      <c r="E60" s="114">
        <v>0.29649999737739563</v>
      </c>
      <c r="F60" s="112">
        <v>0.51980000734329224</v>
      </c>
      <c r="G60" s="114">
        <v>0.73909997940063477</v>
      </c>
      <c r="H60" s="114">
        <v>0.93779999017715454</v>
      </c>
      <c r="I60" s="114">
        <v>1.0015000104904175</v>
      </c>
      <c r="J60" s="114">
        <v>1.0533000230789185</v>
      </c>
      <c r="K60" s="114"/>
      <c r="L60" s="114"/>
      <c r="M60" s="114"/>
      <c r="N60" s="114"/>
      <c r="O60" s="114">
        <v>1.0923000574111938</v>
      </c>
      <c r="P60" s="114"/>
      <c r="Q60" s="114" t="s">
        <v>585</v>
      </c>
      <c r="R60" s="114"/>
      <c r="S60" s="114"/>
      <c r="T60" s="114"/>
      <c r="U60" s="114"/>
      <c r="V60" s="114"/>
      <c r="W60" s="114"/>
    </row>
    <row r="61" spans="1:24" x14ac:dyDescent="0.2">
      <c r="A61" s="114"/>
      <c r="B61" s="114"/>
      <c r="C61" s="112">
        <v>0.53380000591278076</v>
      </c>
      <c r="D61" s="114">
        <v>0.98600000143051147</v>
      </c>
      <c r="E61" s="114">
        <v>1.0745999813079834</v>
      </c>
      <c r="F61" s="114">
        <v>1.0324000120162964</v>
      </c>
      <c r="G61" s="114">
        <v>1.0024000406265259</v>
      </c>
      <c r="H61" s="114">
        <v>1.0534000396728516</v>
      </c>
      <c r="I61" s="114">
        <v>1.0419000387191772</v>
      </c>
      <c r="J61" s="114">
        <v>0.97879999876022339</v>
      </c>
      <c r="K61" s="114"/>
      <c r="L61" s="114"/>
      <c r="M61" s="114"/>
      <c r="N61" s="114"/>
      <c r="O61" s="114">
        <v>1.0678000450134277</v>
      </c>
      <c r="P61" s="114"/>
      <c r="Q61" s="123"/>
      <c r="R61" s="114"/>
      <c r="S61" s="114"/>
      <c r="T61" s="114"/>
      <c r="U61" s="114"/>
      <c r="V61" s="114"/>
      <c r="W61" s="114"/>
    </row>
    <row r="62" spans="1:24" x14ac:dyDescent="0.2">
      <c r="A62" s="114"/>
      <c r="B62" s="114"/>
      <c r="C62" s="114">
        <v>0.30300021171570002</v>
      </c>
      <c r="D62" s="114">
        <v>0.32600000500679016</v>
      </c>
      <c r="E62" s="114">
        <v>0.27619999647140503</v>
      </c>
      <c r="F62" s="112">
        <v>0.32310000061988831</v>
      </c>
      <c r="G62" s="114">
        <v>0.69669997692108154</v>
      </c>
      <c r="H62" s="114">
        <v>0.83990001678466797</v>
      </c>
      <c r="I62" s="114">
        <v>0.91070002317428589</v>
      </c>
      <c r="J62" s="114">
        <v>0.98580002784729004</v>
      </c>
      <c r="K62" s="114"/>
      <c r="L62" s="114"/>
      <c r="M62" s="114"/>
      <c r="N62" s="114"/>
      <c r="O62" s="114">
        <v>0.98989999294281006</v>
      </c>
      <c r="P62" s="114"/>
      <c r="Q62" s="123"/>
      <c r="R62" s="114"/>
      <c r="S62" s="114"/>
      <c r="T62" s="114"/>
      <c r="U62" s="114"/>
      <c r="V62" s="114"/>
      <c r="W62" s="114"/>
    </row>
    <row r="63" spans="1:24" x14ac:dyDescent="0.2">
      <c r="A63" s="114"/>
      <c r="B63" s="114"/>
      <c r="C63" s="114">
        <v>0.245400023460388</v>
      </c>
      <c r="D63" s="114">
        <v>0.26420000195503235</v>
      </c>
      <c r="E63" s="114">
        <v>0.2378000020980835</v>
      </c>
      <c r="F63" s="112">
        <v>0.24130000174045563</v>
      </c>
      <c r="G63" s="114">
        <v>0.70569998025894165</v>
      </c>
      <c r="H63" s="114">
        <v>0.8475000262260437</v>
      </c>
      <c r="I63" s="114">
        <v>0.88590002059936523</v>
      </c>
      <c r="J63" s="114">
        <v>0.90100002288818359</v>
      </c>
      <c r="K63" s="114"/>
      <c r="L63" s="114"/>
      <c r="M63" s="114"/>
      <c r="N63" s="112"/>
      <c r="O63" s="114">
        <v>0.96480000019073486</v>
      </c>
      <c r="P63" s="114"/>
      <c r="Q63" s="123"/>
      <c r="R63" s="114"/>
      <c r="S63" s="114"/>
      <c r="T63" s="114"/>
      <c r="U63" s="114"/>
      <c r="V63" s="114"/>
      <c r="W63" s="114"/>
    </row>
    <row r="64" spans="1:24" x14ac:dyDescent="0.2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2"/>
      <c r="O64" s="114"/>
      <c r="P64" s="114"/>
      <c r="Q64" s="123"/>
      <c r="R64" s="114"/>
      <c r="S64" s="114"/>
      <c r="T64" s="114"/>
      <c r="U64" s="114"/>
      <c r="V64" s="114"/>
      <c r="W64" s="114"/>
      <c r="X64" s="113"/>
    </row>
    <row r="65" spans="1:24" x14ac:dyDescent="0.2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2"/>
      <c r="M65" s="114"/>
      <c r="N65" s="114"/>
      <c r="O65" s="114"/>
      <c r="P65" s="114"/>
      <c r="Q65" s="123"/>
      <c r="R65" s="114"/>
      <c r="S65" s="114"/>
      <c r="T65" s="114"/>
      <c r="U65" s="114"/>
      <c r="V65" s="114"/>
      <c r="W65" s="114"/>
      <c r="X65" s="113"/>
    </row>
    <row r="66" spans="1:24" x14ac:dyDescent="0.2">
      <c r="A66" s="114" t="s">
        <v>601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3"/>
    </row>
    <row r="67" spans="1:24" x14ac:dyDescent="0.2">
      <c r="A67" s="112" t="s">
        <v>581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T67" s="114"/>
      <c r="U67" s="114"/>
      <c r="V67" s="114"/>
      <c r="W67" s="114"/>
    </row>
    <row r="68" spans="1:24" x14ac:dyDescent="0.2">
      <c r="A68" s="114"/>
      <c r="B68" s="115"/>
      <c r="C68" s="115"/>
      <c r="D68" s="115"/>
      <c r="E68" s="115"/>
      <c r="P68" s="116"/>
      <c r="Q68" s="114"/>
      <c r="R68" s="115"/>
      <c r="T68" s="114"/>
      <c r="U68" s="114"/>
      <c r="V68" s="114"/>
      <c r="W68" s="114"/>
    </row>
    <row r="69" spans="1:24" x14ac:dyDescent="0.2">
      <c r="A69" s="114"/>
      <c r="B69" s="115">
        <f>C69*2</f>
        <v>125.44</v>
      </c>
      <c r="C69" s="115">
        <f>D69*2</f>
        <v>62.72</v>
      </c>
      <c r="D69" s="115">
        <f>E69*2</f>
        <v>31.36</v>
      </c>
      <c r="E69" s="115">
        <f>F69*2</f>
        <v>15.68</v>
      </c>
      <c r="F69" s="115">
        <f>G69*2</f>
        <v>7.84</v>
      </c>
      <c r="G69" s="115">
        <f>H69*2</f>
        <v>3.92</v>
      </c>
      <c r="H69" s="115">
        <f>I69*2</f>
        <v>1.96</v>
      </c>
      <c r="I69" s="115">
        <v>0.98</v>
      </c>
      <c r="J69" s="114">
        <v>0</v>
      </c>
      <c r="K69" s="114"/>
      <c r="P69" s="114"/>
      <c r="Q69" s="112"/>
      <c r="R69" s="114"/>
      <c r="T69" s="114"/>
      <c r="U69" s="114"/>
      <c r="V69" s="114"/>
      <c r="W69" s="114"/>
    </row>
    <row r="70" spans="1:24" x14ac:dyDescent="0.2">
      <c r="A70" s="114"/>
      <c r="B70" s="114"/>
      <c r="C70" s="114"/>
      <c r="D70" s="114"/>
      <c r="E70" s="114">
        <v>9.1200001537799835E-2</v>
      </c>
      <c r="F70" s="114">
        <v>0.49050000309944153</v>
      </c>
      <c r="G70" s="112">
        <v>0.32269999384880066</v>
      </c>
      <c r="H70" s="114">
        <v>0.97100001573562622</v>
      </c>
      <c r="I70" s="114">
        <v>0.98500001430511475</v>
      </c>
      <c r="J70" s="114">
        <v>1.0968999862670898</v>
      </c>
      <c r="K70" s="114"/>
      <c r="P70" s="114"/>
      <c r="Q70" s="112"/>
      <c r="R70" s="114"/>
      <c r="T70" s="114"/>
      <c r="U70" s="114"/>
      <c r="V70" s="114"/>
      <c r="W70" s="114"/>
    </row>
    <row r="71" spans="1:24" x14ac:dyDescent="0.2">
      <c r="A71" s="114"/>
      <c r="B71" s="114"/>
      <c r="C71" s="114"/>
      <c r="D71" s="114"/>
      <c r="E71" s="114">
        <v>9.2299997806549072E-2</v>
      </c>
      <c r="F71" s="114">
        <v>0.40270000696182251</v>
      </c>
      <c r="G71" s="112">
        <v>0.43990001082420349</v>
      </c>
      <c r="H71" s="114">
        <v>0.89960002899169922</v>
      </c>
      <c r="I71" s="114">
        <v>0.97030001878738403</v>
      </c>
      <c r="J71" s="114">
        <v>1.0786000490188599</v>
      </c>
      <c r="K71" s="114" t="s">
        <v>96</v>
      </c>
      <c r="L71" s="114" t="s">
        <v>582</v>
      </c>
      <c r="O71" s="119"/>
      <c r="P71" s="119" t="s">
        <v>588</v>
      </c>
      <c r="Q71" s="119"/>
      <c r="R71" s="127"/>
      <c r="T71" s="114"/>
      <c r="U71" s="114"/>
      <c r="V71" s="114"/>
      <c r="W71" s="114"/>
    </row>
    <row r="72" spans="1:24" x14ac:dyDescent="0.2">
      <c r="A72" s="114"/>
      <c r="B72" s="114"/>
      <c r="C72" s="114"/>
      <c r="D72" s="114"/>
      <c r="E72" s="114">
        <v>0.48969998955726624</v>
      </c>
      <c r="F72" s="114">
        <v>0.42640000581741333</v>
      </c>
      <c r="G72" s="112">
        <v>0.51369998931884797</v>
      </c>
      <c r="H72" s="114">
        <v>0.97369998693466187</v>
      </c>
      <c r="I72" s="114">
        <v>1.0169999599456787</v>
      </c>
      <c r="J72" s="114">
        <v>1.0923999547958374</v>
      </c>
      <c r="K72" s="114"/>
      <c r="L72" s="114"/>
      <c r="O72" s="119"/>
      <c r="P72" s="119"/>
      <c r="Q72" s="126"/>
      <c r="R72" s="127"/>
      <c r="T72" s="114"/>
      <c r="U72" s="114"/>
      <c r="V72" s="114"/>
      <c r="W72" s="114"/>
    </row>
    <row r="73" spans="1:24" x14ac:dyDescent="0.2">
      <c r="A73" s="114"/>
      <c r="B73" s="114"/>
      <c r="C73" s="114"/>
      <c r="D73" s="114"/>
      <c r="E73" s="114">
        <v>0.12020000070333481</v>
      </c>
      <c r="F73" s="114">
        <v>0.49459998607635502</v>
      </c>
      <c r="G73" s="112">
        <v>0.50280000925064094</v>
      </c>
      <c r="H73" s="114">
        <v>0.96990001201629639</v>
      </c>
      <c r="I73" s="114">
        <v>0.97970002889633179</v>
      </c>
      <c r="J73" s="114">
        <v>1.0290999412536621</v>
      </c>
      <c r="K73" s="114"/>
      <c r="L73" s="114"/>
      <c r="O73" s="117" t="s">
        <v>587</v>
      </c>
      <c r="P73" s="118" t="s">
        <v>96</v>
      </c>
      <c r="Q73" s="118" t="s">
        <v>99</v>
      </c>
      <c r="T73" s="114"/>
      <c r="U73" s="114"/>
      <c r="V73" s="114"/>
      <c r="W73" s="114"/>
    </row>
    <row r="74" spans="1:24" x14ac:dyDescent="0.2">
      <c r="A74" s="114"/>
      <c r="B74" s="114"/>
      <c r="C74" s="114"/>
      <c r="D74" s="114"/>
      <c r="E74" s="114">
        <v>0.1281999945640564</v>
      </c>
      <c r="F74" s="114">
        <v>0.50980000734329201</v>
      </c>
      <c r="G74" s="112">
        <v>0.508699994087219</v>
      </c>
      <c r="H74" s="114">
        <v>0.97420001029968262</v>
      </c>
      <c r="I74" s="114">
        <v>1.0293999910354614</v>
      </c>
      <c r="J74" s="114">
        <v>1.0628999471664429</v>
      </c>
      <c r="K74" s="114" t="s">
        <v>99</v>
      </c>
      <c r="L74" s="114"/>
      <c r="O74" s="118">
        <v>24</v>
      </c>
      <c r="P74" s="118">
        <v>3.92</v>
      </c>
      <c r="Q74" s="118">
        <v>3.92</v>
      </c>
      <c r="T74" s="114"/>
      <c r="U74" s="114"/>
      <c r="V74" s="114"/>
      <c r="W74" s="114"/>
    </row>
    <row r="75" spans="1:24" x14ac:dyDescent="0.2">
      <c r="A75" s="114"/>
      <c r="B75" s="114"/>
      <c r="C75" s="114"/>
      <c r="D75" s="114"/>
      <c r="E75" s="114">
        <v>9.960000216960907E-2</v>
      </c>
      <c r="F75" s="114">
        <v>0.50919997692108154</v>
      </c>
      <c r="G75" s="112">
        <v>0.44179999828338623</v>
      </c>
      <c r="H75" s="114">
        <v>0.97269999980926514</v>
      </c>
      <c r="I75" s="114">
        <v>1.0254000425338745</v>
      </c>
      <c r="J75" s="114">
        <v>1.0946999788284302</v>
      </c>
      <c r="K75" s="114"/>
      <c r="L75" s="114"/>
      <c r="O75" s="118">
        <v>48</v>
      </c>
      <c r="P75" s="118">
        <v>3.92</v>
      </c>
      <c r="Q75" s="118">
        <v>3.92</v>
      </c>
      <c r="W75" s="92"/>
    </row>
    <row r="76" spans="1:24" x14ac:dyDescent="0.2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O76" s="118">
        <v>72</v>
      </c>
      <c r="P76" s="118">
        <v>3.92</v>
      </c>
      <c r="Q76" s="118">
        <v>3.92</v>
      </c>
      <c r="W76" s="92"/>
    </row>
    <row r="77" spans="1:24" x14ac:dyDescent="0.2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O77" s="118">
        <v>96</v>
      </c>
      <c r="P77" s="118">
        <v>7.84</v>
      </c>
      <c r="Q77" s="118">
        <v>3.92</v>
      </c>
      <c r="W77" s="91"/>
    </row>
    <row r="78" spans="1:24" x14ac:dyDescent="0.2">
      <c r="A78" s="114"/>
      <c r="B78" s="114"/>
      <c r="C78" s="114">
        <v>0.11400000005960464</v>
      </c>
      <c r="D78" s="114">
        <v>8.7999999523162842E-2</v>
      </c>
      <c r="E78" s="114">
        <v>0.23240000009536743</v>
      </c>
      <c r="F78" s="114">
        <v>0.52960002422332764</v>
      </c>
      <c r="G78" s="112">
        <v>0.40189999341964722</v>
      </c>
      <c r="H78" s="114">
        <v>1.1103999614715576</v>
      </c>
      <c r="I78" s="114"/>
      <c r="J78" s="114">
        <v>1.1863000392913818</v>
      </c>
      <c r="K78" s="114"/>
      <c r="L78" s="114" t="s">
        <v>583</v>
      </c>
      <c r="O78" s="118">
        <v>120</v>
      </c>
      <c r="P78" s="118">
        <v>15.68</v>
      </c>
      <c r="Q78" s="118">
        <v>7.84</v>
      </c>
    </row>
    <row r="79" spans="1:24" x14ac:dyDescent="0.2">
      <c r="A79" s="114"/>
      <c r="B79" s="114"/>
      <c r="C79" s="114">
        <v>0.1656000018119812</v>
      </c>
      <c r="D79" s="114">
        <v>0.11439999938011169</v>
      </c>
      <c r="E79" s="114">
        <v>0.40759998559951782</v>
      </c>
      <c r="F79" s="114">
        <v>0.45669999718666077</v>
      </c>
      <c r="G79" s="114">
        <v>0.53810000419616699</v>
      </c>
      <c r="H79" s="114">
        <v>1.0362999439239502</v>
      </c>
      <c r="I79" s="114"/>
      <c r="J79" s="114">
        <v>1.0607999563217163</v>
      </c>
      <c r="K79" s="112"/>
      <c r="L79" s="114"/>
      <c r="P79" s="114"/>
      <c r="Q79" s="114"/>
    </row>
    <row r="80" spans="1:24" x14ac:dyDescent="0.2">
      <c r="A80" s="114"/>
      <c r="B80" s="114"/>
      <c r="C80" s="114">
        <v>0.10289999842643738</v>
      </c>
      <c r="D80" s="114">
        <v>0.10520000010728836</v>
      </c>
      <c r="E80" s="114">
        <v>0.37389999628067017</v>
      </c>
      <c r="F80" s="114">
        <v>0.45549999475479103</v>
      </c>
      <c r="G80" s="112">
        <v>0.41359999775886536</v>
      </c>
      <c r="H80" s="114">
        <v>0.89149999618530273</v>
      </c>
      <c r="I80" s="114"/>
      <c r="J80" s="114">
        <v>0.98240000009536743</v>
      </c>
      <c r="K80" s="114"/>
      <c r="L80" s="114"/>
      <c r="P80" s="114"/>
      <c r="Q80" s="114"/>
    </row>
    <row r="81" spans="1:17" x14ac:dyDescent="0.2">
      <c r="A81" s="114"/>
      <c r="B81" s="114"/>
      <c r="C81" s="114">
        <v>0.20710000395774841</v>
      </c>
      <c r="D81" s="114">
        <v>0.20870000123977661</v>
      </c>
      <c r="E81" s="114">
        <v>0.46309998631477356</v>
      </c>
      <c r="F81" s="114">
        <v>0.45049997568130501</v>
      </c>
      <c r="G81" s="112">
        <v>0.51670002937316895</v>
      </c>
      <c r="H81" s="114">
        <v>0.82029998302459717</v>
      </c>
      <c r="I81" s="114"/>
      <c r="J81" s="114">
        <v>0.97299998998641968</v>
      </c>
      <c r="K81" s="114"/>
      <c r="L81" s="114"/>
      <c r="P81" s="114"/>
      <c r="Q81" s="114"/>
    </row>
    <row r="82" spans="1:17" x14ac:dyDescent="0.2">
      <c r="A82" s="114"/>
      <c r="B82" s="114"/>
      <c r="C82" s="114">
        <v>0.2085999995470047</v>
      </c>
      <c r="D82" s="114">
        <v>0.21070000529289246</v>
      </c>
      <c r="E82" s="114">
        <v>0.37549999356269836</v>
      </c>
      <c r="F82" s="114">
        <v>0.43990000486373898</v>
      </c>
      <c r="G82" s="112">
        <v>0.4666999876499176</v>
      </c>
      <c r="H82" s="114">
        <v>0.81709998846054077</v>
      </c>
      <c r="I82" s="114"/>
      <c r="J82" s="114">
        <v>0.98729997873306274</v>
      </c>
      <c r="K82" s="112"/>
      <c r="L82" s="114"/>
      <c r="P82" s="114"/>
      <c r="Q82" s="114"/>
    </row>
    <row r="83" spans="1:17" x14ac:dyDescent="0.2">
      <c r="A83" s="114"/>
      <c r="B83" s="114"/>
      <c r="C83" s="114">
        <v>0.17219999432563782</v>
      </c>
      <c r="D83" s="114">
        <v>0.18719999492168427</v>
      </c>
      <c r="E83" s="114">
        <v>0.15250000357627869</v>
      </c>
      <c r="F83" s="114">
        <v>0.41740002632141099</v>
      </c>
      <c r="G83" s="112">
        <v>0.38470000028610229</v>
      </c>
      <c r="H83" s="114">
        <v>0.7775999903678894</v>
      </c>
      <c r="I83" s="114"/>
      <c r="J83" s="114">
        <v>0.96219998598098755</v>
      </c>
      <c r="K83" s="114"/>
      <c r="L83" s="114"/>
      <c r="P83" s="114"/>
      <c r="Q83" s="114"/>
    </row>
    <row r="84" spans="1:17" x14ac:dyDescent="0.2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2"/>
      <c r="L84" s="114"/>
      <c r="P84" s="114"/>
      <c r="Q84" s="114"/>
    </row>
    <row r="85" spans="1:17" x14ac:dyDescent="0.2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P85" s="114"/>
      <c r="Q85" s="114"/>
    </row>
    <row r="86" spans="1:17" x14ac:dyDescent="0.2">
      <c r="A86" s="114"/>
      <c r="B86" s="114">
        <v>9.8200000822544098E-2</v>
      </c>
      <c r="C86" s="114">
        <v>9.5600001513957977E-2</v>
      </c>
      <c r="D86" s="114">
        <v>9.7199998795986176E-2</v>
      </c>
      <c r="E86" s="114">
        <v>0.33219999074935913</v>
      </c>
      <c r="F86" s="114">
        <v>0.49410000443458557</v>
      </c>
      <c r="G86" s="112">
        <v>0.46320000290870667</v>
      </c>
      <c r="H86" s="114">
        <v>0.85939997434616089</v>
      </c>
      <c r="I86" s="114"/>
      <c r="J86" s="114">
        <v>1.0300999879837036</v>
      </c>
      <c r="K86" s="114"/>
      <c r="L86" s="114" t="s">
        <v>584</v>
      </c>
      <c r="P86" s="114"/>
      <c r="Q86" s="114"/>
    </row>
    <row r="87" spans="1:17" x14ac:dyDescent="0.2">
      <c r="A87" s="114"/>
      <c r="B87" s="114">
        <v>9.7400002181529999E-2</v>
      </c>
      <c r="C87" s="114">
        <v>9.7800001502037048E-2</v>
      </c>
      <c r="D87" s="114">
        <v>9.7499996423721313E-2</v>
      </c>
      <c r="E87" s="112">
        <v>0.44839999079704285</v>
      </c>
      <c r="F87" s="114">
        <v>0.80629998445510864</v>
      </c>
      <c r="G87" s="114">
        <v>0.78210002183914185</v>
      </c>
      <c r="H87" s="114">
        <v>0.95459997653961182</v>
      </c>
      <c r="I87" s="114"/>
      <c r="J87" s="114">
        <v>1.0960999727249146</v>
      </c>
      <c r="K87" s="114"/>
      <c r="L87" s="114"/>
      <c r="P87" s="114"/>
      <c r="Q87" s="114"/>
    </row>
    <row r="88" spans="1:17" x14ac:dyDescent="0.2">
      <c r="A88" s="114"/>
      <c r="B88" s="114">
        <v>0.10610000044107437</v>
      </c>
      <c r="C88" s="114">
        <v>0.10589999705553055</v>
      </c>
      <c r="D88" s="114">
        <v>0.10249999910593033</v>
      </c>
      <c r="E88" s="114">
        <v>0.39620000123977661</v>
      </c>
      <c r="F88" s="114">
        <v>0.40829997062683099</v>
      </c>
      <c r="G88" s="112">
        <v>0.42969998717308044</v>
      </c>
      <c r="H88" s="114">
        <v>1.0062999725341797</v>
      </c>
      <c r="I88" s="114"/>
      <c r="J88" s="114">
        <v>1.0631999969482422</v>
      </c>
      <c r="K88" s="112"/>
      <c r="L88" s="114"/>
      <c r="P88" s="114"/>
      <c r="Q88" s="114"/>
    </row>
    <row r="89" spans="1:17" x14ac:dyDescent="0.2">
      <c r="A89" s="114"/>
      <c r="B89" s="114">
        <v>0.16419999301433563</v>
      </c>
      <c r="C89" s="114">
        <v>0.14239999651908875</v>
      </c>
      <c r="D89" s="114">
        <v>0.15099999308586121</v>
      </c>
      <c r="E89" s="114">
        <v>0.40040001273155212</v>
      </c>
      <c r="F89" s="114">
        <v>0.42070001363754272</v>
      </c>
      <c r="G89" s="112">
        <v>0.42539998888969421</v>
      </c>
      <c r="H89" s="114">
        <v>0.92040002346038818</v>
      </c>
      <c r="I89" s="114"/>
      <c r="J89" s="114">
        <v>1.1038999557495117</v>
      </c>
      <c r="K89" s="114"/>
      <c r="L89" s="114"/>
      <c r="P89" s="114"/>
      <c r="Q89" s="114"/>
    </row>
    <row r="90" spans="1:17" x14ac:dyDescent="0.2">
      <c r="A90" s="114"/>
      <c r="B90" s="114">
        <v>0.16529999673366547</v>
      </c>
      <c r="C90" s="114">
        <v>0.12179999798536301</v>
      </c>
      <c r="D90" s="114">
        <v>0.13590000569820404</v>
      </c>
      <c r="E90" s="114">
        <v>0.32940000295639038</v>
      </c>
      <c r="F90" s="114">
        <v>0.46209999918937683</v>
      </c>
      <c r="G90" s="112">
        <v>0.43500000238418579</v>
      </c>
      <c r="H90" s="114">
        <v>0.94809997081756592</v>
      </c>
      <c r="I90" s="114"/>
      <c r="J90" s="114">
        <v>1.1642999649047852</v>
      </c>
      <c r="K90" s="114"/>
      <c r="L90" s="114"/>
      <c r="P90" s="114"/>
      <c r="Q90" s="114"/>
    </row>
    <row r="91" spans="1:17" x14ac:dyDescent="0.2">
      <c r="A91" s="114"/>
      <c r="B91" s="114">
        <v>0.14550000429153442</v>
      </c>
      <c r="C91" s="114">
        <v>0.11879999935626984</v>
      </c>
      <c r="D91" s="114">
        <v>0.12700000405311584</v>
      </c>
      <c r="E91" s="114">
        <v>0.42300000786781311</v>
      </c>
      <c r="F91" s="114">
        <v>0.46199997663497899</v>
      </c>
      <c r="G91" s="112">
        <v>0.41929998993873596</v>
      </c>
      <c r="H91" s="114">
        <v>1.0117000341415405</v>
      </c>
      <c r="I91" s="114"/>
      <c r="J91" s="114">
        <v>1.1740000247955322</v>
      </c>
      <c r="K91" s="114"/>
      <c r="L91" s="114"/>
      <c r="P91" s="114"/>
      <c r="Q91" s="114"/>
    </row>
    <row r="92" spans="1:17" x14ac:dyDescent="0.2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P92" s="114"/>
      <c r="Q92" s="114"/>
    </row>
    <row r="93" spans="1:17" x14ac:dyDescent="0.2">
      <c r="A93" s="114"/>
      <c r="B93" s="114"/>
      <c r="C93" s="114"/>
      <c r="D93" s="114"/>
      <c r="E93" s="114"/>
      <c r="F93" s="114"/>
      <c r="G93" s="114"/>
      <c r="H93" s="112"/>
      <c r="I93" s="114"/>
      <c r="J93" s="114"/>
      <c r="K93" s="114"/>
      <c r="L93" s="114"/>
      <c r="P93" s="114"/>
      <c r="Q93" s="114"/>
    </row>
    <row r="94" spans="1:17" x14ac:dyDescent="0.2">
      <c r="A94" s="114"/>
      <c r="B94" s="114"/>
      <c r="C94" s="114">
        <v>0.17280000448226929</v>
      </c>
      <c r="D94" s="114">
        <v>0.32510000467300415</v>
      </c>
      <c r="E94" s="114">
        <v>0.15510000288486481</v>
      </c>
      <c r="F94" s="112">
        <v>0.47589999437332153</v>
      </c>
      <c r="G94" s="114">
        <v>0.66019999980926514</v>
      </c>
      <c r="H94" s="114">
        <v>0.75749999284744263</v>
      </c>
      <c r="I94" s="114"/>
      <c r="J94" s="114">
        <v>1.1593999862670898</v>
      </c>
      <c r="K94" s="114"/>
      <c r="L94" s="114" t="s">
        <v>585</v>
      </c>
      <c r="P94" s="114"/>
      <c r="Q94" s="114"/>
    </row>
    <row r="95" spans="1:17" x14ac:dyDescent="0.2">
      <c r="A95" s="114"/>
      <c r="B95" s="114"/>
      <c r="C95" s="114">
        <v>0.15099999308586121</v>
      </c>
      <c r="D95" s="112">
        <v>0.1695999950170517</v>
      </c>
      <c r="E95" s="114">
        <v>0.60890001058578491</v>
      </c>
      <c r="F95" s="114">
        <v>0.56290000677108765</v>
      </c>
      <c r="G95" s="114">
        <v>1.0259000062942505</v>
      </c>
      <c r="H95" s="114">
        <v>1.0506999492645264</v>
      </c>
      <c r="I95" s="114"/>
      <c r="J95" s="114">
        <v>1.1481000185012817</v>
      </c>
      <c r="K95" s="114"/>
      <c r="L95" s="114"/>
      <c r="P95" s="114"/>
      <c r="Q95" s="114"/>
    </row>
    <row r="96" spans="1:17" x14ac:dyDescent="0.2">
      <c r="A96" s="114"/>
      <c r="B96" s="114"/>
      <c r="C96" s="114">
        <v>0.20080000162124634</v>
      </c>
      <c r="D96" s="114">
        <v>0.20360000431537628</v>
      </c>
      <c r="E96" s="114">
        <v>0.17980000376701355</v>
      </c>
      <c r="F96" s="114">
        <v>0.45059999823570251</v>
      </c>
      <c r="G96" s="112">
        <v>0.49200001358985901</v>
      </c>
      <c r="H96" s="114">
        <v>0.89079999923706055</v>
      </c>
      <c r="I96" s="114"/>
      <c r="J96" s="114">
        <v>1.107200026512146</v>
      </c>
      <c r="K96" s="114"/>
      <c r="L96" s="114"/>
      <c r="P96" s="114"/>
      <c r="Q96" s="114"/>
    </row>
    <row r="97" spans="1:18" x14ac:dyDescent="0.2">
      <c r="A97" s="114"/>
      <c r="B97" s="114"/>
      <c r="C97" s="114">
        <v>0.21789999306201935</v>
      </c>
      <c r="D97" s="114">
        <v>0.23710000514984131</v>
      </c>
      <c r="E97" s="114">
        <v>0.26289999485015869</v>
      </c>
      <c r="F97" s="114">
        <v>0.40029999613761902</v>
      </c>
      <c r="G97" s="112">
        <v>0.45820000767707825</v>
      </c>
      <c r="H97" s="114">
        <v>0.88929998874664307</v>
      </c>
      <c r="I97" s="114"/>
      <c r="J97" s="114">
        <v>1.1354000568389893</v>
      </c>
      <c r="K97" s="114"/>
      <c r="L97" s="114"/>
      <c r="P97" s="114"/>
      <c r="Q97" s="114"/>
    </row>
    <row r="98" spans="1:18" x14ac:dyDescent="0.2">
      <c r="A98" s="114"/>
      <c r="B98" s="114"/>
      <c r="C98" s="114">
        <v>0.21829999983310699</v>
      </c>
      <c r="D98" s="114">
        <v>0.21469999849796295</v>
      </c>
      <c r="E98" s="114">
        <v>0.31169998645782471</v>
      </c>
      <c r="F98" s="114">
        <v>0.47699999809265137</v>
      </c>
      <c r="G98" s="112">
        <v>0.43540000915527344</v>
      </c>
      <c r="H98" s="114">
        <v>0.97670000791549683</v>
      </c>
      <c r="I98" s="114"/>
      <c r="J98" s="114">
        <v>1.2142000198364258</v>
      </c>
      <c r="K98" s="114"/>
      <c r="L98" s="114"/>
      <c r="P98" s="114"/>
      <c r="Q98" s="114"/>
    </row>
    <row r="99" spans="1:18" x14ac:dyDescent="0.2">
      <c r="A99" s="114"/>
      <c r="B99" s="114"/>
      <c r="C99" s="114">
        <v>0.19110000133514404</v>
      </c>
      <c r="D99" s="114">
        <v>0.21469999849796295</v>
      </c>
      <c r="E99" s="114">
        <v>0.2484000027179718</v>
      </c>
      <c r="F99" s="114">
        <v>0.49560000896453899</v>
      </c>
      <c r="G99" s="112">
        <v>0.4546000063419342</v>
      </c>
      <c r="H99" s="114">
        <v>0.96050000190734863</v>
      </c>
      <c r="I99" s="114"/>
      <c r="J99" s="114">
        <v>1.2194000482559204</v>
      </c>
      <c r="K99" s="114"/>
      <c r="L99" s="114"/>
      <c r="P99" s="114"/>
      <c r="Q99" s="114"/>
    </row>
    <row r="100" spans="1:18" x14ac:dyDescent="0.2">
      <c r="A100" s="114"/>
      <c r="B100" s="114"/>
      <c r="C100" s="114"/>
      <c r="D100" s="114"/>
      <c r="E100" s="114"/>
      <c r="F100" s="114"/>
      <c r="G100" s="112"/>
      <c r="H100" s="114"/>
      <c r="I100" s="114"/>
      <c r="J100" s="114"/>
      <c r="K100" s="114"/>
      <c r="L100" s="114"/>
      <c r="P100" s="114"/>
      <c r="Q100" s="114"/>
    </row>
    <row r="101" spans="1:18" x14ac:dyDescent="0.2">
      <c r="A101" s="114"/>
      <c r="B101" s="114">
        <v>9.5200002193450928E-2</v>
      </c>
      <c r="C101" s="114">
        <v>9.5799997448921204E-2</v>
      </c>
      <c r="D101" s="114">
        <v>9.7499996423721313E-2</v>
      </c>
      <c r="E101" s="112">
        <v>0.24300000071525574</v>
      </c>
      <c r="F101" s="114">
        <v>0.57719999551773071</v>
      </c>
      <c r="G101" s="114">
        <v>0.86580002307891846</v>
      </c>
      <c r="H101" s="114">
        <v>0.87940001487731934</v>
      </c>
      <c r="I101" s="114"/>
      <c r="J101" s="114">
        <v>1.075700044631958</v>
      </c>
      <c r="K101" s="114"/>
      <c r="L101" s="114" t="s">
        <v>586</v>
      </c>
      <c r="P101" s="114"/>
      <c r="Q101" s="114"/>
    </row>
    <row r="102" spans="1:18" x14ac:dyDescent="0.2">
      <c r="A102" s="114"/>
      <c r="B102" s="114">
        <v>9.6500001847743988E-2</v>
      </c>
      <c r="C102" s="112">
        <v>9.7300000488758087E-2</v>
      </c>
      <c r="D102" s="114">
        <v>0.99099999666213989</v>
      </c>
      <c r="E102" s="114">
        <v>0.91839998960494995</v>
      </c>
      <c r="F102" s="114">
        <v>0.982200026512146</v>
      </c>
      <c r="G102" s="114">
        <v>0.78589999675750732</v>
      </c>
      <c r="H102" s="114">
        <v>0.89639997482299805</v>
      </c>
      <c r="I102" s="114"/>
      <c r="J102" s="114">
        <v>1.1460000276565552</v>
      </c>
      <c r="K102" s="114"/>
      <c r="P102" s="114"/>
      <c r="Q102" s="114"/>
      <c r="R102" s="114"/>
    </row>
    <row r="103" spans="1:18" x14ac:dyDescent="0.2">
      <c r="A103" s="114"/>
      <c r="B103" s="114">
        <v>9.5600001513957977E-2</v>
      </c>
      <c r="C103" s="114">
        <v>9.4200000166893005E-2</v>
      </c>
      <c r="D103" s="114">
        <v>0.11779999732971191</v>
      </c>
      <c r="E103" s="114">
        <v>0.10899999737739563</v>
      </c>
      <c r="F103" s="112">
        <v>0.47720000147819519</v>
      </c>
      <c r="G103" s="114">
        <v>0.68550002574920654</v>
      </c>
      <c r="H103" s="114">
        <v>0.82580000162124634</v>
      </c>
      <c r="I103" s="114"/>
      <c r="J103" s="114">
        <v>0.92680001258850098</v>
      </c>
      <c r="K103" s="114"/>
      <c r="P103" s="114"/>
      <c r="Q103" s="114"/>
      <c r="R103" s="114"/>
    </row>
    <row r="104" spans="1:18" x14ac:dyDescent="0.2">
      <c r="A104" s="114"/>
      <c r="B104" s="114">
        <v>0.16570000350475311</v>
      </c>
      <c r="C104" s="114">
        <v>0.20960000157356262</v>
      </c>
      <c r="D104" s="114">
        <v>0.14499999582767487</v>
      </c>
      <c r="E104" s="114">
        <v>0.19120000302791595</v>
      </c>
      <c r="F104" s="114">
        <v>0.38249999284744263</v>
      </c>
      <c r="G104" s="112">
        <v>0.51239997148513794</v>
      </c>
      <c r="H104" s="114">
        <v>0.77539998292922974</v>
      </c>
      <c r="I104" s="114"/>
      <c r="J104" s="114">
        <v>1.0992000102996826</v>
      </c>
      <c r="K104" s="114"/>
      <c r="P104" s="114"/>
      <c r="Q104" s="114"/>
      <c r="R104" s="114"/>
    </row>
    <row r="105" spans="1:18" x14ac:dyDescent="0.2">
      <c r="A105" s="114"/>
      <c r="B105" s="114">
        <v>0.17090000212192535</v>
      </c>
      <c r="C105" s="114">
        <v>0.15350000560283661</v>
      </c>
      <c r="D105" s="114">
        <v>0.15970000624656677</v>
      </c>
      <c r="E105" s="114">
        <v>0.30529999732971191</v>
      </c>
      <c r="F105" s="112">
        <v>0.41530001163482666</v>
      </c>
      <c r="G105" s="114">
        <v>0.54000002145767212</v>
      </c>
      <c r="H105" s="114">
        <v>0.77149999141693115</v>
      </c>
      <c r="I105" s="114"/>
      <c r="J105" s="114">
        <v>1.1283999681472778</v>
      </c>
      <c r="K105" s="114"/>
      <c r="P105" s="114"/>
      <c r="Q105" s="114"/>
      <c r="R105" s="114"/>
    </row>
    <row r="106" spans="1:18" x14ac:dyDescent="0.2">
      <c r="A106" s="114"/>
      <c r="B106" s="114">
        <v>0.18940000236034393</v>
      </c>
      <c r="C106" s="114">
        <v>0.18739999830722809</v>
      </c>
      <c r="D106" s="114">
        <v>0.1598999947309494</v>
      </c>
      <c r="E106" s="112">
        <v>0.5055999755859375</v>
      </c>
      <c r="F106" s="114">
        <v>0.57539999485015869</v>
      </c>
      <c r="G106" s="114">
        <v>0.5810999870300293</v>
      </c>
      <c r="H106" s="114">
        <v>0.80570000410079956</v>
      </c>
      <c r="I106" s="114"/>
      <c r="J106" s="114">
        <v>1.111799955368042</v>
      </c>
      <c r="K106" s="114"/>
      <c r="P106" s="114"/>
      <c r="Q106" s="114"/>
      <c r="R106" s="114"/>
    </row>
    <row r="107" spans="1:18" x14ac:dyDescent="0.2"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</row>
  </sheetData>
  <mergeCells count="4">
    <mergeCell ref="B2:R2"/>
    <mergeCell ref="S2:AH2"/>
    <mergeCell ref="B7:D7"/>
    <mergeCell ref="E7:G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2055" r:id="rId4">
          <objectPr defaultSize="0" autoPict="0" r:id="rId5">
            <anchor moveWithCells="1">
              <from>
                <xdr:col>9</xdr:col>
                <xdr:colOff>533400</xdr:colOff>
                <xdr:row>7</xdr:row>
                <xdr:rowOff>0</xdr:rowOff>
              </from>
              <to>
                <xdr:col>18</xdr:col>
                <xdr:colOff>647700</xdr:colOff>
                <xdr:row>25</xdr:row>
                <xdr:rowOff>165100</xdr:rowOff>
              </to>
            </anchor>
          </objectPr>
        </oleObject>
      </mc:Choice>
      <mc:Fallback>
        <oleObject progId="Prism7.Document" shapeId="205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372A-2008-FB4D-BFDA-4744979C6AB3}">
  <dimension ref="A1:G17"/>
  <sheetViews>
    <sheetView workbookViewId="0">
      <selection activeCell="H48" sqref="H48"/>
    </sheetView>
  </sheetViews>
  <sheetFormatPr baseColWidth="10" defaultRowHeight="15" x14ac:dyDescent="0.2"/>
  <sheetData>
    <row r="1" spans="1:7" x14ac:dyDescent="0.2">
      <c r="A1" t="s">
        <v>591</v>
      </c>
    </row>
    <row r="3" spans="1:7" x14ac:dyDescent="0.2">
      <c r="B3" t="s">
        <v>592</v>
      </c>
      <c r="E3" t="s">
        <v>593</v>
      </c>
    </row>
    <row r="4" spans="1:7" x14ac:dyDescent="0.2">
      <c r="B4" s="39" t="s">
        <v>594</v>
      </c>
      <c r="C4" s="39" t="s">
        <v>595</v>
      </c>
      <c r="D4" s="39" t="s">
        <v>596</v>
      </c>
      <c r="E4" s="39" t="s">
        <v>594</v>
      </c>
      <c r="F4" s="39" t="s">
        <v>597</v>
      </c>
      <c r="G4" s="39" t="s">
        <v>596</v>
      </c>
    </row>
    <row r="5" spans="1:7" x14ac:dyDescent="0.2">
      <c r="B5" s="55">
        <v>100</v>
      </c>
      <c r="C5" s="55">
        <v>3.7</v>
      </c>
      <c r="D5" s="55">
        <v>0.24440157000000001</v>
      </c>
      <c r="E5" s="55">
        <v>100</v>
      </c>
      <c r="F5" s="55">
        <v>11.9</v>
      </c>
      <c r="G5" s="55">
        <v>11.9</v>
      </c>
    </row>
    <row r="6" spans="1:7" x14ac:dyDescent="0.2">
      <c r="B6" s="55">
        <v>100</v>
      </c>
      <c r="C6" s="55">
        <v>2.4</v>
      </c>
      <c r="D6" s="55">
        <v>4.7654507700000002</v>
      </c>
      <c r="E6" s="55">
        <v>100</v>
      </c>
      <c r="F6" s="55">
        <v>20.6</v>
      </c>
      <c r="G6" s="55">
        <v>42.9</v>
      </c>
    </row>
    <row r="7" spans="1:7" x14ac:dyDescent="0.2">
      <c r="B7" s="55">
        <v>100</v>
      </c>
      <c r="C7" s="55">
        <v>3.1</v>
      </c>
      <c r="D7" s="55">
        <v>25.009441200000001</v>
      </c>
      <c r="E7" s="55">
        <v>100</v>
      </c>
      <c r="F7" s="55">
        <v>76.599999999999994</v>
      </c>
      <c r="G7" s="55">
        <v>78.2</v>
      </c>
    </row>
    <row r="8" spans="1:7" x14ac:dyDescent="0.2">
      <c r="B8" s="55">
        <v>100</v>
      </c>
      <c r="C8" s="55">
        <v>2.9</v>
      </c>
      <c r="D8" s="55">
        <v>9.5083243399999997</v>
      </c>
      <c r="E8" s="55">
        <v>100</v>
      </c>
      <c r="F8" s="55">
        <v>16</v>
      </c>
      <c r="G8" s="55">
        <v>183.2</v>
      </c>
    </row>
    <row r="9" spans="1:7" x14ac:dyDescent="0.2">
      <c r="B9" s="55">
        <v>100</v>
      </c>
      <c r="C9" s="55">
        <v>1.9</v>
      </c>
      <c r="D9" s="55">
        <v>1.54206964</v>
      </c>
      <c r="E9" s="55">
        <v>100</v>
      </c>
      <c r="F9" s="55">
        <v>10.1</v>
      </c>
      <c r="G9" s="55">
        <v>107.9</v>
      </c>
    </row>
    <row r="10" spans="1:7" x14ac:dyDescent="0.2">
      <c r="B10" s="55">
        <v>100</v>
      </c>
      <c r="C10" s="55">
        <v>21.8</v>
      </c>
      <c r="D10" s="55">
        <v>4.9900395499999997</v>
      </c>
      <c r="E10" s="55">
        <v>100</v>
      </c>
      <c r="F10" s="55">
        <v>4.7</v>
      </c>
      <c r="G10" s="55">
        <v>252.9</v>
      </c>
    </row>
    <row r="11" spans="1:7" x14ac:dyDescent="0.2">
      <c r="B11" s="55">
        <v>100</v>
      </c>
      <c r="C11" s="55"/>
      <c r="D11" s="55">
        <v>11.4315202</v>
      </c>
      <c r="E11" s="55">
        <v>100</v>
      </c>
      <c r="F11" s="55">
        <v>17.100000000000001</v>
      </c>
      <c r="G11" s="55">
        <v>29</v>
      </c>
    </row>
    <row r="12" spans="1:7" x14ac:dyDescent="0.2">
      <c r="B12" s="55">
        <v>100</v>
      </c>
      <c r="D12" s="55">
        <v>3.0768334400000001</v>
      </c>
      <c r="E12" s="55">
        <v>100</v>
      </c>
      <c r="F12" s="55">
        <v>11.6</v>
      </c>
      <c r="G12" s="55">
        <v>121</v>
      </c>
    </row>
    <row r="13" spans="1:7" x14ac:dyDescent="0.2">
      <c r="B13" s="55">
        <v>100</v>
      </c>
      <c r="C13" s="55"/>
      <c r="D13" s="55">
        <v>8.6716950000000001E-2</v>
      </c>
      <c r="E13" s="55">
        <v>100</v>
      </c>
      <c r="F13" s="55">
        <v>5.3</v>
      </c>
      <c r="G13" s="55">
        <v>103</v>
      </c>
    </row>
    <row r="14" spans="1:7" x14ac:dyDescent="0.2">
      <c r="B14" s="55"/>
      <c r="C14" s="55"/>
      <c r="D14" s="55"/>
      <c r="E14" s="55">
        <v>100</v>
      </c>
      <c r="F14" s="55">
        <v>5.2</v>
      </c>
      <c r="G14" s="55">
        <v>103</v>
      </c>
    </row>
    <row r="15" spans="1:7" x14ac:dyDescent="0.2">
      <c r="A15" s="23" t="s">
        <v>131</v>
      </c>
      <c r="B15" s="16">
        <v>9</v>
      </c>
      <c r="C15" s="16">
        <v>6</v>
      </c>
      <c r="D15" s="16">
        <v>9</v>
      </c>
      <c r="E15" s="16">
        <v>10</v>
      </c>
      <c r="F15" s="16">
        <v>10</v>
      </c>
      <c r="G15" s="16">
        <v>10</v>
      </c>
    </row>
    <row r="16" spans="1:7" x14ac:dyDescent="0.2">
      <c r="A16" s="23" t="s">
        <v>124</v>
      </c>
      <c r="B16" s="16">
        <v>100</v>
      </c>
      <c r="C16" s="16">
        <v>5.9669999999999996</v>
      </c>
      <c r="D16" s="16">
        <v>6.7389999999999999</v>
      </c>
      <c r="E16" s="16">
        <v>100</v>
      </c>
      <c r="F16" s="16">
        <v>17.91</v>
      </c>
      <c r="G16" s="16">
        <v>103.3</v>
      </c>
    </row>
    <row r="17" spans="1:7" x14ac:dyDescent="0.2">
      <c r="A17" s="23" t="s">
        <v>598</v>
      </c>
      <c r="B17" s="16">
        <v>0</v>
      </c>
      <c r="C17" s="16">
        <v>7.7809999999999997</v>
      </c>
      <c r="D17" s="16">
        <v>7.8840000000000003</v>
      </c>
      <c r="E17" s="16">
        <v>0</v>
      </c>
      <c r="F17" s="16">
        <v>21.31</v>
      </c>
      <c r="G17" s="16">
        <v>72.459999999999994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1265" r:id="rId3">
          <objectPr defaultSize="0" autoPict="0" r:id="rId4">
            <anchor moveWithCells="1">
              <from>
                <xdr:col>7</xdr:col>
                <xdr:colOff>368300</xdr:colOff>
                <xdr:row>1</xdr:row>
                <xdr:rowOff>101600</xdr:rowOff>
              </from>
              <to>
                <xdr:col>14</xdr:col>
                <xdr:colOff>723900</xdr:colOff>
                <xdr:row>20</xdr:row>
                <xdr:rowOff>152400</xdr:rowOff>
              </to>
            </anchor>
          </objectPr>
        </oleObject>
      </mc:Choice>
      <mc:Fallback>
        <oleObject progId="Prism7.Document" shapeId="1126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 1</vt:lpstr>
      <vt:lpstr>Fig 3</vt:lpstr>
      <vt:lpstr>Fig 5</vt:lpstr>
      <vt:lpstr>Fig 6</vt:lpstr>
      <vt:lpstr>Fig 7</vt:lpstr>
      <vt:lpstr>Fig 8</vt:lpstr>
      <vt:lpstr>Fig 9</vt:lpstr>
      <vt:lpstr>Supp Fig 6</vt:lpstr>
    </vt:vector>
  </TitlesOfParts>
  <Company>INRA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Lebreuilly</dc:creator>
  <cp:lastModifiedBy>nramarao</cp:lastModifiedBy>
  <dcterms:created xsi:type="dcterms:W3CDTF">2025-02-03T13:17:46Z</dcterms:created>
  <dcterms:modified xsi:type="dcterms:W3CDTF">2025-03-06T13:45:55Z</dcterms:modified>
</cp:coreProperties>
</file>