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tiff" ContentType="image/tiff"/>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charts/chart7.xml" ContentType="application/vnd.openxmlformats-officedocument.drawingml.chart+xml"/>
  <Override PartName="/xl/charts/chart8.xml" ContentType="application/vnd.openxmlformats-officedocument.drawingml.chart+xml"/>
  <Override PartName="/xl/drawings/drawing2.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324"/>
  <workbookPr/>
  <mc:AlternateContent xmlns:mc="http://schemas.openxmlformats.org/markup-compatibility/2006">
    <mc:Choice Requires="x15">
      <x15ac:absPath xmlns:x15ac="http://schemas.microsoft.com/office/spreadsheetml/2010/11/ac" url="C:\Users\shaomeng\shaomeng_files\Papers\Papers_2024\IKZF2_paper\Nature_Communications\Final_Version\"/>
    </mc:Choice>
  </mc:AlternateContent>
  <xr:revisionPtr revIDLastSave="0" documentId="8_{D207BB96-F06B-4C89-935E-F46CCBD47F82}" xr6:coauthVersionLast="47" xr6:coauthVersionMax="47" xr10:uidLastSave="{00000000-0000-0000-0000-000000000000}"/>
  <bookViews>
    <workbookView xWindow="-110" yWindow="-110" windowWidth="38620" windowHeight="21100" tabRatio="762" firstSheet="3" activeTab="3" xr2:uid="{00000000-000D-0000-FFFF-FFFF00000000}"/>
  </bookViews>
  <sheets>
    <sheet name="Figure 1b" sheetId="121" r:id="rId1"/>
    <sheet name="Table 1" sheetId="116" r:id="rId2"/>
    <sheet name="Table 2" sheetId="118" r:id="rId3"/>
    <sheet name="Figure 3a" sheetId="64" r:id="rId4"/>
    <sheet name="Figure 3b" sheetId="112" r:id="rId5"/>
    <sheet name="Figure 3c" sheetId="92" r:id="rId6"/>
    <sheet name="Figure 4a" sheetId="93" r:id="rId7"/>
    <sheet name="Figure 4b" sheetId="94" r:id="rId8"/>
    <sheet name="Figure 4c" sheetId="95" r:id="rId9"/>
    <sheet name="Table 3" sheetId="120" r:id="rId10"/>
    <sheet name="Figure 5a" sheetId="111" r:id="rId11"/>
    <sheet name="Figure 6a" sheetId="100" r:id="rId12"/>
    <sheet name="Figure 6b" sheetId="101" r:id="rId13"/>
    <sheet name="Figure 7a" sheetId="102" r:id="rId14"/>
    <sheet name="Figure 7b" sheetId="103" r:id="rId15"/>
    <sheet name="Figure 7c" sheetId="106" r:id="rId16"/>
    <sheet name="Figure 7d" sheetId="104" r:id="rId17"/>
    <sheet name="Figure 7e" sheetId="105" r:id="rId18"/>
    <sheet name="Figure 7f" sheetId="113" r:id="rId19"/>
    <sheet name="Supplementary Figure 5" sheetId="110" r:id="rId20"/>
    <sheet name="Supplementary Figure 6" sheetId="109" r:id="rId21"/>
  </sheets>
  <externalReferences>
    <externalReference r:id="rId22"/>
    <externalReference r:id="rId23"/>
    <externalReference r:id="rId24"/>
    <externalReference r:id="rId25"/>
    <externalReference r:id="rId26"/>
    <externalReference r:id="rId27"/>
  </externalReferenc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J281" i="116" l="1"/>
  <c r="I281" i="116"/>
  <c r="H281" i="116"/>
  <c r="G281" i="116"/>
  <c r="F281" i="116"/>
  <c r="E281" i="116"/>
  <c r="D281" i="116"/>
  <c r="C281" i="116"/>
  <c r="A281" i="116"/>
  <c r="J280" i="116"/>
  <c r="I280" i="116"/>
  <c r="H280" i="116"/>
  <c r="G280" i="116"/>
  <c r="F280" i="116"/>
  <c r="E280" i="116"/>
  <c r="D280" i="116"/>
  <c r="C280" i="116"/>
  <c r="A280" i="116"/>
  <c r="J279" i="116"/>
  <c r="I279" i="116"/>
  <c r="H279" i="116"/>
  <c r="G279" i="116"/>
  <c r="F279" i="116"/>
  <c r="E279" i="116"/>
  <c r="D279" i="116"/>
  <c r="C279" i="116"/>
  <c r="M272" i="116"/>
  <c r="L272" i="116"/>
  <c r="K272" i="116"/>
  <c r="J272" i="116"/>
  <c r="I272" i="116"/>
  <c r="H272" i="116"/>
  <c r="G272" i="116"/>
  <c r="F272" i="116"/>
  <c r="E272" i="116"/>
  <c r="D272" i="116"/>
  <c r="C272" i="116"/>
  <c r="A272" i="116"/>
  <c r="M271" i="116"/>
  <c r="L271" i="116"/>
  <c r="K271" i="116"/>
  <c r="J271" i="116"/>
  <c r="I271" i="116"/>
  <c r="H271" i="116"/>
  <c r="G271" i="116"/>
  <c r="F271" i="116"/>
  <c r="E271" i="116"/>
  <c r="D271" i="116"/>
  <c r="C271" i="116"/>
  <c r="A271" i="116"/>
  <c r="M270" i="116"/>
  <c r="L270" i="116"/>
  <c r="K270" i="116"/>
  <c r="J270" i="116"/>
  <c r="I270" i="116"/>
  <c r="H270" i="116"/>
  <c r="G270" i="116"/>
  <c r="F270" i="116"/>
  <c r="E270" i="116"/>
  <c r="D270" i="116"/>
  <c r="C270" i="116"/>
  <c r="N244" i="116"/>
  <c r="F244" i="116"/>
  <c r="E244" i="116"/>
  <c r="M243" i="116"/>
  <c r="L243" i="116"/>
  <c r="F243" i="116"/>
  <c r="G243" i="116" s="1"/>
  <c r="E243" i="116"/>
  <c r="M242" i="116"/>
  <c r="L242" i="116"/>
  <c r="F242" i="116"/>
  <c r="E242" i="116"/>
  <c r="M241" i="116"/>
  <c r="L241" i="116"/>
  <c r="N241" i="116" s="1"/>
  <c r="F241" i="116"/>
  <c r="E241" i="116"/>
  <c r="M240" i="116"/>
  <c r="L240" i="116"/>
  <c r="F240" i="116"/>
  <c r="E240" i="116"/>
  <c r="M239" i="116"/>
  <c r="L239" i="116"/>
  <c r="F239" i="116"/>
  <c r="G239" i="116" s="1"/>
  <c r="E239" i="116"/>
  <c r="M238" i="116"/>
  <c r="L238" i="116"/>
  <c r="F238" i="116"/>
  <c r="G238" i="116" s="1"/>
  <c r="E238" i="116"/>
  <c r="M237" i="116"/>
  <c r="L237" i="116"/>
  <c r="F237" i="116"/>
  <c r="G237" i="116" s="1"/>
  <c r="E237" i="116"/>
  <c r="M236" i="116"/>
  <c r="L236" i="116"/>
  <c r="F236" i="116"/>
  <c r="E236" i="116"/>
  <c r="N237" i="116" l="1"/>
  <c r="N242" i="116"/>
  <c r="N240" i="116"/>
  <c r="N243" i="116"/>
  <c r="K277" i="116"/>
  <c r="G236" i="116"/>
  <c r="N239" i="116"/>
  <c r="K276" i="116"/>
  <c r="G242" i="116"/>
  <c r="K278" i="116"/>
  <c r="G241" i="116"/>
  <c r="N236" i="116"/>
  <c r="G240" i="116"/>
  <c r="N238" i="116"/>
  <c r="G244" i="116"/>
  <c r="K280" i="116" l="1"/>
  <c r="K281" i="116"/>
  <c r="K279" i="116"/>
  <c r="J228" i="116"/>
  <c r="I228" i="116"/>
  <c r="H228" i="116"/>
  <c r="G228" i="116"/>
  <c r="F228" i="116"/>
  <c r="E228" i="116"/>
  <c r="D228" i="116"/>
  <c r="C228" i="116"/>
  <c r="A228" i="116"/>
  <c r="J227" i="116"/>
  <c r="I227" i="116"/>
  <c r="H227" i="116"/>
  <c r="G227" i="116"/>
  <c r="F227" i="116"/>
  <c r="E227" i="116"/>
  <c r="D227" i="116"/>
  <c r="C227" i="116"/>
  <c r="A227" i="116"/>
  <c r="J226" i="116"/>
  <c r="I226" i="116"/>
  <c r="H226" i="116"/>
  <c r="G226" i="116"/>
  <c r="F226" i="116"/>
  <c r="E226" i="116"/>
  <c r="D226" i="116"/>
  <c r="C226" i="116"/>
  <c r="M219" i="116"/>
  <c r="L219" i="116"/>
  <c r="K219" i="116"/>
  <c r="J219" i="116"/>
  <c r="I219" i="116"/>
  <c r="H219" i="116"/>
  <c r="G219" i="116"/>
  <c r="F219" i="116"/>
  <c r="E219" i="116"/>
  <c r="D219" i="116"/>
  <c r="C219" i="116"/>
  <c r="A219" i="116"/>
  <c r="M218" i="116"/>
  <c r="L218" i="116"/>
  <c r="K218" i="116"/>
  <c r="J218" i="116"/>
  <c r="I218" i="116"/>
  <c r="H218" i="116"/>
  <c r="G218" i="116"/>
  <c r="F218" i="116"/>
  <c r="E218" i="116"/>
  <c r="D218" i="116"/>
  <c r="C218" i="116"/>
  <c r="K225" i="116" s="1"/>
  <c r="A218" i="116"/>
  <c r="M217" i="116"/>
  <c r="L217" i="116"/>
  <c r="K217" i="116"/>
  <c r="J217" i="116"/>
  <c r="I217" i="116"/>
  <c r="H217" i="116"/>
  <c r="G217" i="116"/>
  <c r="F217" i="116"/>
  <c r="E217" i="116"/>
  <c r="D217" i="116"/>
  <c r="C217" i="116"/>
  <c r="N191" i="116"/>
  <c r="G191" i="116"/>
  <c r="M190" i="116"/>
  <c r="L190" i="116"/>
  <c r="F190" i="116"/>
  <c r="E190" i="116"/>
  <c r="M189" i="116"/>
  <c r="L189" i="116"/>
  <c r="F189" i="116"/>
  <c r="E189" i="116"/>
  <c r="G189" i="116" s="1"/>
  <c r="M188" i="116"/>
  <c r="L188" i="116"/>
  <c r="F188" i="116"/>
  <c r="E188" i="116"/>
  <c r="M187" i="116"/>
  <c r="L187" i="116"/>
  <c r="F187" i="116"/>
  <c r="E187" i="116"/>
  <c r="M186" i="116"/>
  <c r="L186" i="116"/>
  <c r="F186" i="116"/>
  <c r="E186" i="116"/>
  <c r="M185" i="116"/>
  <c r="L185" i="116"/>
  <c r="F185" i="116"/>
  <c r="E185" i="116"/>
  <c r="M184" i="116"/>
  <c r="L184" i="116"/>
  <c r="F184" i="116"/>
  <c r="E184" i="116"/>
  <c r="M183" i="116"/>
  <c r="L183" i="116"/>
  <c r="F183" i="116"/>
  <c r="E183" i="116"/>
  <c r="G184" i="116" l="1"/>
  <c r="K223" i="116"/>
  <c r="K226" i="116" s="1"/>
  <c r="N185" i="116"/>
  <c r="N189" i="116"/>
  <c r="G188" i="116"/>
  <c r="K224" i="116"/>
  <c r="G186" i="116"/>
  <c r="N188" i="116"/>
  <c r="G185" i="116"/>
  <c r="N183" i="116"/>
  <c r="G190" i="116"/>
  <c r="N184" i="116"/>
  <c r="N186" i="116"/>
  <c r="N190" i="116"/>
  <c r="G183" i="116"/>
  <c r="G187" i="116"/>
  <c r="N187" i="116"/>
  <c r="K227" i="116" l="1"/>
  <c r="K228" i="116"/>
  <c r="A12" i="121"/>
  <c r="A11" i="121" s="1"/>
  <c r="A10" i="121" s="1"/>
  <c r="A9" i="121" s="1"/>
  <c r="A8" i="121" s="1"/>
  <c r="A7" i="121" s="1"/>
  <c r="A6" i="121" s="1"/>
  <c r="A5" i="121" s="1"/>
  <c r="A4" i="121" s="1"/>
  <c r="A3" i="121" s="1"/>
  <c r="K127" i="120" l="1"/>
  <c r="J127" i="120"/>
  <c r="I127" i="120"/>
  <c r="H127" i="120"/>
  <c r="G127" i="120"/>
  <c r="F127" i="120"/>
  <c r="E127" i="120"/>
  <c r="D127" i="120"/>
  <c r="B127" i="120"/>
  <c r="K126" i="120"/>
  <c r="J126" i="120"/>
  <c r="I126" i="120"/>
  <c r="H126" i="120"/>
  <c r="G126" i="120"/>
  <c r="F126" i="120"/>
  <c r="E126" i="120"/>
  <c r="D126" i="120"/>
  <c r="B126" i="120"/>
  <c r="K125" i="120"/>
  <c r="J125" i="120"/>
  <c r="I125" i="120"/>
  <c r="H125" i="120"/>
  <c r="G125" i="120"/>
  <c r="F125" i="120"/>
  <c r="E125" i="120"/>
  <c r="D125" i="120"/>
  <c r="N118" i="120"/>
  <c r="M118" i="120"/>
  <c r="L118" i="120"/>
  <c r="K118" i="120"/>
  <c r="J118" i="120"/>
  <c r="I118" i="120"/>
  <c r="H118" i="120"/>
  <c r="G118" i="120"/>
  <c r="F118" i="120"/>
  <c r="E118" i="120"/>
  <c r="D118" i="120"/>
  <c r="B118" i="120"/>
  <c r="N117" i="120"/>
  <c r="M117" i="120"/>
  <c r="L117" i="120"/>
  <c r="K117" i="120"/>
  <c r="J117" i="120"/>
  <c r="I117" i="120"/>
  <c r="H117" i="120"/>
  <c r="G117" i="120"/>
  <c r="F117" i="120"/>
  <c r="E117" i="120"/>
  <c r="D117" i="120"/>
  <c r="L124" i="120" s="1"/>
  <c r="B117" i="120"/>
  <c r="N116" i="120"/>
  <c r="M116" i="120"/>
  <c r="L116" i="120"/>
  <c r="K116" i="120"/>
  <c r="J116" i="120"/>
  <c r="I116" i="120"/>
  <c r="H116" i="120"/>
  <c r="G116" i="120"/>
  <c r="F116" i="120"/>
  <c r="E116" i="120"/>
  <c r="D116" i="120"/>
  <c r="K106" i="120"/>
  <c r="J106" i="120"/>
  <c r="I106" i="120"/>
  <c r="H106" i="120"/>
  <c r="G106" i="120"/>
  <c r="F106" i="120"/>
  <c r="E106" i="120"/>
  <c r="D106" i="120"/>
  <c r="B106" i="120"/>
  <c r="K105" i="120"/>
  <c r="J105" i="120"/>
  <c r="I105" i="120"/>
  <c r="H105" i="120"/>
  <c r="G105" i="120"/>
  <c r="F105" i="120"/>
  <c r="E105" i="120"/>
  <c r="D105" i="120"/>
  <c r="B105" i="120"/>
  <c r="K104" i="120"/>
  <c r="J104" i="120"/>
  <c r="I104" i="120"/>
  <c r="H104" i="120"/>
  <c r="G104" i="120"/>
  <c r="F104" i="120"/>
  <c r="E104" i="120"/>
  <c r="D104" i="120"/>
  <c r="L101" i="120"/>
  <c r="N97" i="120"/>
  <c r="M97" i="120"/>
  <c r="L97" i="120"/>
  <c r="K97" i="120"/>
  <c r="J97" i="120"/>
  <c r="I97" i="120"/>
  <c r="H97" i="120"/>
  <c r="G97" i="120"/>
  <c r="F97" i="120"/>
  <c r="E97" i="120"/>
  <c r="D97" i="120"/>
  <c r="B97" i="120"/>
  <c r="N96" i="120"/>
  <c r="M96" i="120"/>
  <c r="L96" i="120"/>
  <c r="K96" i="120"/>
  <c r="J96" i="120"/>
  <c r="I96" i="120"/>
  <c r="H96" i="120"/>
  <c r="G96" i="120"/>
  <c r="F96" i="120"/>
  <c r="E96" i="120"/>
  <c r="D96" i="120"/>
  <c r="L103" i="120" s="1"/>
  <c r="B96" i="120"/>
  <c r="N95" i="120"/>
  <c r="M95" i="120"/>
  <c r="L95" i="120"/>
  <c r="K95" i="120"/>
  <c r="J95" i="120"/>
  <c r="I95" i="120"/>
  <c r="H95" i="120"/>
  <c r="G95" i="120"/>
  <c r="F95" i="120"/>
  <c r="E95" i="120"/>
  <c r="D95" i="120"/>
  <c r="B36" i="120"/>
  <c r="B33" i="120"/>
  <c r="B30" i="120"/>
  <c r="B29" i="120"/>
  <c r="G118" i="118"/>
  <c r="F118" i="118"/>
  <c r="G117" i="118"/>
  <c r="F117" i="118"/>
  <c r="G116" i="118"/>
  <c r="F116" i="118"/>
  <c r="G115" i="118"/>
  <c r="F115" i="118"/>
  <c r="G114" i="118"/>
  <c r="F114" i="118"/>
  <c r="B114" i="118"/>
  <c r="G106" i="118"/>
  <c r="F106" i="118"/>
  <c r="G105" i="118"/>
  <c r="F105" i="118"/>
  <c r="G104" i="118"/>
  <c r="F104" i="118"/>
  <c r="G103" i="118"/>
  <c r="F103" i="118"/>
  <c r="G102" i="118"/>
  <c r="F102" i="118"/>
  <c r="G93" i="118"/>
  <c r="F93" i="118"/>
  <c r="G92" i="118"/>
  <c r="F92" i="118"/>
  <c r="G91" i="118"/>
  <c r="F91" i="118"/>
  <c r="G90" i="118"/>
  <c r="F90" i="118"/>
  <c r="G89" i="118"/>
  <c r="F89" i="118"/>
  <c r="B89" i="118"/>
  <c r="G83" i="118"/>
  <c r="F83" i="118"/>
  <c r="G82" i="118"/>
  <c r="F82" i="118"/>
  <c r="G81" i="118"/>
  <c r="F81" i="118"/>
  <c r="G80" i="118"/>
  <c r="F80" i="118"/>
  <c r="G79" i="118"/>
  <c r="F79" i="118"/>
  <c r="G68" i="118"/>
  <c r="F68" i="118"/>
  <c r="G67" i="118"/>
  <c r="F67" i="118"/>
  <c r="G66" i="118"/>
  <c r="F66" i="118"/>
  <c r="G65" i="118"/>
  <c r="F65" i="118"/>
  <c r="G64" i="118"/>
  <c r="F64" i="118"/>
  <c r="B60" i="118"/>
  <c r="E54" i="118"/>
  <c r="E53" i="118" s="1"/>
  <c r="E52" i="118" s="1"/>
  <c r="E51" i="118" s="1"/>
  <c r="E50" i="118" s="1"/>
  <c r="E49" i="118" s="1"/>
  <c r="E48" i="118" s="1"/>
  <c r="E47" i="118" s="1"/>
  <c r="E46" i="118" s="1"/>
  <c r="E45" i="118" s="1"/>
  <c r="E40" i="118"/>
  <c r="E39" i="118" s="1"/>
  <c r="E38" i="118" s="1"/>
  <c r="E37" i="118" s="1"/>
  <c r="E36" i="118" s="1"/>
  <c r="E35" i="118" s="1"/>
  <c r="E34" i="118" s="1"/>
  <c r="E33" i="118" s="1"/>
  <c r="E32" i="118" s="1"/>
  <c r="E31" i="118" s="1"/>
  <c r="E26" i="118"/>
  <c r="E25" i="118" s="1"/>
  <c r="E24" i="118" s="1"/>
  <c r="E23" i="118" s="1"/>
  <c r="E22" i="118" s="1"/>
  <c r="E21" i="118" s="1"/>
  <c r="E20" i="118" s="1"/>
  <c r="E19" i="118" s="1"/>
  <c r="E18" i="118" s="1"/>
  <c r="E17" i="118" s="1"/>
  <c r="K175" i="116"/>
  <c r="J175" i="116"/>
  <c r="I175" i="116"/>
  <c r="H175" i="116"/>
  <c r="G175" i="116"/>
  <c r="F175" i="116"/>
  <c r="E175" i="116"/>
  <c r="D175" i="116"/>
  <c r="B175" i="116"/>
  <c r="K174" i="116"/>
  <c r="J174" i="116"/>
  <c r="I174" i="116"/>
  <c r="H174" i="116"/>
  <c r="G174" i="116"/>
  <c r="F174" i="116"/>
  <c r="E174" i="116"/>
  <c r="D174" i="116"/>
  <c r="B174" i="116"/>
  <c r="K173" i="116"/>
  <c r="J173" i="116"/>
  <c r="I173" i="116"/>
  <c r="H173" i="116"/>
  <c r="G173" i="116"/>
  <c r="F173" i="116"/>
  <c r="E173" i="116"/>
  <c r="D173" i="116"/>
  <c r="N166" i="116"/>
  <c r="M166" i="116"/>
  <c r="L166" i="116"/>
  <c r="K166" i="116"/>
  <c r="J166" i="116"/>
  <c r="I166" i="116"/>
  <c r="H166" i="116"/>
  <c r="G166" i="116"/>
  <c r="F166" i="116"/>
  <c r="E166" i="116"/>
  <c r="D166" i="116"/>
  <c r="B166" i="116"/>
  <c r="N165" i="116"/>
  <c r="M165" i="116"/>
  <c r="L165" i="116"/>
  <c r="K165" i="116"/>
  <c r="J165" i="116"/>
  <c r="I165" i="116"/>
  <c r="H165" i="116"/>
  <c r="G165" i="116"/>
  <c r="F165" i="116"/>
  <c r="E165" i="116"/>
  <c r="D165" i="116"/>
  <c r="B165" i="116"/>
  <c r="N164" i="116"/>
  <c r="M164" i="116"/>
  <c r="L164" i="116"/>
  <c r="K164" i="116"/>
  <c r="J164" i="116"/>
  <c r="I164" i="116"/>
  <c r="H164" i="116"/>
  <c r="G164" i="116"/>
  <c r="F164" i="116"/>
  <c r="E164" i="116"/>
  <c r="D164" i="116"/>
  <c r="O137" i="116"/>
  <c r="H137" i="116"/>
  <c r="N136" i="116"/>
  <c r="M136" i="116"/>
  <c r="G136" i="116"/>
  <c r="F136" i="116"/>
  <c r="N135" i="116"/>
  <c r="M135" i="116"/>
  <c r="G135" i="116"/>
  <c r="F135" i="116"/>
  <c r="N134" i="116"/>
  <c r="M134" i="116"/>
  <c r="G134" i="116"/>
  <c r="F134" i="116"/>
  <c r="N133" i="116"/>
  <c r="M133" i="116"/>
  <c r="G133" i="116"/>
  <c r="F133" i="116"/>
  <c r="N132" i="116"/>
  <c r="M132" i="116"/>
  <c r="G132" i="116"/>
  <c r="F132" i="116"/>
  <c r="N131" i="116"/>
  <c r="M131" i="116"/>
  <c r="O131" i="116" s="1"/>
  <c r="G131" i="116"/>
  <c r="F131" i="116"/>
  <c r="N130" i="116"/>
  <c r="M130" i="116"/>
  <c r="G130" i="116"/>
  <c r="F130" i="116"/>
  <c r="N129" i="116"/>
  <c r="M129" i="116"/>
  <c r="G129" i="116"/>
  <c r="F129" i="116"/>
  <c r="K120" i="116"/>
  <c r="J120" i="116"/>
  <c r="I120" i="116"/>
  <c r="H120" i="116"/>
  <c r="G120" i="116"/>
  <c r="F120" i="116"/>
  <c r="E120" i="116"/>
  <c r="D120" i="116"/>
  <c r="B120" i="116"/>
  <c r="K119" i="116"/>
  <c r="J119" i="116"/>
  <c r="I119" i="116"/>
  <c r="H119" i="116"/>
  <c r="G119" i="116"/>
  <c r="F119" i="116"/>
  <c r="E119" i="116"/>
  <c r="D119" i="116"/>
  <c r="B119" i="116"/>
  <c r="K118" i="116"/>
  <c r="J118" i="116"/>
  <c r="I118" i="116"/>
  <c r="H118" i="116"/>
  <c r="G118" i="116"/>
  <c r="F118" i="116"/>
  <c r="E118" i="116"/>
  <c r="D118" i="116"/>
  <c r="N111" i="116"/>
  <c r="M111" i="116"/>
  <c r="L111" i="116"/>
  <c r="K111" i="116"/>
  <c r="J111" i="116"/>
  <c r="I111" i="116"/>
  <c r="H111" i="116"/>
  <c r="G111" i="116"/>
  <c r="F111" i="116"/>
  <c r="E111" i="116"/>
  <c r="D111" i="116"/>
  <c r="B111" i="116"/>
  <c r="N110" i="116"/>
  <c r="M110" i="116"/>
  <c r="L110" i="116"/>
  <c r="K110" i="116"/>
  <c r="J110" i="116"/>
  <c r="I110" i="116"/>
  <c r="H110" i="116"/>
  <c r="G110" i="116"/>
  <c r="F110" i="116"/>
  <c r="E110" i="116"/>
  <c r="D110" i="116"/>
  <c r="L117" i="116" s="1"/>
  <c r="B110" i="116"/>
  <c r="N109" i="116"/>
  <c r="M109" i="116"/>
  <c r="L109" i="116"/>
  <c r="K109" i="116"/>
  <c r="J109" i="116"/>
  <c r="I109" i="116"/>
  <c r="H109" i="116"/>
  <c r="G109" i="116"/>
  <c r="F109" i="116"/>
  <c r="E109" i="116"/>
  <c r="D109" i="116"/>
  <c r="N83" i="116"/>
  <c r="M83" i="116"/>
  <c r="H83" i="116"/>
  <c r="N82" i="116"/>
  <c r="M82" i="116"/>
  <c r="G82" i="116"/>
  <c r="F82" i="116"/>
  <c r="N81" i="116"/>
  <c r="M81" i="116"/>
  <c r="G81" i="116"/>
  <c r="F81" i="116"/>
  <c r="N80" i="116"/>
  <c r="M80" i="116"/>
  <c r="G80" i="116"/>
  <c r="F80" i="116"/>
  <c r="N79" i="116"/>
  <c r="M79" i="116"/>
  <c r="G79" i="116"/>
  <c r="F79" i="116"/>
  <c r="N78" i="116"/>
  <c r="M78" i="116"/>
  <c r="G78" i="116"/>
  <c r="F78" i="116"/>
  <c r="N77" i="116"/>
  <c r="M77" i="116"/>
  <c r="G77" i="116"/>
  <c r="F77" i="116"/>
  <c r="N76" i="116"/>
  <c r="M76" i="116"/>
  <c r="G76" i="116"/>
  <c r="F76" i="116"/>
  <c r="N75" i="116"/>
  <c r="M75" i="116"/>
  <c r="G75" i="116"/>
  <c r="F75" i="116"/>
  <c r="E41" i="116"/>
  <c r="E40" i="116" s="1"/>
  <c r="E39" i="116" s="1"/>
  <c r="E38" i="116" s="1"/>
  <c r="E37" i="116" s="1"/>
  <c r="E36" i="116" s="1"/>
  <c r="E35" i="116" s="1"/>
  <c r="E34" i="116" s="1"/>
  <c r="E33" i="116" s="1"/>
  <c r="E32" i="116" s="1"/>
  <c r="A26" i="116"/>
  <c r="A25" i="116" s="1"/>
  <c r="A24" i="116" s="1"/>
  <c r="A23" i="116" s="1"/>
  <c r="A22" i="116" s="1"/>
  <c r="A21" i="116" s="1"/>
  <c r="A20" i="116" s="1"/>
  <c r="A19" i="116" s="1"/>
  <c r="A18" i="116" s="1"/>
  <c r="A17" i="116" s="1"/>
  <c r="O133" i="116" l="1"/>
  <c r="H132" i="116"/>
  <c r="L172" i="116"/>
  <c r="O82" i="116"/>
  <c r="O132" i="116"/>
  <c r="O130" i="116"/>
  <c r="O80" i="116"/>
  <c r="H134" i="116"/>
  <c r="H77" i="116"/>
  <c r="H80" i="116"/>
  <c r="H81" i="116"/>
  <c r="H133" i="116"/>
  <c r="H135" i="116"/>
  <c r="H131" i="116"/>
  <c r="H79" i="116"/>
  <c r="O75" i="116"/>
  <c r="H76" i="116"/>
  <c r="O79" i="116"/>
  <c r="O81" i="116"/>
  <c r="H82" i="116"/>
  <c r="O136" i="116"/>
  <c r="H136" i="116"/>
  <c r="O77" i="116"/>
  <c r="O76" i="116"/>
  <c r="H75" i="116"/>
  <c r="O78" i="116"/>
  <c r="H130" i="116"/>
  <c r="O135" i="116"/>
  <c r="H129" i="116"/>
  <c r="O134" i="116"/>
  <c r="H78" i="116"/>
  <c r="O83" i="116"/>
  <c r="O129" i="116"/>
  <c r="L171" i="116"/>
  <c r="L122" i="120"/>
  <c r="L123" i="120"/>
  <c r="L102" i="120"/>
  <c r="L106" i="120" s="1"/>
  <c r="L170" i="116"/>
  <c r="L115" i="116"/>
  <c r="L116" i="116"/>
  <c r="L105" i="120" l="1"/>
  <c r="L127" i="120"/>
  <c r="L126" i="120"/>
  <c r="L125" i="120"/>
  <c r="L104" i="120"/>
  <c r="L118" i="116"/>
  <c r="L120" i="116"/>
  <c r="L119" i="116"/>
  <c r="L175" i="116"/>
  <c r="L174" i="116"/>
  <c r="L173" i="116"/>
</calcChain>
</file>

<file path=xl/sharedStrings.xml><?xml version="1.0" encoding="utf-8"?>
<sst xmlns="http://schemas.openxmlformats.org/spreadsheetml/2006/main" count="895" uniqueCount="298">
  <si>
    <t>Concentration (nM)</t>
  </si>
  <si>
    <t>PVTX-405 (% Protein Remaining)</t>
  </si>
  <si>
    <t>Concentration (nM)</t>
  </si>
  <si>
    <t>DKY-709 (% Protein Remaining)</t>
  </si>
  <si>
    <t>0.5 hr</t>
  </si>
  <si>
    <t>1 hr</t>
  </si>
  <si>
    <t>3 hr</t>
  </si>
  <si>
    <t>6 hr</t>
  </si>
  <si>
    <t>IKZF2 WB</t>
  </si>
  <si>
    <t>CRBN WB</t>
  </si>
  <si>
    <t>b-Actin WB</t>
  </si>
  <si>
    <t>IL-2 Concentration (pg/mL)</t>
  </si>
  <si>
    <t>DKY-709</t>
  </si>
  <si>
    <t>PVTX405</t>
  </si>
  <si>
    <t>%Protein Remaining</t>
  </si>
  <si>
    <t>3 hr</t>
  </si>
  <si>
    <t>6 hr</t>
  </si>
  <si>
    <t>PVTX-405</t>
  </si>
  <si>
    <t>DKY709</t>
  </si>
  <si>
    <t>Donor #</t>
  </si>
  <si>
    <t>% Proliferating CD8+ Teff Cells</t>
  </si>
  <si>
    <t>DMSO</t>
  </si>
  <si>
    <t>Donor 1</t>
  </si>
  <si>
    <t>Donor 2</t>
  </si>
  <si>
    <t>Donor 3</t>
  </si>
  <si>
    <t>Donor 4</t>
  </si>
  <si>
    <t>Donor 5</t>
  </si>
  <si>
    <t>Donor 6</t>
  </si>
  <si>
    <t>Time (hr)</t>
  </si>
  <si>
    <t>Spleen (%Protein Remaining)</t>
  </si>
  <si>
    <t>Vehicle</t>
  </si>
  <si>
    <t>PVTX405 10 mpk</t>
  </si>
  <si>
    <t>PVTX405 30 mpk</t>
  </si>
  <si>
    <t>PVTX405 100 mpk</t>
  </si>
  <si>
    <t>Thymus (%Protein Remaining)</t>
  </si>
  <si>
    <t>Time ( Study Days)</t>
  </si>
  <si>
    <t>Tumor Volume (mm3)</t>
  </si>
  <si>
    <t>Vehicle Control, PO QD</t>
  </si>
  <si>
    <t>PVTX-405 30 mpk, PO QD</t>
  </si>
  <si>
    <t>Time (Study Days)</t>
  </si>
  <si>
    <t>% Body Weight Change</t>
  </si>
  <si>
    <t>Days to 2000mm3</t>
  </si>
  <si>
    <t>PO Vehicle (qD) + IP Vehicle (qW)</t>
  </si>
  <si>
    <t>PO Vehicle + Isotype 1 mg/kg</t>
  </si>
  <si>
    <t>PO Vehicle + PD-1 MAb 1 mg/kg</t>
  </si>
  <si>
    <t>PVTX-405 30 mg/kg + IP Vehicle</t>
  </si>
  <si>
    <t>PVTX-405 + Isotype</t>
  </si>
  <si>
    <t>PVTX-405 + PD-1 MAb</t>
  </si>
  <si>
    <t>Study Days</t>
  </si>
  <si>
    <t>Vehicle Control</t>
  </si>
  <si>
    <t>Isotype MAb</t>
  </si>
  <si>
    <t>anti-PD1 MAb</t>
  </si>
  <si>
    <t>PVTX-405 (30 mpk)</t>
  </si>
  <si>
    <t>PVTX-405 + Isotype MAb</t>
  </si>
  <si>
    <t>PVTX-405 + anti-PD1 MAb</t>
  </si>
  <si>
    <t>PO Vehicle + Isotype 10 mg/kg</t>
  </si>
  <si>
    <t>PO Vehicle + LAG-3 MAb 10 mg/kg</t>
  </si>
  <si>
    <t>PVTX-405 + Isotype 10 mg/kg</t>
  </si>
  <si>
    <t>PVTX-405 + LAG-3 MAb 10 mg/kg</t>
  </si>
  <si>
    <t>Isotype MAb (10 mpk, qw)</t>
  </si>
  <si>
    <t>anti-LAG3 MAb (10 mpk, qw)</t>
  </si>
  <si>
    <t>PVTX-405 + Isotype Mab</t>
  </si>
  <si>
    <t>PVTX-405 + anti-LAG3 (10 mpk, qw)</t>
  </si>
  <si>
    <t>Treatment Days</t>
  </si>
  <si>
    <t>% Protein Remaining</t>
  </si>
  <si>
    <t>% Protein Remaining (IKZF2 HiBit)</t>
  </si>
  <si>
    <t>Compound 5</t>
  </si>
  <si>
    <t>Compound 6</t>
  </si>
  <si>
    <t>Compound 7</t>
  </si>
  <si>
    <t>Compound 8</t>
  </si>
  <si>
    <t>Compound 9</t>
  </si>
  <si>
    <t>Compound 10</t>
  </si>
  <si>
    <t>Compound 11</t>
  </si>
  <si>
    <t>Compound 12</t>
  </si>
  <si>
    <t>% Protein Remaining (Compound 5)</t>
  </si>
  <si>
    <t>IKZF2 HiBit</t>
  </si>
  <si>
    <t>IKZF1 HiBit</t>
  </si>
  <si>
    <t>IKZF3 HiBit</t>
  </si>
  <si>
    <t>GSPT1 HiBit</t>
  </si>
  <si>
    <t>CK1a HiBit</t>
  </si>
  <si>
    <t>SALL4 HiBit</t>
  </si>
  <si>
    <t>% Protein Remaining (DKY709)</t>
  </si>
  <si>
    <t>The inhibition of compound 5 on hERG currents</t>
  </si>
  <si>
    <t>Liver microsomal stability data for compound 5</t>
  </si>
  <si>
    <t>Cell No.</t>
  </si>
  <si>
    <t>Inhibition(%)</t>
  </si>
  <si>
    <t>Species</t>
  </si>
  <si>
    <t>Percent Remaining (%)</t>
    <phoneticPr fontId="0" type="noConversion"/>
  </si>
  <si>
    <t>0.001 µM</t>
  </si>
  <si>
    <t>0.01 µM</t>
  </si>
  <si>
    <t>0.1 µM</t>
  </si>
  <si>
    <t>1 µM</t>
  </si>
  <si>
    <t>0 min</t>
  </si>
  <si>
    <t>5 min</t>
  </si>
  <si>
    <t>15 min</t>
  </si>
  <si>
    <t>30 min</t>
  </si>
  <si>
    <t>45 min</t>
  </si>
  <si>
    <t>Cell 1</t>
  </si>
  <si>
    <t>human</t>
  </si>
  <si>
    <t>Mean</t>
  </si>
  <si>
    <t>Cell 2</t>
  </si>
  <si>
    <t>RSD of Area Ratio</t>
  </si>
  <si>
    <t>Cell 3</t>
  </si>
  <si>
    <t>rat</t>
  </si>
  <si>
    <t>SD</t>
  </si>
  <si>
    <t>mouse</t>
  </si>
  <si>
    <t>Caco-2 permeability data for compound 5</t>
  </si>
  <si>
    <t>Summary</t>
  </si>
  <si>
    <t>Papp (10-6 cm/s)</t>
  </si>
  <si>
    <t>Efflux Ratio</t>
  </si>
  <si>
    <t>Recovery %</t>
  </si>
  <si>
    <t>Recovery % with Cell Lysate</t>
  </si>
  <si>
    <t>Rank</t>
  </si>
  <si>
    <t>Compound ID</t>
  </si>
  <si>
    <t>A to B</t>
  </si>
  <si>
    <t>B to A</t>
  </si>
  <si>
    <t>Papp</t>
  </si>
  <si>
    <t>P-gp</t>
  </si>
  <si>
    <t>Atenolol</t>
  </si>
  <si>
    <t>Low</t>
  </si>
  <si>
    <t xml:space="preserve"> </t>
  </si>
  <si>
    <t>Propranolol</t>
  </si>
  <si>
    <t>High</t>
  </si>
  <si>
    <t>Digoxin</t>
  </si>
  <si>
    <t>P-gp Substrate</t>
  </si>
  <si>
    <t>The mouse PK data for compound 5</t>
  </si>
  <si>
    <t>Individual and mean plasma concentration-time data of compound 5 after IV and PO dose</t>
  </si>
  <si>
    <t>IV (1 mg/kg)</t>
    <phoneticPr fontId="0" type="noConversion"/>
  </si>
  <si>
    <t>PO  (3 mg/kg)</t>
    <phoneticPr fontId="0" type="noConversion"/>
  </si>
  <si>
    <t>Time Point</t>
    <phoneticPr fontId="0" type="noConversion"/>
  </si>
  <si>
    <t>Animal  ID</t>
    <phoneticPr fontId="0" type="noConversion"/>
  </si>
  <si>
    <t>SD</t>
    <phoneticPr fontId="0" type="noConversion"/>
  </si>
  <si>
    <t>CV(%)</t>
    <phoneticPr fontId="0" type="noConversion"/>
  </si>
  <si>
    <t>(h)</t>
    <phoneticPr fontId="0" type="noConversion"/>
  </si>
  <si>
    <t>(ng/mL)</t>
    <phoneticPr fontId="0" type="noConversion"/>
  </si>
  <si>
    <t>BLQ</t>
  </si>
  <si>
    <t>NA</t>
  </si>
  <si>
    <t>BLQ = Below the lower limit of quantitation (LLOQ)</t>
    <phoneticPr fontId="0" type="noConversion"/>
  </si>
  <si>
    <t xml:space="preserve">Plasma concentration-time profiles of compound after IV dose </t>
    <phoneticPr fontId="0" type="noConversion"/>
  </si>
  <si>
    <t xml:space="preserve">Plasma concentration-time profiles of compound after PO dose </t>
    <phoneticPr fontId="0" type="noConversion"/>
  </si>
  <si>
    <t>PK parameters</t>
  </si>
  <si>
    <t>G1</t>
    <phoneticPr fontId="0" type="noConversion"/>
  </si>
  <si>
    <t>Administration Route</t>
    <phoneticPr fontId="0" type="noConversion"/>
  </si>
  <si>
    <t>Dose Level</t>
    <phoneticPr fontId="0" type="noConversion"/>
  </si>
  <si>
    <t>Cl</t>
  </si>
  <si>
    <t>Animal No.</t>
    <phoneticPr fontId="0" type="noConversion"/>
  </si>
  <si>
    <t>mg/kg</t>
    <phoneticPr fontId="0" type="noConversion"/>
  </si>
  <si>
    <t>h</t>
  </si>
  <si>
    <t>ng/mL</t>
  </si>
  <si>
    <t>h*ng/mL</t>
  </si>
  <si>
    <t>mL/kg</t>
    <phoneticPr fontId="0" type="noConversion"/>
  </si>
  <si>
    <t>mL/kg</t>
  </si>
  <si>
    <t>mL/h/kg</t>
  </si>
  <si>
    <t>IV</t>
    <phoneticPr fontId="0" type="noConversion"/>
  </si>
  <si>
    <t>n</t>
    <phoneticPr fontId="0" type="noConversion"/>
  </si>
  <si>
    <t>G2</t>
    <phoneticPr fontId="0" type="noConversion"/>
  </si>
  <si>
    <t>F</t>
    <phoneticPr fontId="0" type="noConversion"/>
  </si>
  <si>
    <t>h*ng/mL</t>
    <phoneticPr fontId="0" type="noConversion"/>
  </si>
  <si>
    <t>%</t>
    <phoneticPr fontId="0" type="noConversion"/>
  </si>
  <si>
    <t>PO</t>
    <phoneticPr fontId="0" type="noConversion"/>
  </si>
  <si>
    <t>The rat PK data for compound 5</t>
  </si>
  <si>
    <t>Compound 16</t>
  </si>
  <si>
    <t>Compound 13</t>
  </si>
  <si>
    <t>Compound 14</t>
  </si>
  <si>
    <t>Compound 15</t>
  </si>
  <si>
    <t>% Protein Remaining (PVTX405)</t>
  </si>
  <si>
    <t>% Protein Remaining (Compound 16b)</t>
  </si>
  <si>
    <t>hERG inhibition for DKY709 and compound 16a (PVTX-405)</t>
  </si>
  <si>
    <t>Concentration 
(μM)</t>
    <phoneticPr fontId="0" type="noConversion"/>
  </si>
  <si>
    <t>% of hERG inhibition</t>
  </si>
  <si>
    <t>Average % of hERG inhibition</t>
  </si>
  <si>
    <t>Dofetilide</t>
  </si>
  <si>
    <t>2. DKY709</t>
  </si>
  <si>
    <t>Nominal Conc. (μM)</t>
    <phoneticPr fontId="0" type="noConversion"/>
  </si>
  <si>
    <t>100*</t>
    <phoneticPr fontId="0" type="noConversion"/>
  </si>
  <si>
    <t>Mean Measured Conc. (μM)</t>
    <phoneticPr fontId="0" type="noConversion"/>
  </si>
  <si>
    <t>96.125*</t>
    <phoneticPr fontId="0" type="noConversion"/>
  </si>
  <si>
    <t>3. Compound 16a (PVTX-405)</t>
  </si>
  <si>
    <t>Compound 16a</t>
  </si>
  <si>
    <t>88.625*</t>
    <phoneticPr fontId="0" type="noConversion"/>
  </si>
  <si>
    <t xml:space="preserve">*:The working solution at concentration of 100 μM appears cloudy when it was prepared by dilution of 30 mM DMSO stock in extracellular solution, suggesting that the compound may encounter solubility issue in hERG assay buffer at 100 μM concentration. Although the DMSO concentration in all working solutions were increased  to 1% (v/v), the solubility of test article was not improved. This potential poor solubility of test compound in hERG assay buffer possibly leads to the deviation of practical concentration from nominal concentration. The data points at 100 μM, however were not removed from curve fitting, because the slope of fitted curve is determined as 0.99 for PVT-0003907-003, which falls in range of data acceptance criteria (0.85-2.5). </t>
    <phoneticPr fontId="0" type="noConversion"/>
  </si>
  <si>
    <t>Liver microsomal stability data for compound 16a (PVTX-405)</t>
  </si>
  <si>
    <t>Test Article</t>
  </si>
  <si>
    <t>human</t>
    <phoneticPr fontId="0" type="noConversion"/>
  </si>
  <si>
    <t>&gt;120(145.29)</t>
  </si>
  <si>
    <t>&lt;14.49(11.96)</t>
  </si>
  <si>
    <t>monkey</t>
    <phoneticPr fontId="0" type="noConversion"/>
  </si>
  <si>
    <t>rat</t>
    <phoneticPr fontId="0" type="noConversion"/>
  </si>
  <si>
    <t>&gt;120(132.17)</t>
  </si>
  <si>
    <t>&lt;20.70(18.79)</t>
  </si>
  <si>
    <t>mouse</t>
    <phoneticPr fontId="0" type="noConversion"/>
  </si>
  <si>
    <t>&gt;120(152.25)</t>
  </si>
  <si>
    <t>&lt;45.48(35.84)</t>
  </si>
  <si>
    <t>Plasma stability data for compound 16a (PVTX-405)</t>
  </si>
  <si>
    <t>Percent Remaining (%)</t>
  </si>
  <si>
    <t>60 min</t>
  </si>
  <si>
    <t>120 min</t>
  </si>
  <si>
    <t>monkey</t>
  </si>
  <si>
    <t>Caco-2 permeability data for PVTX-405</t>
  </si>
  <si>
    <t>Value</t>
  </si>
  <si>
    <t xml:space="preserve">Papp, A-B (cm/s)   </t>
  </si>
  <si>
    <t>% Absorption</t>
  </si>
  <si>
    <t>% Recovery</t>
  </si>
  <si>
    <t xml:space="preserve">Papp, B-A (cm/s)   </t>
  </si>
  <si>
    <t>Plasma protein binding data for PVTX-405</t>
  </si>
  <si>
    <t>Species</t>
    <phoneticPr fontId="0" type="noConversion"/>
  </si>
  <si>
    <t>Area Ratio</t>
  </si>
  <si>
    <t>Fraction of Bound (%)</t>
    <phoneticPr fontId="0" type="noConversion"/>
  </si>
  <si>
    <t>Fu (%)</t>
    <phoneticPr fontId="0" type="noConversion"/>
  </si>
  <si>
    <t>Category</t>
  </si>
  <si>
    <t>Recovery (%)</t>
    <phoneticPr fontId="0" type="noConversion"/>
  </si>
  <si>
    <t>Donor-0 h</t>
  </si>
  <si>
    <t>Donor–5 h</t>
  </si>
  <si>
    <t>Receiver –5 h</t>
  </si>
  <si>
    <t>Inhibitive potential of PVTX-405 on human CYP 1A2, 2B6, 2C8, 2C9, 2C19, 2D6, 3A4</t>
  </si>
  <si>
    <t xml:space="preserve">The test article Conc. </t>
  </si>
  <si>
    <t>CYP1A2</t>
  </si>
  <si>
    <t>CYP2B6</t>
  </si>
  <si>
    <t>CYP2C8</t>
  </si>
  <si>
    <t>CYP2C19</t>
  </si>
  <si>
    <t>CYP2D6</t>
  </si>
  <si>
    <t>CYP3A4(midazolam)</t>
  </si>
  <si>
    <t>CYP3A4(testosterone)</t>
  </si>
  <si>
    <t>Relative activity 
(% of NC,Mean)</t>
  </si>
  <si>
    <t>RSD</t>
  </si>
  <si>
    <t>IC50 (µM)</t>
  </si>
  <si>
    <t>&gt;10</t>
  </si>
  <si>
    <t>The mouse PK data for PVTX-405</t>
  </si>
  <si>
    <t>The rat PK data for PVTX-405</t>
  </si>
  <si>
    <t>mL/min/kg</t>
    <phoneticPr fontId="0" type="noConversion"/>
  </si>
  <si>
    <t>The monkey PK data for PVTX-405</t>
  </si>
  <si>
    <t>PXR activation of PVTX-405 (PVT-0003907)</t>
  </si>
  <si>
    <t xml:space="preserve">Reactive metabolites testing </t>
  </si>
  <si>
    <t>MS2 fragmentation of PVTX-405 (GSH as trapping agent, incubation with human liver microsomes for 60 min)</t>
  </si>
  <si>
    <t>hepG2 cytotoxicity</t>
  </si>
  <si>
    <t>Cytotoxicity of test compounds  in HepG2 cells</t>
  </si>
  <si>
    <t>Compound</t>
  </si>
  <si>
    <t>% vehicle control at highest conc.</t>
  </si>
  <si>
    <t>&gt;50</t>
  </si>
  <si>
    <t>Tomoxifen</t>
  </si>
  <si>
    <t xml:space="preserve">Potential aldehyde oxidase substrate testing for PVTX-405 (PVT-0003907-005) </t>
  </si>
  <si>
    <t xml:space="preserve">BSEP inhibition testing for PVTX-405 (PVT-0003907-005) </t>
  </si>
  <si>
    <r>
      <t>T</t>
    </r>
    <r>
      <rPr>
        <vertAlign val="subscript"/>
        <sz val="12"/>
        <rFont val="Times New Roman"/>
        <family val="1"/>
      </rPr>
      <t xml:space="preserve">1/2          </t>
    </r>
    <r>
      <rPr>
        <sz val="12"/>
        <rFont val="Times New Roman"/>
        <family val="1"/>
      </rPr>
      <t>(minute)</t>
    </r>
  </si>
  <si>
    <r>
      <t>Cl</t>
    </r>
    <r>
      <rPr>
        <vertAlign val="subscript"/>
        <sz val="12"/>
        <rFont val="Times New Roman"/>
        <family val="1"/>
      </rPr>
      <t>int</t>
    </r>
    <r>
      <rPr>
        <sz val="12"/>
        <rFont val="Times New Roman"/>
        <family val="1"/>
      </rPr>
      <t xml:space="preserve">
(mL/min/kg)</t>
    </r>
  </si>
  <si>
    <r>
      <t>T</t>
    </r>
    <r>
      <rPr>
        <vertAlign val="subscript"/>
        <sz val="12"/>
        <color rgb="FF000000"/>
        <rFont val="Times New Roman"/>
        <family val="1"/>
      </rPr>
      <t>1/2</t>
    </r>
  </si>
  <si>
    <r>
      <t>T</t>
    </r>
    <r>
      <rPr>
        <vertAlign val="subscript"/>
        <sz val="12"/>
        <color rgb="FF000000"/>
        <rFont val="Times New Roman"/>
        <family val="1"/>
      </rPr>
      <t>max</t>
    </r>
  </si>
  <si>
    <r>
      <t>C</t>
    </r>
    <r>
      <rPr>
        <vertAlign val="subscript"/>
        <sz val="12"/>
        <color rgb="FF000000"/>
        <rFont val="Times New Roman"/>
        <family val="1"/>
      </rPr>
      <t>max</t>
    </r>
  </si>
  <si>
    <r>
      <t>AUC</t>
    </r>
    <r>
      <rPr>
        <vertAlign val="subscript"/>
        <sz val="12"/>
        <color rgb="FF000000"/>
        <rFont val="Times New Roman"/>
        <family val="1"/>
      </rPr>
      <t>(0-t)</t>
    </r>
  </si>
  <si>
    <r>
      <t>AUC</t>
    </r>
    <r>
      <rPr>
        <vertAlign val="subscript"/>
        <sz val="12"/>
        <color rgb="FF000000"/>
        <rFont val="Times New Roman"/>
        <family val="1"/>
      </rPr>
      <t>(0-∞）</t>
    </r>
  </si>
  <si>
    <r>
      <t>MRT</t>
    </r>
    <r>
      <rPr>
        <vertAlign val="subscript"/>
        <sz val="12"/>
        <color rgb="FF000000"/>
        <rFont val="Times New Roman"/>
        <family val="1"/>
      </rPr>
      <t>(0-t)</t>
    </r>
  </si>
  <si>
    <r>
      <t>MRT</t>
    </r>
    <r>
      <rPr>
        <vertAlign val="subscript"/>
        <sz val="12"/>
        <color rgb="FF000000"/>
        <rFont val="Times New Roman"/>
        <family val="1"/>
      </rPr>
      <t>(0-∞）</t>
    </r>
  </si>
  <si>
    <r>
      <t>V</t>
    </r>
    <r>
      <rPr>
        <vertAlign val="subscript"/>
        <sz val="12"/>
        <color theme="1"/>
        <rFont val="Times New Roman"/>
        <family val="1"/>
      </rPr>
      <t>ss</t>
    </r>
  </si>
  <si>
    <r>
      <t>V</t>
    </r>
    <r>
      <rPr>
        <vertAlign val="subscript"/>
        <sz val="12"/>
        <color theme="1"/>
        <rFont val="Times New Roman"/>
        <family val="1"/>
      </rPr>
      <t>z</t>
    </r>
  </si>
  <si>
    <t xml:space="preserve">*:The working solution at concentration of 100 μM appears cloudy when it was prepared by dilution of 30 mM DMSO stock in extracellular solution, suggesting that the compound may encounter solubility issue in hERG assay buffer at 100 μM concentration. Although the DMSO concentration in all working solutions were increased  to 1% (v/v), the solubility of test article was not improved. This potential poor solubility of test compound in hERG assay buffer possibly leads to the deviation of practical concentration from nominal concentration. The data points at 100 μM, however were not removed from curve fitting, because the slope of fitted curve is determined as 0.99 for PVT-0000099-002, which falls in range of data acceptance criteria (0.85-2.5). </t>
  </si>
  <si>
    <t>Raw data</t>
  </si>
  <si>
    <r>
      <t>IC</t>
    </r>
    <r>
      <rPr>
        <vertAlign val="subscript"/>
        <sz val="12"/>
        <rFont val="Times New Roman"/>
        <family val="1"/>
      </rPr>
      <t xml:space="preserve">50 </t>
    </r>
    <r>
      <rPr>
        <sz val="12"/>
        <rFont val="Times New Roman"/>
        <family val="1"/>
      </rPr>
      <t>(μM)</t>
    </r>
  </si>
  <si>
    <r>
      <t>T</t>
    </r>
    <r>
      <rPr>
        <vertAlign val="subscript"/>
        <sz val="12"/>
        <rFont val="Times New Roman"/>
        <family val="1"/>
      </rPr>
      <t>1/2</t>
    </r>
    <r>
      <rPr>
        <sz val="12"/>
        <rFont val="Times New Roman"/>
        <family val="1"/>
      </rPr>
      <t xml:space="preserve">       (minute)</t>
    </r>
  </si>
  <si>
    <r>
      <t>Concentration (</t>
    </r>
    <r>
      <rPr>
        <b/>
        <sz val="12"/>
        <color theme="1"/>
        <rFont val="Symbol"/>
        <charset val="2"/>
      </rPr>
      <t>m</t>
    </r>
    <r>
      <rPr>
        <b/>
        <sz val="12"/>
        <color theme="1"/>
        <rFont val="Times New Roman"/>
        <family val="1"/>
      </rPr>
      <t>M)</t>
    </r>
  </si>
  <si>
    <t>Compound16b</t>
  </si>
  <si>
    <t>CRBN Binding (% Inhibition)</t>
  </si>
  <si>
    <t>IV (1 mg/kg)</t>
    <phoneticPr fontId="4" type="noConversion"/>
  </si>
  <si>
    <t>PO  (3 mg/kg)</t>
    <phoneticPr fontId="4" type="noConversion"/>
  </si>
  <si>
    <t>Time Point</t>
    <phoneticPr fontId="4" type="noConversion"/>
  </si>
  <si>
    <t>Animal  ID</t>
    <phoneticPr fontId="4" type="noConversion"/>
  </si>
  <si>
    <t>SD</t>
    <phoneticPr fontId="27" type="noConversion"/>
  </si>
  <si>
    <t>CV(%)</t>
    <phoneticPr fontId="27" type="noConversion"/>
  </si>
  <si>
    <t>(h)</t>
    <phoneticPr fontId="27" type="noConversion"/>
  </si>
  <si>
    <t>(ng/mL)</t>
    <phoneticPr fontId="27" type="noConversion"/>
  </si>
  <si>
    <t>BLQ = Below the lower limit of quantitation (LLOQ)</t>
    <phoneticPr fontId="5" type="noConversion"/>
  </si>
  <si>
    <t xml:space="preserve">Plasma concentration-time profiles of compound after IV dose </t>
    <phoneticPr fontId="28" type="noConversion"/>
  </si>
  <si>
    <t xml:space="preserve">Plasma concentration-time profiles of compound after PO dose </t>
    <phoneticPr fontId="28" type="noConversion"/>
  </si>
  <si>
    <t>G1</t>
    <phoneticPr fontId="5" type="noConversion"/>
  </si>
  <si>
    <t>Administration Route</t>
    <phoneticPr fontId="5" type="noConversion"/>
  </si>
  <si>
    <t>Dose Level</t>
    <phoneticPr fontId="5" type="noConversion"/>
  </si>
  <si>
    <r>
      <t>T</t>
    </r>
    <r>
      <rPr>
        <vertAlign val="subscript"/>
        <sz val="11"/>
        <color rgb="FF000000"/>
        <rFont val="Times New Roman"/>
        <family val="1"/>
      </rPr>
      <t>1/2</t>
    </r>
  </si>
  <si>
    <r>
      <t>T</t>
    </r>
    <r>
      <rPr>
        <vertAlign val="subscript"/>
        <sz val="11"/>
        <color rgb="FF000000"/>
        <rFont val="Times New Roman"/>
        <family val="1"/>
      </rPr>
      <t>max</t>
    </r>
  </si>
  <si>
    <r>
      <t>C</t>
    </r>
    <r>
      <rPr>
        <vertAlign val="subscript"/>
        <sz val="11"/>
        <color rgb="FF000000"/>
        <rFont val="Times New Roman"/>
        <family val="1"/>
      </rPr>
      <t>max</t>
    </r>
  </si>
  <si>
    <r>
      <t>AUC</t>
    </r>
    <r>
      <rPr>
        <vertAlign val="subscript"/>
        <sz val="11"/>
        <color rgb="FF000000"/>
        <rFont val="Times New Roman"/>
        <family val="1"/>
      </rPr>
      <t>(0-t)</t>
    </r>
  </si>
  <si>
    <r>
      <t>AUC</t>
    </r>
    <r>
      <rPr>
        <vertAlign val="subscript"/>
        <sz val="11"/>
        <color rgb="FF000000"/>
        <rFont val="Times New Roman"/>
        <family val="1"/>
      </rPr>
      <t>(0-</t>
    </r>
    <r>
      <rPr>
        <vertAlign val="subscript"/>
        <sz val="11"/>
        <color rgb="FF000000"/>
        <rFont val="宋体"/>
        <family val="3"/>
        <charset val="134"/>
      </rPr>
      <t>∞）</t>
    </r>
  </si>
  <si>
    <r>
      <t>MRT</t>
    </r>
    <r>
      <rPr>
        <vertAlign val="subscript"/>
        <sz val="11"/>
        <color rgb="FF000000"/>
        <rFont val="Times New Roman"/>
        <family val="1"/>
      </rPr>
      <t>(0-t)</t>
    </r>
  </si>
  <si>
    <r>
      <t>MRT</t>
    </r>
    <r>
      <rPr>
        <vertAlign val="subscript"/>
        <sz val="11"/>
        <color rgb="FF000000"/>
        <rFont val="Times New Roman"/>
        <family val="1"/>
      </rPr>
      <t>(0-</t>
    </r>
    <r>
      <rPr>
        <vertAlign val="subscript"/>
        <sz val="11"/>
        <color rgb="FF000000"/>
        <rFont val="宋体"/>
        <family val="3"/>
        <charset val="134"/>
      </rPr>
      <t>∞）</t>
    </r>
  </si>
  <si>
    <r>
      <t>V</t>
    </r>
    <r>
      <rPr>
        <vertAlign val="subscript"/>
        <sz val="11"/>
        <color theme="1"/>
        <rFont val="Times New Roman"/>
        <family val="1"/>
      </rPr>
      <t>ss</t>
    </r>
  </si>
  <si>
    <r>
      <t>V</t>
    </r>
    <r>
      <rPr>
        <vertAlign val="subscript"/>
        <sz val="11"/>
        <color theme="1"/>
        <rFont val="Times New Roman"/>
        <family val="1"/>
      </rPr>
      <t>z</t>
    </r>
  </si>
  <si>
    <t>Animal No.</t>
    <phoneticPr fontId="5" type="noConversion"/>
  </si>
  <si>
    <t>mg/kg</t>
    <phoneticPr fontId="5" type="noConversion"/>
  </si>
  <si>
    <t>mL/kg</t>
    <phoneticPr fontId="5" type="noConversion"/>
  </si>
  <si>
    <t>IV</t>
    <phoneticPr fontId="5" type="noConversion"/>
  </si>
  <si>
    <t>n</t>
    <phoneticPr fontId="5" type="noConversion"/>
  </si>
  <si>
    <t>G2</t>
    <phoneticPr fontId="5" type="noConversion"/>
  </si>
  <si>
    <t>F</t>
    <phoneticPr fontId="5" type="noConversion"/>
  </si>
  <si>
    <t>h*ng/mL</t>
    <phoneticPr fontId="5" type="noConversion"/>
  </si>
  <si>
    <t>%</t>
    <phoneticPr fontId="5" type="noConversion"/>
  </si>
  <si>
    <t>PO</t>
    <phoneticPr fontId="5" type="noConversion"/>
  </si>
  <si>
    <t>BLQ</t>
    <phoneticPr fontId="5" type="noConversion"/>
  </si>
  <si>
    <t>Individual and mean plasma concentration-time data of DKY709 after IV and PO dose</t>
  </si>
  <si>
    <t>Mouse PK Data for DKY709</t>
  </si>
  <si>
    <t>Rat PK Data for DKY709</t>
  </si>
  <si>
    <t>Mini-Ames Toxicity Assay for PVTX405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</si>
</sst>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164" formatCode="0.00_ "/>
    <numFmt numFmtId="165" formatCode="0.00_);[Red]\(0.00\)"/>
    <numFmt numFmtId="166" formatCode="0.0"/>
    <numFmt numFmtId="167" formatCode="0_ "/>
    <numFmt numFmtId="168" formatCode="0.0_ "/>
    <numFmt numFmtId="169" formatCode="0.000_);[Red]\(0.000\)"/>
    <numFmt numFmtId="170" formatCode="0.00000"/>
    <numFmt numFmtId="171" formatCode="0.000_ "/>
  </numFmts>
  <fonts count="38">
    <font>
      <sz val="11"/>
      <color theme="1"/>
      <name val="Calibri"/>
      <family val="2"/>
      <scheme val="minor"/>
    </font>
    <font>
      <sz val="11"/>
      <color theme="1"/>
      <name val="Calibri"/>
      <family val="2"/>
      <scheme val="minor"/>
    </font>
    <font>
      <sz val="13"/>
      <name val="Arial"/>
      <family val="2"/>
    </font>
    <font>
      <b/>
      <sz val="13"/>
      <color theme="1"/>
      <name val="Arial"/>
      <family val="2"/>
    </font>
    <font>
      <b/>
      <sz val="11"/>
      <color theme="1"/>
      <name val="Calibri"/>
      <family val="2"/>
      <scheme val="minor"/>
    </font>
    <font>
      <sz val="11"/>
      <color theme="1"/>
      <name val="Times New Roman"/>
      <family val="1"/>
    </font>
    <font>
      <sz val="12"/>
      <name val="宋体"/>
      <family val="3"/>
      <charset val="134"/>
    </font>
    <font>
      <b/>
      <sz val="18"/>
      <color theme="1"/>
      <name val="Times New Roman"/>
      <family val="1"/>
    </font>
    <font>
      <sz val="11"/>
      <color theme="1"/>
      <name val="Calibri"/>
      <family val="3"/>
      <charset val="134"/>
      <scheme val="minor"/>
    </font>
    <font>
      <sz val="10"/>
      <color indexed="8"/>
      <name val="Arial"/>
      <family val="2"/>
    </font>
    <font>
      <sz val="10"/>
      <name val="Arial"/>
      <family val="2"/>
    </font>
    <font>
      <sz val="11"/>
      <color indexed="8"/>
      <name val="Calibri"/>
      <family val="2"/>
    </font>
    <font>
      <b/>
      <sz val="12"/>
      <color theme="1"/>
      <name val="Times New Roman"/>
      <family val="1"/>
    </font>
    <font>
      <sz val="12"/>
      <color theme="1"/>
      <name val="Times New Roman"/>
      <family val="1"/>
    </font>
    <font>
      <sz val="12"/>
      <name val="Times New Roman"/>
      <family val="1"/>
    </font>
    <font>
      <vertAlign val="subscript"/>
      <sz val="12"/>
      <name val="Times New Roman"/>
      <family val="1"/>
    </font>
    <font>
      <sz val="12"/>
      <color rgb="FF000000"/>
      <name val="Times New Roman"/>
      <family val="1"/>
    </font>
    <font>
      <b/>
      <sz val="12"/>
      <color rgb="FF000000"/>
      <name val="Times New Roman"/>
      <family val="1"/>
    </font>
    <font>
      <b/>
      <sz val="12"/>
      <name val="Times New Roman"/>
      <family val="1"/>
    </font>
    <font>
      <vertAlign val="subscript"/>
      <sz val="12"/>
      <color rgb="FF000000"/>
      <name val="Times New Roman"/>
      <family val="1"/>
    </font>
    <font>
      <vertAlign val="subscript"/>
      <sz val="12"/>
      <color theme="1"/>
      <name val="Times New Roman"/>
      <family val="1"/>
    </font>
    <font>
      <b/>
      <sz val="12"/>
      <color indexed="8"/>
      <name val="Times New Roman"/>
      <family val="1"/>
    </font>
    <font>
      <sz val="12"/>
      <color indexed="8"/>
      <name val="Times New Roman"/>
      <family val="1"/>
    </font>
    <font>
      <sz val="12"/>
      <color rgb="FFFF0000"/>
      <name val="Times New Roman"/>
      <family val="1"/>
    </font>
    <font>
      <b/>
      <sz val="13"/>
      <name val="Times New Roman"/>
      <family val="1"/>
    </font>
    <font>
      <sz val="13"/>
      <name val="Times New Roman"/>
      <family val="1"/>
    </font>
    <font>
      <i/>
      <sz val="12"/>
      <color rgb="FF0000FF"/>
      <name val="Times New Roman"/>
      <family val="1"/>
    </font>
    <font>
      <sz val="12"/>
      <color rgb="FF9C0006"/>
      <name val="Calibri"/>
      <family val="2"/>
      <scheme val="minor"/>
    </font>
    <font>
      <i/>
      <sz val="12"/>
      <color rgb="FF7F7F7F"/>
      <name val="Calibri"/>
      <family val="2"/>
      <scheme val="minor"/>
    </font>
    <font>
      <b/>
      <sz val="12"/>
      <color theme="1"/>
      <name val="Symbol"/>
      <charset val="2"/>
    </font>
    <font>
      <sz val="11"/>
      <name val="Times New Roman"/>
      <family val="1"/>
    </font>
    <font>
      <b/>
      <sz val="11"/>
      <color rgb="FF000000"/>
      <name val="Times New Roman"/>
      <family val="1"/>
    </font>
    <font>
      <sz val="11"/>
      <color rgb="FF000000"/>
      <name val="Times New Roman"/>
      <family val="1"/>
    </font>
    <font>
      <vertAlign val="subscript"/>
      <sz val="11"/>
      <color rgb="FF000000"/>
      <name val="Times New Roman"/>
      <family val="1"/>
    </font>
    <font>
      <vertAlign val="subscript"/>
      <sz val="11"/>
      <color rgb="FF000000"/>
      <name val="宋体"/>
      <family val="3"/>
      <charset val="134"/>
    </font>
    <font>
      <vertAlign val="subscript"/>
      <sz val="11"/>
      <color theme="1"/>
      <name val="Times New Roman"/>
      <family val="1"/>
    </font>
    <font>
      <b/>
      <sz val="14"/>
      <color theme="1"/>
      <name val="Times New Roman"/>
      <family val="1"/>
    </font>
    <font>
      <b/>
      <sz val="16"/>
      <color theme="1"/>
      <name val="Times New Roman"/>
      <family val="1"/>
    </font>
  </fonts>
  <fills count="4">
    <fill>
      <patternFill patternType="none"/>
    </fill>
    <fill>
      <patternFill patternType="gray125"/>
    </fill>
    <fill>
      <patternFill patternType="solid">
        <fgColor indexed="9"/>
        <bgColor indexed="64"/>
      </patternFill>
    </fill>
    <fill>
      <patternFill patternType="solid">
        <fgColor theme="0"/>
        <bgColor indexed="64"/>
      </patternFill>
    </fill>
  </fills>
  <borders count="69">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top/>
      <bottom/>
      <diagonal/>
    </border>
    <border>
      <left/>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ck">
        <color auto="1"/>
      </left>
      <right/>
      <top style="thick">
        <color auto="1"/>
      </top>
      <bottom/>
      <diagonal/>
    </border>
    <border>
      <left/>
      <right/>
      <top style="thick">
        <color auto="1"/>
      </top>
      <bottom/>
      <diagonal/>
    </border>
    <border>
      <left/>
      <right style="thick">
        <color auto="1"/>
      </right>
      <top style="thick">
        <color auto="1"/>
      </top>
      <bottom/>
      <diagonal/>
    </border>
    <border>
      <left style="thick">
        <color auto="1"/>
      </left>
      <right/>
      <top/>
      <bottom/>
      <diagonal/>
    </border>
    <border>
      <left/>
      <right style="thick">
        <color auto="1"/>
      </right>
      <top/>
      <bottom/>
      <diagonal/>
    </border>
    <border>
      <left style="thick">
        <color indexed="64"/>
      </left>
      <right/>
      <top style="thick">
        <color indexed="64"/>
      </top>
      <bottom style="thin">
        <color indexed="64"/>
      </bottom>
      <diagonal/>
    </border>
    <border>
      <left/>
      <right/>
      <top style="thick">
        <color indexed="64"/>
      </top>
      <bottom style="thin">
        <color indexed="64"/>
      </bottom>
      <diagonal/>
    </border>
    <border>
      <left/>
      <right style="thick">
        <color indexed="64"/>
      </right>
      <top style="thick">
        <color indexed="64"/>
      </top>
      <bottom style="thin">
        <color indexed="64"/>
      </bottom>
      <diagonal/>
    </border>
    <border>
      <left style="thick">
        <color indexed="64"/>
      </left>
      <right style="thin">
        <color indexed="64"/>
      </right>
      <top style="thin">
        <color indexed="64"/>
      </top>
      <bottom style="thin">
        <color indexed="64"/>
      </bottom>
      <diagonal/>
    </border>
    <border>
      <left style="thin">
        <color indexed="64"/>
      </left>
      <right style="thick">
        <color indexed="64"/>
      </right>
      <top style="thin">
        <color indexed="64"/>
      </top>
      <bottom style="thin">
        <color indexed="64"/>
      </bottom>
      <diagonal/>
    </border>
    <border>
      <left style="thick">
        <color indexed="64"/>
      </left>
      <right style="thin">
        <color indexed="64"/>
      </right>
      <top style="thin">
        <color indexed="64"/>
      </top>
      <bottom style="thick">
        <color indexed="64"/>
      </bottom>
      <diagonal/>
    </border>
    <border>
      <left style="thin">
        <color indexed="64"/>
      </left>
      <right style="thin">
        <color indexed="64"/>
      </right>
      <top style="thin">
        <color indexed="64"/>
      </top>
      <bottom style="thick">
        <color indexed="64"/>
      </bottom>
      <diagonal/>
    </border>
    <border>
      <left style="thin">
        <color indexed="64"/>
      </left>
      <right style="thick">
        <color indexed="64"/>
      </right>
      <top style="thin">
        <color indexed="64"/>
      </top>
      <bottom style="thick">
        <color indexed="64"/>
      </bottom>
      <diagonal/>
    </border>
    <border>
      <left style="thick">
        <color auto="1"/>
      </left>
      <right/>
      <top/>
      <bottom style="thick">
        <color auto="1"/>
      </bottom>
      <diagonal/>
    </border>
    <border>
      <left/>
      <right/>
      <top/>
      <bottom style="thick">
        <color auto="1"/>
      </bottom>
      <diagonal/>
    </border>
    <border>
      <left/>
      <right style="thick">
        <color auto="1"/>
      </right>
      <top/>
      <bottom style="thick">
        <color auto="1"/>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top style="thin">
        <color indexed="64"/>
      </top>
      <bottom/>
      <diagonal/>
    </border>
    <border>
      <left style="thin">
        <color indexed="64"/>
      </left>
      <right style="medium">
        <color indexed="64"/>
      </right>
      <top style="thin">
        <color indexed="64"/>
      </top>
      <bottom/>
      <diagonal/>
    </border>
    <border>
      <left style="medium">
        <color indexed="64"/>
      </left>
      <right style="thin">
        <color indexed="64"/>
      </right>
      <top/>
      <bottom style="thin">
        <color indexed="64"/>
      </bottom>
      <diagonal/>
    </border>
    <border>
      <left style="thin">
        <color indexed="64"/>
      </left>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bottom/>
      <diagonal/>
    </border>
    <border>
      <left style="medium">
        <color indexed="64"/>
      </left>
      <right style="thin">
        <color indexed="64"/>
      </right>
      <top/>
      <bottom/>
      <diagonal/>
    </border>
    <border>
      <left style="thin">
        <color indexed="64"/>
      </left>
      <right style="medium">
        <color indexed="64"/>
      </right>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top/>
      <bottom style="medium">
        <color indexed="64"/>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style="thin">
        <color indexed="64"/>
      </bottom>
      <diagonal/>
    </border>
    <border>
      <left/>
      <right style="medium">
        <color indexed="64"/>
      </right>
      <top/>
      <bottom style="thin">
        <color indexed="64"/>
      </bottom>
      <diagonal/>
    </border>
    <border>
      <left style="medium">
        <color indexed="64"/>
      </left>
      <right/>
      <top/>
      <bottom/>
      <diagonal/>
    </border>
    <border>
      <left/>
      <right style="medium">
        <color indexed="64"/>
      </right>
      <top/>
      <bottom/>
      <diagonal/>
    </border>
    <border>
      <left style="medium">
        <color indexed="64"/>
      </left>
      <right/>
      <top style="thin">
        <color indexed="64"/>
      </top>
      <bottom/>
      <diagonal/>
    </border>
    <border>
      <left/>
      <right/>
      <top style="thin">
        <color auto="1"/>
      </top>
      <bottom/>
      <diagonal/>
    </border>
    <border>
      <left/>
      <right style="medium">
        <color indexed="64"/>
      </right>
      <top style="thin">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style="thick">
        <color indexed="64"/>
      </left>
      <right style="thin">
        <color indexed="64"/>
      </right>
      <top style="thick">
        <color indexed="64"/>
      </top>
      <bottom style="thin">
        <color indexed="64"/>
      </bottom>
      <diagonal/>
    </border>
    <border>
      <left style="thin">
        <color indexed="64"/>
      </left>
      <right style="thin">
        <color indexed="64"/>
      </right>
      <top style="thick">
        <color indexed="64"/>
      </top>
      <bottom style="thin">
        <color indexed="64"/>
      </bottom>
      <diagonal/>
    </border>
    <border>
      <left style="thin">
        <color indexed="64"/>
      </left>
      <right style="thick">
        <color indexed="64"/>
      </right>
      <top style="thick">
        <color indexed="64"/>
      </top>
      <bottom style="thin">
        <color indexed="64"/>
      </bottom>
      <diagonal/>
    </border>
    <border>
      <left style="thick">
        <color auto="1"/>
      </left>
      <right/>
      <top style="medium">
        <color indexed="64"/>
      </top>
      <bottom/>
      <diagonal/>
    </border>
    <border>
      <left style="thick">
        <color auto="1"/>
      </left>
      <right/>
      <top/>
      <bottom style="thin">
        <color indexed="64"/>
      </bottom>
      <diagonal/>
    </border>
    <border>
      <left style="thick">
        <color auto="1"/>
      </left>
      <right/>
      <top style="thin">
        <color indexed="64"/>
      </top>
      <bottom/>
      <diagonal/>
    </border>
    <border>
      <left style="thick">
        <color auto="1"/>
      </left>
      <right/>
      <top/>
      <bottom style="medium">
        <color indexed="64"/>
      </bottom>
      <diagonal/>
    </border>
    <border>
      <left/>
      <right/>
      <top style="thin">
        <color auto="1"/>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s>
  <cellStyleXfs count="12">
    <xf numFmtId="0" fontId="0" fillId="0" borderId="0"/>
    <xf numFmtId="0" fontId="1" fillId="0" borderId="0"/>
    <xf numFmtId="0" fontId="6" fillId="0" borderId="0">
      <alignment vertical="top"/>
    </xf>
    <xf numFmtId="0" fontId="8" fillId="0" borderId="0"/>
    <xf numFmtId="0" fontId="9" fillId="0" borderId="0">
      <alignment vertical="top"/>
    </xf>
    <xf numFmtId="0" fontId="9" fillId="0" borderId="0">
      <alignment vertical="top"/>
    </xf>
    <xf numFmtId="0" fontId="10" fillId="0" borderId="0">
      <alignment vertical="top"/>
    </xf>
    <xf numFmtId="0" fontId="11" fillId="0" borderId="0">
      <alignment vertical="center"/>
    </xf>
    <xf numFmtId="0" fontId="11" fillId="0" borderId="0">
      <alignment vertical="center"/>
    </xf>
    <xf numFmtId="0" fontId="11" fillId="0" borderId="0">
      <alignment vertical="center"/>
    </xf>
    <xf numFmtId="0" fontId="6" fillId="0" borderId="0">
      <alignment vertical="center"/>
    </xf>
    <xf numFmtId="0" fontId="11" fillId="0" borderId="0"/>
  </cellStyleXfs>
  <cellXfs count="427">
    <xf numFmtId="0" fontId="0" fillId="0" borderId="0" xfId="0"/>
    <xf numFmtId="0" fontId="2" fillId="0" borderId="0" xfId="0" applyFont="1" applyAlignment="1">
      <alignment vertical="center"/>
    </xf>
    <xf numFmtId="0" fontId="4" fillId="0" borderId="0" xfId="0" applyFont="1" applyAlignment="1">
      <alignment wrapText="1"/>
    </xf>
    <xf numFmtId="0" fontId="0" fillId="0" borderId="0" xfId="0" applyAlignment="1">
      <alignment vertical="center"/>
    </xf>
    <xf numFmtId="0" fontId="5" fillId="0" borderId="0" xfId="0" applyFont="1"/>
    <xf numFmtId="0" fontId="13" fillId="0" borderId="1" xfId="0" applyFont="1" applyBorder="1"/>
    <xf numFmtId="0" fontId="13" fillId="0" borderId="0" xfId="0" applyFont="1"/>
    <xf numFmtId="0" fontId="12" fillId="0" borderId="0" xfId="0" applyFont="1"/>
    <xf numFmtId="0" fontId="13" fillId="0" borderId="9" xfId="0" applyFont="1" applyBorder="1"/>
    <xf numFmtId="0" fontId="13" fillId="0" borderId="10" xfId="0" applyFont="1" applyBorder="1"/>
    <xf numFmtId="0" fontId="13" fillId="0" borderId="11" xfId="0" applyFont="1" applyBorder="1"/>
    <xf numFmtId="0" fontId="13" fillId="0" borderId="12" xfId="0" applyFont="1" applyBorder="1"/>
    <xf numFmtId="0" fontId="13" fillId="0" borderId="13" xfId="0" applyFont="1" applyBorder="1"/>
    <xf numFmtId="0" fontId="13" fillId="0" borderId="1" xfId="0" applyFont="1" applyBorder="1" applyAlignment="1">
      <alignment horizontal="center" vertical="center" wrapText="1"/>
    </xf>
    <xf numFmtId="0" fontId="14" fillId="2" borderId="1" xfId="0" applyFont="1" applyFill="1" applyBorder="1" applyAlignment="1">
      <alignment horizontal="center" vertical="center" wrapText="1"/>
    </xf>
    <xf numFmtId="0" fontId="16" fillId="0" borderId="1" xfId="0" applyFont="1" applyBorder="1" applyAlignment="1">
      <alignment horizontal="center" vertical="center" wrapText="1"/>
    </xf>
    <xf numFmtId="164" fontId="14" fillId="0" borderId="1" xfId="2" applyNumberFormat="1" applyFont="1" applyBorder="1" applyAlignment="1">
      <alignment horizontal="center" vertical="center" wrapText="1"/>
    </xf>
    <xf numFmtId="0" fontId="12" fillId="0" borderId="1" xfId="0" applyFont="1" applyBorder="1" applyAlignment="1">
      <alignment horizontal="center" vertical="center" wrapText="1"/>
    </xf>
    <xf numFmtId="0" fontId="17" fillId="0" borderId="1" xfId="0" applyFont="1" applyBorder="1" applyAlignment="1">
      <alignment horizontal="center" vertical="center" wrapText="1"/>
    </xf>
    <xf numFmtId="0" fontId="14" fillId="2" borderId="20" xfId="0" applyFont="1" applyFill="1" applyBorder="1" applyAlignment="1">
      <alignment horizontal="center" vertical="center" wrapText="1"/>
    </xf>
    <xf numFmtId="164" fontId="14" fillId="0" borderId="20" xfId="2" applyNumberFormat="1" applyFont="1" applyBorder="1" applyAlignment="1">
      <alignment horizontal="center" vertical="center" wrapText="1"/>
    </xf>
    <xf numFmtId="0" fontId="13" fillId="0" borderId="17" xfId="0" applyFont="1" applyBorder="1" applyAlignment="1">
      <alignment horizontal="center"/>
    </xf>
    <xf numFmtId="0" fontId="13" fillId="0" borderId="1" xfId="0" applyFont="1" applyBorder="1" applyAlignment="1">
      <alignment horizontal="center"/>
    </xf>
    <xf numFmtId="0" fontId="13" fillId="0" borderId="0" xfId="0" applyFont="1" applyAlignment="1">
      <alignment horizontal="center"/>
    </xf>
    <xf numFmtId="0" fontId="13" fillId="0" borderId="18" xfId="0" applyFont="1" applyBorder="1" applyAlignment="1">
      <alignment horizontal="center"/>
    </xf>
    <xf numFmtId="0" fontId="13" fillId="0" borderId="22" xfId="0" applyFont="1" applyBorder="1"/>
    <xf numFmtId="0" fontId="13" fillId="0" borderId="23" xfId="0" applyFont="1" applyBorder="1"/>
    <xf numFmtId="0" fontId="13" fillId="0" borderId="24" xfId="0" applyFont="1" applyBorder="1"/>
    <xf numFmtId="0" fontId="13" fillId="0" borderId="19" xfId="0" applyFont="1" applyBorder="1" applyAlignment="1">
      <alignment horizontal="center"/>
    </xf>
    <xf numFmtId="0" fontId="13" fillId="0" borderId="20" xfId="0" applyFont="1" applyBorder="1" applyAlignment="1">
      <alignment horizontal="center"/>
    </xf>
    <xf numFmtId="0" fontId="13" fillId="0" borderId="21" xfId="0" applyFont="1" applyBorder="1" applyAlignment="1">
      <alignment horizontal="center"/>
    </xf>
    <xf numFmtId="0" fontId="14" fillId="0" borderId="28" xfId="0" applyFont="1" applyBorder="1" applyAlignment="1">
      <alignment horizontal="center" vertical="center"/>
    </xf>
    <xf numFmtId="0" fontId="14" fillId="0" borderId="29" xfId="0" applyFont="1" applyBorder="1" applyAlignment="1">
      <alignment horizontal="center" vertical="center"/>
    </xf>
    <xf numFmtId="0" fontId="14" fillId="0" borderId="30" xfId="0" applyFont="1" applyBorder="1" applyAlignment="1">
      <alignment horizontal="center" vertical="center"/>
    </xf>
    <xf numFmtId="0" fontId="14" fillId="0" borderId="31" xfId="0" applyFont="1" applyBorder="1" applyAlignment="1">
      <alignment horizontal="center" vertical="center"/>
    </xf>
    <xf numFmtId="0" fontId="14" fillId="0" borderId="6" xfId="0" applyFont="1" applyBorder="1" applyAlignment="1">
      <alignment horizontal="center" vertical="center"/>
    </xf>
    <xf numFmtId="0" fontId="14" fillId="0" borderId="8" xfId="0" applyFont="1" applyBorder="1" applyAlignment="1">
      <alignment horizontal="center" vertical="center"/>
    </xf>
    <xf numFmtId="0" fontId="14" fillId="0" borderId="7" xfId="0" applyFont="1" applyBorder="1" applyAlignment="1">
      <alignment horizontal="center" vertical="center"/>
    </xf>
    <xf numFmtId="0" fontId="14" fillId="0" borderId="2" xfId="0" applyFont="1" applyBorder="1" applyAlignment="1">
      <alignment horizontal="center" vertical="center"/>
    </xf>
    <xf numFmtId="0" fontId="14" fillId="0" borderId="32" xfId="0" applyFont="1" applyBorder="1" applyAlignment="1">
      <alignment horizontal="center" vertical="center"/>
    </xf>
    <xf numFmtId="0" fontId="14" fillId="0" borderId="33" xfId="0" applyFont="1" applyBorder="1" applyAlignment="1">
      <alignment horizontal="center" vertical="center"/>
    </xf>
    <xf numFmtId="0" fontId="14" fillId="0" borderId="34" xfId="0" applyFont="1" applyBorder="1" applyAlignment="1">
      <alignment horizontal="center" vertical="center"/>
    </xf>
    <xf numFmtId="0" fontId="14" fillId="0" borderId="1" xfId="0" applyFont="1" applyBorder="1" applyAlignment="1">
      <alignment horizontal="center" vertical="center"/>
    </xf>
    <xf numFmtId="0" fontId="14" fillId="0" borderId="3" xfId="0" applyFont="1" applyBorder="1" applyAlignment="1">
      <alignment horizontal="center" vertical="center"/>
    </xf>
    <xf numFmtId="0" fontId="14" fillId="0" borderId="35" xfId="0" applyFont="1" applyBorder="1" applyAlignment="1">
      <alignment horizontal="center" vertical="center"/>
    </xf>
    <xf numFmtId="0" fontId="14" fillId="0" borderId="36" xfId="0" applyFont="1" applyBorder="1" applyAlignment="1">
      <alignment horizontal="center" vertical="center"/>
    </xf>
    <xf numFmtId="164" fontId="13" fillId="0" borderId="0" xfId="0" applyNumberFormat="1" applyFont="1" applyAlignment="1">
      <alignment horizontal="center" vertical="center"/>
    </xf>
    <xf numFmtId="164" fontId="14" fillId="0" borderId="37" xfId="0" applyNumberFormat="1" applyFont="1" applyBorder="1" applyAlignment="1">
      <alignment horizontal="center" vertical="center"/>
    </xf>
    <xf numFmtId="164" fontId="14" fillId="0" borderId="4" xfId="0" applyNumberFormat="1" applyFont="1" applyBorder="1" applyAlignment="1">
      <alignment horizontal="center" vertical="center"/>
    </xf>
    <xf numFmtId="0" fontId="14" fillId="0" borderId="38" xfId="0" applyFont="1" applyBorder="1" applyAlignment="1">
      <alignment horizontal="center" vertical="center"/>
    </xf>
    <xf numFmtId="164" fontId="14" fillId="0" borderId="39" xfId="0" applyNumberFormat="1" applyFont="1" applyBorder="1" applyAlignment="1">
      <alignment horizontal="center" vertical="center"/>
    </xf>
    <xf numFmtId="0" fontId="14" fillId="0" borderId="40" xfId="0" applyFont="1" applyBorder="1" applyAlignment="1">
      <alignment horizontal="center" vertical="center"/>
    </xf>
    <xf numFmtId="164" fontId="13" fillId="0" borderId="41" xfId="0" applyNumberFormat="1" applyFont="1" applyBorder="1" applyAlignment="1">
      <alignment horizontal="center" vertical="center"/>
    </xf>
    <xf numFmtId="164" fontId="13" fillId="0" borderId="42" xfId="0" applyNumberFormat="1" applyFont="1" applyBorder="1" applyAlignment="1">
      <alignment horizontal="center" vertical="center"/>
    </xf>
    <xf numFmtId="164" fontId="13" fillId="0" borderId="43" xfId="0" applyNumberFormat="1" applyFont="1" applyBorder="1" applyAlignment="1">
      <alignment horizontal="center" vertical="center"/>
    </xf>
    <xf numFmtId="164" fontId="14" fillId="0" borderId="44" xfId="0" applyNumberFormat="1" applyFont="1" applyBorder="1" applyAlignment="1">
      <alignment horizontal="center" vertical="center"/>
    </xf>
    <xf numFmtId="164" fontId="14" fillId="0" borderId="41" xfId="0" applyNumberFormat="1" applyFont="1" applyBorder="1" applyAlignment="1">
      <alignment horizontal="center" vertical="center"/>
    </xf>
    <xf numFmtId="164" fontId="14" fillId="0" borderId="45" xfId="0" applyNumberFormat="1" applyFont="1" applyBorder="1" applyAlignment="1">
      <alignment horizontal="center" vertical="center"/>
    </xf>
    <xf numFmtId="0" fontId="14" fillId="0" borderId="0" xfId="0" applyFont="1" applyAlignment="1">
      <alignment horizontal="center" vertical="center"/>
    </xf>
    <xf numFmtId="164" fontId="14" fillId="0" borderId="0" xfId="0" applyNumberFormat="1" applyFont="1" applyAlignment="1">
      <alignment horizontal="center" vertical="center"/>
    </xf>
    <xf numFmtId="0" fontId="13" fillId="0" borderId="0" xfId="4" applyFont="1" applyAlignment="1">
      <alignment horizontal="left" vertical="center"/>
    </xf>
    <xf numFmtId="0" fontId="17" fillId="0" borderId="0" xfId="3" applyFont="1" applyAlignment="1">
      <alignment horizontal="center" vertical="center"/>
    </xf>
    <xf numFmtId="166" fontId="13" fillId="0" borderId="0" xfId="3" applyNumberFormat="1" applyFont="1" applyAlignment="1">
      <alignment horizontal="center" vertical="center"/>
    </xf>
    <xf numFmtId="2" fontId="13" fillId="0" borderId="0" xfId="3" applyNumberFormat="1" applyFont="1" applyAlignment="1">
      <alignment horizontal="center" vertical="center"/>
    </xf>
    <xf numFmtId="1" fontId="13" fillId="0" borderId="0" xfId="3" applyNumberFormat="1" applyFont="1" applyAlignment="1">
      <alignment horizontal="center" vertical="center"/>
    </xf>
    <xf numFmtId="0" fontId="13" fillId="0" borderId="0" xfId="3" applyFont="1" applyAlignment="1">
      <alignment vertical="center"/>
    </xf>
    <xf numFmtId="0" fontId="12" fillId="0" borderId="0" xfId="3" applyFont="1" applyAlignment="1">
      <alignment vertical="center"/>
    </xf>
    <xf numFmtId="0" fontId="13" fillId="0" borderId="0" xfId="3" applyFont="1"/>
    <xf numFmtId="0" fontId="17" fillId="0" borderId="46" xfId="3" applyFont="1" applyBorder="1" applyAlignment="1">
      <alignment horizontal="center" vertical="center"/>
    </xf>
    <xf numFmtId="0" fontId="17" fillId="0" borderId="47" xfId="3" applyFont="1" applyBorder="1" applyAlignment="1">
      <alignment horizontal="center" vertical="center" wrapText="1"/>
    </xf>
    <xf numFmtId="0" fontId="17" fillId="0" borderId="47" xfId="3" applyFont="1" applyBorder="1" applyAlignment="1">
      <alignment horizontal="center" vertical="center"/>
    </xf>
    <xf numFmtId="0" fontId="16" fillId="0" borderId="47" xfId="3" applyFont="1" applyBorder="1" applyAlignment="1">
      <alignment horizontal="center" vertical="center"/>
    </xf>
    <xf numFmtId="0" fontId="13" fillId="0" borderId="47" xfId="3" applyFont="1" applyBorder="1" applyAlignment="1">
      <alignment horizontal="center" vertical="center"/>
    </xf>
    <xf numFmtId="0" fontId="13" fillId="0" borderId="48" xfId="3" applyFont="1" applyBorder="1" applyAlignment="1">
      <alignment horizontal="center" vertical="center"/>
    </xf>
    <xf numFmtId="0" fontId="16" fillId="0" borderId="49" xfId="3" applyFont="1" applyBorder="1" applyAlignment="1">
      <alignment horizontal="center" vertical="center"/>
    </xf>
    <xf numFmtId="0" fontId="17" fillId="0" borderId="5" xfId="3" applyFont="1" applyBorder="1" applyAlignment="1">
      <alignment horizontal="center" vertical="center" wrapText="1"/>
    </xf>
    <xf numFmtId="0" fontId="16" fillId="0" borderId="5" xfId="3" applyFont="1" applyBorder="1" applyAlignment="1">
      <alignment horizontal="center" vertical="center"/>
    </xf>
    <xf numFmtId="0" fontId="13" fillId="0" borderId="5" xfId="3" applyFont="1" applyBorder="1" applyAlignment="1">
      <alignment horizontal="center" vertical="center"/>
    </xf>
    <xf numFmtId="0" fontId="13" fillId="0" borderId="50" xfId="3" applyFont="1" applyBorder="1" applyAlignment="1">
      <alignment horizontal="center" vertical="center"/>
    </xf>
    <xf numFmtId="0" fontId="16" fillId="0" borderId="51" xfId="3" applyFont="1" applyBorder="1" applyAlignment="1">
      <alignment horizontal="center" vertical="center"/>
    </xf>
    <xf numFmtId="0" fontId="16" fillId="0" borderId="0" xfId="3" applyFont="1" applyAlignment="1">
      <alignment horizontal="center" vertical="center"/>
    </xf>
    <xf numFmtId="166" fontId="16" fillId="0" borderId="0" xfId="3" applyNumberFormat="1" applyFont="1" applyAlignment="1">
      <alignment horizontal="center" vertical="center"/>
    </xf>
    <xf numFmtId="2" fontId="13" fillId="0" borderId="52" xfId="3" applyNumberFormat="1" applyFont="1" applyBorder="1" applyAlignment="1">
      <alignment horizontal="center" vertical="center"/>
    </xf>
    <xf numFmtId="0" fontId="16" fillId="0" borderId="53" xfId="3" applyFont="1" applyBorder="1" applyAlignment="1">
      <alignment horizontal="center" vertical="center"/>
    </xf>
    <xf numFmtId="0" fontId="16" fillId="0" borderId="54" xfId="3" applyFont="1" applyBorder="1" applyAlignment="1">
      <alignment horizontal="center" vertical="center"/>
    </xf>
    <xf numFmtId="1" fontId="16" fillId="0" borderId="54" xfId="3" applyNumberFormat="1" applyFont="1" applyBorder="1" applyAlignment="1">
      <alignment horizontal="center" vertical="center"/>
    </xf>
    <xf numFmtId="1" fontId="16" fillId="0" borderId="55" xfId="3" applyNumberFormat="1" applyFont="1" applyBorder="1" applyAlignment="1">
      <alignment horizontal="center" vertical="center"/>
    </xf>
    <xf numFmtId="0" fontId="17" fillId="0" borderId="51" xfId="3" applyFont="1" applyBorder="1" applyAlignment="1">
      <alignment horizontal="center" vertical="center"/>
    </xf>
    <xf numFmtId="164" fontId="13" fillId="0" borderId="0" xfId="3" applyNumberFormat="1" applyFont="1" applyAlignment="1">
      <alignment horizontal="center" vertical="center"/>
    </xf>
    <xf numFmtId="164" fontId="13" fillId="0" borderId="52" xfId="3" applyNumberFormat="1" applyFont="1" applyBorder="1" applyAlignment="1">
      <alignment horizontal="center" vertical="center"/>
    </xf>
    <xf numFmtId="0" fontId="17" fillId="0" borderId="56" xfId="3" applyFont="1" applyBorder="1" applyAlignment="1">
      <alignment horizontal="center" vertical="center"/>
    </xf>
    <xf numFmtId="0" fontId="17" fillId="0" borderId="42" xfId="3" applyFont="1" applyBorder="1" applyAlignment="1">
      <alignment horizontal="center" vertical="center"/>
    </xf>
    <xf numFmtId="166" fontId="13" fillId="0" borderId="42" xfId="3" applyNumberFormat="1" applyFont="1" applyBorder="1" applyAlignment="1">
      <alignment horizontal="center" vertical="center"/>
    </xf>
    <xf numFmtId="164" fontId="13" fillId="0" borderId="42" xfId="3" applyNumberFormat="1" applyFont="1" applyBorder="1" applyAlignment="1">
      <alignment horizontal="center" vertical="center"/>
    </xf>
    <xf numFmtId="164" fontId="13" fillId="0" borderId="57" xfId="3" applyNumberFormat="1" applyFont="1" applyBorder="1" applyAlignment="1">
      <alignment horizontal="center" vertical="center"/>
    </xf>
    <xf numFmtId="0" fontId="16" fillId="0" borderId="48" xfId="3" applyFont="1" applyBorder="1" applyAlignment="1">
      <alignment horizontal="center" vertical="center"/>
    </xf>
    <xf numFmtId="0" fontId="13" fillId="0" borderId="5" xfId="3" applyFont="1" applyBorder="1" applyAlignment="1">
      <alignment horizontal="center" vertical="center" wrapText="1"/>
    </xf>
    <xf numFmtId="0" fontId="16" fillId="0" borderId="50" xfId="3" applyFont="1" applyBorder="1" applyAlignment="1">
      <alignment horizontal="center" vertical="center"/>
    </xf>
    <xf numFmtId="0" fontId="13" fillId="0" borderId="0" xfId="5" applyFont="1" applyAlignment="1">
      <alignment horizontal="left" vertical="center"/>
    </xf>
    <xf numFmtId="167" fontId="13" fillId="0" borderId="0" xfId="6" applyNumberFormat="1" applyFont="1" applyAlignment="1">
      <alignment horizontal="center" vertical="center"/>
    </xf>
    <xf numFmtId="0" fontId="13" fillId="0" borderId="0" xfId="4" quotePrefix="1" applyFont="1" applyAlignment="1">
      <alignment horizontal="center" vertical="center"/>
    </xf>
    <xf numFmtId="168" fontId="13" fillId="0" borderId="0" xfId="4" applyNumberFormat="1" applyFont="1" applyAlignment="1">
      <alignment horizontal="center" vertical="center"/>
    </xf>
    <xf numFmtId="0" fontId="21" fillId="2" borderId="0" xfId="7" applyFont="1" applyFill="1">
      <alignment vertical="center"/>
    </xf>
    <xf numFmtId="0" fontId="21" fillId="2" borderId="0" xfId="7" applyFont="1" applyFill="1" applyAlignment="1">
      <alignment horizontal="justify"/>
    </xf>
    <xf numFmtId="0" fontId="13" fillId="2" borderId="0" xfId="7" applyFont="1" applyFill="1">
      <alignment vertical="center"/>
    </xf>
    <xf numFmtId="169" fontId="13" fillId="2" borderId="0" xfId="7" applyNumberFormat="1" applyFont="1" applyFill="1">
      <alignment vertical="center"/>
    </xf>
    <xf numFmtId="0" fontId="22" fillId="2" borderId="0" xfId="7" applyFont="1" applyFill="1" applyAlignment="1">
      <alignment horizontal="left" vertical="center"/>
    </xf>
    <xf numFmtId="0" fontId="22" fillId="2" borderId="0" xfId="7" applyFont="1" applyFill="1" applyAlignment="1">
      <alignment vertical="center" wrapText="1"/>
    </xf>
    <xf numFmtId="0" fontId="13" fillId="2" borderId="0" xfId="7" applyFont="1" applyFill="1" applyAlignment="1">
      <alignment vertical="center" wrapText="1"/>
    </xf>
    <xf numFmtId="169" fontId="22" fillId="2" borderId="0" xfId="7" applyNumberFormat="1" applyFont="1" applyFill="1" applyAlignment="1">
      <alignment vertical="center" wrapText="1"/>
    </xf>
    <xf numFmtId="0" fontId="22" fillId="2" borderId="0" xfId="7" applyFont="1" applyFill="1" applyAlignment="1">
      <alignment horizontal="left" vertical="center" wrapText="1" indent="2"/>
    </xf>
    <xf numFmtId="0" fontId="14" fillId="2" borderId="1" xfId="8" applyFont="1" applyFill="1" applyBorder="1" applyAlignment="1">
      <alignment horizontal="center" vertical="center" wrapText="1"/>
    </xf>
    <xf numFmtId="0" fontId="14" fillId="2" borderId="1" xfId="8" applyFont="1" applyFill="1" applyBorder="1" applyAlignment="1">
      <alignment horizontal="center" vertical="center"/>
    </xf>
    <xf numFmtId="170" fontId="14" fillId="0" borderId="1" xfId="7" applyNumberFormat="1" applyFont="1" applyBorder="1" applyAlignment="1">
      <alignment horizontal="center" vertical="center"/>
    </xf>
    <xf numFmtId="2" fontId="13" fillId="0" borderId="1" xfId="7" applyNumberFormat="1" applyFont="1" applyBorder="1" applyAlignment="1">
      <alignment horizontal="center" vertical="center"/>
    </xf>
    <xf numFmtId="2" fontId="14" fillId="0" borderId="1" xfId="7" applyNumberFormat="1" applyFont="1" applyBorder="1" applyAlignment="1">
      <alignment horizontal="center" vertical="center"/>
    </xf>
    <xf numFmtId="0" fontId="22" fillId="2" borderId="0" xfId="7" applyFont="1" applyFill="1">
      <alignment vertical="center"/>
    </xf>
    <xf numFmtId="0" fontId="22" fillId="2" borderId="0" xfId="7" applyFont="1" applyFill="1" applyAlignment="1">
      <alignment horizontal="left" vertical="top" wrapText="1"/>
    </xf>
    <xf numFmtId="0" fontId="21" fillId="2" borderId="0" xfId="7" applyFont="1" applyFill="1" applyAlignment="1"/>
    <xf numFmtId="0" fontId="13" fillId="2" borderId="0" xfId="7" applyFont="1" applyFill="1" applyAlignment="1"/>
    <xf numFmtId="169" fontId="13" fillId="2" borderId="0" xfId="7" applyNumberFormat="1" applyFont="1" applyFill="1" applyAlignment="1"/>
    <xf numFmtId="0" fontId="13" fillId="2" borderId="0" xfId="7" applyFont="1" applyFill="1" applyAlignment="1">
      <alignment horizontal="left" vertical="center"/>
    </xf>
    <xf numFmtId="0" fontId="13" fillId="2" borderId="0" xfId="7" applyFont="1" applyFill="1" applyAlignment="1">
      <alignment vertical="top" wrapText="1"/>
    </xf>
    <xf numFmtId="169" fontId="13" fillId="2" borderId="0" xfId="7" applyNumberFormat="1" applyFont="1" applyFill="1" applyAlignment="1">
      <alignment vertical="top" wrapText="1"/>
    </xf>
    <xf numFmtId="0" fontId="22" fillId="2" borderId="0" xfId="7" applyFont="1" applyFill="1" applyAlignment="1">
      <alignment vertical="top" wrapText="1"/>
    </xf>
    <xf numFmtId="0" fontId="14" fillId="2" borderId="0" xfId="7" applyFont="1" applyFill="1" applyAlignment="1">
      <alignment vertical="center" wrapText="1"/>
    </xf>
    <xf numFmtId="169" fontId="14" fillId="2" borderId="0" xfId="7" applyNumberFormat="1" applyFont="1" applyFill="1" applyAlignment="1">
      <alignment vertical="center" wrapText="1"/>
    </xf>
    <xf numFmtId="0" fontId="14" fillId="2" borderId="0" xfId="7" applyFont="1" applyFill="1" applyAlignment="1">
      <alignment horizontal="center"/>
    </xf>
    <xf numFmtId="169" fontId="14" fillId="2" borderId="0" xfId="7" applyNumberFormat="1" applyFont="1" applyFill="1" applyAlignment="1">
      <alignment horizontal="center"/>
    </xf>
    <xf numFmtId="2" fontId="13" fillId="0" borderId="0" xfId="7" applyNumberFormat="1" applyFont="1" applyAlignment="1">
      <alignment horizontal="center"/>
    </xf>
    <xf numFmtId="169" fontId="13" fillId="0" borderId="0" xfId="7" applyNumberFormat="1" applyFont="1" applyAlignment="1">
      <alignment horizontal="center"/>
    </xf>
    <xf numFmtId="2" fontId="14" fillId="0" borderId="0" xfId="7" applyNumberFormat="1" applyFont="1" applyAlignment="1">
      <alignment horizontal="center"/>
    </xf>
    <xf numFmtId="169" fontId="14" fillId="0" borderId="0" xfId="7" applyNumberFormat="1" applyFont="1" applyAlignment="1">
      <alignment horizontal="center"/>
    </xf>
    <xf numFmtId="0" fontId="14" fillId="2" borderId="1" xfId="8" applyFont="1" applyFill="1" applyBorder="1" applyAlignment="1">
      <alignment horizontal="center"/>
    </xf>
    <xf numFmtId="2" fontId="14" fillId="0" borderId="1" xfId="7" applyNumberFormat="1" applyFont="1" applyBorder="1" applyAlignment="1">
      <alignment horizontal="center"/>
    </xf>
    <xf numFmtId="2" fontId="13" fillId="0" borderId="1" xfId="7" applyNumberFormat="1" applyFont="1" applyBorder="1" applyAlignment="1">
      <alignment horizontal="center"/>
    </xf>
    <xf numFmtId="2" fontId="23" fillId="0" borderId="1" xfId="7" applyNumberFormat="1" applyFont="1" applyBorder="1" applyAlignment="1">
      <alignment horizontal="center"/>
    </xf>
    <xf numFmtId="169" fontId="14" fillId="0" borderId="2" xfId="7" applyNumberFormat="1" applyFont="1" applyBorder="1">
      <alignment vertical="center"/>
    </xf>
    <xf numFmtId="169" fontId="14" fillId="0" borderId="37" xfId="7" applyNumberFormat="1" applyFont="1" applyBorder="1">
      <alignment vertical="center"/>
    </xf>
    <xf numFmtId="169" fontId="14" fillId="0" borderId="3" xfId="7" applyNumberFormat="1" applyFont="1" applyBorder="1">
      <alignment vertical="center"/>
    </xf>
    <xf numFmtId="0" fontId="23" fillId="3" borderId="0" xfId="7" applyFont="1" applyFill="1" applyAlignment="1">
      <alignment vertical="center" wrapText="1"/>
    </xf>
    <xf numFmtId="0" fontId="23" fillId="0" borderId="0" xfId="7" applyFont="1" applyAlignment="1">
      <alignment vertical="center" wrapText="1"/>
    </xf>
    <xf numFmtId="169" fontId="13" fillId="2" borderId="0" xfId="7" applyNumberFormat="1" applyFont="1" applyFill="1" applyAlignment="1">
      <alignment vertical="center" wrapText="1"/>
    </xf>
    <xf numFmtId="2" fontId="23" fillId="0" borderId="1" xfId="7" applyNumberFormat="1" applyFont="1" applyBorder="1" applyAlignment="1">
      <alignment horizontal="center" vertical="center"/>
    </xf>
    <xf numFmtId="0" fontId="13" fillId="2" borderId="52" xfId="7" applyFont="1" applyFill="1" applyBorder="1">
      <alignment vertical="center"/>
    </xf>
    <xf numFmtId="0" fontId="22" fillId="2" borderId="52" xfId="7" applyFont="1" applyFill="1" applyBorder="1" applyAlignment="1">
      <alignment vertical="top" wrapText="1"/>
    </xf>
    <xf numFmtId="0" fontId="22" fillId="2" borderId="52" xfId="7" applyFont="1" applyFill="1" applyBorder="1">
      <alignment vertical="center"/>
    </xf>
    <xf numFmtId="0" fontId="13" fillId="2" borderId="52" xfId="7" applyFont="1" applyFill="1" applyBorder="1" applyAlignment="1"/>
    <xf numFmtId="0" fontId="23" fillId="3" borderId="52" xfId="7" applyFont="1" applyFill="1" applyBorder="1" applyAlignment="1">
      <alignment vertical="center" wrapText="1"/>
    </xf>
    <xf numFmtId="0" fontId="23" fillId="0" borderId="52" xfId="7" applyFont="1" applyBorder="1" applyAlignment="1">
      <alignment vertical="center" wrapText="1"/>
    </xf>
    <xf numFmtId="0" fontId="12" fillId="0" borderId="0" xfId="0" applyFont="1" applyAlignment="1">
      <alignment vertical="center"/>
    </xf>
    <xf numFmtId="0" fontId="12" fillId="0" borderId="52" xfId="0" applyFont="1" applyBorder="1" applyAlignment="1">
      <alignment vertical="center"/>
    </xf>
    <xf numFmtId="0" fontId="22" fillId="2" borderId="51" xfId="7" applyFont="1" applyFill="1" applyBorder="1">
      <alignment vertical="center"/>
    </xf>
    <xf numFmtId="0" fontId="23" fillId="2" borderId="0" xfId="7" applyFont="1" applyFill="1" applyAlignment="1">
      <alignment vertical="top" wrapText="1"/>
    </xf>
    <xf numFmtId="0" fontId="23" fillId="0" borderId="0" xfId="7" applyFont="1" applyAlignment="1">
      <alignment vertical="top" wrapText="1"/>
    </xf>
    <xf numFmtId="2" fontId="14" fillId="0" borderId="0" xfId="7" applyNumberFormat="1" applyFont="1" applyAlignment="1"/>
    <xf numFmtId="0" fontId="13" fillId="0" borderId="51" xfId="0" applyFont="1" applyBorder="1"/>
    <xf numFmtId="0" fontId="13" fillId="0" borderId="52" xfId="0" applyFont="1" applyBorder="1"/>
    <xf numFmtId="0" fontId="13" fillId="0" borderId="56" xfId="0" applyFont="1" applyBorder="1"/>
    <xf numFmtId="0" fontId="13" fillId="0" borderId="42" xfId="0" applyFont="1" applyBorder="1"/>
    <xf numFmtId="0" fontId="13" fillId="0" borderId="57" xfId="0" applyFont="1" applyBorder="1"/>
    <xf numFmtId="0" fontId="14" fillId="0" borderId="1" xfId="0" applyFont="1" applyBorder="1" applyAlignment="1">
      <alignment horizontal="center" vertical="center" wrapText="1"/>
    </xf>
    <xf numFmtId="0" fontId="22" fillId="0" borderId="17" xfId="0" applyFont="1" applyBorder="1" applyAlignment="1">
      <alignment horizontal="center" vertical="center"/>
    </xf>
    <xf numFmtId="0" fontId="22" fillId="0" borderId="1" xfId="0" applyFont="1" applyBorder="1" applyAlignment="1">
      <alignment horizontal="center" vertical="center"/>
    </xf>
    <xf numFmtId="171" fontId="22" fillId="0" borderId="1" xfId="0" applyNumberFormat="1" applyFont="1" applyBorder="1" applyAlignment="1">
      <alignment horizontal="center" vertical="center"/>
    </xf>
    <xf numFmtId="168" fontId="18" fillId="0" borderId="1" xfId="0" applyNumberFormat="1" applyFont="1" applyBorder="1" applyAlignment="1">
      <alignment horizontal="center" vertical="center"/>
    </xf>
    <xf numFmtId="168" fontId="22" fillId="0" borderId="1" xfId="0" applyNumberFormat="1" applyFont="1" applyBorder="1" applyAlignment="1">
      <alignment horizontal="center" vertical="center"/>
    </xf>
    <xf numFmtId="168" fontId="18" fillId="0" borderId="18" xfId="0" applyNumberFormat="1" applyFont="1" applyBorder="1" applyAlignment="1">
      <alignment horizontal="center" vertical="center"/>
    </xf>
    <xf numFmtId="0" fontId="22" fillId="0" borderId="19" xfId="0" applyFont="1" applyBorder="1" applyAlignment="1">
      <alignment horizontal="center" vertical="center"/>
    </xf>
    <xf numFmtId="0" fontId="22" fillId="0" borderId="20" xfId="0" applyFont="1" applyBorder="1" applyAlignment="1">
      <alignment horizontal="center" vertical="center"/>
    </xf>
    <xf numFmtId="171" fontId="22" fillId="0" borderId="20" xfId="0" applyNumberFormat="1" applyFont="1" applyBorder="1" applyAlignment="1">
      <alignment horizontal="center" vertical="center"/>
    </xf>
    <xf numFmtId="168" fontId="18" fillId="0" borderId="20" xfId="0" applyNumberFormat="1" applyFont="1" applyBorder="1" applyAlignment="1">
      <alignment horizontal="center" vertical="center"/>
    </xf>
    <xf numFmtId="168" fontId="22" fillId="0" borderId="20" xfId="0" applyNumberFormat="1" applyFont="1" applyBorder="1" applyAlignment="1">
      <alignment horizontal="center" vertical="center"/>
    </xf>
    <xf numFmtId="168" fontId="18" fillId="0" borderId="21" xfId="0" applyNumberFormat="1" applyFont="1" applyBorder="1" applyAlignment="1">
      <alignment horizontal="center" vertical="center"/>
    </xf>
    <xf numFmtId="0" fontId="14" fillId="3" borderId="0" xfId="0" applyFont="1" applyFill="1"/>
    <xf numFmtId="164" fontId="14" fillId="3" borderId="1" xfId="0" applyNumberFormat="1" applyFont="1" applyFill="1" applyBorder="1" applyAlignment="1">
      <alignment horizontal="center" vertical="center" wrapText="1"/>
    </xf>
    <xf numFmtId="164" fontId="14" fillId="3" borderId="18" xfId="0" applyNumberFormat="1" applyFont="1" applyFill="1" applyBorder="1" applyAlignment="1">
      <alignment horizontal="center" vertical="center" wrapText="1"/>
    </xf>
    <xf numFmtId="164" fontId="14" fillId="3" borderId="17" xfId="0" applyNumberFormat="1" applyFont="1" applyFill="1" applyBorder="1" applyAlignment="1">
      <alignment horizontal="center"/>
    </xf>
    <xf numFmtId="164" fontId="14" fillId="3" borderId="1" xfId="0" applyNumberFormat="1" applyFont="1" applyFill="1" applyBorder="1" applyAlignment="1">
      <alignment horizontal="center"/>
    </xf>
    <xf numFmtId="164" fontId="14" fillId="3" borderId="18" xfId="0" applyNumberFormat="1" applyFont="1" applyFill="1" applyBorder="1" applyAlignment="1">
      <alignment horizontal="center"/>
    </xf>
    <xf numFmtId="0" fontId="14" fillId="3" borderId="19" xfId="10" applyFont="1" applyFill="1" applyBorder="1" applyAlignment="1">
      <alignment horizontal="center" vertical="center" wrapText="1"/>
    </xf>
    <xf numFmtId="0" fontId="13" fillId="0" borderId="12" xfId="3" applyFont="1" applyBorder="1" applyAlignment="1">
      <alignment vertical="center"/>
    </xf>
    <xf numFmtId="0" fontId="17" fillId="0" borderId="61" xfId="3" applyFont="1" applyBorder="1" applyAlignment="1">
      <alignment horizontal="center" vertical="center"/>
    </xf>
    <xf numFmtId="0" fontId="16" fillId="0" borderId="62" xfId="3" applyFont="1" applyBorder="1" applyAlignment="1">
      <alignment horizontal="center" vertical="center"/>
    </xf>
    <xf numFmtId="0" fontId="16" fillId="0" borderId="12" xfId="3" applyFont="1" applyBorder="1" applyAlignment="1">
      <alignment horizontal="center" vertical="center"/>
    </xf>
    <xf numFmtId="2" fontId="16" fillId="0" borderId="0" xfId="3" applyNumberFormat="1" applyFont="1" applyAlignment="1">
      <alignment horizontal="center" vertical="center"/>
    </xf>
    <xf numFmtId="0" fontId="16" fillId="0" borderId="63" xfId="3" applyFont="1" applyBorder="1" applyAlignment="1">
      <alignment horizontal="center" vertical="center"/>
    </xf>
    <xf numFmtId="0" fontId="17" fillId="0" borderId="12" xfId="3" applyFont="1" applyBorder="1" applyAlignment="1">
      <alignment horizontal="center" vertical="center"/>
    </xf>
    <xf numFmtId="0" fontId="17" fillId="0" borderId="64" xfId="3" applyFont="1" applyBorder="1" applyAlignment="1">
      <alignment horizontal="center" vertical="center"/>
    </xf>
    <xf numFmtId="2" fontId="13" fillId="0" borderId="42" xfId="3" applyNumberFormat="1" applyFont="1" applyBorder="1" applyAlignment="1">
      <alignment horizontal="center" vertical="center"/>
    </xf>
    <xf numFmtId="0" fontId="13" fillId="0" borderId="17" xfId="0" applyFont="1" applyBorder="1" applyAlignment="1">
      <alignment horizontal="center" vertical="center"/>
    </xf>
    <xf numFmtId="0" fontId="13" fillId="0" borderId="1" xfId="0" applyFont="1" applyBorder="1" applyAlignment="1">
      <alignment horizontal="center" vertical="center"/>
    </xf>
    <xf numFmtId="0" fontId="13" fillId="0" borderId="19" xfId="0" applyFont="1" applyBorder="1" applyAlignment="1">
      <alignment horizontal="center" vertical="center"/>
    </xf>
    <xf numFmtId="0" fontId="13" fillId="0" borderId="20" xfId="0" applyFont="1" applyBorder="1" applyAlignment="1">
      <alignment horizontal="center" vertical="center"/>
    </xf>
    <xf numFmtId="0" fontId="24" fillId="0" borderId="1" xfId="0" applyFont="1" applyBorder="1" applyAlignment="1">
      <alignment horizontal="center" vertical="center"/>
    </xf>
    <xf numFmtId="0" fontId="25" fillId="0" borderId="1" xfId="0" applyFont="1" applyBorder="1" applyAlignment="1">
      <alignment vertical="center"/>
    </xf>
    <xf numFmtId="0" fontId="25" fillId="0" borderId="1" xfId="0" applyFont="1" applyBorder="1" applyAlignment="1">
      <alignment horizontal="center" vertical="center"/>
    </xf>
    <xf numFmtId="0" fontId="14" fillId="0" borderId="1" xfId="0" applyFont="1" applyBorder="1" applyAlignment="1">
      <alignment vertical="center"/>
    </xf>
    <xf numFmtId="0" fontId="14" fillId="0" borderId="1" xfId="0" applyFont="1" applyBorder="1" applyAlignment="1">
      <alignment horizontal="left"/>
    </xf>
    <xf numFmtId="0" fontId="14" fillId="0" borderId="1" xfId="0" applyFont="1" applyBorder="1"/>
    <xf numFmtId="0" fontId="26" fillId="0" borderId="1" xfId="0" applyFont="1" applyBorder="1"/>
    <xf numFmtId="0" fontId="14" fillId="0" borderId="1" xfId="0" applyFont="1" applyBorder="1" applyAlignment="1">
      <alignment wrapText="1"/>
    </xf>
    <xf numFmtId="0" fontId="18" fillId="0" borderId="1" xfId="0" applyFont="1" applyBorder="1" applyAlignment="1">
      <alignment horizontal="center" vertical="center" wrapText="1"/>
    </xf>
    <xf numFmtId="0" fontId="25" fillId="0" borderId="1" xfId="0" applyFont="1" applyBorder="1" applyAlignment="1">
      <alignment horizontal="center" vertical="center" wrapText="1"/>
    </xf>
    <xf numFmtId="0" fontId="5" fillId="0" borderId="0" xfId="0" applyFont="1" applyAlignment="1">
      <alignment wrapText="1"/>
    </xf>
    <xf numFmtId="0" fontId="25" fillId="0" borderId="0" xfId="0" applyFont="1"/>
    <xf numFmtId="0" fontId="14" fillId="0" borderId="0" xfId="0" applyFont="1"/>
    <xf numFmtId="170" fontId="13" fillId="0" borderId="1" xfId="0" applyNumberFormat="1" applyFont="1" applyBorder="1" applyAlignment="1">
      <alignment horizontal="center" vertical="center"/>
    </xf>
    <xf numFmtId="166" fontId="13" fillId="0" borderId="1" xfId="0" applyNumberFormat="1" applyFont="1" applyBorder="1" applyAlignment="1">
      <alignment horizontal="center" vertical="center"/>
    </xf>
    <xf numFmtId="170" fontId="22" fillId="0" borderId="1" xfId="11" applyNumberFormat="1" applyFont="1" applyBorder="1" applyAlignment="1">
      <alignment horizontal="center" vertical="center"/>
    </xf>
    <xf numFmtId="0" fontId="30" fillId="0" borderId="31" xfId="0" applyFont="1" applyBorder="1" applyAlignment="1">
      <alignment horizontal="center" vertical="center"/>
    </xf>
    <xf numFmtId="0" fontId="30" fillId="0" borderId="2" xfId="0" applyFont="1" applyBorder="1" applyAlignment="1">
      <alignment horizontal="center" vertical="center"/>
    </xf>
    <xf numFmtId="0" fontId="30" fillId="0" borderId="34" xfId="0" applyFont="1" applyBorder="1" applyAlignment="1">
      <alignment horizontal="center" vertical="center"/>
    </xf>
    <xf numFmtId="0" fontId="30" fillId="0" borderId="1" xfId="0" applyFont="1" applyBorder="1" applyAlignment="1">
      <alignment horizontal="center" vertical="center"/>
    </xf>
    <xf numFmtId="0" fontId="30" fillId="0" borderId="3" xfId="0" applyFont="1" applyBorder="1" applyAlignment="1">
      <alignment horizontal="center" vertical="center"/>
    </xf>
    <xf numFmtId="164" fontId="30" fillId="0" borderId="37" xfId="0" applyNumberFormat="1" applyFont="1" applyBorder="1" applyAlignment="1">
      <alignment horizontal="center" vertical="center"/>
    </xf>
    <xf numFmtId="164" fontId="30" fillId="0" borderId="4" xfId="0" applyNumberFormat="1" applyFont="1" applyBorder="1" applyAlignment="1">
      <alignment horizontal="center" vertical="center"/>
    </xf>
    <xf numFmtId="0" fontId="30" fillId="0" borderId="38" xfId="0" applyFont="1" applyBorder="1" applyAlignment="1">
      <alignment horizontal="center" vertical="center"/>
    </xf>
    <xf numFmtId="164" fontId="30" fillId="0" borderId="39" xfId="0" applyNumberFormat="1" applyFont="1" applyBorder="1" applyAlignment="1">
      <alignment horizontal="center" vertical="center"/>
    </xf>
    <xf numFmtId="0" fontId="30" fillId="0" borderId="40" xfId="0" applyFont="1" applyBorder="1" applyAlignment="1">
      <alignment horizontal="center" vertical="center"/>
    </xf>
    <xf numFmtId="164" fontId="5" fillId="0" borderId="41" xfId="0" applyNumberFormat="1" applyFont="1" applyBorder="1" applyAlignment="1">
      <alignment horizontal="center" vertical="center"/>
    </xf>
    <xf numFmtId="164" fontId="5" fillId="0" borderId="42" xfId="0" applyNumberFormat="1" applyFont="1" applyBorder="1" applyAlignment="1">
      <alignment horizontal="center" vertical="center"/>
    </xf>
    <xf numFmtId="164" fontId="5" fillId="0" borderId="43" xfId="0" applyNumberFormat="1" applyFont="1" applyBorder="1" applyAlignment="1">
      <alignment horizontal="center" vertical="center"/>
    </xf>
    <xf numFmtId="164" fontId="30" fillId="0" borderId="44" xfId="0" applyNumberFormat="1" applyFont="1" applyBorder="1" applyAlignment="1">
      <alignment horizontal="center" vertical="center"/>
    </xf>
    <xf numFmtId="164" fontId="30" fillId="0" borderId="41" xfId="0" applyNumberFormat="1" applyFont="1" applyBorder="1" applyAlignment="1">
      <alignment horizontal="center" vertical="center"/>
    </xf>
    <xf numFmtId="164" fontId="30" fillId="0" borderId="45" xfId="0" applyNumberFormat="1" applyFont="1" applyBorder="1" applyAlignment="1">
      <alignment horizontal="center" vertical="center"/>
    </xf>
    <xf numFmtId="0" fontId="31" fillId="0" borderId="46" xfId="3" applyFont="1" applyBorder="1" applyAlignment="1">
      <alignment horizontal="center" vertical="center"/>
    </xf>
    <xf numFmtId="0" fontId="31" fillId="0" borderId="47" xfId="3" applyFont="1" applyBorder="1" applyAlignment="1">
      <alignment horizontal="center" vertical="center"/>
    </xf>
    <xf numFmtId="0" fontId="32" fillId="0" borderId="47" xfId="3" applyFont="1" applyBorder="1" applyAlignment="1">
      <alignment horizontal="center" vertical="center"/>
    </xf>
    <xf numFmtId="0" fontId="5" fillId="0" borderId="47" xfId="3" applyFont="1" applyBorder="1" applyAlignment="1">
      <alignment horizontal="center" vertical="center"/>
    </xf>
    <xf numFmtId="0" fontId="5" fillId="0" borderId="48" xfId="3" applyFont="1" applyBorder="1" applyAlignment="1">
      <alignment horizontal="center" vertical="center"/>
    </xf>
    <xf numFmtId="0" fontId="32" fillId="0" borderId="49" xfId="3" applyFont="1" applyBorder="1" applyAlignment="1">
      <alignment horizontal="center" vertical="center"/>
    </xf>
    <xf numFmtId="0" fontId="32" fillId="0" borderId="5" xfId="3" applyFont="1" applyBorder="1" applyAlignment="1">
      <alignment horizontal="center" vertical="center"/>
    </xf>
    <xf numFmtId="0" fontId="5" fillId="0" borderId="5" xfId="3" applyFont="1" applyBorder="1" applyAlignment="1">
      <alignment horizontal="center" vertical="center"/>
    </xf>
    <xf numFmtId="0" fontId="5" fillId="0" borderId="50" xfId="3" applyFont="1" applyBorder="1" applyAlignment="1">
      <alignment horizontal="center" vertical="center"/>
    </xf>
    <xf numFmtId="0" fontId="32" fillId="0" borderId="51" xfId="3" applyFont="1" applyBorder="1" applyAlignment="1">
      <alignment horizontal="center" vertical="center"/>
    </xf>
    <xf numFmtId="2" fontId="5" fillId="0" borderId="52" xfId="3" applyNumberFormat="1" applyFont="1" applyBorder="1" applyAlignment="1">
      <alignment horizontal="center" vertical="center"/>
    </xf>
    <xf numFmtId="0" fontId="32" fillId="0" borderId="53" xfId="3" applyFont="1" applyBorder="1" applyAlignment="1">
      <alignment horizontal="center" vertical="center"/>
    </xf>
    <xf numFmtId="0" fontId="32" fillId="0" borderId="54" xfId="3" applyFont="1" applyBorder="1" applyAlignment="1">
      <alignment horizontal="center" vertical="center"/>
    </xf>
    <xf numFmtId="1" fontId="32" fillId="0" borderId="54" xfId="3" applyNumberFormat="1" applyFont="1" applyBorder="1" applyAlignment="1">
      <alignment horizontal="center" vertical="center"/>
    </xf>
    <xf numFmtId="1" fontId="32" fillId="0" borderId="55" xfId="3" applyNumberFormat="1" applyFont="1" applyBorder="1" applyAlignment="1">
      <alignment horizontal="center" vertical="center"/>
    </xf>
    <xf numFmtId="0" fontId="31" fillId="0" borderId="51" xfId="3" applyFont="1" applyBorder="1" applyAlignment="1">
      <alignment horizontal="center" vertical="center"/>
    </xf>
    <xf numFmtId="164" fontId="5" fillId="0" borderId="52" xfId="3" applyNumberFormat="1" applyFont="1" applyBorder="1" applyAlignment="1">
      <alignment horizontal="center" vertical="center"/>
    </xf>
    <xf numFmtId="0" fontId="31" fillId="0" borderId="56" xfId="3" applyFont="1" applyBorder="1" applyAlignment="1">
      <alignment horizontal="center" vertical="center"/>
    </xf>
    <xf numFmtId="0" fontId="31" fillId="0" borderId="42" xfId="3" applyFont="1" applyBorder="1" applyAlignment="1">
      <alignment horizontal="center" vertical="center"/>
    </xf>
    <xf numFmtId="166" fontId="5" fillId="0" borderId="42" xfId="3" applyNumberFormat="1" applyFont="1" applyBorder="1" applyAlignment="1">
      <alignment horizontal="center" vertical="center"/>
    </xf>
    <xf numFmtId="164" fontId="5" fillId="0" borderId="42" xfId="3" applyNumberFormat="1" applyFont="1" applyBorder="1" applyAlignment="1">
      <alignment horizontal="center" vertical="center"/>
    </xf>
    <xf numFmtId="164" fontId="5" fillId="0" borderId="57" xfId="3" applyNumberFormat="1" applyFont="1" applyBorder="1" applyAlignment="1">
      <alignment horizontal="center" vertical="center"/>
    </xf>
    <xf numFmtId="0" fontId="32" fillId="0" borderId="48" xfId="3" applyFont="1" applyBorder="1" applyAlignment="1">
      <alignment horizontal="center" vertical="center"/>
    </xf>
    <xf numFmtId="0" fontId="32" fillId="0" borderId="50" xfId="3" applyFont="1" applyBorder="1" applyAlignment="1">
      <alignment horizontal="center" vertical="center"/>
    </xf>
    <xf numFmtId="0" fontId="13" fillId="0" borderId="47" xfId="0" applyFont="1" applyBorder="1"/>
    <xf numFmtId="0" fontId="13" fillId="0" borderId="48" xfId="0" applyFont="1" applyBorder="1"/>
    <xf numFmtId="164" fontId="5" fillId="0" borderId="0" xfId="0" applyNumberFormat="1" applyFont="1" applyAlignment="1">
      <alignment horizontal="center" vertical="center"/>
    </xf>
    <xf numFmtId="0" fontId="5" fillId="0" borderId="51" xfId="0" applyFont="1" applyBorder="1"/>
    <xf numFmtId="0" fontId="30" fillId="0" borderId="0" xfId="0" applyFont="1" applyAlignment="1">
      <alignment horizontal="center" vertical="center"/>
    </xf>
    <xf numFmtId="164" fontId="30" fillId="0" borderId="0" xfId="0" applyNumberFormat="1" applyFont="1" applyAlignment="1">
      <alignment horizontal="center" vertical="center"/>
    </xf>
    <xf numFmtId="0" fontId="5" fillId="0" borderId="51" xfId="5" applyFont="1" applyBorder="1" applyAlignment="1">
      <alignment horizontal="left" vertical="center"/>
    </xf>
    <xf numFmtId="167" fontId="5" fillId="0" borderId="0" xfId="6" applyNumberFormat="1" applyFont="1" applyAlignment="1">
      <alignment horizontal="center" vertical="center"/>
    </xf>
    <xf numFmtId="0" fontId="5" fillId="0" borderId="0" xfId="4" quotePrefix="1" applyFont="1" applyAlignment="1">
      <alignment horizontal="center" vertical="center"/>
    </xf>
    <xf numFmtId="168" fontId="5" fillId="0" borderId="0" xfId="4" applyNumberFormat="1" applyFont="1" applyAlignment="1">
      <alignment horizontal="center" vertical="center"/>
    </xf>
    <xf numFmtId="0" fontId="5" fillId="0" borderId="0" xfId="5" applyFont="1" applyAlignment="1">
      <alignment horizontal="left" vertical="center"/>
    </xf>
    <xf numFmtId="0" fontId="5" fillId="0" borderId="51" xfId="4" applyFont="1" applyBorder="1" applyAlignment="1">
      <alignment horizontal="left" vertical="center"/>
    </xf>
    <xf numFmtId="0" fontId="31" fillId="0" borderId="0" xfId="3" applyFont="1" applyAlignment="1">
      <alignment horizontal="center" vertical="center"/>
    </xf>
    <xf numFmtId="166" fontId="5" fillId="0" borderId="0" xfId="3" applyNumberFormat="1" applyFont="1" applyAlignment="1">
      <alignment horizontal="center" vertical="center"/>
    </xf>
    <xf numFmtId="2" fontId="5" fillId="0" borderId="0" xfId="3" applyNumberFormat="1" applyFont="1" applyAlignment="1">
      <alignment horizontal="center" vertical="center"/>
    </xf>
    <xf numFmtId="1" fontId="5" fillId="0" borderId="0" xfId="3" applyNumberFormat="1" applyFont="1" applyAlignment="1">
      <alignment horizontal="center" vertical="center"/>
    </xf>
    <xf numFmtId="0" fontId="5" fillId="0" borderId="0" xfId="4" applyFont="1" applyAlignment="1">
      <alignment horizontal="left" vertical="center"/>
    </xf>
    <xf numFmtId="0" fontId="5" fillId="0" borderId="0" xfId="3" applyFont="1" applyAlignment="1">
      <alignment vertical="center"/>
    </xf>
    <xf numFmtId="0" fontId="5" fillId="0" borderId="51" xfId="3" applyFont="1" applyBorder="1" applyAlignment="1">
      <alignment vertical="center"/>
    </xf>
    <xf numFmtId="0" fontId="5" fillId="0" borderId="0" xfId="3" applyFont="1"/>
    <xf numFmtId="0" fontId="32" fillId="0" borderId="0" xfId="3" applyFont="1" applyAlignment="1">
      <alignment horizontal="center" vertical="center"/>
    </xf>
    <xf numFmtId="166" fontId="32" fillId="0" borderId="0" xfId="3" applyNumberFormat="1" applyFont="1" applyAlignment="1">
      <alignment horizontal="center" vertical="center"/>
    </xf>
    <xf numFmtId="164" fontId="5" fillId="0" borderId="0" xfId="3" applyNumberFormat="1" applyFont="1" applyAlignment="1">
      <alignment horizontal="center" vertical="center"/>
    </xf>
    <xf numFmtId="0" fontId="30" fillId="0" borderId="51" xfId="3" applyFont="1" applyBorder="1" applyAlignment="1">
      <alignment vertical="center"/>
    </xf>
    <xf numFmtId="0" fontId="13" fillId="0" borderId="46" xfId="0" applyFont="1" applyBorder="1"/>
    <xf numFmtId="166" fontId="13" fillId="0" borderId="1" xfId="0" applyNumberFormat="1" applyFont="1" applyBorder="1" applyAlignment="1">
      <alignment horizontal="center"/>
    </xf>
    <xf numFmtId="0" fontId="12" fillId="0" borderId="1" xfId="0" applyFont="1" applyBorder="1" applyAlignment="1">
      <alignment horizontal="center"/>
    </xf>
    <xf numFmtId="0" fontId="12" fillId="0" borderId="35" xfId="0" applyFont="1" applyBorder="1" applyAlignment="1">
      <alignment horizontal="center"/>
    </xf>
    <xf numFmtId="0" fontId="12" fillId="0" borderId="5" xfId="0" applyFont="1" applyBorder="1" applyAlignment="1">
      <alignment horizontal="center"/>
    </xf>
    <xf numFmtId="0" fontId="12" fillId="0" borderId="6" xfId="0" applyFont="1" applyBorder="1" applyAlignment="1">
      <alignment horizontal="center"/>
    </xf>
    <xf numFmtId="0" fontId="12" fillId="0" borderId="8" xfId="0" applyFont="1" applyBorder="1" applyAlignment="1">
      <alignment horizontal="center"/>
    </xf>
    <xf numFmtId="0" fontId="12" fillId="0" borderId="7" xfId="0" applyFont="1" applyBorder="1" applyAlignment="1">
      <alignment horizontal="center"/>
    </xf>
    <xf numFmtId="0" fontId="12" fillId="0" borderId="1" xfId="0" applyFont="1" applyBorder="1" applyAlignment="1">
      <alignment horizontal="center" vertical="center"/>
    </xf>
    <xf numFmtId="0" fontId="31" fillId="0" borderId="47" xfId="3" applyFont="1" applyBorder="1" applyAlignment="1">
      <alignment horizontal="center" vertical="center" wrapText="1"/>
    </xf>
    <xf numFmtId="0" fontId="31" fillId="0" borderId="5" xfId="3" applyFont="1" applyBorder="1" applyAlignment="1">
      <alignment horizontal="center" vertical="center" wrapText="1"/>
    </xf>
    <xf numFmtId="0" fontId="36" fillId="0" borderId="66" xfId="0" applyFont="1" applyBorder="1" applyAlignment="1">
      <alignment horizontal="center"/>
    </xf>
    <xf numFmtId="0" fontId="36" fillId="0" borderId="67" xfId="0" applyFont="1" applyBorder="1" applyAlignment="1">
      <alignment horizontal="center"/>
    </xf>
    <xf numFmtId="0" fontId="30" fillId="0" borderId="68" xfId="3" applyFont="1" applyBorder="1" applyAlignment="1">
      <alignment horizontal="center" vertical="center"/>
    </xf>
    <xf numFmtId="0" fontId="30" fillId="0" borderId="1" xfId="3" applyFont="1" applyBorder="1" applyAlignment="1">
      <alignment horizontal="center" vertical="center"/>
    </xf>
    <xf numFmtId="0" fontId="37" fillId="0" borderId="46" xfId="0" applyFont="1" applyBorder="1" applyAlignment="1">
      <alignment horizontal="center"/>
    </xf>
    <xf numFmtId="0" fontId="37" fillId="0" borderId="47" xfId="0" applyFont="1" applyBorder="1" applyAlignment="1">
      <alignment horizontal="center"/>
    </xf>
    <xf numFmtId="0" fontId="5" fillId="0" borderId="5" xfId="3" applyFont="1" applyBorder="1" applyAlignment="1">
      <alignment horizontal="center" vertical="center" wrapText="1"/>
    </xf>
    <xf numFmtId="0" fontId="30" fillId="0" borderId="28" xfId="0" applyFont="1" applyBorder="1" applyAlignment="1">
      <alignment horizontal="center" vertical="center"/>
    </xf>
    <xf numFmtId="0" fontId="30" fillId="0" borderId="29" xfId="0" applyFont="1" applyBorder="1" applyAlignment="1">
      <alignment horizontal="center" vertical="center"/>
    </xf>
    <xf numFmtId="0" fontId="30" fillId="0" borderId="30" xfId="0" applyFont="1" applyBorder="1" applyAlignment="1">
      <alignment horizontal="center" vertical="center"/>
    </xf>
    <xf numFmtId="0" fontId="30" fillId="0" borderId="6" xfId="0" applyFont="1" applyBorder="1" applyAlignment="1">
      <alignment horizontal="center" vertical="center"/>
    </xf>
    <xf numFmtId="0" fontId="30" fillId="0" borderId="8" xfId="0" applyFont="1" applyBorder="1" applyAlignment="1">
      <alignment horizontal="center" vertical="center"/>
    </xf>
    <xf numFmtId="0" fontId="30" fillId="0" borderId="7" xfId="0" applyFont="1" applyBorder="1" applyAlignment="1">
      <alignment horizontal="center" vertical="center"/>
    </xf>
    <xf numFmtId="0" fontId="30" fillId="0" borderId="2" xfId="0" applyFont="1" applyBorder="1" applyAlignment="1">
      <alignment horizontal="center" vertical="center"/>
    </xf>
    <xf numFmtId="0" fontId="30" fillId="0" borderId="3" xfId="0" applyFont="1" applyBorder="1" applyAlignment="1">
      <alignment horizontal="center" vertical="center"/>
    </xf>
    <xf numFmtId="0" fontId="30" fillId="0" borderId="33" xfId="0" applyFont="1" applyBorder="1" applyAlignment="1">
      <alignment horizontal="center" vertical="center"/>
    </xf>
    <xf numFmtId="0" fontId="30" fillId="0" borderId="36" xfId="0" applyFont="1" applyBorder="1" applyAlignment="1">
      <alignment horizontal="center" vertical="center"/>
    </xf>
    <xf numFmtId="0" fontId="30" fillId="0" borderId="49" xfId="0" applyFont="1" applyBorder="1" applyAlignment="1">
      <alignment horizontal="center" vertical="center"/>
    </xf>
    <xf numFmtId="0" fontId="30" fillId="0" borderId="5" xfId="0" applyFont="1" applyBorder="1" applyAlignment="1">
      <alignment horizontal="center" vertical="center"/>
    </xf>
    <xf numFmtId="0" fontId="30" fillId="0" borderId="50" xfId="0" applyFont="1" applyBorder="1" applyAlignment="1">
      <alignment horizontal="center" vertical="center"/>
    </xf>
    <xf numFmtId="0" fontId="30" fillId="0" borderId="32" xfId="0" applyFont="1" applyBorder="1" applyAlignment="1">
      <alignment horizontal="center" vertical="center"/>
    </xf>
    <xf numFmtId="0" fontId="30" fillId="0" borderId="35" xfId="0" applyFont="1" applyBorder="1" applyAlignment="1">
      <alignment horizontal="center" vertical="center"/>
    </xf>
    <xf numFmtId="0" fontId="13" fillId="0" borderId="1" xfId="0" applyFont="1" applyBorder="1" applyAlignment="1">
      <alignment horizontal="center" vertical="center" wrapText="1"/>
    </xf>
    <xf numFmtId="0" fontId="14" fillId="2" borderId="17" xfId="0" applyFont="1" applyFill="1" applyBorder="1" applyAlignment="1">
      <alignment horizontal="center" vertical="center" wrapText="1"/>
    </xf>
    <xf numFmtId="0" fontId="14" fillId="2" borderId="1" xfId="0" applyFont="1" applyFill="1" applyBorder="1" applyAlignment="1">
      <alignment horizontal="center" vertical="center" wrapText="1"/>
    </xf>
    <xf numFmtId="0" fontId="12" fillId="0" borderId="14" xfId="0" applyFont="1" applyBorder="1" applyAlignment="1">
      <alignment horizontal="center"/>
    </xf>
    <xf numFmtId="0" fontId="13" fillId="0" borderId="15" xfId="0" applyFont="1" applyBorder="1" applyAlignment="1">
      <alignment horizontal="center"/>
    </xf>
    <xf numFmtId="0" fontId="13" fillId="0" borderId="16" xfId="0" applyFont="1" applyBorder="1" applyAlignment="1">
      <alignment horizontal="center"/>
    </xf>
    <xf numFmtId="0" fontId="12" fillId="0" borderId="1" xfId="0" applyFont="1" applyBorder="1" applyAlignment="1">
      <alignment horizontal="center" vertical="center" wrapText="1"/>
    </xf>
    <xf numFmtId="0" fontId="14" fillId="2" borderId="18" xfId="0" applyFont="1" applyFill="1" applyBorder="1" applyAlignment="1">
      <alignment horizontal="center" vertical="center" wrapText="1"/>
    </xf>
    <xf numFmtId="165" fontId="14" fillId="0" borderId="1" xfId="0" applyNumberFormat="1" applyFont="1" applyBorder="1" applyAlignment="1">
      <alignment horizontal="center" vertical="center"/>
    </xf>
    <xf numFmtId="165" fontId="14" fillId="0" borderId="18" xfId="0" applyNumberFormat="1" applyFont="1" applyBorder="1" applyAlignment="1">
      <alignment horizontal="center" vertical="center"/>
    </xf>
    <xf numFmtId="0" fontId="14" fillId="2" borderId="19" xfId="0" applyFont="1" applyFill="1" applyBorder="1" applyAlignment="1">
      <alignment horizontal="center" vertical="center" wrapText="1"/>
    </xf>
    <xf numFmtId="165" fontId="14" fillId="0" borderId="20" xfId="0" applyNumberFormat="1" applyFont="1" applyBorder="1" applyAlignment="1">
      <alignment horizontal="center" vertical="center"/>
    </xf>
    <xf numFmtId="165" fontId="14" fillId="0" borderId="21" xfId="0" applyNumberFormat="1" applyFont="1" applyBorder="1" applyAlignment="1">
      <alignment horizontal="center" vertical="center"/>
    </xf>
    <xf numFmtId="0" fontId="13" fillId="0" borderId="1" xfId="0" applyFont="1" applyBorder="1" applyAlignment="1">
      <alignment horizontal="center"/>
    </xf>
    <xf numFmtId="0" fontId="13" fillId="0" borderId="18" xfId="0" applyFont="1" applyBorder="1" applyAlignment="1">
      <alignment horizontal="center"/>
    </xf>
    <xf numFmtId="0" fontId="14" fillId="0" borderId="6" xfId="0" applyFont="1" applyBorder="1" applyAlignment="1">
      <alignment horizontal="center" vertical="center"/>
    </xf>
    <xf numFmtId="0" fontId="14" fillId="0" borderId="8" xfId="0" applyFont="1" applyBorder="1" applyAlignment="1">
      <alignment horizontal="center" vertical="center"/>
    </xf>
    <xf numFmtId="0" fontId="14" fillId="0" borderId="7" xfId="0" applyFont="1" applyBorder="1" applyAlignment="1">
      <alignment horizontal="center" vertical="center"/>
    </xf>
    <xf numFmtId="0" fontId="14" fillId="0" borderId="2" xfId="0" applyFont="1" applyBorder="1" applyAlignment="1">
      <alignment horizontal="center" vertical="center"/>
    </xf>
    <xf numFmtId="0" fontId="14" fillId="0" borderId="3" xfId="0" applyFont="1" applyBorder="1" applyAlignment="1">
      <alignment horizontal="center" vertical="center"/>
    </xf>
    <xf numFmtId="0" fontId="14" fillId="0" borderId="33" xfId="0" applyFont="1" applyBorder="1" applyAlignment="1">
      <alignment horizontal="center" vertical="center"/>
    </xf>
    <xf numFmtId="0" fontId="14" fillId="0" borderId="36" xfId="0" applyFont="1" applyBorder="1" applyAlignment="1">
      <alignment horizontal="center" vertical="center"/>
    </xf>
    <xf numFmtId="0" fontId="12" fillId="0" borderId="9" xfId="0" applyFont="1" applyBorder="1" applyAlignment="1">
      <alignment horizontal="center" vertical="center"/>
    </xf>
    <xf numFmtId="0" fontId="13" fillId="0" borderId="10" xfId="0" applyFont="1" applyBorder="1" applyAlignment="1">
      <alignment horizontal="center" vertical="center"/>
    </xf>
    <xf numFmtId="0" fontId="13" fillId="0" borderId="11" xfId="0" applyFont="1" applyBorder="1" applyAlignment="1">
      <alignment horizontal="center" vertical="center"/>
    </xf>
    <xf numFmtId="0" fontId="18" fillId="0" borderId="25" xfId="3" applyFont="1" applyBorder="1" applyAlignment="1">
      <alignment horizontal="center" vertical="center"/>
    </xf>
    <xf numFmtId="0" fontId="18" fillId="0" borderId="26" xfId="3" applyFont="1" applyBorder="1" applyAlignment="1">
      <alignment horizontal="center" vertical="center"/>
    </xf>
    <xf numFmtId="0" fontId="18" fillId="0" borderId="27" xfId="3" applyFont="1" applyBorder="1" applyAlignment="1">
      <alignment horizontal="center" vertical="center"/>
    </xf>
    <xf numFmtId="0" fontId="14" fillId="0" borderId="28" xfId="0" applyFont="1" applyBorder="1" applyAlignment="1">
      <alignment horizontal="center" vertical="center"/>
    </xf>
    <xf numFmtId="0" fontId="14" fillId="0" borderId="29" xfId="0" applyFont="1" applyBorder="1" applyAlignment="1">
      <alignment horizontal="center" vertical="center"/>
    </xf>
    <xf numFmtId="0" fontId="14" fillId="0" borderId="30" xfId="0" applyFont="1" applyBorder="1" applyAlignment="1">
      <alignment horizontal="center" vertical="center"/>
    </xf>
    <xf numFmtId="0" fontId="17" fillId="0" borderId="47" xfId="3" applyFont="1" applyBorder="1" applyAlignment="1">
      <alignment horizontal="center" vertical="center" wrapText="1"/>
    </xf>
    <xf numFmtId="0" fontId="17" fillId="0" borderId="5" xfId="3" applyFont="1" applyBorder="1" applyAlignment="1">
      <alignment horizontal="center" vertical="center" wrapText="1"/>
    </xf>
    <xf numFmtId="0" fontId="13" fillId="0" borderId="5" xfId="3" applyFont="1" applyBorder="1" applyAlignment="1">
      <alignment horizontal="center" vertical="center" wrapText="1"/>
    </xf>
    <xf numFmtId="0" fontId="14" fillId="2" borderId="2" xfId="7" applyFont="1" applyFill="1" applyBorder="1" applyAlignment="1">
      <alignment horizontal="center" vertical="center"/>
    </xf>
    <xf numFmtId="0" fontId="14" fillId="2" borderId="3" xfId="7" applyFont="1" applyFill="1" applyBorder="1" applyAlignment="1">
      <alignment horizontal="center" vertical="center"/>
    </xf>
    <xf numFmtId="169" fontId="14" fillId="0" borderId="2" xfId="7" applyNumberFormat="1" applyFont="1" applyBorder="1" applyAlignment="1">
      <alignment horizontal="center" vertical="center"/>
    </xf>
    <xf numFmtId="169" fontId="14" fillId="0" borderId="37" xfId="7" applyNumberFormat="1" applyFont="1" applyBorder="1" applyAlignment="1">
      <alignment horizontal="center" vertical="center"/>
    </xf>
    <xf numFmtId="169" fontId="14" fillId="0" borderId="3" xfId="7" applyNumberFormat="1" applyFont="1" applyBorder="1" applyAlignment="1">
      <alignment horizontal="center" vertical="center"/>
    </xf>
    <xf numFmtId="0" fontId="7" fillId="0" borderId="46" xfId="0" applyFont="1" applyBorder="1" applyAlignment="1">
      <alignment horizontal="center" vertical="center"/>
    </xf>
    <xf numFmtId="0" fontId="7" fillId="0" borderId="47" xfId="0" applyFont="1" applyBorder="1" applyAlignment="1">
      <alignment horizontal="center" vertical="center"/>
    </xf>
    <xf numFmtId="0" fontId="7" fillId="0" borderId="48" xfId="0" applyFont="1" applyBorder="1" applyAlignment="1">
      <alignment horizontal="center" vertical="center"/>
    </xf>
    <xf numFmtId="169" fontId="14" fillId="2" borderId="2" xfId="7" applyNumberFormat="1" applyFont="1" applyFill="1" applyBorder="1" applyAlignment="1">
      <alignment horizontal="center" vertical="center" wrapText="1"/>
    </xf>
    <xf numFmtId="169" fontId="14" fillId="2" borderId="3" xfId="7" applyNumberFormat="1" applyFont="1" applyFill="1" applyBorder="1" applyAlignment="1">
      <alignment horizontal="center" vertical="center" wrapText="1"/>
    </xf>
    <xf numFmtId="0" fontId="14" fillId="2" borderId="2" xfId="7" applyFont="1" applyFill="1" applyBorder="1" applyAlignment="1">
      <alignment horizontal="center" vertical="center" wrapText="1"/>
    </xf>
    <xf numFmtId="0" fontId="14" fillId="2" borderId="3" xfId="7" applyFont="1" applyFill="1" applyBorder="1" applyAlignment="1">
      <alignment horizontal="center" vertical="center" wrapText="1"/>
    </xf>
    <xf numFmtId="0" fontId="14" fillId="2" borderId="6" xfId="8" applyFont="1" applyFill="1" applyBorder="1" applyAlignment="1">
      <alignment horizontal="center" vertical="center" wrapText="1"/>
    </xf>
    <xf numFmtId="0" fontId="14" fillId="2" borderId="7" xfId="8" applyFont="1" applyFill="1" applyBorder="1" applyAlignment="1">
      <alignment horizontal="center" vertical="center" wrapText="1"/>
    </xf>
    <xf numFmtId="0" fontId="14" fillId="2" borderId="2" xfId="8" applyFont="1" applyFill="1" applyBorder="1" applyAlignment="1">
      <alignment horizontal="center" vertical="center" wrapText="1"/>
    </xf>
    <xf numFmtId="0" fontId="14" fillId="2" borderId="3" xfId="8" applyFont="1" applyFill="1" applyBorder="1" applyAlignment="1">
      <alignment horizontal="center" vertical="center" wrapText="1"/>
    </xf>
    <xf numFmtId="169" fontId="14" fillId="2" borderId="2" xfId="7" applyNumberFormat="1" applyFont="1" applyFill="1" applyBorder="1" applyAlignment="1">
      <alignment horizontal="center" vertical="center"/>
    </xf>
    <xf numFmtId="169" fontId="14" fillId="2" borderId="3" xfId="7" applyNumberFormat="1" applyFont="1" applyFill="1" applyBorder="1" applyAlignment="1">
      <alignment horizontal="center" vertical="center"/>
    </xf>
    <xf numFmtId="0" fontId="22" fillId="2" borderId="2" xfId="7" applyFont="1" applyFill="1" applyBorder="1" applyAlignment="1">
      <alignment horizontal="center" vertical="center"/>
    </xf>
    <xf numFmtId="0" fontId="22" fillId="2" borderId="37" xfId="7" applyFont="1" applyFill="1" applyBorder="1" applyAlignment="1">
      <alignment horizontal="center" vertical="center"/>
    </xf>
    <xf numFmtId="0" fontId="22" fillId="2" borderId="3" xfId="7" applyFont="1" applyFill="1" applyBorder="1" applyAlignment="1">
      <alignment horizontal="center" vertical="center"/>
    </xf>
    <xf numFmtId="0" fontId="23" fillId="2" borderId="2" xfId="7" applyFont="1" applyFill="1" applyBorder="1" applyAlignment="1">
      <alignment horizontal="center" vertical="center" wrapText="1"/>
    </xf>
    <xf numFmtId="0" fontId="23" fillId="2" borderId="3" xfId="7" applyFont="1" applyFill="1" applyBorder="1" applyAlignment="1">
      <alignment horizontal="center" vertical="center" wrapText="1"/>
    </xf>
    <xf numFmtId="0" fontId="14" fillId="2" borderId="2" xfId="9" applyFont="1" applyFill="1" applyBorder="1" applyAlignment="1">
      <alignment horizontal="center" vertical="center"/>
    </xf>
    <xf numFmtId="0" fontId="14" fillId="2" borderId="3" xfId="9" applyFont="1" applyFill="1" applyBorder="1" applyAlignment="1">
      <alignment horizontal="center" vertical="center"/>
    </xf>
    <xf numFmtId="0" fontId="23" fillId="0" borderId="0" xfId="0" applyFont="1" applyAlignment="1">
      <alignment horizontal="left" vertical="center" wrapText="1"/>
    </xf>
    <xf numFmtId="0" fontId="23" fillId="0" borderId="65" xfId="7" applyFont="1" applyBorder="1" applyAlignment="1">
      <alignment horizontal="left" vertical="center" wrapText="1"/>
    </xf>
    <xf numFmtId="0" fontId="24" fillId="0" borderId="1" xfId="0" applyFont="1" applyBorder="1" applyAlignment="1">
      <alignment horizontal="center" vertical="center"/>
    </xf>
    <xf numFmtId="0" fontId="18" fillId="0" borderId="1" xfId="0" applyFont="1" applyBorder="1" applyAlignment="1">
      <alignment horizontal="center" vertical="center"/>
    </xf>
    <xf numFmtId="0" fontId="3" fillId="0" borderId="0" xfId="0" applyFont="1" applyAlignment="1">
      <alignment horizontal="center"/>
    </xf>
    <xf numFmtId="0" fontId="18" fillId="0" borderId="1" xfId="0" applyFont="1" applyBorder="1" applyAlignment="1">
      <alignment horizontal="center"/>
    </xf>
    <xf numFmtId="0" fontId="7" fillId="0" borderId="51" xfId="0" applyFont="1" applyBorder="1" applyAlignment="1">
      <alignment horizontal="center"/>
    </xf>
    <xf numFmtId="0" fontId="7" fillId="0" borderId="0" xfId="0" applyFont="1" applyAlignment="1">
      <alignment horizontal="center"/>
    </xf>
    <xf numFmtId="0" fontId="7" fillId="0" borderId="52" xfId="0" applyFont="1" applyBorder="1" applyAlignment="1">
      <alignment horizontal="center"/>
    </xf>
    <xf numFmtId="165" fontId="18" fillId="0" borderId="1" xfId="2" applyNumberFormat="1" applyFont="1" applyBorder="1" applyAlignment="1">
      <alignment horizontal="center" vertical="center"/>
    </xf>
    <xf numFmtId="165" fontId="18" fillId="0" borderId="18" xfId="2" applyNumberFormat="1" applyFont="1" applyBorder="1" applyAlignment="1">
      <alignment horizontal="center" vertical="center"/>
    </xf>
    <xf numFmtId="165" fontId="18" fillId="0" borderId="21" xfId="2" applyNumberFormat="1" applyFont="1" applyBorder="1" applyAlignment="1">
      <alignment horizontal="center" vertical="center"/>
    </xf>
    <xf numFmtId="0" fontId="12" fillId="0" borderId="14" xfId="0" applyFont="1" applyBorder="1" applyAlignment="1">
      <alignment horizontal="center" vertical="center"/>
    </xf>
    <xf numFmtId="0" fontId="13" fillId="0" borderId="15" xfId="0" applyFont="1" applyBorder="1" applyAlignment="1">
      <alignment horizontal="center" vertical="center"/>
    </xf>
    <xf numFmtId="0" fontId="13" fillId="0" borderId="16" xfId="0" applyFont="1" applyBorder="1" applyAlignment="1">
      <alignment horizontal="center" vertical="center"/>
    </xf>
    <xf numFmtId="0" fontId="12" fillId="0" borderId="17" xfId="0" applyFont="1" applyBorder="1" applyAlignment="1">
      <alignment horizontal="center"/>
    </xf>
    <xf numFmtId="0" fontId="12" fillId="0" borderId="18" xfId="0" applyFont="1" applyBorder="1" applyAlignment="1">
      <alignment horizontal="center"/>
    </xf>
    <xf numFmtId="0" fontId="13" fillId="0" borderId="0" xfId="0" applyFont="1" applyAlignment="1">
      <alignment horizontal="center"/>
    </xf>
    <xf numFmtId="0" fontId="18" fillId="2" borderId="58" xfId="0" applyFont="1" applyFill="1" applyBorder="1" applyAlignment="1">
      <alignment horizontal="center" vertical="center"/>
    </xf>
    <xf numFmtId="0" fontId="18" fillId="2" borderId="59" xfId="0" applyFont="1" applyFill="1" applyBorder="1" applyAlignment="1">
      <alignment horizontal="center" vertical="center"/>
    </xf>
    <xf numFmtId="0" fontId="18" fillId="2" borderId="60" xfId="0" applyFont="1" applyFill="1" applyBorder="1" applyAlignment="1">
      <alignment horizontal="center" vertical="center"/>
    </xf>
    <xf numFmtId="0" fontId="14" fillId="2" borderId="20" xfId="0" applyFont="1" applyFill="1" applyBorder="1" applyAlignment="1">
      <alignment horizontal="center" vertical="center" wrapText="1"/>
    </xf>
    <xf numFmtId="165" fontId="18" fillId="0" borderId="20" xfId="2" applyNumberFormat="1" applyFont="1" applyBorder="1" applyAlignment="1">
      <alignment horizontal="center" vertical="center"/>
    </xf>
    <xf numFmtId="10" fontId="13" fillId="0" borderId="1" xfId="0" applyNumberFormat="1" applyFont="1" applyBorder="1" applyAlignment="1">
      <alignment horizontal="center"/>
    </xf>
    <xf numFmtId="0" fontId="12" fillId="0" borderId="19" xfId="0" applyFont="1" applyBorder="1" applyAlignment="1">
      <alignment horizontal="center"/>
    </xf>
    <xf numFmtId="0" fontId="12" fillId="0" borderId="20" xfId="0" applyFont="1" applyBorder="1" applyAlignment="1">
      <alignment horizontal="center"/>
    </xf>
    <xf numFmtId="0" fontId="13" fillId="0" borderId="20" xfId="0" applyFont="1" applyBorder="1" applyAlignment="1">
      <alignment horizontal="center"/>
    </xf>
    <xf numFmtId="0" fontId="13" fillId="0" borderId="21" xfId="0" applyFont="1" applyBorder="1" applyAlignment="1">
      <alignment horizontal="center"/>
    </xf>
    <xf numFmtId="0" fontId="14" fillId="0" borderId="17" xfId="0" applyFont="1" applyBorder="1" applyAlignment="1">
      <alignment horizontal="center" vertical="center"/>
    </xf>
    <xf numFmtId="0" fontId="14" fillId="0" borderId="1" xfId="0" applyFont="1" applyBorder="1" applyAlignment="1">
      <alignment horizontal="center" vertical="center" wrapText="1"/>
    </xf>
    <xf numFmtId="0" fontId="14" fillId="0" borderId="18" xfId="0" applyFont="1" applyBorder="1" applyAlignment="1">
      <alignment horizontal="center" vertical="center" wrapText="1"/>
    </xf>
    <xf numFmtId="0" fontId="21" fillId="3" borderId="58" xfId="0" applyFont="1" applyFill="1" applyBorder="1" applyAlignment="1">
      <alignment horizontal="center" vertical="center"/>
    </xf>
    <xf numFmtId="0" fontId="21" fillId="3" borderId="59" xfId="0" applyFont="1" applyFill="1" applyBorder="1" applyAlignment="1">
      <alignment horizontal="center" vertical="center"/>
    </xf>
    <xf numFmtId="0" fontId="21" fillId="3" borderId="60" xfId="0" applyFont="1" applyFill="1" applyBorder="1" applyAlignment="1">
      <alignment horizontal="center" vertical="center"/>
    </xf>
    <xf numFmtId="0" fontId="14" fillId="3" borderId="17" xfId="10" applyFont="1" applyFill="1" applyBorder="1" applyAlignment="1">
      <alignment horizontal="center" vertical="center" wrapText="1"/>
    </xf>
    <xf numFmtId="0" fontId="14" fillId="3" borderId="1" xfId="0" applyFont="1" applyFill="1" applyBorder="1" applyAlignment="1">
      <alignment horizontal="center"/>
    </xf>
    <xf numFmtId="0" fontId="14" fillId="3" borderId="18" xfId="0" applyFont="1" applyFill="1" applyBorder="1" applyAlignment="1">
      <alignment horizontal="center"/>
    </xf>
    <xf numFmtId="164" fontId="14" fillId="3" borderId="20" xfId="0" applyNumberFormat="1" applyFont="1" applyFill="1" applyBorder="1" applyAlignment="1">
      <alignment horizontal="center"/>
    </xf>
    <xf numFmtId="164" fontId="14" fillId="3" borderId="21" xfId="0" applyNumberFormat="1" applyFont="1" applyFill="1" applyBorder="1" applyAlignment="1">
      <alignment horizontal="center"/>
    </xf>
    <xf numFmtId="0" fontId="12" fillId="0" borderId="9" xfId="0" applyFont="1" applyBorder="1" applyAlignment="1">
      <alignment horizontal="center"/>
    </xf>
    <xf numFmtId="0" fontId="13" fillId="0" borderId="10" xfId="0" applyFont="1" applyBorder="1" applyAlignment="1">
      <alignment horizontal="center"/>
    </xf>
    <xf numFmtId="0" fontId="13" fillId="0" borderId="11" xfId="0" applyFont="1" applyBorder="1" applyAlignment="1">
      <alignment horizontal="center"/>
    </xf>
    <xf numFmtId="0" fontId="12" fillId="0" borderId="10" xfId="0" applyFont="1" applyBorder="1" applyAlignment="1">
      <alignment horizontal="center" vertical="center"/>
    </xf>
    <xf numFmtId="0" fontId="12" fillId="0" borderId="11" xfId="0" applyFont="1" applyBorder="1" applyAlignment="1">
      <alignment horizontal="center" vertical="center"/>
    </xf>
    <xf numFmtId="0" fontId="12" fillId="0" borderId="17" xfId="0" applyFont="1" applyBorder="1" applyAlignment="1">
      <alignment horizontal="center" vertical="center"/>
    </xf>
    <xf numFmtId="0" fontId="12" fillId="0" borderId="18" xfId="0" applyFont="1" applyBorder="1" applyAlignment="1">
      <alignment horizontal="center" vertical="center"/>
    </xf>
    <xf numFmtId="0" fontId="13" fillId="0" borderId="1" xfId="0" applyFont="1" applyBorder="1" applyAlignment="1">
      <alignment horizontal="center" vertical="center"/>
    </xf>
    <xf numFmtId="0" fontId="13" fillId="0" borderId="18" xfId="0" applyFont="1" applyBorder="1" applyAlignment="1">
      <alignment horizontal="center" vertical="center"/>
    </xf>
    <xf numFmtId="0" fontId="13" fillId="0" borderId="20" xfId="0" applyFont="1" applyBorder="1" applyAlignment="1">
      <alignment horizontal="center" vertical="center"/>
    </xf>
    <xf numFmtId="0" fontId="13" fillId="0" borderId="21" xfId="0" applyFont="1" applyBorder="1" applyAlignment="1">
      <alignment horizontal="center" vertical="center"/>
    </xf>
    <xf numFmtId="0" fontId="12" fillId="0" borderId="10" xfId="0" applyFont="1" applyBorder="1" applyAlignment="1">
      <alignment horizontal="center"/>
    </xf>
    <xf numFmtId="0" fontId="12" fillId="0" borderId="11" xfId="0" applyFont="1" applyBorder="1" applyAlignment="1">
      <alignment horizontal="center"/>
    </xf>
    <xf numFmtId="0" fontId="12" fillId="0" borderId="12" xfId="0" applyFont="1" applyBorder="1" applyAlignment="1">
      <alignment horizontal="center"/>
    </xf>
    <xf numFmtId="0" fontId="12" fillId="0" borderId="0" xfId="0" applyFont="1" applyAlignment="1">
      <alignment horizontal="center"/>
    </xf>
    <xf numFmtId="0" fontId="12" fillId="0" borderId="13" xfId="0" applyFont="1" applyBorder="1" applyAlignment="1">
      <alignment horizontal="center"/>
    </xf>
    <xf numFmtId="0" fontId="18" fillId="0" borderId="1" xfId="0" applyFont="1" applyBorder="1" applyAlignment="1">
      <alignment horizontal="center" wrapText="1"/>
    </xf>
    <xf numFmtId="0" fontId="12" fillId="0" borderId="1" xfId="0" applyFont="1" applyBorder="1" applyAlignment="1">
      <alignment horizontal="center" wrapText="1"/>
    </xf>
    <xf numFmtId="0" fontId="14" fillId="0" borderId="1" xfId="0" applyFont="1" applyBorder="1" applyAlignment="1">
      <alignment horizontal="center" vertical="center"/>
    </xf>
    <xf numFmtId="0" fontId="12" fillId="0" borderId="4" xfId="0" applyFont="1" applyBorder="1" applyAlignment="1">
      <alignment horizontal="center" vertical="center"/>
    </xf>
    <xf numFmtId="0" fontId="12" fillId="0" borderId="0" xfId="0" applyFont="1" applyAlignment="1">
      <alignment horizontal="center" vertical="center"/>
    </xf>
    <xf numFmtId="0" fontId="14" fillId="0" borderId="1" xfId="0" applyFont="1" applyBorder="1" applyAlignment="1">
      <alignment horizontal="center"/>
    </xf>
  </cellXfs>
  <cellStyles count="12">
    <cellStyle name="Normal" xfId="0" builtinId="0"/>
    <cellStyle name="Normal 2" xfId="1" xr:uid="{00000000-0005-0000-0000-000001000000}"/>
    <cellStyle name="Normal 5" xfId="11" xr:uid="{0604AB47-1016-314F-870C-F716C6936829}"/>
    <cellStyle name="Normal_Metabolic Stability Data Summary for Agios - 086 (2011-8-15)_IDH1" xfId="2" xr:uid="{36DAF7FE-D935-A24F-91D5-0AF55DC4B929}"/>
    <cellStyle name="常规 2" xfId="10" xr:uid="{5B5D10A6-FAFD-3949-B782-93D50C37B58A}"/>
    <cellStyle name="常规 7" xfId="3" xr:uid="{AEDC328D-0D58-AC4E-8F2A-7EF76A34CA3F}"/>
    <cellStyle name="常规 8 2 2" xfId="7" xr:uid="{2197FFB7-3185-B744-ACF1-7991DA894997}"/>
    <cellStyle name="常规 8 3" xfId="8" xr:uid="{4687AF01-E760-2B40-A706-0B522F5E6FE5}"/>
    <cellStyle name="常规 9 2" xfId="9" xr:uid="{78CD73F3-F836-CB47-83DD-2DEB7E02E108}"/>
    <cellStyle name="常规_Report_AF34686 2_LDBK-20111214-RPK02_20111222" xfId="4" xr:uid="{EF0D60E4-C21D-8642-BEDD-DDA7C0D629AF}"/>
    <cellStyle name="常规_Report_FRAX000486.01_20091229.xls" xfId="6" xr:uid="{C3B11B9F-84CD-3E44-872D-1F9FFE546DF8}"/>
    <cellStyle name="常规_Template" xfId="5" xr:uid="{02B788B2-239B-354A-8F05-76DD772B8C5A}"/>
  </cellStyles>
  <dxfs count="21">
    <dxf>
      <font>
        <condense val="0"/>
        <extend val="0"/>
        <color indexed="10"/>
      </font>
    </dxf>
    <dxf>
      <font>
        <condense val="0"/>
        <extend val="0"/>
        <color indexed="10"/>
      </font>
    </dxf>
    <dxf>
      <font>
        <condense val="0"/>
        <extend val="0"/>
        <color indexed="57"/>
      </font>
    </dxf>
    <dxf>
      <font>
        <condense val="0"/>
        <extend val="0"/>
        <color indexed="52"/>
      </font>
    </dxf>
    <dxf>
      <fill>
        <patternFill>
          <bgColor indexed="4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ill>
        <patternFill>
          <bgColor indexed="42"/>
        </patternFill>
      </fill>
    </dxf>
    <dxf>
      <fill>
        <patternFill>
          <bgColor indexed="42"/>
        </patternFill>
      </fill>
    </dxf>
    <dxf>
      <fill>
        <patternFill>
          <bgColor indexed="42"/>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externalLink" Target="externalLinks/externalLink5.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customXml" Target="../customXml/item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externalLink" Target="externalLinks/externalLink4.xml"/><Relationship Id="rId33" Type="http://schemas.openxmlformats.org/officeDocument/2006/relationships/customXml" Target="../customXml/item2.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3.xml"/><Relationship Id="rId32"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externalLink" Target="externalLinks/externalLink2.xml"/><Relationship Id="rId28"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externalLink" Target="externalLinks/externalLink1.xml"/><Relationship Id="rId27" Type="http://schemas.openxmlformats.org/officeDocument/2006/relationships/externalLink" Target="externalLinks/externalLink6.xml"/><Relationship Id="rId30" Type="http://schemas.openxmlformats.org/officeDocument/2006/relationships/sharedStrings" Target="sharedStrings.xml"/><Relationship Id="rId8" Type="http://schemas.openxmlformats.org/officeDocument/2006/relationships/worksheet" Target="worksheets/sheet8.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5708140378556576"/>
          <c:y val="0.11747584743396437"/>
          <c:w val="0.73975173335793665"/>
          <c:h val="0.71552433304328056"/>
        </c:manualLayout>
      </c:layout>
      <c:scatterChart>
        <c:scatterStyle val="lineMarker"/>
        <c:varyColors val="0"/>
        <c:ser>
          <c:idx val="1"/>
          <c:order val="0"/>
          <c:tx>
            <c:strRef>
              <c:f>'[1]RR-11281'!$B$5</c:f>
              <c:strCache>
                <c:ptCount val="1"/>
                <c:pt idx="0">
                  <c:v>101</c:v>
                </c:pt>
              </c:strCache>
            </c:strRef>
          </c:tx>
          <c:xVal>
            <c:numRef>
              <c:f>'[1]RR-11281'!$A$6:$A$14</c:f>
              <c:numCache>
                <c:formatCode>General</c:formatCode>
                <c:ptCount val="9"/>
                <c:pt idx="0">
                  <c:v>8.3000000000000004E-2</c:v>
                </c:pt>
                <c:pt idx="1">
                  <c:v>0.25</c:v>
                </c:pt>
                <c:pt idx="2">
                  <c:v>0.5</c:v>
                </c:pt>
                <c:pt idx="3">
                  <c:v>1</c:v>
                </c:pt>
                <c:pt idx="4">
                  <c:v>2</c:v>
                </c:pt>
                <c:pt idx="5">
                  <c:v>4</c:v>
                </c:pt>
                <c:pt idx="6">
                  <c:v>6</c:v>
                </c:pt>
                <c:pt idx="7">
                  <c:v>8</c:v>
                </c:pt>
                <c:pt idx="8">
                  <c:v>24</c:v>
                </c:pt>
              </c:numCache>
            </c:numRef>
          </c:xVal>
          <c:yVal>
            <c:numRef>
              <c:f>'[1]RR-11281'!$B$6:$B$14</c:f>
              <c:numCache>
                <c:formatCode>General</c:formatCode>
                <c:ptCount val="9"/>
                <c:pt idx="0">
                  <c:v>320.24299999999999</c:v>
                </c:pt>
                <c:pt idx="1">
                  <c:v>198.66800000000001</c:v>
                </c:pt>
                <c:pt idx="2">
                  <c:v>176.67500000000001</c:v>
                </c:pt>
                <c:pt idx="3">
                  <c:v>124.502</c:v>
                </c:pt>
                <c:pt idx="4">
                  <c:v>60.165700000000001</c:v>
                </c:pt>
                <c:pt idx="5">
                  <c:v>19.090399999999999</c:v>
                </c:pt>
                <c:pt idx="6">
                  <c:v>7.34185</c:v>
                </c:pt>
                <c:pt idx="7">
                  <c:v>3.5674999999999999</c:v>
                </c:pt>
                <c:pt idx="8">
                  <c:v>0</c:v>
                </c:pt>
              </c:numCache>
            </c:numRef>
          </c:yVal>
          <c:smooth val="0"/>
          <c:extLst>
            <c:ext xmlns:c16="http://schemas.microsoft.com/office/drawing/2014/chart" uri="{C3380CC4-5D6E-409C-BE32-E72D297353CC}">
              <c16:uniqueId val="{00000000-5F18-1248-A3DF-FF2F84B693A0}"/>
            </c:ext>
          </c:extLst>
        </c:ser>
        <c:ser>
          <c:idx val="0"/>
          <c:order val="1"/>
          <c:tx>
            <c:strRef>
              <c:f>'[1]RR-11281'!$C$5</c:f>
              <c:strCache>
                <c:ptCount val="1"/>
                <c:pt idx="0">
                  <c:v>102</c:v>
                </c:pt>
              </c:strCache>
            </c:strRef>
          </c:tx>
          <c:xVal>
            <c:numRef>
              <c:f>'[1]RR-11281'!$A$6:$A$14</c:f>
              <c:numCache>
                <c:formatCode>General</c:formatCode>
                <c:ptCount val="9"/>
                <c:pt idx="0">
                  <c:v>8.3000000000000004E-2</c:v>
                </c:pt>
                <c:pt idx="1">
                  <c:v>0.25</c:v>
                </c:pt>
                <c:pt idx="2">
                  <c:v>0.5</c:v>
                </c:pt>
                <c:pt idx="3">
                  <c:v>1</c:v>
                </c:pt>
                <c:pt idx="4">
                  <c:v>2</c:v>
                </c:pt>
                <c:pt idx="5">
                  <c:v>4</c:v>
                </c:pt>
                <c:pt idx="6">
                  <c:v>6</c:v>
                </c:pt>
                <c:pt idx="7">
                  <c:v>8</c:v>
                </c:pt>
                <c:pt idx="8">
                  <c:v>24</c:v>
                </c:pt>
              </c:numCache>
            </c:numRef>
          </c:xVal>
          <c:yVal>
            <c:numRef>
              <c:f>'[1]RR-11281'!$C$6:$C$14</c:f>
              <c:numCache>
                <c:formatCode>General</c:formatCode>
                <c:ptCount val="9"/>
                <c:pt idx="0">
                  <c:v>313.79199999999997</c:v>
                </c:pt>
                <c:pt idx="1">
                  <c:v>234.626</c:v>
                </c:pt>
                <c:pt idx="2">
                  <c:v>194.905</c:v>
                </c:pt>
                <c:pt idx="3">
                  <c:v>117.58199999999999</c:v>
                </c:pt>
                <c:pt idx="4">
                  <c:v>54.374400000000001</c:v>
                </c:pt>
                <c:pt idx="5">
                  <c:v>16.9131</c:v>
                </c:pt>
                <c:pt idx="6">
                  <c:v>4.9361600000000001</c:v>
                </c:pt>
                <c:pt idx="7">
                  <c:v>3.1733799999999999</c:v>
                </c:pt>
                <c:pt idx="8">
                  <c:v>0</c:v>
                </c:pt>
              </c:numCache>
            </c:numRef>
          </c:yVal>
          <c:smooth val="0"/>
          <c:extLst>
            <c:ext xmlns:c16="http://schemas.microsoft.com/office/drawing/2014/chart" uri="{C3380CC4-5D6E-409C-BE32-E72D297353CC}">
              <c16:uniqueId val="{00000001-5F18-1248-A3DF-FF2F84B693A0}"/>
            </c:ext>
          </c:extLst>
        </c:ser>
        <c:ser>
          <c:idx val="2"/>
          <c:order val="2"/>
          <c:tx>
            <c:strRef>
              <c:f>'[1]RR-11281'!$D$5</c:f>
              <c:strCache>
                <c:ptCount val="1"/>
                <c:pt idx="0">
                  <c:v>103</c:v>
                </c:pt>
              </c:strCache>
            </c:strRef>
          </c:tx>
          <c:xVal>
            <c:numRef>
              <c:f>'[1]RR-11281'!$A$6:$A$14</c:f>
              <c:numCache>
                <c:formatCode>General</c:formatCode>
                <c:ptCount val="9"/>
                <c:pt idx="0">
                  <c:v>8.3000000000000004E-2</c:v>
                </c:pt>
                <c:pt idx="1">
                  <c:v>0.25</c:v>
                </c:pt>
                <c:pt idx="2">
                  <c:v>0.5</c:v>
                </c:pt>
                <c:pt idx="3">
                  <c:v>1</c:v>
                </c:pt>
                <c:pt idx="4">
                  <c:v>2</c:v>
                </c:pt>
                <c:pt idx="5">
                  <c:v>4</c:v>
                </c:pt>
                <c:pt idx="6">
                  <c:v>6</c:v>
                </c:pt>
                <c:pt idx="7">
                  <c:v>8</c:v>
                </c:pt>
                <c:pt idx="8">
                  <c:v>24</c:v>
                </c:pt>
              </c:numCache>
            </c:numRef>
          </c:xVal>
          <c:yVal>
            <c:numRef>
              <c:f>'[1]RR-11281'!$D$6:$D$14</c:f>
              <c:numCache>
                <c:formatCode>General</c:formatCode>
                <c:ptCount val="9"/>
                <c:pt idx="0">
                  <c:v>262.85500000000002</c:v>
                </c:pt>
                <c:pt idx="1">
                  <c:v>224.08699999999999</c:v>
                </c:pt>
                <c:pt idx="2">
                  <c:v>177.15899999999999</c:v>
                </c:pt>
                <c:pt idx="3">
                  <c:v>113.401</c:v>
                </c:pt>
                <c:pt idx="4">
                  <c:v>61.193399999999997</c:v>
                </c:pt>
                <c:pt idx="5">
                  <c:v>29.4651</c:v>
                </c:pt>
                <c:pt idx="6">
                  <c:v>12.9359</c:v>
                </c:pt>
                <c:pt idx="7">
                  <c:v>8.4794999999999998</c:v>
                </c:pt>
                <c:pt idx="8">
                  <c:v>0</c:v>
                </c:pt>
              </c:numCache>
            </c:numRef>
          </c:yVal>
          <c:smooth val="0"/>
          <c:extLst>
            <c:ext xmlns:c16="http://schemas.microsoft.com/office/drawing/2014/chart" uri="{C3380CC4-5D6E-409C-BE32-E72D297353CC}">
              <c16:uniqueId val="{00000002-5F18-1248-A3DF-FF2F84B693A0}"/>
            </c:ext>
          </c:extLst>
        </c:ser>
        <c:dLbls>
          <c:showLegendKey val="0"/>
          <c:showVal val="0"/>
          <c:showCatName val="0"/>
          <c:showSerName val="0"/>
          <c:showPercent val="0"/>
          <c:showBubbleSize val="0"/>
        </c:dLbls>
        <c:axId val="357501160"/>
        <c:axId val="357500768"/>
      </c:scatterChart>
      <c:valAx>
        <c:axId val="357501160"/>
        <c:scaling>
          <c:orientation val="minMax"/>
          <c:max val="24"/>
        </c:scaling>
        <c:delete val="0"/>
        <c:axPos val="b"/>
        <c:title>
          <c:tx>
            <c:rich>
              <a:bodyPr/>
              <a:lstStyle/>
              <a:p>
                <a:pPr>
                  <a:defRPr/>
                </a:pPr>
                <a:r>
                  <a:rPr lang="en-US"/>
                  <a:t>Time (h)</a:t>
                </a:r>
              </a:p>
            </c:rich>
          </c:tx>
          <c:layout>
            <c:manualLayout>
              <c:xMode val="edge"/>
              <c:yMode val="edge"/>
              <c:x val="0.42015026354111629"/>
              <c:y val="0.92600954077820563"/>
            </c:manualLayout>
          </c:layout>
          <c:overlay val="0"/>
        </c:title>
        <c:numFmt formatCode="General" sourceLinked="1"/>
        <c:majorTickMark val="out"/>
        <c:minorTickMark val="none"/>
        <c:tickLblPos val="nextTo"/>
        <c:txPr>
          <a:bodyPr rot="0" vert="horz"/>
          <a:lstStyle/>
          <a:p>
            <a:pPr>
              <a:defRPr/>
            </a:pPr>
            <a:endParaRPr lang="en-US"/>
          </a:p>
        </c:txPr>
        <c:crossAx val="357500768"/>
        <c:crossesAt val="0.1"/>
        <c:crossBetween val="midCat"/>
        <c:majorUnit val="2"/>
      </c:valAx>
      <c:valAx>
        <c:axId val="357500768"/>
        <c:scaling>
          <c:logBase val="10"/>
          <c:orientation val="minMax"/>
        </c:scaling>
        <c:delete val="0"/>
        <c:axPos val="l"/>
        <c:title>
          <c:tx>
            <c:rich>
              <a:bodyPr/>
              <a:lstStyle/>
              <a:p>
                <a:pPr>
                  <a:defRPr/>
                </a:pPr>
                <a:r>
                  <a:rPr lang="en-US"/>
                  <a:t>Plasma concentration (ng/mL)</a:t>
                </a:r>
              </a:p>
            </c:rich>
          </c:tx>
          <c:layout>
            <c:manualLayout>
              <c:xMode val="edge"/>
              <c:yMode val="edge"/>
              <c:x val="1.0066079402412359E-2"/>
              <c:y val="0.16227769401165282"/>
            </c:manualLayout>
          </c:layout>
          <c:overlay val="0"/>
        </c:title>
        <c:numFmt formatCode="General" sourceLinked="0"/>
        <c:majorTickMark val="out"/>
        <c:minorTickMark val="none"/>
        <c:tickLblPos val="nextTo"/>
        <c:txPr>
          <a:bodyPr rot="0" vert="horz"/>
          <a:lstStyle/>
          <a:p>
            <a:pPr>
              <a:defRPr/>
            </a:pPr>
            <a:endParaRPr lang="en-US"/>
          </a:p>
        </c:txPr>
        <c:crossAx val="357501160"/>
        <c:crosses val="autoZero"/>
        <c:crossBetween val="midCat"/>
      </c:valAx>
    </c:plotArea>
    <c:legend>
      <c:legendPos val="r"/>
      <c:layout>
        <c:manualLayout>
          <c:xMode val="edge"/>
          <c:yMode val="edge"/>
          <c:x val="0.86667523702394345"/>
          <c:y val="3.2826269056793429E-2"/>
          <c:w val="0.11183673469387755"/>
          <c:h val="0.25649522533087621"/>
        </c:manualLayout>
      </c:layout>
      <c:overlay val="0"/>
    </c:legend>
    <c:plotVisOnly val="1"/>
    <c:dispBlanksAs val="span"/>
    <c:showDLblsOverMax val="0"/>
  </c:chart>
  <c:printSettings>
    <c:headerFooter alignWithMargins="0"/>
    <c:pageMargins b="1" l="0.75000000000000111" r="0.75000000000000111" t="1" header="0.5" footer="0.5"/>
    <c:pageSetup orientation="portrait"/>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5822105570137066"/>
          <c:y val="5.6010126393775235E-2"/>
          <c:w val="0.73975173335793665"/>
          <c:h val="0.71552433304328056"/>
        </c:manualLayout>
      </c:layout>
      <c:scatterChart>
        <c:scatterStyle val="lineMarker"/>
        <c:varyColors val="0"/>
        <c:ser>
          <c:idx val="1"/>
          <c:order val="0"/>
          <c:tx>
            <c:strRef>
              <c:f>'[1]RR-11281'!$I$5</c:f>
              <c:strCache>
                <c:ptCount val="1"/>
                <c:pt idx="0">
                  <c:v>201</c:v>
                </c:pt>
              </c:strCache>
            </c:strRef>
          </c:tx>
          <c:xVal>
            <c:numRef>
              <c:f>'[1]RR-11281'!$H$6:$H$14</c:f>
              <c:numCache>
                <c:formatCode>General</c:formatCode>
                <c:ptCount val="9"/>
                <c:pt idx="0">
                  <c:v>8.3000000000000004E-2</c:v>
                </c:pt>
                <c:pt idx="1">
                  <c:v>0.25</c:v>
                </c:pt>
                <c:pt idx="2">
                  <c:v>0.5</c:v>
                </c:pt>
                <c:pt idx="3">
                  <c:v>1</c:v>
                </c:pt>
                <c:pt idx="4">
                  <c:v>2</c:v>
                </c:pt>
                <c:pt idx="5">
                  <c:v>4</c:v>
                </c:pt>
                <c:pt idx="6">
                  <c:v>6</c:v>
                </c:pt>
                <c:pt idx="7">
                  <c:v>8</c:v>
                </c:pt>
                <c:pt idx="8">
                  <c:v>24</c:v>
                </c:pt>
              </c:numCache>
            </c:numRef>
          </c:xVal>
          <c:yVal>
            <c:numRef>
              <c:f>'[1]RR-11281'!$I$6:$I$14</c:f>
              <c:numCache>
                <c:formatCode>General</c:formatCode>
                <c:ptCount val="9"/>
                <c:pt idx="0">
                  <c:v>65.045199999999994</c:v>
                </c:pt>
                <c:pt idx="1">
                  <c:v>195.68</c:v>
                </c:pt>
                <c:pt idx="2">
                  <c:v>271.68299999999999</c:v>
                </c:pt>
                <c:pt idx="3">
                  <c:v>339.49799999999999</c:v>
                </c:pt>
                <c:pt idx="4">
                  <c:v>230.78700000000001</c:v>
                </c:pt>
                <c:pt idx="5">
                  <c:v>146.471</c:v>
                </c:pt>
                <c:pt idx="6">
                  <c:v>78.439700000000002</c:v>
                </c:pt>
                <c:pt idx="7">
                  <c:v>48.258600000000001</c:v>
                </c:pt>
                <c:pt idx="8">
                  <c:v>1.2797099999999999</c:v>
                </c:pt>
              </c:numCache>
            </c:numRef>
          </c:yVal>
          <c:smooth val="0"/>
          <c:extLst>
            <c:ext xmlns:c16="http://schemas.microsoft.com/office/drawing/2014/chart" uri="{C3380CC4-5D6E-409C-BE32-E72D297353CC}">
              <c16:uniqueId val="{00000000-CA47-454E-A6B8-303BE43326BA}"/>
            </c:ext>
          </c:extLst>
        </c:ser>
        <c:ser>
          <c:idx val="0"/>
          <c:order val="1"/>
          <c:tx>
            <c:strRef>
              <c:f>'[1]RR-11281'!$J$5</c:f>
              <c:strCache>
                <c:ptCount val="1"/>
                <c:pt idx="0">
                  <c:v>202</c:v>
                </c:pt>
              </c:strCache>
            </c:strRef>
          </c:tx>
          <c:xVal>
            <c:numRef>
              <c:f>'[1]RR-11281'!$H$6:$H$14</c:f>
              <c:numCache>
                <c:formatCode>General</c:formatCode>
                <c:ptCount val="9"/>
                <c:pt idx="0">
                  <c:v>8.3000000000000004E-2</c:v>
                </c:pt>
                <c:pt idx="1">
                  <c:v>0.25</c:v>
                </c:pt>
                <c:pt idx="2">
                  <c:v>0.5</c:v>
                </c:pt>
                <c:pt idx="3">
                  <c:v>1</c:v>
                </c:pt>
                <c:pt idx="4">
                  <c:v>2</c:v>
                </c:pt>
                <c:pt idx="5">
                  <c:v>4</c:v>
                </c:pt>
                <c:pt idx="6">
                  <c:v>6</c:v>
                </c:pt>
                <c:pt idx="7">
                  <c:v>8</c:v>
                </c:pt>
                <c:pt idx="8">
                  <c:v>24</c:v>
                </c:pt>
              </c:numCache>
            </c:numRef>
          </c:xVal>
          <c:yVal>
            <c:numRef>
              <c:f>'[1]RR-11281'!$J$6:$J$14</c:f>
              <c:numCache>
                <c:formatCode>General</c:formatCode>
                <c:ptCount val="9"/>
                <c:pt idx="0">
                  <c:v>90.603899999999996</c:v>
                </c:pt>
                <c:pt idx="1">
                  <c:v>235.26499999999999</c:v>
                </c:pt>
                <c:pt idx="2">
                  <c:v>355.25799999999998</c:v>
                </c:pt>
                <c:pt idx="3">
                  <c:v>307.73200000000003</c:v>
                </c:pt>
                <c:pt idx="4">
                  <c:v>179.25</c:v>
                </c:pt>
                <c:pt idx="5">
                  <c:v>75.710899999999995</c:v>
                </c:pt>
                <c:pt idx="6">
                  <c:v>31.2333</c:v>
                </c:pt>
                <c:pt idx="7">
                  <c:v>15.409700000000001</c:v>
                </c:pt>
                <c:pt idx="8">
                  <c:v>1.41144</c:v>
                </c:pt>
              </c:numCache>
            </c:numRef>
          </c:yVal>
          <c:smooth val="0"/>
          <c:extLst>
            <c:ext xmlns:c16="http://schemas.microsoft.com/office/drawing/2014/chart" uri="{C3380CC4-5D6E-409C-BE32-E72D297353CC}">
              <c16:uniqueId val="{00000001-CA47-454E-A6B8-303BE43326BA}"/>
            </c:ext>
          </c:extLst>
        </c:ser>
        <c:ser>
          <c:idx val="2"/>
          <c:order val="2"/>
          <c:tx>
            <c:strRef>
              <c:f>'[1]RR-11281'!$K$5</c:f>
              <c:strCache>
                <c:ptCount val="1"/>
                <c:pt idx="0">
                  <c:v>203</c:v>
                </c:pt>
              </c:strCache>
            </c:strRef>
          </c:tx>
          <c:xVal>
            <c:numRef>
              <c:f>'[1]RR-11281'!$H$6:$H$14</c:f>
              <c:numCache>
                <c:formatCode>General</c:formatCode>
                <c:ptCount val="9"/>
                <c:pt idx="0">
                  <c:v>8.3000000000000004E-2</c:v>
                </c:pt>
                <c:pt idx="1">
                  <c:v>0.25</c:v>
                </c:pt>
                <c:pt idx="2">
                  <c:v>0.5</c:v>
                </c:pt>
                <c:pt idx="3">
                  <c:v>1</c:v>
                </c:pt>
                <c:pt idx="4">
                  <c:v>2</c:v>
                </c:pt>
                <c:pt idx="5">
                  <c:v>4</c:v>
                </c:pt>
                <c:pt idx="6">
                  <c:v>6</c:v>
                </c:pt>
                <c:pt idx="7">
                  <c:v>8</c:v>
                </c:pt>
                <c:pt idx="8">
                  <c:v>24</c:v>
                </c:pt>
              </c:numCache>
            </c:numRef>
          </c:xVal>
          <c:yVal>
            <c:numRef>
              <c:f>'[1]RR-11281'!$K$6:$K$14</c:f>
              <c:numCache>
                <c:formatCode>General</c:formatCode>
                <c:ptCount val="9"/>
                <c:pt idx="0">
                  <c:v>93.521600000000007</c:v>
                </c:pt>
                <c:pt idx="1">
                  <c:v>344.55700000000002</c:v>
                </c:pt>
                <c:pt idx="2">
                  <c:v>500.517</c:v>
                </c:pt>
                <c:pt idx="3">
                  <c:v>464.06799999999998</c:v>
                </c:pt>
                <c:pt idx="4">
                  <c:v>280.38400000000001</c:v>
                </c:pt>
                <c:pt idx="5">
                  <c:v>80.826899999999995</c:v>
                </c:pt>
                <c:pt idx="6">
                  <c:v>28.651700000000002</c:v>
                </c:pt>
                <c:pt idx="7">
                  <c:v>10.803599999999999</c:v>
                </c:pt>
                <c:pt idx="8">
                  <c:v>0</c:v>
                </c:pt>
              </c:numCache>
            </c:numRef>
          </c:yVal>
          <c:smooth val="0"/>
          <c:extLst>
            <c:ext xmlns:c16="http://schemas.microsoft.com/office/drawing/2014/chart" uri="{C3380CC4-5D6E-409C-BE32-E72D297353CC}">
              <c16:uniqueId val="{00000002-CA47-454E-A6B8-303BE43326BA}"/>
            </c:ext>
          </c:extLst>
        </c:ser>
        <c:dLbls>
          <c:showLegendKey val="0"/>
          <c:showVal val="0"/>
          <c:showCatName val="0"/>
          <c:showSerName val="0"/>
          <c:showPercent val="0"/>
          <c:showBubbleSize val="0"/>
        </c:dLbls>
        <c:axId val="357503904"/>
        <c:axId val="357647784"/>
      </c:scatterChart>
      <c:valAx>
        <c:axId val="357503904"/>
        <c:scaling>
          <c:orientation val="minMax"/>
          <c:max val="24"/>
        </c:scaling>
        <c:delete val="0"/>
        <c:axPos val="b"/>
        <c:title>
          <c:tx>
            <c:rich>
              <a:bodyPr/>
              <a:lstStyle/>
              <a:p>
                <a:pPr>
                  <a:defRPr/>
                </a:pPr>
                <a:r>
                  <a:rPr lang="en-US"/>
                  <a:t>Time (h)</a:t>
                </a:r>
              </a:p>
            </c:rich>
          </c:tx>
          <c:layout>
            <c:manualLayout>
              <c:xMode val="edge"/>
              <c:yMode val="edge"/>
              <c:x val="0.42015026354111629"/>
              <c:y val="0.92600954077820563"/>
            </c:manualLayout>
          </c:layout>
          <c:overlay val="0"/>
        </c:title>
        <c:numFmt formatCode="General" sourceLinked="1"/>
        <c:majorTickMark val="out"/>
        <c:minorTickMark val="none"/>
        <c:tickLblPos val="nextTo"/>
        <c:txPr>
          <a:bodyPr rot="0" vert="horz"/>
          <a:lstStyle/>
          <a:p>
            <a:pPr>
              <a:defRPr/>
            </a:pPr>
            <a:endParaRPr lang="en-US"/>
          </a:p>
        </c:txPr>
        <c:crossAx val="357647784"/>
        <c:crossesAt val="0.1"/>
        <c:crossBetween val="midCat"/>
        <c:majorUnit val="2"/>
      </c:valAx>
      <c:valAx>
        <c:axId val="357647784"/>
        <c:scaling>
          <c:logBase val="10"/>
          <c:orientation val="minMax"/>
        </c:scaling>
        <c:delete val="0"/>
        <c:axPos val="l"/>
        <c:title>
          <c:tx>
            <c:rich>
              <a:bodyPr/>
              <a:lstStyle/>
              <a:p>
                <a:pPr>
                  <a:defRPr/>
                </a:pPr>
                <a:r>
                  <a:rPr lang="en-US"/>
                  <a:t>Plasma concentration (ng/mL)</a:t>
                </a:r>
              </a:p>
            </c:rich>
          </c:tx>
          <c:layout>
            <c:manualLayout>
              <c:xMode val="edge"/>
              <c:yMode val="edge"/>
              <c:x val="1.501355187744389E-2"/>
              <c:y val="0.16227769401165282"/>
            </c:manualLayout>
          </c:layout>
          <c:overlay val="0"/>
        </c:title>
        <c:numFmt formatCode="General" sourceLinked="0"/>
        <c:majorTickMark val="out"/>
        <c:minorTickMark val="none"/>
        <c:tickLblPos val="nextTo"/>
        <c:txPr>
          <a:bodyPr rot="0" vert="horz"/>
          <a:lstStyle/>
          <a:p>
            <a:pPr>
              <a:defRPr/>
            </a:pPr>
            <a:endParaRPr lang="en-US"/>
          </a:p>
        </c:txPr>
        <c:crossAx val="357503904"/>
        <c:crosses val="autoZero"/>
        <c:crossBetween val="midCat"/>
      </c:valAx>
    </c:plotArea>
    <c:legend>
      <c:legendPos val="r"/>
      <c:layout>
        <c:manualLayout>
          <c:xMode val="edge"/>
          <c:yMode val="edge"/>
          <c:x val="0.86568493978903027"/>
          <c:y val="1.3913739505966036E-2"/>
          <c:w val="0.11183673469387755"/>
          <c:h val="0.25649522533087621"/>
        </c:manualLayout>
      </c:layout>
      <c:overlay val="0"/>
    </c:legend>
    <c:plotVisOnly val="1"/>
    <c:dispBlanksAs val="span"/>
    <c:showDLblsOverMax val="0"/>
  </c:chart>
  <c:printSettings>
    <c:headerFooter alignWithMargins="0"/>
    <c:pageMargins b="1" l="0.75000000000000111" r="0.75000000000000111" t="1" header="0.5" footer="0.5"/>
    <c:pageSetup orientation="portrait"/>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5708140378556576"/>
          <c:y val="0.11747584743396437"/>
          <c:w val="0.73975173335793665"/>
          <c:h val="0.71552433304328056"/>
        </c:manualLayout>
      </c:layout>
      <c:scatterChart>
        <c:scatterStyle val="lineMarker"/>
        <c:varyColors val="0"/>
        <c:ser>
          <c:idx val="1"/>
          <c:order val="0"/>
          <c:tx>
            <c:strRef>
              <c:f>'[2]RR-11281'!$B$5</c:f>
              <c:strCache>
                <c:ptCount val="1"/>
                <c:pt idx="0">
                  <c:v>101</c:v>
                </c:pt>
              </c:strCache>
            </c:strRef>
          </c:tx>
          <c:xVal>
            <c:numRef>
              <c:f>'[2]RR-11281'!$A$6:$A$14</c:f>
              <c:numCache>
                <c:formatCode>General</c:formatCode>
                <c:ptCount val="9"/>
                <c:pt idx="0">
                  <c:v>8.3000000000000004E-2</c:v>
                </c:pt>
                <c:pt idx="1">
                  <c:v>0.25</c:v>
                </c:pt>
                <c:pt idx="2">
                  <c:v>0.5</c:v>
                </c:pt>
                <c:pt idx="3">
                  <c:v>1</c:v>
                </c:pt>
                <c:pt idx="4">
                  <c:v>2</c:v>
                </c:pt>
                <c:pt idx="5">
                  <c:v>4</c:v>
                </c:pt>
                <c:pt idx="6">
                  <c:v>6</c:v>
                </c:pt>
                <c:pt idx="7">
                  <c:v>8</c:v>
                </c:pt>
                <c:pt idx="8">
                  <c:v>24</c:v>
                </c:pt>
              </c:numCache>
            </c:numRef>
          </c:xVal>
          <c:yVal>
            <c:numRef>
              <c:f>'[2]RR-11281'!$B$6:$B$14</c:f>
              <c:numCache>
                <c:formatCode>General</c:formatCode>
                <c:ptCount val="9"/>
                <c:pt idx="0">
                  <c:v>368.33100000000002</c:v>
                </c:pt>
                <c:pt idx="1">
                  <c:v>371.58800000000002</c:v>
                </c:pt>
                <c:pt idx="2">
                  <c:v>263.12900000000002</c:v>
                </c:pt>
                <c:pt idx="3">
                  <c:v>172.95699999999999</c:v>
                </c:pt>
                <c:pt idx="4">
                  <c:v>134.93799999999999</c:v>
                </c:pt>
                <c:pt idx="5">
                  <c:v>61.149900000000002</c:v>
                </c:pt>
                <c:pt idx="6">
                  <c:v>33.279800000000002</c:v>
                </c:pt>
                <c:pt idx="7">
                  <c:v>17.281199999999998</c:v>
                </c:pt>
                <c:pt idx="8">
                  <c:v>0</c:v>
                </c:pt>
              </c:numCache>
            </c:numRef>
          </c:yVal>
          <c:smooth val="0"/>
          <c:extLst>
            <c:ext xmlns:c16="http://schemas.microsoft.com/office/drawing/2014/chart" uri="{C3380CC4-5D6E-409C-BE32-E72D297353CC}">
              <c16:uniqueId val="{00000000-8AC4-D444-9412-F6A381EFAA44}"/>
            </c:ext>
          </c:extLst>
        </c:ser>
        <c:ser>
          <c:idx val="0"/>
          <c:order val="1"/>
          <c:tx>
            <c:strRef>
              <c:f>'[2]RR-11281'!$C$5</c:f>
              <c:strCache>
                <c:ptCount val="1"/>
                <c:pt idx="0">
                  <c:v>102</c:v>
                </c:pt>
              </c:strCache>
            </c:strRef>
          </c:tx>
          <c:xVal>
            <c:numRef>
              <c:f>'[2]RR-11281'!$A$6:$A$14</c:f>
              <c:numCache>
                <c:formatCode>General</c:formatCode>
                <c:ptCount val="9"/>
                <c:pt idx="0">
                  <c:v>8.3000000000000004E-2</c:v>
                </c:pt>
                <c:pt idx="1">
                  <c:v>0.25</c:v>
                </c:pt>
                <c:pt idx="2">
                  <c:v>0.5</c:v>
                </c:pt>
                <c:pt idx="3">
                  <c:v>1</c:v>
                </c:pt>
                <c:pt idx="4">
                  <c:v>2</c:v>
                </c:pt>
                <c:pt idx="5">
                  <c:v>4</c:v>
                </c:pt>
                <c:pt idx="6">
                  <c:v>6</c:v>
                </c:pt>
                <c:pt idx="7">
                  <c:v>8</c:v>
                </c:pt>
                <c:pt idx="8">
                  <c:v>24</c:v>
                </c:pt>
              </c:numCache>
            </c:numRef>
          </c:xVal>
          <c:yVal>
            <c:numRef>
              <c:f>'[2]RR-11281'!$C$6:$C$14</c:f>
              <c:numCache>
                <c:formatCode>General</c:formatCode>
                <c:ptCount val="9"/>
                <c:pt idx="0">
                  <c:v>378.73</c:v>
                </c:pt>
                <c:pt idx="1">
                  <c:v>350.791</c:v>
                </c:pt>
                <c:pt idx="2">
                  <c:v>277.52600000000001</c:v>
                </c:pt>
                <c:pt idx="3">
                  <c:v>168.727</c:v>
                </c:pt>
                <c:pt idx="4">
                  <c:v>118.226</c:v>
                </c:pt>
                <c:pt idx="5">
                  <c:v>70.531199999999998</c:v>
                </c:pt>
                <c:pt idx="6">
                  <c:v>28.032399999999999</c:v>
                </c:pt>
                <c:pt idx="7">
                  <c:v>15.4399</c:v>
                </c:pt>
                <c:pt idx="8">
                  <c:v>0</c:v>
                </c:pt>
              </c:numCache>
            </c:numRef>
          </c:yVal>
          <c:smooth val="0"/>
          <c:extLst>
            <c:ext xmlns:c16="http://schemas.microsoft.com/office/drawing/2014/chart" uri="{C3380CC4-5D6E-409C-BE32-E72D297353CC}">
              <c16:uniqueId val="{00000001-8AC4-D444-9412-F6A381EFAA44}"/>
            </c:ext>
          </c:extLst>
        </c:ser>
        <c:ser>
          <c:idx val="2"/>
          <c:order val="2"/>
          <c:tx>
            <c:strRef>
              <c:f>'[2]RR-11281'!$D$5</c:f>
              <c:strCache>
                <c:ptCount val="1"/>
                <c:pt idx="0">
                  <c:v>103</c:v>
                </c:pt>
              </c:strCache>
            </c:strRef>
          </c:tx>
          <c:xVal>
            <c:numRef>
              <c:f>'[2]RR-11281'!$A$6:$A$14</c:f>
              <c:numCache>
                <c:formatCode>General</c:formatCode>
                <c:ptCount val="9"/>
                <c:pt idx="0">
                  <c:v>8.3000000000000004E-2</c:v>
                </c:pt>
                <c:pt idx="1">
                  <c:v>0.25</c:v>
                </c:pt>
                <c:pt idx="2">
                  <c:v>0.5</c:v>
                </c:pt>
                <c:pt idx="3">
                  <c:v>1</c:v>
                </c:pt>
                <c:pt idx="4">
                  <c:v>2</c:v>
                </c:pt>
                <c:pt idx="5">
                  <c:v>4</c:v>
                </c:pt>
                <c:pt idx="6">
                  <c:v>6</c:v>
                </c:pt>
                <c:pt idx="7">
                  <c:v>8</c:v>
                </c:pt>
                <c:pt idx="8">
                  <c:v>24</c:v>
                </c:pt>
              </c:numCache>
            </c:numRef>
          </c:xVal>
          <c:yVal>
            <c:numRef>
              <c:f>'[2]RR-11281'!$D$6:$D$14</c:f>
              <c:numCache>
                <c:formatCode>General</c:formatCode>
                <c:ptCount val="9"/>
                <c:pt idx="0">
                  <c:v>370.74400000000003</c:v>
                </c:pt>
                <c:pt idx="1">
                  <c:v>338.72899999999998</c:v>
                </c:pt>
                <c:pt idx="2">
                  <c:v>212.416</c:v>
                </c:pt>
                <c:pt idx="3">
                  <c:v>201.78399999999999</c:v>
                </c:pt>
                <c:pt idx="4">
                  <c:v>100.919</c:v>
                </c:pt>
                <c:pt idx="5">
                  <c:v>70.561999999999998</c:v>
                </c:pt>
                <c:pt idx="6">
                  <c:v>27.2471</c:v>
                </c:pt>
                <c:pt idx="7">
                  <c:v>15.227499999999999</c:v>
                </c:pt>
                <c:pt idx="8">
                  <c:v>0</c:v>
                </c:pt>
              </c:numCache>
            </c:numRef>
          </c:yVal>
          <c:smooth val="0"/>
          <c:extLst>
            <c:ext xmlns:c16="http://schemas.microsoft.com/office/drawing/2014/chart" uri="{C3380CC4-5D6E-409C-BE32-E72D297353CC}">
              <c16:uniqueId val="{00000002-8AC4-D444-9412-F6A381EFAA44}"/>
            </c:ext>
          </c:extLst>
        </c:ser>
        <c:dLbls>
          <c:showLegendKey val="0"/>
          <c:showVal val="0"/>
          <c:showCatName val="0"/>
          <c:showSerName val="0"/>
          <c:showPercent val="0"/>
          <c:showBubbleSize val="0"/>
        </c:dLbls>
        <c:axId val="357500768"/>
        <c:axId val="357501944"/>
      </c:scatterChart>
      <c:valAx>
        <c:axId val="357500768"/>
        <c:scaling>
          <c:orientation val="minMax"/>
          <c:max val="24"/>
        </c:scaling>
        <c:delete val="0"/>
        <c:axPos val="b"/>
        <c:title>
          <c:tx>
            <c:rich>
              <a:bodyPr/>
              <a:lstStyle/>
              <a:p>
                <a:pPr>
                  <a:defRPr/>
                </a:pPr>
                <a:r>
                  <a:rPr lang="en-US"/>
                  <a:t>Time (h)</a:t>
                </a:r>
              </a:p>
            </c:rich>
          </c:tx>
          <c:layout>
            <c:manualLayout>
              <c:xMode val="edge"/>
              <c:yMode val="edge"/>
              <c:x val="0.42015026354111629"/>
              <c:y val="0.92600954077820563"/>
            </c:manualLayout>
          </c:layout>
          <c:overlay val="0"/>
        </c:title>
        <c:numFmt formatCode="General" sourceLinked="1"/>
        <c:majorTickMark val="out"/>
        <c:minorTickMark val="none"/>
        <c:tickLblPos val="nextTo"/>
        <c:txPr>
          <a:bodyPr rot="0" vert="horz"/>
          <a:lstStyle/>
          <a:p>
            <a:pPr>
              <a:defRPr/>
            </a:pPr>
            <a:endParaRPr lang="en-US"/>
          </a:p>
        </c:txPr>
        <c:crossAx val="357501944"/>
        <c:crossesAt val="0.1"/>
        <c:crossBetween val="midCat"/>
        <c:majorUnit val="2"/>
      </c:valAx>
      <c:valAx>
        <c:axId val="357501944"/>
        <c:scaling>
          <c:logBase val="10"/>
          <c:orientation val="minMax"/>
        </c:scaling>
        <c:delete val="0"/>
        <c:axPos val="l"/>
        <c:title>
          <c:tx>
            <c:rich>
              <a:bodyPr/>
              <a:lstStyle/>
              <a:p>
                <a:pPr>
                  <a:defRPr/>
                </a:pPr>
                <a:r>
                  <a:rPr lang="en-US"/>
                  <a:t>Plasma concentration (ng/mL)</a:t>
                </a:r>
              </a:p>
            </c:rich>
          </c:tx>
          <c:layout>
            <c:manualLayout>
              <c:xMode val="edge"/>
              <c:yMode val="edge"/>
              <c:x val="1.0066079402412359E-2"/>
              <c:y val="0.16227769401165282"/>
            </c:manualLayout>
          </c:layout>
          <c:overlay val="0"/>
        </c:title>
        <c:numFmt formatCode="General" sourceLinked="0"/>
        <c:majorTickMark val="out"/>
        <c:minorTickMark val="none"/>
        <c:tickLblPos val="nextTo"/>
        <c:txPr>
          <a:bodyPr rot="0" vert="horz"/>
          <a:lstStyle/>
          <a:p>
            <a:pPr>
              <a:defRPr/>
            </a:pPr>
            <a:endParaRPr lang="en-US"/>
          </a:p>
        </c:txPr>
        <c:crossAx val="357500768"/>
        <c:crosses val="autoZero"/>
        <c:crossBetween val="midCat"/>
      </c:valAx>
    </c:plotArea>
    <c:legend>
      <c:legendPos val="r"/>
      <c:layout>
        <c:manualLayout>
          <c:xMode val="edge"/>
          <c:yMode val="edge"/>
          <c:x val="0.86667523702394345"/>
          <c:y val="3.2826269056793429E-2"/>
          <c:w val="0.11183673469387755"/>
          <c:h val="0.25649522533087621"/>
        </c:manualLayout>
      </c:layout>
      <c:overlay val="0"/>
    </c:legend>
    <c:plotVisOnly val="1"/>
    <c:dispBlanksAs val="span"/>
    <c:showDLblsOverMax val="0"/>
  </c:chart>
  <c:printSettings>
    <c:headerFooter alignWithMargins="0"/>
    <c:pageMargins b="1" l="0.75000000000000111" r="0.75000000000000111" t="1" header="0.5" footer="0.5"/>
    <c:pageSetup orientation="portrait"/>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5708140378556576"/>
          <c:y val="0.11747584743396437"/>
          <c:w val="0.73975173335793665"/>
          <c:h val="0.71552433304328056"/>
        </c:manualLayout>
      </c:layout>
      <c:scatterChart>
        <c:scatterStyle val="lineMarker"/>
        <c:varyColors val="0"/>
        <c:ser>
          <c:idx val="1"/>
          <c:order val="0"/>
          <c:tx>
            <c:strRef>
              <c:f>'[2]RR-11281'!$I$5</c:f>
              <c:strCache>
                <c:ptCount val="1"/>
                <c:pt idx="0">
                  <c:v>201</c:v>
                </c:pt>
              </c:strCache>
            </c:strRef>
          </c:tx>
          <c:xVal>
            <c:numRef>
              <c:f>'[2]RR-11281'!$H$6:$H$14</c:f>
              <c:numCache>
                <c:formatCode>General</c:formatCode>
                <c:ptCount val="9"/>
                <c:pt idx="0">
                  <c:v>8.3000000000000004E-2</c:v>
                </c:pt>
                <c:pt idx="1">
                  <c:v>0.25</c:v>
                </c:pt>
                <c:pt idx="2">
                  <c:v>0.5</c:v>
                </c:pt>
                <c:pt idx="3">
                  <c:v>1</c:v>
                </c:pt>
                <c:pt idx="4">
                  <c:v>2</c:v>
                </c:pt>
                <c:pt idx="5">
                  <c:v>4</c:v>
                </c:pt>
                <c:pt idx="6">
                  <c:v>6</c:v>
                </c:pt>
                <c:pt idx="7">
                  <c:v>8</c:v>
                </c:pt>
                <c:pt idx="8">
                  <c:v>24</c:v>
                </c:pt>
              </c:numCache>
            </c:numRef>
          </c:xVal>
          <c:yVal>
            <c:numRef>
              <c:f>'[2]RR-11281'!$I$6:$I$14</c:f>
              <c:numCache>
                <c:formatCode>General</c:formatCode>
                <c:ptCount val="9"/>
                <c:pt idx="0">
                  <c:v>1.82626</c:v>
                </c:pt>
                <c:pt idx="1">
                  <c:v>28.296199999999999</c:v>
                </c:pt>
                <c:pt idx="2">
                  <c:v>53.214500000000001</c:v>
                </c:pt>
                <c:pt idx="3">
                  <c:v>82.152900000000002</c:v>
                </c:pt>
                <c:pt idx="4">
                  <c:v>112.56</c:v>
                </c:pt>
                <c:pt idx="5">
                  <c:v>240.5</c:v>
                </c:pt>
                <c:pt idx="6">
                  <c:v>115.48</c:v>
                </c:pt>
                <c:pt idx="7">
                  <c:v>28.396699999999999</c:v>
                </c:pt>
                <c:pt idx="8">
                  <c:v>0</c:v>
                </c:pt>
              </c:numCache>
            </c:numRef>
          </c:yVal>
          <c:smooth val="0"/>
          <c:extLst>
            <c:ext xmlns:c16="http://schemas.microsoft.com/office/drawing/2014/chart" uri="{C3380CC4-5D6E-409C-BE32-E72D297353CC}">
              <c16:uniqueId val="{00000000-D1E0-714D-90D1-E00CA3D37E1C}"/>
            </c:ext>
          </c:extLst>
        </c:ser>
        <c:ser>
          <c:idx val="0"/>
          <c:order val="1"/>
          <c:tx>
            <c:strRef>
              <c:f>'[2]RR-11281'!$J$5</c:f>
              <c:strCache>
                <c:ptCount val="1"/>
                <c:pt idx="0">
                  <c:v>202</c:v>
                </c:pt>
              </c:strCache>
            </c:strRef>
          </c:tx>
          <c:xVal>
            <c:numRef>
              <c:f>'[2]RR-11281'!$H$6:$H$14</c:f>
              <c:numCache>
                <c:formatCode>General</c:formatCode>
                <c:ptCount val="9"/>
                <c:pt idx="0">
                  <c:v>8.3000000000000004E-2</c:v>
                </c:pt>
                <c:pt idx="1">
                  <c:v>0.25</c:v>
                </c:pt>
                <c:pt idx="2">
                  <c:v>0.5</c:v>
                </c:pt>
                <c:pt idx="3">
                  <c:v>1</c:v>
                </c:pt>
                <c:pt idx="4">
                  <c:v>2</c:v>
                </c:pt>
                <c:pt idx="5">
                  <c:v>4</c:v>
                </c:pt>
                <c:pt idx="6">
                  <c:v>6</c:v>
                </c:pt>
                <c:pt idx="7">
                  <c:v>8</c:v>
                </c:pt>
                <c:pt idx="8">
                  <c:v>24</c:v>
                </c:pt>
              </c:numCache>
            </c:numRef>
          </c:xVal>
          <c:yVal>
            <c:numRef>
              <c:f>'[2]RR-11281'!$J$6:$J$14</c:f>
              <c:numCache>
                <c:formatCode>General</c:formatCode>
                <c:ptCount val="9"/>
                <c:pt idx="0">
                  <c:v>3.0348199999999999</c:v>
                </c:pt>
                <c:pt idx="1">
                  <c:v>33.820399999999999</c:v>
                </c:pt>
                <c:pt idx="2">
                  <c:v>68.264099999999999</c:v>
                </c:pt>
                <c:pt idx="3">
                  <c:v>128.857</c:v>
                </c:pt>
                <c:pt idx="4">
                  <c:v>302.63600000000002</c:v>
                </c:pt>
                <c:pt idx="5">
                  <c:v>229.48599999999999</c:v>
                </c:pt>
                <c:pt idx="6">
                  <c:v>107.29</c:v>
                </c:pt>
                <c:pt idx="7">
                  <c:v>31.361899999999999</c:v>
                </c:pt>
                <c:pt idx="8">
                  <c:v>0</c:v>
                </c:pt>
              </c:numCache>
            </c:numRef>
          </c:yVal>
          <c:smooth val="0"/>
          <c:extLst>
            <c:ext xmlns:c16="http://schemas.microsoft.com/office/drawing/2014/chart" uri="{C3380CC4-5D6E-409C-BE32-E72D297353CC}">
              <c16:uniqueId val="{00000001-D1E0-714D-90D1-E00CA3D37E1C}"/>
            </c:ext>
          </c:extLst>
        </c:ser>
        <c:ser>
          <c:idx val="2"/>
          <c:order val="2"/>
          <c:tx>
            <c:strRef>
              <c:f>'[2]RR-11281'!$K$5</c:f>
              <c:strCache>
                <c:ptCount val="1"/>
                <c:pt idx="0">
                  <c:v>203</c:v>
                </c:pt>
              </c:strCache>
            </c:strRef>
          </c:tx>
          <c:xVal>
            <c:numRef>
              <c:f>'[2]RR-11281'!$H$6:$H$14</c:f>
              <c:numCache>
                <c:formatCode>General</c:formatCode>
                <c:ptCount val="9"/>
                <c:pt idx="0">
                  <c:v>8.3000000000000004E-2</c:v>
                </c:pt>
                <c:pt idx="1">
                  <c:v>0.25</c:v>
                </c:pt>
                <c:pt idx="2">
                  <c:v>0.5</c:v>
                </c:pt>
                <c:pt idx="3">
                  <c:v>1</c:v>
                </c:pt>
                <c:pt idx="4">
                  <c:v>2</c:v>
                </c:pt>
                <c:pt idx="5">
                  <c:v>4</c:v>
                </c:pt>
                <c:pt idx="6">
                  <c:v>6</c:v>
                </c:pt>
                <c:pt idx="7">
                  <c:v>8</c:v>
                </c:pt>
                <c:pt idx="8">
                  <c:v>24</c:v>
                </c:pt>
              </c:numCache>
            </c:numRef>
          </c:xVal>
          <c:yVal>
            <c:numRef>
              <c:f>'[2]RR-11281'!$K$6:$K$14</c:f>
              <c:numCache>
                <c:formatCode>General</c:formatCode>
                <c:ptCount val="9"/>
                <c:pt idx="0">
                  <c:v>5.3475000000000001</c:v>
                </c:pt>
                <c:pt idx="1">
                  <c:v>40.125599999999999</c:v>
                </c:pt>
                <c:pt idx="2">
                  <c:v>66.503399999999999</c:v>
                </c:pt>
                <c:pt idx="3">
                  <c:v>107.01900000000001</c:v>
                </c:pt>
                <c:pt idx="4">
                  <c:v>130.715</c:v>
                </c:pt>
                <c:pt idx="5">
                  <c:v>245.74199999999999</c:v>
                </c:pt>
                <c:pt idx="6">
                  <c:v>106.008</c:v>
                </c:pt>
                <c:pt idx="7">
                  <c:v>33.180399999999999</c:v>
                </c:pt>
                <c:pt idx="8">
                  <c:v>0</c:v>
                </c:pt>
              </c:numCache>
            </c:numRef>
          </c:yVal>
          <c:smooth val="0"/>
          <c:extLst>
            <c:ext xmlns:c16="http://schemas.microsoft.com/office/drawing/2014/chart" uri="{C3380CC4-5D6E-409C-BE32-E72D297353CC}">
              <c16:uniqueId val="{00000002-D1E0-714D-90D1-E00CA3D37E1C}"/>
            </c:ext>
          </c:extLst>
        </c:ser>
        <c:dLbls>
          <c:showLegendKey val="0"/>
          <c:showVal val="0"/>
          <c:showCatName val="0"/>
          <c:showSerName val="0"/>
          <c:showPercent val="0"/>
          <c:showBubbleSize val="0"/>
        </c:dLbls>
        <c:axId val="124128400"/>
        <c:axId val="124126048"/>
      </c:scatterChart>
      <c:valAx>
        <c:axId val="124128400"/>
        <c:scaling>
          <c:orientation val="minMax"/>
          <c:max val="24"/>
        </c:scaling>
        <c:delete val="0"/>
        <c:axPos val="b"/>
        <c:title>
          <c:tx>
            <c:rich>
              <a:bodyPr/>
              <a:lstStyle/>
              <a:p>
                <a:pPr>
                  <a:defRPr/>
                </a:pPr>
                <a:r>
                  <a:rPr lang="en-US"/>
                  <a:t>Time (h)</a:t>
                </a:r>
              </a:p>
            </c:rich>
          </c:tx>
          <c:layout>
            <c:manualLayout>
              <c:xMode val="edge"/>
              <c:yMode val="edge"/>
              <c:x val="0.42015026354111629"/>
              <c:y val="0.92600954077820563"/>
            </c:manualLayout>
          </c:layout>
          <c:overlay val="0"/>
        </c:title>
        <c:numFmt formatCode="General" sourceLinked="1"/>
        <c:majorTickMark val="out"/>
        <c:minorTickMark val="none"/>
        <c:tickLblPos val="nextTo"/>
        <c:txPr>
          <a:bodyPr rot="0" vert="horz"/>
          <a:lstStyle/>
          <a:p>
            <a:pPr>
              <a:defRPr/>
            </a:pPr>
            <a:endParaRPr lang="en-US"/>
          </a:p>
        </c:txPr>
        <c:crossAx val="124126048"/>
        <c:crossesAt val="0.1"/>
        <c:crossBetween val="midCat"/>
        <c:majorUnit val="2"/>
      </c:valAx>
      <c:valAx>
        <c:axId val="124126048"/>
        <c:scaling>
          <c:logBase val="10"/>
          <c:orientation val="minMax"/>
        </c:scaling>
        <c:delete val="0"/>
        <c:axPos val="l"/>
        <c:title>
          <c:tx>
            <c:rich>
              <a:bodyPr/>
              <a:lstStyle/>
              <a:p>
                <a:pPr>
                  <a:defRPr/>
                </a:pPr>
                <a:r>
                  <a:rPr lang="en-US"/>
                  <a:t>Plasma concentration (ng/mL)</a:t>
                </a:r>
              </a:p>
            </c:rich>
          </c:tx>
          <c:layout>
            <c:manualLayout>
              <c:xMode val="edge"/>
              <c:yMode val="edge"/>
              <c:x val="1.0066079402412359E-2"/>
              <c:y val="0.16227769401165282"/>
            </c:manualLayout>
          </c:layout>
          <c:overlay val="0"/>
        </c:title>
        <c:numFmt formatCode="General" sourceLinked="0"/>
        <c:majorTickMark val="out"/>
        <c:minorTickMark val="none"/>
        <c:tickLblPos val="nextTo"/>
        <c:txPr>
          <a:bodyPr rot="0" vert="horz"/>
          <a:lstStyle/>
          <a:p>
            <a:pPr>
              <a:defRPr/>
            </a:pPr>
            <a:endParaRPr lang="en-US"/>
          </a:p>
        </c:txPr>
        <c:crossAx val="124128400"/>
        <c:crosses val="autoZero"/>
        <c:crossBetween val="midCat"/>
      </c:valAx>
    </c:plotArea>
    <c:legend>
      <c:legendPos val="r"/>
      <c:layout>
        <c:manualLayout>
          <c:xMode val="edge"/>
          <c:yMode val="edge"/>
          <c:x val="0.86667523702394345"/>
          <c:y val="3.2826269056793429E-2"/>
          <c:w val="0.11183673469387755"/>
          <c:h val="0.25649522533087621"/>
        </c:manualLayout>
      </c:layout>
      <c:overlay val="0"/>
    </c:legend>
    <c:plotVisOnly val="1"/>
    <c:dispBlanksAs val="span"/>
    <c:showDLblsOverMax val="0"/>
  </c:chart>
  <c:printSettings>
    <c:headerFooter alignWithMargins="0"/>
    <c:pageMargins b="1" l="0.75000000000000111" r="0.75000000000000111" t="1" header="0.5" footer="0.5"/>
    <c:pageSetup orientation="portrait"/>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5708140378556576"/>
          <c:y val="0.11747584743396437"/>
          <c:w val="0.73975173335793665"/>
          <c:h val="0.71552433304328056"/>
        </c:manualLayout>
      </c:layout>
      <c:scatterChart>
        <c:scatterStyle val="lineMarker"/>
        <c:varyColors val="0"/>
        <c:ser>
          <c:idx val="1"/>
          <c:order val="0"/>
          <c:tx>
            <c:strRef>
              <c:f>'[3]PVT-0000099-002'!$B$5</c:f>
              <c:strCache>
                <c:ptCount val="1"/>
                <c:pt idx="0">
                  <c:v>101</c:v>
                </c:pt>
              </c:strCache>
            </c:strRef>
          </c:tx>
          <c:xVal>
            <c:numRef>
              <c:f>'[3]PVT-0000099-002'!$A$6:$A$14</c:f>
              <c:numCache>
                <c:formatCode>General</c:formatCode>
                <c:ptCount val="9"/>
                <c:pt idx="0">
                  <c:v>8.3000000000000004E-2</c:v>
                </c:pt>
                <c:pt idx="1">
                  <c:v>0.25</c:v>
                </c:pt>
                <c:pt idx="2">
                  <c:v>0.5</c:v>
                </c:pt>
                <c:pt idx="3">
                  <c:v>1</c:v>
                </c:pt>
                <c:pt idx="4">
                  <c:v>2</c:v>
                </c:pt>
                <c:pt idx="5">
                  <c:v>4</c:v>
                </c:pt>
                <c:pt idx="6">
                  <c:v>6</c:v>
                </c:pt>
                <c:pt idx="7">
                  <c:v>8</c:v>
                </c:pt>
                <c:pt idx="8">
                  <c:v>24</c:v>
                </c:pt>
              </c:numCache>
            </c:numRef>
          </c:xVal>
          <c:yVal>
            <c:numRef>
              <c:f>'[3]PVT-0000099-002'!$B$6:$B$14</c:f>
              <c:numCache>
                <c:formatCode>General</c:formatCode>
                <c:ptCount val="9"/>
                <c:pt idx="0">
                  <c:v>183.54599999999999</c:v>
                </c:pt>
                <c:pt idx="1">
                  <c:v>131.03399999999999</c:v>
                </c:pt>
                <c:pt idx="2">
                  <c:v>88.967100000000002</c:v>
                </c:pt>
                <c:pt idx="3">
                  <c:v>87.066599999999994</c:v>
                </c:pt>
                <c:pt idx="4">
                  <c:v>37.516300000000001</c:v>
                </c:pt>
                <c:pt idx="5">
                  <c:v>17.84</c:v>
                </c:pt>
                <c:pt idx="6">
                  <c:v>10.738300000000001</c:v>
                </c:pt>
                <c:pt idx="7">
                  <c:v>6.9277600000000001</c:v>
                </c:pt>
                <c:pt idx="8">
                  <c:v>0</c:v>
                </c:pt>
              </c:numCache>
            </c:numRef>
          </c:yVal>
          <c:smooth val="0"/>
          <c:extLst>
            <c:ext xmlns:c16="http://schemas.microsoft.com/office/drawing/2014/chart" uri="{C3380CC4-5D6E-409C-BE32-E72D297353CC}">
              <c16:uniqueId val="{00000000-0FBC-9547-896D-31BA7EBFDCAC}"/>
            </c:ext>
          </c:extLst>
        </c:ser>
        <c:ser>
          <c:idx val="0"/>
          <c:order val="1"/>
          <c:tx>
            <c:strRef>
              <c:f>'[3]PVT-0000099-002'!$C$5</c:f>
              <c:strCache>
                <c:ptCount val="1"/>
                <c:pt idx="0">
                  <c:v>102</c:v>
                </c:pt>
              </c:strCache>
            </c:strRef>
          </c:tx>
          <c:xVal>
            <c:numRef>
              <c:f>'[3]PVT-0000099-002'!$A$6:$A$14</c:f>
              <c:numCache>
                <c:formatCode>General</c:formatCode>
                <c:ptCount val="9"/>
                <c:pt idx="0">
                  <c:v>8.3000000000000004E-2</c:v>
                </c:pt>
                <c:pt idx="1">
                  <c:v>0.25</c:v>
                </c:pt>
                <c:pt idx="2">
                  <c:v>0.5</c:v>
                </c:pt>
                <c:pt idx="3">
                  <c:v>1</c:v>
                </c:pt>
                <c:pt idx="4">
                  <c:v>2</c:v>
                </c:pt>
                <c:pt idx="5">
                  <c:v>4</c:v>
                </c:pt>
                <c:pt idx="6">
                  <c:v>6</c:v>
                </c:pt>
                <c:pt idx="7">
                  <c:v>8</c:v>
                </c:pt>
                <c:pt idx="8">
                  <c:v>24</c:v>
                </c:pt>
              </c:numCache>
            </c:numRef>
          </c:xVal>
          <c:yVal>
            <c:numRef>
              <c:f>'[3]PVT-0000099-002'!$C$6:$C$14</c:f>
              <c:numCache>
                <c:formatCode>General</c:formatCode>
                <c:ptCount val="9"/>
                <c:pt idx="0">
                  <c:v>236.60900000000001</c:v>
                </c:pt>
                <c:pt idx="1">
                  <c:v>159.97200000000001</c:v>
                </c:pt>
                <c:pt idx="2">
                  <c:v>123.71599999999999</c:v>
                </c:pt>
                <c:pt idx="3">
                  <c:v>97.789199999999994</c:v>
                </c:pt>
                <c:pt idx="4">
                  <c:v>46.3</c:v>
                </c:pt>
                <c:pt idx="5">
                  <c:v>25.223299999999998</c:v>
                </c:pt>
                <c:pt idx="6">
                  <c:v>17.996500000000001</c:v>
                </c:pt>
                <c:pt idx="7">
                  <c:v>12.3909</c:v>
                </c:pt>
                <c:pt idx="8">
                  <c:v>0</c:v>
                </c:pt>
              </c:numCache>
            </c:numRef>
          </c:yVal>
          <c:smooth val="0"/>
          <c:extLst>
            <c:ext xmlns:c16="http://schemas.microsoft.com/office/drawing/2014/chart" uri="{C3380CC4-5D6E-409C-BE32-E72D297353CC}">
              <c16:uniqueId val="{00000001-0FBC-9547-896D-31BA7EBFDCAC}"/>
            </c:ext>
          </c:extLst>
        </c:ser>
        <c:ser>
          <c:idx val="2"/>
          <c:order val="2"/>
          <c:tx>
            <c:strRef>
              <c:f>'[3]PVT-0000099-002'!$D$5</c:f>
              <c:strCache>
                <c:ptCount val="1"/>
                <c:pt idx="0">
                  <c:v>103</c:v>
                </c:pt>
              </c:strCache>
            </c:strRef>
          </c:tx>
          <c:xVal>
            <c:numRef>
              <c:f>'[3]PVT-0000099-002'!$A$6:$A$14</c:f>
              <c:numCache>
                <c:formatCode>General</c:formatCode>
                <c:ptCount val="9"/>
                <c:pt idx="0">
                  <c:v>8.3000000000000004E-2</c:v>
                </c:pt>
                <c:pt idx="1">
                  <c:v>0.25</c:v>
                </c:pt>
                <c:pt idx="2">
                  <c:v>0.5</c:v>
                </c:pt>
                <c:pt idx="3">
                  <c:v>1</c:v>
                </c:pt>
                <c:pt idx="4">
                  <c:v>2</c:v>
                </c:pt>
                <c:pt idx="5">
                  <c:v>4</c:v>
                </c:pt>
                <c:pt idx="6">
                  <c:v>6</c:v>
                </c:pt>
                <c:pt idx="7">
                  <c:v>8</c:v>
                </c:pt>
                <c:pt idx="8">
                  <c:v>24</c:v>
                </c:pt>
              </c:numCache>
            </c:numRef>
          </c:xVal>
          <c:yVal>
            <c:numRef>
              <c:f>'[3]PVT-0000099-002'!$D$6:$D$14</c:f>
              <c:numCache>
                <c:formatCode>General</c:formatCode>
                <c:ptCount val="9"/>
                <c:pt idx="0">
                  <c:v>191.10400000000001</c:v>
                </c:pt>
                <c:pt idx="1">
                  <c:v>116.491</c:v>
                </c:pt>
                <c:pt idx="2">
                  <c:v>98.304400000000001</c:v>
                </c:pt>
                <c:pt idx="3">
                  <c:v>77.484099999999998</c:v>
                </c:pt>
                <c:pt idx="4">
                  <c:v>40.972900000000003</c:v>
                </c:pt>
                <c:pt idx="5">
                  <c:v>20.664400000000001</c:v>
                </c:pt>
                <c:pt idx="6">
                  <c:v>12.438499999999999</c:v>
                </c:pt>
                <c:pt idx="7">
                  <c:v>8.2418399999999998</c:v>
                </c:pt>
                <c:pt idx="8">
                  <c:v>0</c:v>
                </c:pt>
              </c:numCache>
            </c:numRef>
          </c:yVal>
          <c:smooth val="0"/>
          <c:extLst>
            <c:ext xmlns:c16="http://schemas.microsoft.com/office/drawing/2014/chart" uri="{C3380CC4-5D6E-409C-BE32-E72D297353CC}">
              <c16:uniqueId val="{00000002-0FBC-9547-896D-31BA7EBFDCAC}"/>
            </c:ext>
          </c:extLst>
        </c:ser>
        <c:dLbls>
          <c:showLegendKey val="0"/>
          <c:showVal val="0"/>
          <c:showCatName val="0"/>
          <c:showSerName val="0"/>
          <c:showPercent val="0"/>
          <c:showBubbleSize val="0"/>
        </c:dLbls>
        <c:axId val="348558688"/>
        <c:axId val="348557120"/>
      </c:scatterChart>
      <c:valAx>
        <c:axId val="348558688"/>
        <c:scaling>
          <c:orientation val="minMax"/>
          <c:max val="24"/>
        </c:scaling>
        <c:delete val="0"/>
        <c:axPos val="b"/>
        <c:title>
          <c:tx>
            <c:rich>
              <a:bodyPr/>
              <a:lstStyle/>
              <a:p>
                <a:pPr>
                  <a:defRPr/>
                </a:pPr>
                <a:r>
                  <a:rPr lang="en-US"/>
                  <a:t>Time (h)</a:t>
                </a:r>
              </a:p>
            </c:rich>
          </c:tx>
          <c:layout>
            <c:manualLayout>
              <c:xMode val="edge"/>
              <c:yMode val="edge"/>
              <c:x val="0.42015026354111629"/>
              <c:y val="0.92600954077820563"/>
            </c:manualLayout>
          </c:layout>
          <c:overlay val="0"/>
        </c:title>
        <c:numFmt formatCode="General" sourceLinked="1"/>
        <c:majorTickMark val="out"/>
        <c:minorTickMark val="none"/>
        <c:tickLblPos val="nextTo"/>
        <c:txPr>
          <a:bodyPr rot="0" vert="horz"/>
          <a:lstStyle/>
          <a:p>
            <a:pPr>
              <a:defRPr/>
            </a:pPr>
            <a:endParaRPr lang="en-US"/>
          </a:p>
        </c:txPr>
        <c:crossAx val="348557120"/>
        <c:crossesAt val="0.1"/>
        <c:crossBetween val="midCat"/>
        <c:majorUnit val="2"/>
      </c:valAx>
      <c:valAx>
        <c:axId val="348557120"/>
        <c:scaling>
          <c:logBase val="10"/>
          <c:orientation val="minMax"/>
        </c:scaling>
        <c:delete val="0"/>
        <c:axPos val="l"/>
        <c:title>
          <c:tx>
            <c:rich>
              <a:bodyPr/>
              <a:lstStyle/>
              <a:p>
                <a:pPr>
                  <a:defRPr/>
                </a:pPr>
                <a:r>
                  <a:rPr lang="en-US"/>
                  <a:t>Plasma concentration (ng/mL)</a:t>
                </a:r>
              </a:p>
            </c:rich>
          </c:tx>
          <c:layout>
            <c:manualLayout>
              <c:xMode val="edge"/>
              <c:yMode val="edge"/>
              <c:x val="1.0066079402412359E-2"/>
              <c:y val="0.16227769401165282"/>
            </c:manualLayout>
          </c:layout>
          <c:overlay val="0"/>
        </c:title>
        <c:numFmt formatCode="General" sourceLinked="0"/>
        <c:majorTickMark val="out"/>
        <c:minorTickMark val="none"/>
        <c:tickLblPos val="nextTo"/>
        <c:txPr>
          <a:bodyPr rot="0" vert="horz"/>
          <a:lstStyle/>
          <a:p>
            <a:pPr>
              <a:defRPr/>
            </a:pPr>
            <a:endParaRPr lang="en-US"/>
          </a:p>
        </c:txPr>
        <c:crossAx val="348558688"/>
        <c:crosses val="autoZero"/>
        <c:crossBetween val="midCat"/>
      </c:valAx>
    </c:plotArea>
    <c:legend>
      <c:legendPos val="r"/>
      <c:layout>
        <c:manualLayout>
          <c:xMode val="edge"/>
          <c:yMode val="edge"/>
          <c:x val="0.86667523702394345"/>
          <c:y val="3.2826269056793429E-2"/>
          <c:w val="0.11183673469387755"/>
          <c:h val="0.25649522533087621"/>
        </c:manualLayout>
      </c:layout>
      <c:overlay val="0"/>
    </c:legend>
    <c:plotVisOnly val="1"/>
    <c:dispBlanksAs val="span"/>
    <c:showDLblsOverMax val="0"/>
  </c:chart>
  <c:printSettings>
    <c:headerFooter alignWithMargins="0"/>
    <c:pageMargins b="1" l="0.75000000000000111" r="0.75000000000000111" t="1" header="0.5" footer="0.5"/>
    <c:pageSetup orientation="portrait"/>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5822105570137066"/>
          <c:y val="5.6010126393775235E-2"/>
          <c:w val="0.73975173335793665"/>
          <c:h val="0.71552433304328056"/>
        </c:manualLayout>
      </c:layout>
      <c:scatterChart>
        <c:scatterStyle val="lineMarker"/>
        <c:varyColors val="0"/>
        <c:ser>
          <c:idx val="1"/>
          <c:order val="0"/>
          <c:tx>
            <c:strRef>
              <c:f>'[3]PVT-0000099-002'!$I$5</c:f>
              <c:strCache>
                <c:ptCount val="1"/>
                <c:pt idx="0">
                  <c:v>201</c:v>
                </c:pt>
              </c:strCache>
            </c:strRef>
          </c:tx>
          <c:xVal>
            <c:numRef>
              <c:f>'[3]PVT-0000099-002'!$H$6:$H$14</c:f>
              <c:numCache>
                <c:formatCode>General</c:formatCode>
                <c:ptCount val="9"/>
                <c:pt idx="0">
                  <c:v>8.3000000000000004E-2</c:v>
                </c:pt>
                <c:pt idx="1">
                  <c:v>0.25</c:v>
                </c:pt>
                <c:pt idx="2">
                  <c:v>0.5</c:v>
                </c:pt>
                <c:pt idx="3">
                  <c:v>1</c:v>
                </c:pt>
                <c:pt idx="4">
                  <c:v>2</c:v>
                </c:pt>
                <c:pt idx="5">
                  <c:v>4</c:v>
                </c:pt>
                <c:pt idx="6">
                  <c:v>6</c:v>
                </c:pt>
                <c:pt idx="7">
                  <c:v>8</c:v>
                </c:pt>
                <c:pt idx="8">
                  <c:v>24</c:v>
                </c:pt>
              </c:numCache>
            </c:numRef>
          </c:xVal>
          <c:yVal>
            <c:numRef>
              <c:f>'[3]PVT-0000099-002'!$I$6:$I$14</c:f>
              <c:numCache>
                <c:formatCode>General</c:formatCode>
                <c:ptCount val="9"/>
                <c:pt idx="0">
                  <c:v>30.019500000000001</c:v>
                </c:pt>
                <c:pt idx="1">
                  <c:v>266.08</c:v>
                </c:pt>
                <c:pt idx="2">
                  <c:v>282.88299999999998</c:v>
                </c:pt>
                <c:pt idx="3">
                  <c:v>223.316</c:v>
                </c:pt>
                <c:pt idx="4">
                  <c:v>83.571799999999996</c:v>
                </c:pt>
                <c:pt idx="5">
                  <c:v>26.602699999999999</c:v>
                </c:pt>
                <c:pt idx="6">
                  <c:v>8.4327500000000004</c:v>
                </c:pt>
                <c:pt idx="7">
                  <c:v>3.5946799999999999</c:v>
                </c:pt>
                <c:pt idx="8">
                  <c:v>0</c:v>
                </c:pt>
              </c:numCache>
            </c:numRef>
          </c:yVal>
          <c:smooth val="0"/>
          <c:extLst>
            <c:ext xmlns:c16="http://schemas.microsoft.com/office/drawing/2014/chart" uri="{C3380CC4-5D6E-409C-BE32-E72D297353CC}">
              <c16:uniqueId val="{00000000-F01D-0E4B-801B-50AF09ED361E}"/>
            </c:ext>
          </c:extLst>
        </c:ser>
        <c:ser>
          <c:idx val="0"/>
          <c:order val="1"/>
          <c:tx>
            <c:strRef>
              <c:f>'[3]PVT-0000099-002'!$J$5</c:f>
              <c:strCache>
                <c:ptCount val="1"/>
                <c:pt idx="0">
                  <c:v>202</c:v>
                </c:pt>
              </c:strCache>
            </c:strRef>
          </c:tx>
          <c:xVal>
            <c:numRef>
              <c:f>'[3]PVT-0000099-002'!$H$6:$H$14</c:f>
              <c:numCache>
                <c:formatCode>General</c:formatCode>
                <c:ptCount val="9"/>
                <c:pt idx="0">
                  <c:v>8.3000000000000004E-2</c:v>
                </c:pt>
                <c:pt idx="1">
                  <c:v>0.25</c:v>
                </c:pt>
                <c:pt idx="2">
                  <c:v>0.5</c:v>
                </c:pt>
                <c:pt idx="3">
                  <c:v>1</c:v>
                </c:pt>
                <c:pt idx="4">
                  <c:v>2</c:v>
                </c:pt>
                <c:pt idx="5">
                  <c:v>4</c:v>
                </c:pt>
                <c:pt idx="6">
                  <c:v>6</c:v>
                </c:pt>
                <c:pt idx="7">
                  <c:v>8</c:v>
                </c:pt>
                <c:pt idx="8">
                  <c:v>24</c:v>
                </c:pt>
              </c:numCache>
            </c:numRef>
          </c:xVal>
          <c:yVal>
            <c:numRef>
              <c:f>'[3]PVT-0000099-002'!$J$6:$J$14</c:f>
              <c:numCache>
                <c:formatCode>General</c:formatCode>
                <c:ptCount val="9"/>
                <c:pt idx="0">
                  <c:v>73.730500000000006</c:v>
                </c:pt>
                <c:pt idx="1">
                  <c:v>221.85900000000001</c:v>
                </c:pt>
                <c:pt idx="2">
                  <c:v>268.16000000000003</c:v>
                </c:pt>
                <c:pt idx="3">
                  <c:v>258.85500000000002</c:v>
                </c:pt>
                <c:pt idx="4">
                  <c:v>121.551</c:v>
                </c:pt>
                <c:pt idx="5">
                  <c:v>42.609400000000001</c:v>
                </c:pt>
                <c:pt idx="6">
                  <c:v>12.715299999999999</c:v>
                </c:pt>
                <c:pt idx="7">
                  <c:v>7.46915</c:v>
                </c:pt>
                <c:pt idx="8">
                  <c:v>0</c:v>
                </c:pt>
              </c:numCache>
            </c:numRef>
          </c:yVal>
          <c:smooth val="0"/>
          <c:extLst>
            <c:ext xmlns:c16="http://schemas.microsoft.com/office/drawing/2014/chart" uri="{C3380CC4-5D6E-409C-BE32-E72D297353CC}">
              <c16:uniqueId val="{00000001-F01D-0E4B-801B-50AF09ED361E}"/>
            </c:ext>
          </c:extLst>
        </c:ser>
        <c:ser>
          <c:idx val="2"/>
          <c:order val="2"/>
          <c:tx>
            <c:strRef>
              <c:f>'[3]PVT-0000099-002'!$K$5</c:f>
              <c:strCache>
                <c:ptCount val="1"/>
                <c:pt idx="0">
                  <c:v>203</c:v>
                </c:pt>
              </c:strCache>
            </c:strRef>
          </c:tx>
          <c:xVal>
            <c:numRef>
              <c:f>'[3]PVT-0000099-002'!$H$6:$H$14</c:f>
              <c:numCache>
                <c:formatCode>General</c:formatCode>
                <c:ptCount val="9"/>
                <c:pt idx="0">
                  <c:v>8.3000000000000004E-2</c:v>
                </c:pt>
                <c:pt idx="1">
                  <c:v>0.25</c:v>
                </c:pt>
                <c:pt idx="2">
                  <c:v>0.5</c:v>
                </c:pt>
                <c:pt idx="3">
                  <c:v>1</c:v>
                </c:pt>
                <c:pt idx="4">
                  <c:v>2</c:v>
                </c:pt>
                <c:pt idx="5">
                  <c:v>4</c:v>
                </c:pt>
                <c:pt idx="6">
                  <c:v>6</c:v>
                </c:pt>
                <c:pt idx="7">
                  <c:v>8</c:v>
                </c:pt>
                <c:pt idx="8">
                  <c:v>24</c:v>
                </c:pt>
              </c:numCache>
            </c:numRef>
          </c:xVal>
          <c:yVal>
            <c:numRef>
              <c:f>'[3]PVT-0000099-002'!$K$6:$K$14</c:f>
              <c:numCache>
                <c:formatCode>General</c:formatCode>
                <c:ptCount val="9"/>
                <c:pt idx="0">
                  <c:v>45.210599999999999</c:v>
                </c:pt>
                <c:pt idx="1">
                  <c:v>220.68</c:v>
                </c:pt>
                <c:pt idx="2">
                  <c:v>267.75400000000002</c:v>
                </c:pt>
                <c:pt idx="3">
                  <c:v>223.83</c:v>
                </c:pt>
                <c:pt idx="4">
                  <c:v>119.045</c:v>
                </c:pt>
                <c:pt idx="5">
                  <c:v>38.2879</c:v>
                </c:pt>
                <c:pt idx="6">
                  <c:v>9.9480799999999991</c:v>
                </c:pt>
                <c:pt idx="7">
                  <c:v>4.05633</c:v>
                </c:pt>
                <c:pt idx="8">
                  <c:v>0</c:v>
                </c:pt>
              </c:numCache>
            </c:numRef>
          </c:yVal>
          <c:smooth val="0"/>
          <c:extLst>
            <c:ext xmlns:c16="http://schemas.microsoft.com/office/drawing/2014/chart" uri="{C3380CC4-5D6E-409C-BE32-E72D297353CC}">
              <c16:uniqueId val="{00000002-F01D-0E4B-801B-50AF09ED361E}"/>
            </c:ext>
          </c:extLst>
        </c:ser>
        <c:dLbls>
          <c:showLegendKey val="0"/>
          <c:showVal val="0"/>
          <c:showCatName val="0"/>
          <c:showSerName val="0"/>
          <c:showPercent val="0"/>
          <c:showBubbleSize val="0"/>
        </c:dLbls>
        <c:axId val="348559472"/>
        <c:axId val="348559864"/>
      </c:scatterChart>
      <c:valAx>
        <c:axId val="348559472"/>
        <c:scaling>
          <c:orientation val="minMax"/>
          <c:max val="24"/>
        </c:scaling>
        <c:delete val="0"/>
        <c:axPos val="b"/>
        <c:title>
          <c:tx>
            <c:rich>
              <a:bodyPr/>
              <a:lstStyle/>
              <a:p>
                <a:pPr>
                  <a:defRPr/>
                </a:pPr>
                <a:r>
                  <a:rPr lang="en-US"/>
                  <a:t>Time (h)</a:t>
                </a:r>
              </a:p>
            </c:rich>
          </c:tx>
          <c:layout>
            <c:manualLayout>
              <c:xMode val="edge"/>
              <c:yMode val="edge"/>
              <c:x val="0.42015026354111629"/>
              <c:y val="0.92600954077820563"/>
            </c:manualLayout>
          </c:layout>
          <c:overlay val="0"/>
        </c:title>
        <c:numFmt formatCode="General" sourceLinked="1"/>
        <c:majorTickMark val="out"/>
        <c:minorTickMark val="none"/>
        <c:tickLblPos val="nextTo"/>
        <c:txPr>
          <a:bodyPr rot="0" vert="horz"/>
          <a:lstStyle/>
          <a:p>
            <a:pPr>
              <a:defRPr/>
            </a:pPr>
            <a:endParaRPr lang="en-US"/>
          </a:p>
        </c:txPr>
        <c:crossAx val="348559864"/>
        <c:crossesAt val="0.1"/>
        <c:crossBetween val="midCat"/>
        <c:majorUnit val="2"/>
      </c:valAx>
      <c:valAx>
        <c:axId val="348559864"/>
        <c:scaling>
          <c:logBase val="10"/>
          <c:orientation val="minMax"/>
        </c:scaling>
        <c:delete val="0"/>
        <c:axPos val="l"/>
        <c:title>
          <c:tx>
            <c:rich>
              <a:bodyPr/>
              <a:lstStyle/>
              <a:p>
                <a:pPr>
                  <a:defRPr/>
                </a:pPr>
                <a:r>
                  <a:rPr lang="en-US"/>
                  <a:t>Plasma concentration (ng/mL)</a:t>
                </a:r>
              </a:p>
            </c:rich>
          </c:tx>
          <c:layout>
            <c:manualLayout>
              <c:xMode val="edge"/>
              <c:yMode val="edge"/>
              <c:x val="1.501355187744389E-2"/>
              <c:y val="0.16227769401165282"/>
            </c:manualLayout>
          </c:layout>
          <c:overlay val="0"/>
        </c:title>
        <c:numFmt formatCode="General" sourceLinked="0"/>
        <c:majorTickMark val="out"/>
        <c:minorTickMark val="none"/>
        <c:tickLblPos val="nextTo"/>
        <c:txPr>
          <a:bodyPr rot="0" vert="horz"/>
          <a:lstStyle/>
          <a:p>
            <a:pPr>
              <a:defRPr/>
            </a:pPr>
            <a:endParaRPr lang="en-US"/>
          </a:p>
        </c:txPr>
        <c:crossAx val="348559472"/>
        <c:crosses val="autoZero"/>
        <c:crossBetween val="midCat"/>
      </c:valAx>
    </c:plotArea>
    <c:legend>
      <c:legendPos val="r"/>
      <c:layout>
        <c:manualLayout>
          <c:xMode val="edge"/>
          <c:yMode val="edge"/>
          <c:x val="0.86568493978903027"/>
          <c:y val="1.3913739505966036E-2"/>
          <c:w val="0.11183673469387755"/>
          <c:h val="0.25649522533087621"/>
        </c:manualLayout>
      </c:layout>
      <c:overlay val="0"/>
    </c:legend>
    <c:plotVisOnly val="1"/>
    <c:dispBlanksAs val="span"/>
    <c:showDLblsOverMax val="0"/>
  </c:chart>
  <c:printSettings>
    <c:headerFooter alignWithMargins="0"/>
    <c:pageMargins b="1" l="0.75000000000000111" r="0.75000000000000111" t="1" header="0.5" footer="0.5"/>
    <c:pageSetup orientation="portrait"/>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5708140378556576"/>
          <c:y val="0.11747584743396437"/>
          <c:w val="0.73975173335793665"/>
          <c:h val="0.71552433304328056"/>
        </c:manualLayout>
      </c:layout>
      <c:scatterChart>
        <c:scatterStyle val="lineMarker"/>
        <c:varyColors val="0"/>
        <c:ser>
          <c:idx val="1"/>
          <c:order val="0"/>
          <c:tx>
            <c:strRef>
              <c:f>'[4]PVT-0000099-002'!$B$5</c:f>
              <c:strCache>
                <c:ptCount val="1"/>
                <c:pt idx="0">
                  <c:v>101</c:v>
                </c:pt>
              </c:strCache>
            </c:strRef>
          </c:tx>
          <c:xVal>
            <c:numRef>
              <c:f>'[4]PVT-0000099-002'!$A$6:$A$14</c:f>
              <c:numCache>
                <c:formatCode>General</c:formatCode>
                <c:ptCount val="9"/>
                <c:pt idx="0">
                  <c:v>8.3000000000000004E-2</c:v>
                </c:pt>
                <c:pt idx="1">
                  <c:v>0.25</c:v>
                </c:pt>
                <c:pt idx="2">
                  <c:v>0.5</c:v>
                </c:pt>
                <c:pt idx="3">
                  <c:v>1</c:v>
                </c:pt>
                <c:pt idx="4">
                  <c:v>2</c:v>
                </c:pt>
                <c:pt idx="5">
                  <c:v>4</c:v>
                </c:pt>
                <c:pt idx="6">
                  <c:v>6</c:v>
                </c:pt>
                <c:pt idx="7">
                  <c:v>8</c:v>
                </c:pt>
                <c:pt idx="8">
                  <c:v>24</c:v>
                </c:pt>
              </c:numCache>
            </c:numRef>
          </c:xVal>
          <c:yVal>
            <c:numRef>
              <c:f>'[4]PVT-0000099-002'!$B$6:$B$14</c:f>
              <c:numCache>
                <c:formatCode>General</c:formatCode>
                <c:ptCount val="9"/>
                <c:pt idx="0">
                  <c:v>91.509399999999999</c:v>
                </c:pt>
                <c:pt idx="1">
                  <c:v>96.601100000000002</c:v>
                </c:pt>
                <c:pt idx="2">
                  <c:v>74.515000000000001</c:v>
                </c:pt>
                <c:pt idx="3">
                  <c:v>62.142099999999999</c:v>
                </c:pt>
                <c:pt idx="4">
                  <c:v>39.872399999999999</c:v>
                </c:pt>
                <c:pt idx="5">
                  <c:v>22.450500000000002</c:v>
                </c:pt>
                <c:pt idx="6">
                  <c:v>17.439699999999998</c:v>
                </c:pt>
                <c:pt idx="7">
                  <c:v>7.4013299999999997</c:v>
                </c:pt>
                <c:pt idx="8">
                  <c:v>1.2375100000000001</c:v>
                </c:pt>
              </c:numCache>
            </c:numRef>
          </c:yVal>
          <c:smooth val="0"/>
          <c:extLst>
            <c:ext xmlns:c16="http://schemas.microsoft.com/office/drawing/2014/chart" uri="{C3380CC4-5D6E-409C-BE32-E72D297353CC}">
              <c16:uniqueId val="{00000000-14C1-D243-BAB2-22DA0124B828}"/>
            </c:ext>
          </c:extLst>
        </c:ser>
        <c:ser>
          <c:idx val="0"/>
          <c:order val="1"/>
          <c:tx>
            <c:strRef>
              <c:f>'[4]PVT-0000099-002'!$C$5</c:f>
              <c:strCache>
                <c:ptCount val="1"/>
                <c:pt idx="0">
                  <c:v>102</c:v>
                </c:pt>
              </c:strCache>
            </c:strRef>
          </c:tx>
          <c:xVal>
            <c:numRef>
              <c:f>'[4]PVT-0000099-002'!$A$6:$A$14</c:f>
              <c:numCache>
                <c:formatCode>General</c:formatCode>
                <c:ptCount val="9"/>
                <c:pt idx="0">
                  <c:v>8.3000000000000004E-2</c:v>
                </c:pt>
                <c:pt idx="1">
                  <c:v>0.25</c:v>
                </c:pt>
                <c:pt idx="2">
                  <c:v>0.5</c:v>
                </c:pt>
                <c:pt idx="3">
                  <c:v>1</c:v>
                </c:pt>
                <c:pt idx="4">
                  <c:v>2</c:v>
                </c:pt>
                <c:pt idx="5">
                  <c:v>4</c:v>
                </c:pt>
                <c:pt idx="6">
                  <c:v>6</c:v>
                </c:pt>
                <c:pt idx="7">
                  <c:v>8</c:v>
                </c:pt>
                <c:pt idx="8">
                  <c:v>24</c:v>
                </c:pt>
              </c:numCache>
            </c:numRef>
          </c:xVal>
          <c:yVal>
            <c:numRef>
              <c:f>'[4]PVT-0000099-002'!$C$6:$C$14</c:f>
              <c:numCache>
                <c:formatCode>General</c:formatCode>
                <c:ptCount val="9"/>
                <c:pt idx="0">
                  <c:v>121.08</c:v>
                </c:pt>
                <c:pt idx="1">
                  <c:v>117.886</c:v>
                </c:pt>
                <c:pt idx="2">
                  <c:v>93.166300000000007</c:v>
                </c:pt>
                <c:pt idx="3">
                  <c:v>62.216900000000003</c:v>
                </c:pt>
                <c:pt idx="4">
                  <c:v>43.5398</c:v>
                </c:pt>
                <c:pt idx="5">
                  <c:v>24.0947</c:v>
                </c:pt>
                <c:pt idx="6">
                  <c:v>13.698700000000001</c:v>
                </c:pt>
                <c:pt idx="7">
                  <c:v>8.1763499999999993</c:v>
                </c:pt>
                <c:pt idx="8">
                  <c:v>0</c:v>
                </c:pt>
              </c:numCache>
            </c:numRef>
          </c:yVal>
          <c:smooth val="0"/>
          <c:extLst>
            <c:ext xmlns:c16="http://schemas.microsoft.com/office/drawing/2014/chart" uri="{C3380CC4-5D6E-409C-BE32-E72D297353CC}">
              <c16:uniqueId val="{00000001-14C1-D243-BAB2-22DA0124B828}"/>
            </c:ext>
          </c:extLst>
        </c:ser>
        <c:ser>
          <c:idx val="2"/>
          <c:order val="2"/>
          <c:tx>
            <c:strRef>
              <c:f>'[4]PVT-0000099-002'!$D$5</c:f>
              <c:strCache>
                <c:ptCount val="1"/>
                <c:pt idx="0">
                  <c:v>103</c:v>
                </c:pt>
              </c:strCache>
            </c:strRef>
          </c:tx>
          <c:xVal>
            <c:numRef>
              <c:f>'[4]PVT-0000099-002'!$A$6:$A$14</c:f>
              <c:numCache>
                <c:formatCode>General</c:formatCode>
                <c:ptCount val="9"/>
                <c:pt idx="0">
                  <c:v>8.3000000000000004E-2</c:v>
                </c:pt>
                <c:pt idx="1">
                  <c:v>0.25</c:v>
                </c:pt>
                <c:pt idx="2">
                  <c:v>0.5</c:v>
                </c:pt>
                <c:pt idx="3">
                  <c:v>1</c:v>
                </c:pt>
                <c:pt idx="4">
                  <c:v>2</c:v>
                </c:pt>
                <c:pt idx="5">
                  <c:v>4</c:v>
                </c:pt>
                <c:pt idx="6">
                  <c:v>6</c:v>
                </c:pt>
                <c:pt idx="7">
                  <c:v>8</c:v>
                </c:pt>
                <c:pt idx="8">
                  <c:v>24</c:v>
                </c:pt>
              </c:numCache>
            </c:numRef>
          </c:xVal>
          <c:yVal>
            <c:numRef>
              <c:f>'[4]PVT-0000099-002'!$D$6:$D$14</c:f>
              <c:numCache>
                <c:formatCode>General</c:formatCode>
                <c:ptCount val="9"/>
                <c:pt idx="0">
                  <c:v>122.72</c:v>
                </c:pt>
                <c:pt idx="1">
                  <c:v>113.501</c:v>
                </c:pt>
                <c:pt idx="2">
                  <c:v>95.973799999999997</c:v>
                </c:pt>
                <c:pt idx="3">
                  <c:v>68.714200000000005</c:v>
                </c:pt>
                <c:pt idx="4">
                  <c:v>41.984999999999999</c:v>
                </c:pt>
                <c:pt idx="5">
                  <c:v>17.712800000000001</c:v>
                </c:pt>
                <c:pt idx="6">
                  <c:v>10.999599999999999</c:v>
                </c:pt>
                <c:pt idx="7">
                  <c:v>7.3573700000000004</c:v>
                </c:pt>
                <c:pt idx="8">
                  <c:v>1.04887</c:v>
                </c:pt>
              </c:numCache>
            </c:numRef>
          </c:yVal>
          <c:smooth val="0"/>
          <c:extLst>
            <c:ext xmlns:c16="http://schemas.microsoft.com/office/drawing/2014/chart" uri="{C3380CC4-5D6E-409C-BE32-E72D297353CC}">
              <c16:uniqueId val="{00000002-14C1-D243-BAB2-22DA0124B828}"/>
            </c:ext>
          </c:extLst>
        </c:ser>
        <c:dLbls>
          <c:showLegendKey val="0"/>
          <c:showVal val="0"/>
          <c:showCatName val="0"/>
          <c:showSerName val="0"/>
          <c:showPercent val="0"/>
          <c:showBubbleSize val="0"/>
        </c:dLbls>
        <c:axId val="275548064"/>
        <c:axId val="275548456"/>
      </c:scatterChart>
      <c:valAx>
        <c:axId val="275548064"/>
        <c:scaling>
          <c:orientation val="minMax"/>
          <c:max val="24"/>
        </c:scaling>
        <c:delete val="0"/>
        <c:axPos val="b"/>
        <c:title>
          <c:tx>
            <c:rich>
              <a:bodyPr/>
              <a:lstStyle/>
              <a:p>
                <a:pPr>
                  <a:defRPr/>
                </a:pPr>
                <a:r>
                  <a:rPr lang="en-US"/>
                  <a:t>Time (h)</a:t>
                </a:r>
              </a:p>
            </c:rich>
          </c:tx>
          <c:layout>
            <c:manualLayout>
              <c:xMode val="edge"/>
              <c:yMode val="edge"/>
              <c:x val="0.42015026354111629"/>
              <c:y val="0.92600954077820563"/>
            </c:manualLayout>
          </c:layout>
          <c:overlay val="0"/>
        </c:title>
        <c:numFmt formatCode="General" sourceLinked="1"/>
        <c:majorTickMark val="out"/>
        <c:minorTickMark val="none"/>
        <c:tickLblPos val="nextTo"/>
        <c:txPr>
          <a:bodyPr rot="0" vert="horz"/>
          <a:lstStyle/>
          <a:p>
            <a:pPr>
              <a:defRPr/>
            </a:pPr>
            <a:endParaRPr lang="en-US"/>
          </a:p>
        </c:txPr>
        <c:crossAx val="275548456"/>
        <c:crossesAt val="0.1"/>
        <c:crossBetween val="midCat"/>
        <c:majorUnit val="2"/>
      </c:valAx>
      <c:valAx>
        <c:axId val="275548456"/>
        <c:scaling>
          <c:logBase val="10"/>
          <c:orientation val="minMax"/>
        </c:scaling>
        <c:delete val="0"/>
        <c:axPos val="l"/>
        <c:title>
          <c:tx>
            <c:rich>
              <a:bodyPr/>
              <a:lstStyle/>
              <a:p>
                <a:pPr>
                  <a:defRPr/>
                </a:pPr>
                <a:r>
                  <a:rPr lang="en-US"/>
                  <a:t>Plasma concentration (ng/mL)</a:t>
                </a:r>
              </a:p>
            </c:rich>
          </c:tx>
          <c:layout>
            <c:manualLayout>
              <c:xMode val="edge"/>
              <c:yMode val="edge"/>
              <c:x val="1.0066079402412359E-2"/>
              <c:y val="0.16227769401165282"/>
            </c:manualLayout>
          </c:layout>
          <c:overlay val="0"/>
        </c:title>
        <c:numFmt formatCode="General" sourceLinked="0"/>
        <c:majorTickMark val="out"/>
        <c:minorTickMark val="none"/>
        <c:tickLblPos val="nextTo"/>
        <c:txPr>
          <a:bodyPr rot="0" vert="horz"/>
          <a:lstStyle/>
          <a:p>
            <a:pPr>
              <a:defRPr/>
            </a:pPr>
            <a:endParaRPr lang="en-US"/>
          </a:p>
        </c:txPr>
        <c:crossAx val="275548064"/>
        <c:crosses val="autoZero"/>
        <c:crossBetween val="midCat"/>
      </c:valAx>
    </c:plotArea>
    <c:legend>
      <c:legendPos val="r"/>
      <c:layout>
        <c:manualLayout>
          <c:xMode val="edge"/>
          <c:yMode val="edge"/>
          <c:x val="0.86667523702394345"/>
          <c:y val="3.2826269056793429E-2"/>
          <c:w val="0.11183673469387755"/>
          <c:h val="0.25649522533087621"/>
        </c:manualLayout>
      </c:layout>
      <c:overlay val="0"/>
    </c:legend>
    <c:plotVisOnly val="1"/>
    <c:dispBlanksAs val="span"/>
    <c:showDLblsOverMax val="0"/>
  </c:chart>
  <c:printSettings>
    <c:headerFooter alignWithMargins="0"/>
    <c:pageMargins b="1" l="0.75000000000000111" r="0.75000000000000111" t="1" header="0.5" footer="0.5"/>
    <c:pageSetup orientation="portrait"/>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6333136482939634"/>
          <c:y val="8.9107053107723239E-2"/>
          <c:w val="0.73975173335793665"/>
          <c:h val="0.71552433304328056"/>
        </c:manualLayout>
      </c:layout>
      <c:scatterChart>
        <c:scatterStyle val="lineMarker"/>
        <c:varyColors val="0"/>
        <c:ser>
          <c:idx val="1"/>
          <c:order val="0"/>
          <c:tx>
            <c:strRef>
              <c:f>'[4]PVT-0000099-002'!$I$5</c:f>
              <c:strCache>
                <c:ptCount val="1"/>
                <c:pt idx="0">
                  <c:v>201</c:v>
                </c:pt>
              </c:strCache>
            </c:strRef>
          </c:tx>
          <c:xVal>
            <c:numRef>
              <c:f>'[4]PVT-0000099-002'!$H$6:$H$14</c:f>
              <c:numCache>
                <c:formatCode>General</c:formatCode>
                <c:ptCount val="9"/>
                <c:pt idx="0">
                  <c:v>8.3000000000000004E-2</c:v>
                </c:pt>
                <c:pt idx="1">
                  <c:v>0.25</c:v>
                </c:pt>
                <c:pt idx="2">
                  <c:v>0.5</c:v>
                </c:pt>
                <c:pt idx="3">
                  <c:v>1</c:v>
                </c:pt>
                <c:pt idx="4">
                  <c:v>2</c:v>
                </c:pt>
                <c:pt idx="5">
                  <c:v>4</c:v>
                </c:pt>
                <c:pt idx="6">
                  <c:v>6</c:v>
                </c:pt>
                <c:pt idx="7">
                  <c:v>8</c:v>
                </c:pt>
                <c:pt idx="8">
                  <c:v>24</c:v>
                </c:pt>
              </c:numCache>
            </c:numRef>
          </c:xVal>
          <c:yVal>
            <c:numRef>
              <c:f>'[4]PVT-0000099-002'!$I$6:$I$14</c:f>
              <c:numCache>
                <c:formatCode>General</c:formatCode>
                <c:ptCount val="9"/>
                <c:pt idx="0">
                  <c:v>6.2643500000000003</c:v>
                </c:pt>
                <c:pt idx="1">
                  <c:v>40.089399999999998</c:v>
                </c:pt>
                <c:pt idx="2">
                  <c:v>70.713300000000004</c:v>
                </c:pt>
                <c:pt idx="3">
                  <c:v>68.100800000000007</c:v>
                </c:pt>
                <c:pt idx="4">
                  <c:v>74.402199999999993</c:v>
                </c:pt>
                <c:pt idx="5">
                  <c:v>72.9191</c:v>
                </c:pt>
                <c:pt idx="6">
                  <c:v>16.312799999999999</c:v>
                </c:pt>
                <c:pt idx="7">
                  <c:v>6.98447</c:v>
                </c:pt>
                <c:pt idx="8">
                  <c:v>0</c:v>
                </c:pt>
              </c:numCache>
            </c:numRef>
          </c:yVal>
          <c:smooth val="0"/>
          <c:extLst>
            <c:ext xmlns:c16="http://schemas.microsoft.com/office/drawing/2014/chart" uri="{C3380CC4-5D6E-409C-BE32-E72D297353CC}">
              <c16:uniqueId val="{00000000-7473-5E40-8011-5DBA2277116E}"/>
            </c:ext>
          </c:extLst>
        </c:ser>
        <c:ser>
          <c:idx val="0"/>
          <c:order val="1"/>
          <c:tx>
            <c:strRef>
              <c:f>'[4]PVT-0000099-002'!$J$5</c:f>
              <c:strCache>
                <c:ptCount val="1"/>
                <c:pt idx="0">
                  <c:v>202</c:v>
                </c:pt>
              </c:strCache>
            </c:strRef>
          </c:tx>
          <c:xVal>
            <c:numRef>
              <c:f>'[4]PVT-0000099-002'!$H$6:$H$14</c:f>
              <c:numCache>
                <c:formatCode>General</c:formatCode>
                <c:ptCount val="9"/>
                <c:pt idx="0">
                  <c:v>8.3000000000000004E-2</c:v>
                </c:pt>
                <c:pt idx="1">
                  <c:v>0.25</c:v>
                </c:pt>
                <c:pt idx="2">
                  <c:v>0.5</c:v>
                </c:pt>
                <c:pt idx="3">
                  <c:v>1</c:v>
                </c:pt>
                <c:pt idx="4">
                  <c:v>2</c:v>
                </c:pt>
                <c:pt idx="5">
                  <c:v>4</c:v>
                </c:pt>
                <c:pt idx="6">
                  <c:v>6</c:v>
                </c:pt>
                <c:pt idx="7">
                  <c:v>8</c:v>
                </c:pt>
                <c:pt idx="8">
                  <c:v>24</c:v>
                </c:pt>
              </c:numCache>
            </c:numRef>
          </c:xVal>
          <c:yVal>
            <c:numRef>
              <c:f>'[4]PVT-0000099-002'!$J$6:$J$14</c:f>
              <c:numCache>
                <c:formatCode>General</c:formatCode>
                <c:ptCount val="9"/>
                <c:pt idx="0">
                  <c:v>1.94906</c:v>
                </c:pt>
                <c:pt idx="1">
                  <c:v>20.374500000000001</c:v>
                </c:pt>
                <c:pt idx="2">
                  <c:v>49.683700000000002</c:v>
                </c:pt>
                <c:pt idx="3">
                  <c:v>61.413600000000002</c:v>
                </c:pt>
                <c:pt idx="4">
                  <c:v>80.221100000000007</c:v>
                </c:pt>
                <c:pt idx="5">
                  <c:v>68.3874</c:v>
                </c:pt>
                <c:pt idx="6">
                  <c:v>17.3992</c:v>
                </c:pt>
                <c:pt idx="7">
                  <c:v>7.0993199999999996</c:v>
                </c:pt>
                <c:pt idx="8">
                  <c:v>0</c:v>
                </c:pt>
              </c:numCache>
            </c:numRef>
          </c:yVal>
          <c:smooth val="0"/>
          <c:extLst>
            <c:ext xmlns:c16="http://schemas.microsoft.com/office/drawing/2014/chart" uri="{C3380CC4-5D6E-409C-BE32-E72D297353CC}">
              <c16:uniqueId val="{00000001-7473-5E40-8011-5DBA2277116E}"/>
            </c:ext>
          </c:extLst>
        </c:ser>
        <c:ser>
          <c:idx val="2"/>
          <c:order val="2"/>
          <c:tx>
            <c:strRef>
              <c:f>'[4]PVT-0000099-002'!$K$5</c:f>
              <c:strCache>
                <c:ptCount val="1"/>
                <c:pt idx="0">
                  <c:v>203</c:v>
                </c:pt>
              </c:strCache>
            </c:strRef>
          </c:tx>
          <c:xVal>
            <c:numRef>
              <c:f>'[4]PVT-0000099-002'!$H$6:$H$14</c:f>
              <c:numCache>
                <c:formatCode>General</c:formatCode>
                <c:ptCount val="9"/>
                <c:pt idx="0">
                  <c:v>8.3000000000000004E-2</c:v>
                </c:pt>
                <c:pt idx="1">
                  <c:v>0.25</c:v>
                </c:pt>
                <c:pt idx="2">
                  <c:v>0.5</c:v>
                </c:pt>
                <c:pt idx="3">
                  <c:v>1</c:v>
                </c:pt>
                <c:pt idx="4">
                  <c:v>2</c:v>
                </c:pt>
                <c:pt idx="5">
                  <c:v>4</c:v>
                </c:pt>
                <c:pt idx="6">
                  <c:v>6</c:v>
                </c:pt>
                <c:pt idx="7">
                  <c:v>8</c:v>
                </c:pt>
                <c:pt idx="8">
                  <c:v>24</c:v>
                </c:pt>
              </c:numCache>
            </c:numRef>
          </c:xVal>
          <c:yVal>
            <c:numRef>
              <c:f>'[4]PVT-0000099-002'!$K$6:$K$14</c:f>
              <c:numCache>
                <c:formatCode>General</c:formatCode>
                <c:ptCount val="9"/>
                <c:pt idx="0">
                  <c:v>3.35649</c:v>
                </c:pt>
                <c:pt idx="1">
                  <c:v>13.9358</c:v>
                </c:pt>
                <c:pt idx="2">
                  <c:v>26.193100000000001</c:v>
                </c:pt>
                <c:pt idx="3">
                  <c:v>37.249699999999997</c:v>
                </c:pt>
                <c:pt idx="4">
                  <c:v>63.445599999999999</c:v>
                </c:pt>
                <c:pt idx="5">
                  <c:v>44.1706</c:v>
                </c:pt>
                <c:pt idx="6">
                  <c:v>12.332000000000001</c:v>
                </c:pt>
                <c:pt idx="7">
                  <c:v>7.0914000000000001</c:v>
                </c:pt>
                <c:pt idx="8">
                  <c:v>0</c:v>
                </c:pt>
              </c:numCache>
            </c:numRef>
          </c:yVal>
          <c:smooth val="0"/>
          <c:extLst>
            <c:ext xmlns:c16="http://schemas.microsoft.com/office/drawing/2014/chart" uri="{C3380CC4-5D6E-409C-BE32-E72D297353CC}">
              <c16:uniqueId val="{00000002-7473-5E40-8011-5DBA2277116E}"/>
            </c:ext>
          </c:extLst>
        </c:ser>
        <c:dLbls>
          <c:showLegendKey val="0"/>
          <c:showVal val="0"/>
          <c:showCatName val="0"/>
          <c:showSerName val="0"/>
          <c:showPercent val="0"/>
          <c:showBubbleSize val="0"/>
        </c:dLbls>
        <c:axId val="340178976"/>
        <c:axId val="340179368"/>
      </c:scatterChart>
      <c:valAx>
        <c:axId val="340178976"/>
        <c:scaling>
          <c:orientation val="minMax"/>
          <c:max val="24"/>
        </c:scaling>
        <c:delete val="0"/>
        <c:axPos val="b"/>
        <c:title>
          <c:tx>
            <c:rich>
              <a:bodyPr/>
              <a:lstStyle/>
              <a:p>
                <a:pPr>
                  <a:defRPr/>
                </a:pPr>
                <a:r>
                  <a:rPr lang="en-US"/>
                  <a:t>Time (h)</a:t>
                </a:r>
              </a:p>
            </c:rich>
          </c:tx>
          <c:layout>
            <c:manualLayout>
              <c:xMode val="edge"/>
              <c:yMode val="edge"/>
              <c:x val="0.42015026354111629"/>
              <c:y val="0.92600954077820563"/>
            </c:manualLayout>
          </c:layout>
          <c:overlay val="0"/>
        </c:title>
        <c:numFmt formatCode="General" sourceLinked="1"/>
        <c:majorTickMark val="out"/>
        <c:minorTickMark val="none"/>
        <c:tickLblPos val="nextTo"/>
        <c:txPr>
          <a:bodyPr rot="0" vert="horz"/>
          <a:lstStyle/>
          <a:p>
            <a:pPr>
              <a:defRPr/>
            </a:pPr>
            <a:endParaRPr lang="en-US"/>
          </a:p>
        </c:txPr>
        <c:crossAx val="340179368"/>
        <c:crossesAt val="0.1"/>
        <c:crossBetween val="midCat"/>
        <c:majorUnit val="2"/>
      </c:valAx>
      <c:valAx>
        <c:axId val="340179368"/>
        <c:scaling>
          <c:logBase val="10"/>
          <c:orientation val="minMax"/>
        </c:scaling>
        <c:delete val="0"/>
        <c:axPos val="l"/>
        <c:title>
          <c:tx>
            <c:rich>
              <a:bodyPr/>
              <a:lstStyle/>
              <a:p>
                <a:pPr>
                  <a:defRPr/>
                </a:pPr>
                <a:r>
                  <a:rPr lang="en-US"/>
                  <a:t>Plasma concentration (ng/mL)</a:t>
                </a:r>
              </a:p>
            </c:rich>
          </c:tx>
          <c:layout>
            <c:manualLayout>
              <c:xMode val="edge"/>
              <c:yMode val="edge"/>
              <c:x val="1.0066079402412359E-2"/>
              <c:y val="0.16227769401165282"/>
            </c:manualLayout>
          </c:layout>
          <c:overlay val="0"/>
        </c:title>
        <c:numFmt formatCode="General" sourceLinked="0"/>
        <c:majorTickMark val="out"/>
        <c:minorTickMark val="none"/>
        <c:tickLblPos val="nextTo"/>
        <c:txPr>
          <a:bodyPr rot="0" vert="horz"/>
          <a:lstStyle/>
          <a:p>
            <a:pPr>
              <a:defRPr/>
            </a:pPr>
            <a:endParaRPr lang="en-US"/>
          </a:p>
        </c:txPr>
        <c:crossAx val="340178976"/>
        <c:crosses val="autoZero"/>
        <c:crossBetween val="midCat"/>
      </c:valAx>
    </c:plotArea>
    <c:legend>
      <c:legendPos val="r"/>
      <c:layout>
        <c:manualLayout>
          <c:xMode val="edge"/>
          <c:yMode val="edge"/>
          <c:x val="0.86667523702394345"/>
          <c:y val="3.2826269056793429E-2"/>
          <c:w val="0.11183673469387755"/>
          <c:h val="0.25649522533087621"/>
        </c:manualLayout>
      </c:layout>
      <c:overlay val="0"/>
    </c:legend>
    <c:plotVisOnly val="1"/>
    <c:dispBlanksAs val="span"/>
    <c:showDLblsOverMax val="0"/>
  </c:chart>
  <c:printSettings>
    <c:headerFooter alignWithMargins="0"/>
    <c:pageMargins b="1" l="0.75000000000000111" r="0.75000000000000111" t="1" header="0.5" footer="0.5"/>
    <c:pageSetup orientation="portrait"/>
  </c:printSettings>
</c:chartSpace>
</file>

<file path=xl/drawings/_rels/drawing1.xml.rels><?xml version="1.0" encoding="UTF-8" standalone="yes"?>
<Relationships xmlns="http://schemas.openxmlformats.org/package/2006/relationships"><Relationship Id="rId8" Type="http://schemas.openxmlformats.org/officeDocument/2006/relationships/chart" Target="../charts/chart7.xml"/><Relationship Id="rId3" Type="http://schemas.openxmlformats.org/officeDocument/2006/relationships/chart" Target="../charts/chart2.xml"/><Relationship Id="rId7" Type="http://schemas.openxmlformats.org/officeDocument/2006/relationships/chart" Target="../charts/chart6.xml"/><Relationship Id="rId2" Type="http://schemas.openxmlformats.org/officeDocument/2006/relationships/chart" Target="../charts/chart1.xml"/><Relationship Id="rId1" Type="http://schemas.openxmlformats.org/officeDocument/2006/relationships/image" Target="../media/image1.png"/><Relationship Id="rId6" Type="http://schemas.openxmlformats.org/officeDocument/2006/relationships/chart" Target="../charts/chart5.xml"/><Relationship Id="rId5" Type="http://schemas.openxmlformats.org/officeDocument/2006/relationships/chart" Target="../charts/chart4.xml"/><Relationship Id="rId4" Type="http://schemas.openxmlformats.org/officeDocument/2006/relationships/chart" Target="../charts/chart3.xml"/><Relationship Id="rId9" Type="http://schemas.openxmlformats.org/officeDocument/2006/relationships/chart" Target="../charts/chart8.xml"/></Relationships>
</file>

<file path=xl/drawings/_rels/drawing3.xml.rels><?xml version="1.0" encoding="UTF-8" standalone="yes"?>
<Relationships xmlns="http://schemas.openxmlformats.org/package/2006/relationships"><Relationship Id="rId3" Type="http://schemas.openxmlformats.org/officeDocument/2006/relationships/image" Target="../media/image9.tiff"/><Relationship Id="rId2" Type="http://schemas.openxmlformats.org/officeDocument/2006/relationships/image" Target="../media/image8.tiff"/><Relationship Id="rId1" Type="http://schemas.openxmlformats.org/officeDocument/2006/relationships/image" Target="../media/image7.tiff"/></Relationships>
</file>

<file path=xl/drawings/_rels/drawing4.xml.rels><?xml version="1.0" encoding="UTF-8" standalone="yes"?>
<Relationships xmlns="http://schemas.openxmlformats.org/package/2006/relationships"><Relationship Id="rId8" Type="http://schemas.openxmlformats.org/officeDocument/2006/relationships/image" Target="../media/image17.png"/><Relationship Id="rId3" Type="http://schemas.openxmlformats.org/officeDocument/2006/relationships/image" Target="../media/image12.png"/><Relationship Id="rId7" Type="http://schemas.openxmlformats.org/officeDocument/2006/relationships/image" Target="../media/image16.png"/><Relationship Id="rId2" Type="http://schemas.openxmlformats.org/officeDocument/2006/relationships/image" Target="../media/image11.png"/><Relationship Id="rId1" Type="http://schemas.openxmlformats.org/officeDocument/2006/relationships/image" Target="../media/image10.png"/><Relationship Id="rId6" Type="http://schemas.openxmlformats.org/officeDocument/2006/relationships/image" Target="../media/image15.png"/><Relationship Id="rId11" Type="http://schemas.openxmlformats.org/officeDocument/2006/relationships/image" Target="../media/image20.png"/><Relationship Id="rId5" Type="http://schemas.openxmlformats.org/officeDocument/2006/relationships/image" Target="../media/image14.png"/><Relationship Id="rId10" Type="http://schemas.openxmlformats.org/officeDocument/2006/relationships/image" Target="../media/image19.png"/><Relationship Id="rId4" Type="http://schemas.openxmlformats.org/officeDocument/2006/relationships/image" Target="../media/image13.png"/><Relationship Id="rId9" Type="http://schemas.openxmlformats.org/officeDocument/2006/relationships/image" Target="../media/image18.png"/></Relationships>
</file>

<file path=xl/drawings/_rels/drawing5.xml.rels><?xml version="1.0" encoding="UTF-8" standalone="yes"?>
<Relationships xmlns="http://schemas.openxmlformats.org/package/2006/relationships"><Relationship Id="rId8" Type="http://schemas.openxmlformats.org/officeDocument/2006/relationships/image" Target="../media/image28.emf"/><Relationship Id="rId3" Type="http://schemas.openxmlformats.org/officeDocument/2006/relationships/image" Target="../media/image23.emf"/><Relationship Id="rId7" Type="http://schemas.openxmlformats.org/officeDocument/2006/relationships/image" Target="../media/image27.emf"/><Relationship Id="rId2" Type="http://schemas.openxmlformats.org/officeDocument/2006/relationships/image" Target="../media/image22.emf"/><Relationship Id="rId1" Type="http://schemas.openxmlformats.org/officeDocument/2006/relationships/image" Target="../media/image21.emf"/><Relationship Id="rId6" Type="http://schemas.openxmlformats.org/officeDocument/2006/relationships/image" Target="../media/image26.wmf"/><Relationship Id="rId5" Type="http://schemas.openxmlformats.org/officeDocument/2006/relationships/image" Target="../media/image25.wmf"/><Relationship Id="rId4" Type="http://schemas.openxmlformats.org/officeDocument/2006/relationships/image" Target="../media/image24.emf"/></Relationships>
</file>

<file path=xl/drawings/_rels/vmlDrawing1.vml.rels><?xml version="1.0" encoding="UTF-8" standalone="yes"?>
<Relationships xmlns="http://schemas.openxmlformats.org/package/2006/relationships"><Relationship Id="rId3" Type="http://schemas.openxmlformats.org/officeDocument/2006/relationships/image" Target="../media/image4.emf"/><Relationship Id="rId2" Type="http://schemas.openxmlformats.org/officeDocument/2006/relationships/image" Target="../media/image3.emf"/><Relationship Id="rId1" Type="http://schemas.openxmlformats.org/officeDocument/2006/relationships/image" Target="../media/image2.emf"/><Relationship Id="rId5" Type="http://schemas.openxmlformats.org/officeDocument/2006/relationships/image" Target="../media/image6.emf"/><Relationship Id="rId4" Type="http://schemas.openxmlformats.org/officeDocument/2006/relationships/image" Target="../media/image5.emf"/></Relationships>
</file>

<file path=xl/drawings/drawing1.xml><?xml version="1.0" encoding="utf-8"?>
<xdr:wsDr xmlns:xdr="http://schemas.openxmlformats.org/drawingml/2006/spreadsheetDrawing" xmlns:a="http://schemas.openxmlformats.org/drawingml/2006/main">
  <xdr:twoCellAnchor editAs="oneCell">
    <xdr:from>
      <xdr:col>1</xdr:col>
      <xdr:colOff>38101</xdr:colOff>
      <xdr:row>53</xdr:row>
      <xdr:rowOff>19050</xdr:rowOff>
    </xdr:from>
    <xdr:to>
      <xdr:col>2</xdr:col>
      <xdr:colOff>1397579</xdr:colOff>
      <xdr:row>62</xdr:row>
      <xdr:rowOff>140606</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xfrm>
          <a:off x="698501" y="2127250"/>
          <a:ext cx="2959678" cy="1950356"/>
        </a:xfrm>
        <a:prstGeom prst="rect">
          <a:avLst/>
        </a:prstGeom>
      </xdr:spPr>
    </xdr:pic>
    <xdr:clientData/>
  </xdr:twoCellAnchor>
  <xdr:twoCellAnchor>
    <xdr:from>
      <xdr:col>1</xdr:col>
      <xdr:colOff>0</xdr:colOff>
      <xdr:row>87</xdr:row>
      <xdr:rowOff>0</xdr:rowOff>
    </xdr:from>
    <xdr:to>
      <xdr:col>10</xdr:col>
      <xdr:colOff>146050</xdr:colOff>
      <xdr:row>100</xdr:row>
      <xdr:rowOff>114300</xdr:rowOff>
    </xdr:to>
    <xdr:graphicFrame macro="">
      <xdr:nvGraphicFramePr>
        <xdr:cNvPr id="3" name="Chart 6">
          <a:extLst>
            <a:ext uri="{FF2B5EF4-FFF2-40B4-BE49-F238E27FC236}">
              <a16:creationId xmlns:a16="http://schemas.microsoft.com/office/drawing/2014/main" id="{00000000-0008-0000-01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10</xdr:col>
      <xdr:colOff>511174</xdr:colOff>
      <xdr:row>87</xdr:row>
      <xdr:rowOff>9525</xdr:rowOff>
    </xdr:from>
    <xdr:to>
      <xdr:col>20</xdr:col>
      <xdr:colOff>571499</xdr:colOff>
      <xdr:row>100</xdr:row>
      <xdr:rowOff>123825</xdr:rowOff>
    </xdr:to>
    <xdr:graphicFrame macro="">
      <xdr:nvGraphicFramePr>
        <xdr:cNvPr id="4" name="Chart 6">
          <a:extLst>
            <a:ext uri="{FF2B5EF4-FFF2-40B4-BE49-F238E27FC236}">
              <a16:creationId xmlns:a16="http://schemas.microsoft.com/office/drawing/2014/main" id="{00000000-0008-0000-01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xdr:col>
      <xdr:colOff>9526</xdr:colOff>
      <xdr:row>141</xdr:row>
      <xdr:rowOff>28575</xdr:rowOff>
    </xdr:from>
    <xdr:to>
      <xdr:col>7</xdr:col>
      <xdr:colOff>561976</xdr:colOff>
      <xdr:row>155</xdr:row>
      <xdr:rowOff>47625</xdr:rowOff>
    </xdr:to>
    <xdr:graphicFrame macro="">
      <xdr:nvGraphicFramePr>
        <xdr:cNvPr id="5" name="Chart 4">
          <a:extLst>
            <a:ext uri="{FF2B5EF4-FFF2-40B4-BE49-F238E27FC236}">
              <a16:creationId xmlns:a16="http://schemas.microsoft.com/office/drawing/2014/main" id="{00000000-0008-0000-01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8</xdr:col>
      <xdr:colOff>0</xdr:colOff>
      <xdr:row>141</xdr:row>
      <xdr:rowOff>0</xdr:rowOff>
    </xdr:from>
    <xdr:to>
      <xdr:col>14</xdr:col>
      <xdr:colOff>257175</xdr:colOff>
      <xdr:row>155</xdr:row>
      <xdr:rowOff>19050</xdr:rowOff>
    </xdr:to>
    <xdr:graphicFrame macro="">
      <xdr:nvGraphicFramePr>
        <xdr:cNvPr id="6" name="Chart 6">
          <a:extLst>
            <a:ext uri="{FF2B5EF4-FFF2-40B4-BE49-F238E27FC236}">
              <a16:creationId xmlns:a16="http://schemas.microsoft.com/office/drawing/2014/main" id="{00000000-0008-0000-01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0</xdr:col>
      <xdr:colOff>9526</xdr:colOff>
      <xdr:row>195</xdr:row>
      <xdr:rowOff>28575</xdr:rowOff>
    </xdr:from>
    <xdr:to>
      <xdr:col>6</xdr:col>
      <xdr:colOff>561976</xdr:colOff>
      <xdr:row>209</xdr:row>
      <xdr:rowOff>47625</xdr:rowOff>
    </xdr:to>
    <xdr:graphicFrame macro="">
      <xdr:nvGraphicFramePr>
        <xdr:cNvPr id="7" name="Chart 6">
          <a:extLst>
            <a:ext uri="{FF2B5EF4-FFF2-40B4-BE49-F238E27FC236}">
              <a16:creationId xmlns:a16="http://schemas.microsoft.com/office/drawing/2014/main" id="{00000000-0008-0000-01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7</xdr:col>
      <xdr:colOff>38100</xdr:colOff>
      <xdr:row>195</xdr:row>
      <xdr:rowOff>38100</xdr:rowOff>
    </xdr:from>
    <xdr:to>
      <xdr:col>14</xdr:col>
      <xdr:colOff>219075</xdr:colOff>
      <xdr:row>209</xdr:row>
      <xdr:rowOff>57150</xdr:rowOff>
    </xdr:to>
    <xdr:graphicFrame macro="">
      <xdr:nvGraphicFramePr>
        <xdr:cNvPr id="8" name="Chart 6">
          <a:extLst>
            <a:ext uri="{FF2B5EF4-FFF2-40B4-BE49-F238E27FC236}">
              <a16:creationId xmlns:a16="http://schemas.microsoft.com/office/drawing/2014/main" id="{00000000-0008-0000-01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0</xdr:col>
      <xdr:colOff>9526</xdr:colOff>
      <xdr:row>248</xdr:row>
      <xdr:rowOff>28575</xdr:rowOff>
    </xdr:from>
    <xdr:to>
      <xdr:col>6</xdr:col>
      <xdr:colOff>561976</xdr:colOff>
      <xdr:row>262</xdr:row>
      <xdr:rowOff>47625</xdr:rowOff>
    </xdr:to>
    <xdr:graphicFrame macro="">
      <xdr:nvGraphicFramePr>
        <xdr:cNvPr id="9" name="Chart 6">
          <a:extLst>
            <a:ext uri="{FF2B5EF4-FFF2-40B4-BE49-F238E27FC236}">
              <a16:creationId xmlns:a16="http://schemas.microsoft.com/office/drawing/2014/main" id="{00000000-0008-0000-01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7</xdr:col>
      <xdr:colOff>0</xdr:colOff>
      <xdr:row>248</xdr:row>
      <xdr:rowOff>0</xdr:rowOff>
    </xdr:from>
    <xdr:to>
      <xdr:col>13</xdr:col>
      <xdr:colOff>257175</xdr:colOff>
      <xdr:row>262</xdr:row>
      <xdr:rowOff>19050</xdr:rowOff>
    </xdr:to>
    <xdr:graphicFrame macro="">
      <xdr:nvGraphicFramePr>
        <xdr:cNvPr id="10" name="Chart 6">
          <a:extLst>
            <a:ext uri="{FF2B5EF4-FFF2-40B4-BE49-F238E27FC236}">
              <a16:creationId xmlns:a16="http://schemas.microsoft.com/office/drawing/2014/main" id="{00000000-0008-0000-0100-00000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8</xdr:col>
          <xdr:colOff>139700</xdr:colOff>
          <xdr:row>60</xdr:row>
          <xdr:rowOff>63500</xdr:rowOff>
        </xdr:from>
        <xdr:to>
          <xdr:col>10</xdr:col>
          <xdr:colOff>546100</xdr:colOff>
          <xdr:row>69</xdr:row>
          <xdr:rowOff>12700</xdr:rowOff>
        </xdr:to>
        <xdr:sp macro="" textlink="">
          <xdr:nvSpPr>
            <xdr:cNvPr id="22549" name="Object 21" hidden="1">
              <a:extLst>
                <a:ext uri="{63B3BB69-23CF-44E3-9099-C40C66FF867C}">
                  <a14:compatExt spid="_x0000_s22549"/>
                </a:ext>
                <a:ext uri="{FF2B5EF4-FFF2-40B4-BE49-F238E27FC236}">
                  <a16:creationId xmlns:a16="http://schemas.microsoft.com/office/drawing/2014/main" id="{00000000-0008-0000-0200-000015580000}"/>
                </a:ext>
              </a:extLst>
            </xdr:cNvPr>
            <xdr:cNvSpPr/>
          </xdr:nvSpPr>
          <xdr:spPr bwMode="auto">
            <a:xfrm>
              <a:off x="0" y="0"/>
              <a:ext cx="0" cy="0"/>
            </a:xfrm>
            <a:prstGeom prst="rect">
              <a:avLst/>
            </a:prstGeom>
            <a:solidFill>
              <a:srgbClr val="FFFFFF"/>
            </a:solidFill>
            <a:ln w="9525">
              <a:solidFill>
                <a:srgbClr val="00000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254000</xdr:colOff>
          <xdr:row>75</xdr:row>
          <xdr:rowOff>25400</xdr:rowOff>
        </xdr:from>
        <xdr:to>
          <xdr:col>10</xdr:col>
          <xdr:colOff>609600</xdr:colOff>
          <xdr:row>83</xdr:row>
          <xdr:rowOff>101600</xdr:rowOff>
        </xdr:to>
        <xdr:sp macro="" textlink="">
          <xdr:nvSpPr>
            <xdr:cNvPr id="22550" name="Object 22" hidden="1">
              <a:extLst>
                <a:ext uri="{63B3BB69-23CF-44E3-9099-C40C66FF867C}">
                  <a14:compatExt spid="_x0000_s22550"/>
                </a:ext>
                <a:ext uri="{FF2B5EF4-FFF2-40B4-BE49-F238E27FC236}">
                  <a16:creationId xmlns:a16="http://schemas.microsoft.com/office/drawing/2014/main" id="{00000000-0008-0000-0200-000016580000}"/>
                </a:ext>
              </a:extLst>
            </xdr:cNvPr>
            <xdr:cNvSpPr/>
          </xdr:nvSpPr>
          <xdr:spPr bwMode="auto">
            <a:xfrm>
              <a:off x="0" y="0"/>
              <a:ext cx="0" cy="0"/>
            </a:xfrm>
            <a:prstGeom prst="rect">
              <a:avLst/>
            </a:prstGeom>
            <a:solidFill>
              <a:srgbClr val="FFFFFF"/>
            </a:solidFill>
            <a:ln w="9525">
              <a:solidFill>
                <a:srgbClr val="00000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190500</xdr:colOff>
          <xdr:row>86</xdr:row>
          <xdr:rowOff>12700</xdr:rowOff>
        </xdr:from>
        <xdr:to>
          <xdr:col>10</xdr:col>
          <xdr:colOff>558800</xdr:colOff>
          <xdr:row>94</xdr:row>
          <xdr:rowOff>139700</xdr:rowOff>
        </xdr:to>
        <xdr:sp macro="" textlink="">
          <xdr:nvSpPr>
            <xdr:cNvPr id="22551" name="Object 23" hidden="1">
              <a:extLst>
                <a:ext uri="{63B3BB69-23CF-44E3-9099-C40C66FF867C}">
                  <a14:compatExt spid="_x0000_s22551"/>
                </a:ext>
                <a:ext uri="{FF2B5EF4-FFF2-40B4-BE49-F238E27FC236}">
                  <a16:creationId xmlns:a16="http://schemas.microsoft.com/office/drawing/2014/main" id="{00000000-0008-0000-0200-000017580000}"/>
                </a:ext>
              </a:extLst>
            </xdr:cNvPr>
            <xdr:cNvSpPr/>
          </xdr:nvSpPr>
          <xdr:spPr bwMode="auto">
            <a:xfrm>
              <a:off x="0" y="0"/>
              <a:ext cx="0" cy="0"/>
            </a:xfrm>
            <a:prstGeom prst="rect">
              <a:avLst/>
            </a:prstGeom>
            <a:solidFill>
              <a:srgbClr val="FFFFFF"/>
            </a:solidFill>
            <a:ln w="9525">
              <a:solidFill>
                <a:srgbClr val="00000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279400</xdr:colOff>
          <xdr:row>99</xdr:row>
          <xdr:rowOff>25400</xdr:rowOff>
        </xdr:from>
        <xdr:to>
          <xdr:col>10</xdr:col>
          <xdr:colOff>876300</xdr:colOff>
          <xdr:row>107</xdr:row>
          <xdr:rowOff>76200</xdr:rowOff>
        </xdr:to>
        <xdr:sp macro="" textlink="">
          <xdr:nvSpPr>
            <xdr:cNvPr id="22552" name="Object 24" hidden="1">
              <a:extLst>
                <a:ext uri="{63B3BB69-23CF-44E3-9099-C40C66FF867C}">
                  <a14:compatExt spid="_x0000_s22552"/>
                </a:ext>
                <a:ext uri="{FF2B5EF4-FFF2-40B4-BE49-F238E27FC236}">
                  <a16:creationId xmlns:a16="http://schemas.microsoft.com/office/drawing/2014/main" id="{00000000-0008-0000-0200-000018580000}"/>
                </a:ext>
              </a:extLst>
            </xdr:cNvPr>
            <xdr:cNvSpPr/>
          </xdr:nvSpPr>
          <xdr:spPr bwMode="auto">
            <a:xfrm>
              <a:off x="0" y="0"/>
              <a:ext cx="0" cy="0"/>
            </a:xfrm>
            <a:prstGeom prst="rect">
              <a:avLst/>
            </a:prstGeom>
            <a:solidFill>
              <a:srgbClr val="FFFFFF"/>
            </a:solidFill>
            <a:ln w="9525">
              <a:solidFill>
                <a:srgbClr val="00000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292100</xdr:colOff>
          <xdr:row>109</xdr:row>
          <xdr:rowOff>165100</xdr:rowOff>
        </xdr:from>
        <xdr:to>
          <xdr:col>10</xdr:col>
          <xdr:colOff>889000</xdr:colOff>
          <xdr:row>118</xdr:row>
          <xdr:rowOff>228600</xdr:rowOff>
        </xdr:to>
        <xdr:sp macro="" textlink="">
          <xdr:nvSpPr>
            <xdr:cNvPr id="22553" name="Object 25" hidden="1">
              <a:extLst>
                <a:ext uri="{63B3BB69-23CF-44E3-9099-C40C66FF867C}">
                  <a14:compatExt spid="_x0000_s22553"/>
                </a:ext>
                <a:ext uri="{FF2B5EF4-FFF2-40B4-BE49-F238E27FC236}">
                  <a16:creationId xmlns:a16="http://schemas.microsoft.com/office/drawing/2014/main" id="{00000000-0008-0000-0200-000019580000}"/>
                </a:ext>
              </a:extLst>
            </xdr:cNvPr>
            <xdr:cNvSpPr/>
          </xdr:nvSpPr>
          <xdr:spPr bwMode="auto">
            <a:xfrm>
              <a:off x="0" y="0"/>
              <a:ext cx="0" cy="0"/>
            </a:xfrm>
            <a:prstGeom prst="rect">
              <a:avLst/>
            </a:prstGeom>
            <a:solidFill>
              <a:srgbClr val="FFFFFF"/>
            </a:solidFill>
            <a:ln w="9525">
              <a:solidFill>
                <a:srgbClr val="000000"/>
              </a:solidFill>
              <a:miter lim="800000"/>
              <a:headEnd/>
              <a:tailEnd/>
            </a:ln>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xdr:twoCellAnchor>
    <xdr:from>
      <xdr:col>0</xdr:col>
      <xdr:colOff>520700</xdr:colOff>
      <xdr:row>62</xdr:row>
      <xdr:rowOff>88900</xdr:rowOff>
    </xdr:from>
    <xdr:to>
      <xdr:col>12</xdr:col>
      <xdr:colOff>323144</xdr:colOff>
      <xdr:row>89</xdr:row>
      <xdr:rowOff>93134</xdr:rowOff>
    </xdr:to>
    <xdr:grpSp>
      <xdr:nvGrpSpPr>
        <xdr:cNvPr id="11" name="Group 10">
          <a:extLst>
            <a:ext uri="{FF2B5EF4-FFF2-40B4-BE49-F238E27FC236}">
              <a16:creationId xmlns:a16="http://schemas.microsoft.com/office/drawing/2014/main" id="{00000000-0008-0000-0500-00000B000000}"/>
            </a:ext>
          </a:extLst>
        </xdr:cNvPr>
        <xdr:cNvGrpSpPr/>
      </xdr:nvGrpSpPr>
      <xdr:grpSpPr>
        <a:xfrm>
          <a:off x="520700" y="11582400"/>
          <a:ext cx="7193844" cy="4976284"/>
          <a:chOff x="520700" y="11976100"/>
          <a:chExt cx="7879644" cy="5147734"/>
        </a:xfrm>
      </xdr:grpSpPr>
      <xdr:pic>
        <xdr:nvPicPr>
          <xdr:cNvPr id="4" name="Picture 3">
            <a:extLst>
              <a:ext uri="{FF2B5EF4-FFF2-40B4-BE49-F238E27FC236}">
                <a16:creationId xmlns:a16="http://schemas.microsoft.com/office/drawing/2014/main" id="{00000000-0008-0000-0500-000004000000}"/>
              </a:ext>
            </a:extLst>
          </xdr:cNvPr>
          <xdr:cNvPicPr>
            <a:picLocks noChangeAspect="1"/>
          </xdr:cNvPicPr>
        </xdr:nvPicPr>
        <xdr:blipFill rotWithShape="1">
          <a:blip xmlns:r="http://schemas.openxmlformats.org/officeDocument/2006/relationships" r:embed="rId1"/>
          <a:srcRect l="-4" t="-249" r="-70" b="146"/>
          <a:stretch/>
        </xdr:blipFill>
        <xdr:spPr>
          <a:xfrm>
            <a:off x="622300" y="11976100"/>
            <a:ext cx="7778044" cy="5147734"/>
          </a:xfrm>
          <a:prstGeom prst="rect">
            <a:avLst/>
          </a:prstGeom>
        </xdr:spPr>
      </xdr:pic>
      <xdr:sp macro="" textlink="">
        <xdr:nvSpPr>
          <xdr:cNvPr id="5" name="TextBox 4">
            <a:extLst>
              <a:ext uri="{FF2B5EF4-FFF2-40B4-BE49-F238E27FC236}">
                <a16:creationId xmlns:a16="http://schemas.microsoft.com/office/drawing/2014/main" id="{00000000-0008-0000-0500-000005000000}"/>
              </a:ext>
            </a:extLst>
          </xdr:cNvPr>
          <xdr:cNvSpPr txBox="1"/>
        </xdr:nvSpPr>
        <xdr:spPr>
          <a:xfrm>
            <a:off x="635000" y="15836900"/>
            <a:ext cx="595581" cy="2988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n-US" sz="1400" b="1">
                <a:latin typeface="Arial" panose="020B0604020202020204" pitchFamily="34" charset="0"/>
                <a:cs typeface="Arial" panose="020B0604020202020204" pitchFamily="34" charset="0"/>
              </a:rPr>
              <a:t>15 -</a:t>
            </a:r>
          </a:p>
        </xdr:txBody>
      </xdr:sp>
      <xdr:sp macro="" textlink="">
        <xdr:nvSpPr>
          <xdr:cNvPr id="6" name="TextBox 5">
            <a:extLst>
              <a:ext uri="{FF2B5EF4-FFF2-40B4-BE49-F238E27FC236}">
                <a16:creationId xmlns:a16="http://schemas.microsoft.com/office/drawing/2014/main" id="{00000000-0008-0000-0500-000006000000}"/>
              </a:ext>
            </a:extLst>
          </xdr:cNvPr>
          <xdr:cNvSpPr txBox="1"/>
        </xdr:nvSpPr>
        <xdr:spPr>
          <a:xfrm>
            <a:off x="635000" y="14973300"/>
            <a:ext cx="595581" cy="2988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n-US" sz="1400" b="1">
                <a:latin typeface="Arial" panose="020B0604020202020204" pitchFamily="34" charset="0"/>
                <a:cs typeface="Arial" panose="020B0604020202020204" pitchFamily="34" charset="0"/>
              </a:rPr>
              <a:t>30 -</a:t>
            </a:r>
          </a:p>
        </xdr:txBody>
      </xdr:sp>
      <xdr:sp macro="" textlink="">
        <xdr:nvSpPr>
          <xdr:cNvPr id="7" name="TextBox 6">
            <a:extLst>
              <a:ext uri="{FF2B5EF4-FFF2-40B4-BE49-F238E27FC236}">
                <a16:creationId xmlns:a16="http://schemas.microsoft.com/office/drawing/2014/main" id="{00000000-0008-0000-0500-000007000000}"/>
              </a:ext>
            </a:extLst>
          </xdr:cNvPr>
          <xdr:cNvSpPr txBox="1"/>
        </xdr:nvSpPr>
        <xdr:spPr>
          <a:xfrm>
            <a:off x="635000" y="14363700"/>
            <a:ext cx="595581" cy="2988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n-US" sz="1400" b="1">
                <a:latin typeface="Arial" panose="020B0604020202020204" pitchFamily="34" charset="0"/>
                <a:cs typeface="Arial" panose="020B0604020202020204" pitchFamily="34" charset="0"/>
              </a:rPr>
              <a:t>50 -</a:t>
            </a:r>
          </a:p>
        </xdr:txBody>
      </xdr:sp>
      <xdr:sp macro="" textlink="">
        <xdr:nvSpPr>
          <xdr:cNvPr id="8" name="TextBox 7">
            <a:extLst>
              <a:ext uri="{FF2B5EF4-FFF2-40B4-BE49-F238E27FC236}">
                <a16:creationId xmlns:a16="http://schemas.microsoft.com/office/drawing/2014/main" id="{00000000-0008-0000-0500-000008000000}"/>
              </a:ext>
            </a:extLst>
          </xdr:cNvPr>
          <xdr:cNvSpPr txBox="1"/>
        </xdr:nvSpPr>
        <xdr:spPr>
          <a:xfrm>
            <a:off x="635000" y="13792200"/>
            <a:ext cx="595581" cy="2988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n-US" sz="1400" b="1">
                <a:latin typeface="Arial" panose="020B0604020202020204" pitchFamily="34" charset="0"/>
                <a:cs typeface="Arial" panose="020B0604020202020204" pitchFamily="34" charset="0"/>
              </a:rPr>
              <a:t>90 -</a:t>
            </a:r>
          </a:p>
        </xdr:txBody>
      </xdr:sp>
      <xdr:sp macro="" textlink="">
        <xdr:nvSpPr>
          <xdr:cNvPr id="9" name="TextBox 8">
            <a:extLst>
              <a:ext uri="{FF2B5EF4-FFF2-40B4-BE49-F238E27FC236}">
                <a16:creationId xmlns:a16="http://schemas.microsoft.com/office/drawing/2014/main" id="{00000000-0008-0000-0500-000009000000}"/>
              </a:ext>
            </a:extLst>
          </xdr:cNvPr>
          <xdr:cNvSpPr txBox="1"/>
        </xdr:nvSpPr>
        <xdr:spPr>
          <a:xfrm>
            <a:off x="520700" y="13474700"/>
            <a:ext cx="595581" cy="2988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n-US" sz="1400" b="1">
                <a:latin typeface="Arial" panose="020B0604020202020204" pitchFamily="34" charset="0"/>
                <a:cs typeface="Arial" panose="020B0604020202020204" pitchFamily="34" charset="0"/>
              </a:rPr>
              <a:t>125 -</a:t>
            </a:r>
          </a:p>
        </xdr:txBody>
      </xdr:sp>
      <xdr:sp macro="" textlink="">
        <xdr:nvSpPr>
          <xdr:cNvPr id="10" name="TextBox 9">
            <a:extLst>
              <a:ext uri="{FF2B5EF4-FFF2-40B4-BE49-F238E27FC236}">
                <a16:creationId xmlns:a16="http://schemas.microsoft.com/office/drawing/2014/main" id="{00000000-0008-0000-0500-00000A000000}"/>
              </a:ext>
            </a:extLst>
          </xdr:cNvPr>
          <xdr:cNvSpPr txBox="1"/>
        </xdr:nvSpPr>
        <xdr:spPr>
          <a:xfrm>
            <a:off x="520700" y="13246100"/>
            <a:ext cx="595581" cy="2988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n-US" sz="1400" b="1">
                <a:latin typeface="Arial" panose="020B0604020202020204" pitchFamily="34" charset="0"/>
                <a:cs typeface="Arial" panose="020B0604020202020204" pitchFamily="34" charset="0"/>
              </a:rPr>
              <a:t>160 -</a:t>
            </a:r>
          </a:p>
        </xdr:txBody>
      </xdr:sp>
    </xdr:grpSp>
    <xdr:clientData/>
  </xdr:twoCellAnchor>
  <xdr:twoCellAnchor>
    <xdr:from>
      <xdr:col>0</xdr:col>
      <xdr:colOff>469900</xdr:colOff>
      <xdr:row>34</xdr:row>
      <xdr:rowOff>38100</xdr:rowOff>
    </xdr:from>
    <xdr:to>
      <xdr:col>12</xdr:col>
      <xdr:colOff>245279</xdr:colOff>
      <xdr:row>59</xdr:row>
      <xdr:rowOff>93260</xdr:rowOff>
    </xdr:to>
    <xdr:grpSp>
      <xdr:nvGrpSpPr>
        <xdr:cNvPr id="28" name="Group 27">
          <a:extLst>
            <a:ext uri="{FF2B5EF4-FFF2-40B4-BE49-F238E27FC236}">
              <a16:creationId xmlns:a16="http://schemas.microsoft.com/office/drawing/2014/main" id="{00000000-0008-0000-0500-00001C000000}"/>
            </a:ext>
          </a:extLst>
        </xdr:cNvPr>
        <xdr:cNvGrpSpPr/>
      </xdr:nvGrpSpPr>
      <xdr:grpSpPr>
        <a:xfrm>
          <a:off x="469900" y="6350000"/>
          <a:ext cx="7166779" cy="4658910"/>
          <a:chOff x="469900" y="6565900"/>
          <a:chExt cx="7852579" cy="4817660"/>
        </a:xfrm>
      </xdr:grpSpPr>
      <xdr:pic>
        <xdr:nvPicPr>
          <xdr:cNvPr id="3" name="Picture 2">
            <a:extLst>
              <a:ext uri="{FF2B5EF4-FFF2-40B4-BE49-F238E27FC236}">
                <a16:creationId xmlns:a16="http://schemas.microsoft.com/office/drawing/2014/main" id="{00000000-0008-0000-0500-000003000000}"/>
              </a:ext>
            </a:extLst>
          </xdr:cNvPr>
          <xdr:cNvPicPr>
            <a:picLocks noChangeAspect="1"/>
          </xdr:cNvPicPr>
        </xdr:nvPicPr>
        <xdr:blipFill rotWithShape="1">
          <a:blip xmlns:r="http://schemas.openxmlformats.org/officeDocument/2006/relationships" r:embed="rId2"/>
          <a:srcRect l="75" t="-202" r="361" b="-1137"/>
          <a:stretch/>
        </xdr:blipFill>
        <xdr:spPr>
          <a:xfrm>
            <a:off x="584200" y="6565900"/>
            <a:ext cx="7738279" cy="4817660"/>
          </a:xfrm>
          <a:prstGeom prst="rect">
            <a:avLst/>
          </a:prstGeom>
        </xdr:spPr>
      </xdr:pic>
      <xdr:sp macro="" textlink="">
        <xdr:nvSpPr>
          <xdr:cNvPr id="12" name="TextBox 11">
            <a:extLst>
              <a:ext uri="{FF2B5EF4-FFF2-40B4-BE49-F238E27FC236}">
                <a16:creationId xmlns:a16="http://schemas.microsoft.com/office/drawing/2014/main" id="{00000000-0008-0000-0500-00000C000000}"/>
              </a:ext>
            </a:extLst>
          </xdr:cNvPr>
          <xdr:cNvSpPr txBox="1"/>
        </xdr:nvSpPr>
        <xdr:spPr>
          <a:xfrm>
            <a:off x="584200" y="9931400"/>
            <a:ext cx="595581" cy="2988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400" b="1">
                <a:latin typeface="Arial" panose="020B0604020202020204" pitchFamily="34" charset="0"/>
                <a:cs typeface="Arial" panose="020B0604020202020204" pitchFamily="34" charset="0"/>
              </a:rPr>
              <a:t>25 -</a:t>
            </a:r>
          </a:p>
        </xdr:txBody>
      </xdr:sp>
      <xdr:sp macro="" textlink="">
        <xdr:nvSpPr>
          <xdr:cNvPr id="13" name="TextBox 12">
            <a:extLst>
              <a:ext uri="{FF2B5EF4-FFF2-40B4-BE49-F238E27FC236}">
                <a16:creationId xmlns:a16="http://schemas.microsoft.com/office/drawing/2014/main" id="{00000000-0008-0000-0500-00000D000000}"/>
              </a:ext>
            </a:extLst>
          </xdr:cNvPr>
          <xdr:cNvSpPr txBox="1"/>
        </xdr:nvSpPr>
        <xdr:spPr>
          <a:xfrm>
            <a:off x="584200" y="9436100"/>
            <a:ext cx="595581" cy="2988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400" b="1">
                <a:latin typeface="Arial" panose="020B0604020202020204" pitchFamily="34" charset="0"/>
                <a:cs typeface="Arial" panose="020B0604020202020204" pitchFamily="34" charset="0"/>
              </a:rPr>
              <a:t>38 -</a:t>
            </a:r>
          </a:p>
        </xdr:txBody>
      </xdr:sp>
      <xdr:sp macro="" textlink="">
        <xdr:nvSpPr>
          <xdr:cNvPr id="14" name="TextBox 13">
            <a:extLst>
              <a:ext uri="{FF2B5EF4-FFF2-40B4-BE49-F238E27FC236}">
                <a16:creationId xmlns:a16="http://schemas.microsoft.com/office/drawing/2014/main" id="{00000000-0008-0000-0500-00000E000000}"/>
              </a:ext>
            </a:extLst>
          </xdr:cNvPr>
          <xdr:cNvSpPr txBox="1"/>
        </xdr:nvSpPr>
        <xdr:spPr>
          <a:xfrm>
            <a:off x="571500" y="9093200"/>
            <a:ext cx="595581" cy="2988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400" b="1">
                <a:latin typeface="Arial" panose="020B0604020202020204" pitchFamily="34" charset="0"/>
                <a:cs typeface="Arial" panose="020B0604020202020204" pitchFamily="34" charset="0"/>
              </a:rPr>
              <a:t>50 -</a:t>
            </a:r>
          </a:p>
        </xdr:txBody>
      </xdr:sp>
      <xdr:sp macro="" textlink="">
        <xdr:nvSpPr>
          <xdr:cNvPr id="15" name="TextBox 14">
            <a:extLst>
              <a:ext uri="{FF2B5EF4-FFF2-40B4-BE49-F238E27FC236}">
                <a16:creationId xmlns:a16="http://schemas.microsoft.com/office/drawing/2014/main" id="{00000000-0008-0000-0500-00000F000000}"/>
              </a:ext>
            </a:extLst>
          </xdr:cNvPr>
          <xdr:cNvSpPr txBox="1"/>
        </xdr:nvSpPr>
        <xdr:spPr>
          <a:xfrm>
            <a:off x="584200" y="8496300"/>
            <a:ext cx="595581" cy="2988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400" b="1">
                <a:latin typeface="Arial" panose="020B0604020202020204" pitchFamily="34" charset="0"/>
                <a:cs typeface="Arial" panose="020B0604020202020204" pitchFamily="34" charset="0"/>
              </a:rPr>
              <a:t>90 -</a:t>
            </a:r>
          </a:p>
        </xdr:txBody>
      </xdr:sp>
      <xdr:sp macro="" textlink="">
        <xdr:nvSpPr>
          <xdr:cNvPr id="16" name="TextBox 15">
            <a:extLst>
              <a:ext uri="{FF2B5EF4-FFF2-40B4-BE49-F238E27FC236}">
                <a16:creationId xmlns:a16="http://schemas.microsoft.com/office/drawing/2014/main" id="{00000000-0008-0000-0500-000010000000}"/>
              </a:ext>
            </a:extLst>
          </xdr:cNvPr>
          <xdr:cNvSpPr txBox="1"/>
        </xdr:nvSpPr>
        <xdr:spPr>
          <a:xfrm>
            <a:off x="482600" y="8191500"/>
            <a:ext cx="595581" cy="2988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400" b="1">
                <a:latin typeface="Arial" panose="020B0604020202020204" pitchFamily="34" charset="0"/>
                <a:cs typeface="Arial" panose="020B0604020202020204" pitchFamily="34" charset="0"/>
              </a:rPr>
              <a:t>125 -</a:t>
            </a:r>
          </a:p>
        </xdr:txBody>
      </xdr:sp>
      <xdr:sp macro="" textlink="">
        <xdr:nvSpPr>
          <xdr:cNvPr id="17" name="TextBox 16">
            <a:extLst>
              <a:ext uri="{FF2B5EF4-FFF2-40B4-BE49-F238E27FC236}">
                <a16:creationId xmlns:a16="http://schemas.microsoft.com/office/drawing/2014/main" id="{00000000-0008-0000-0500-000011000000}"/>
              </a:ext>
            </a:extLst>
          </xdr:cNvPr>
          <xdr:cNvSpPr txBox="1"/>
        </xdr:nvSpPr>
        <xdr:spPr>
          <a:xfrm>
            <a:off x="469900" y="7950200"/>
            <a:ext cx="595581" cy="2988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400" b="1">
                <a:latin typeface="Arial" panose="020B0604020202020204" pitchFamily="34" charset="0"/>
                <a:cs typeface="Arial" panose="020B0604020202020204" pitchFamily="34" charset="0"/>
              </a:rPr>
              <a:t>160 -</a:t>
            </a:r>
          </a:p>
        </xdr:txBody>
      </xdr:sp>
      <xdr:sp macro="" textlink="">
        <xdr:nvSpPr>
          <xdr:cNvPr id="18" name="TextBox 17">
            <a:extLst>
              <a:ext uri="{FF2B5EF4-FFF2-40B4-BE49-F238E27FC236}">
                <a16:creationId xmlns:a16="http://schemas.microsoft.com/office/drawing/2014/main" id="{00000000-0008-0000-0500-000012000000}"/>
              </a:ext>
            </a:extLst>
          </xdr:cNvPr>
          <xdr:cNvSpPr txBox="1"/>
        </xdr:nvSpPr>
        <xdr:spPr>
          <a:xfrm>
            <a:off x="571500" y="8763000"/>
            <a:ext cx="595581" cy="2988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400" b="1">
                <a:latin typeface="Arial" panose="020B0604020202020204" pitchFamily="34" charset="0"/>
                <a:cs typeface="Arial" panose="020B0604020202020204" pitchFamily="34" charset="0"/>
              </a:rPr>
              <a:t>70 -</a:t>
            </a:r>
          </a:p>
        </xdr:txBody>
      </xdr:sp>
      <xdr:sp macro="" textlink="">
        <xdr:nvSpPr>
          <xdr:cNvPr id="19" name="TextBox 18">
            <a:extLst>
              <a:ext uri="{FF2B5EF4-FFF2-40B4-BE49-F238E27FC236}">
                <a16:creationId xmlns:a16="http://schemas.microsoft.com/office/drawing/2014/main" id="{00000000-0008-0000-0500-000013000000}"/>
              </a:ext>
            </a:extLst>
          </xdr:cNvPr>
          <xdr:cNvSpPr txBox="1"/>
        </xdr:nvSpPr>
        <xdr:spPr>
          <a:xfrm>
            <a:off x="482600" y="7683500"/>
            <a:ext cx="595581" cy="2988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400" b="1">
                <a:latin typeface="Arial" panose="020B0604020202020204" pitchFamily="34" charset="0"/>
                <a:cs typeface="Arial" panose="020B0604020202020204" pitchFamily="34" charset="0"/>
              </a:rPr>
              <a:t>260 -</a:t>
            </a:r>
          </a:p>
        </xdr:txBody>
      </xdr:sp>
    </xdr:grpSp>
    <xdr:clientData/>
  </xdr:twoCellAnchor>
  <xdr:twoCellAnchor>
    <xdr:from>
      <xdr:col>0</xdr:col>
      <xdr:colOff>546100</xdr:colOff>
      <xdr:row>2</xdr:row>
      <xdr:rowOff>114300</xdr:rowOff>
    </xdr:from>
    <xdr:to>
      <xdr:col>12</xdr:col>
      <xdr:colOff>258233</xdr:colOff>
      <xdr:row>29</xdr:row>
      <xdr:rowOff>107245</xdr:rowOff>
    </xdr:to>
    <xdr:grpSp>
      <xdr:nvGrpSpPr>
        <xdr:cNvPr id="29" name="Group 28">
          <a:extLst>
            <a:ext uri="{FF2B5EF4-FFF2-40B4-BE49-F238E27FC236}">
              <a16:creationId xmlns:a16="http://schemas.microsoft.com/office/drawing/2014/main" id="{00000000-0008-0000-0500-00001D000000}"/>
            </a:ext>
          </a:extLst>
        </xdr:cNvPr>
        <xdr:cNvGrpSpPr/>
      </xdr:nvGrpSpPr>
      <xdr:grpSpPr>
        <a:xfrm>
          <a:off x="546100" y="508000"/>
          <a:ext cx="7103533" cy="4964995"/>
          <a:chOff x="546100" y="520700"/>
          <a:chExt cx="7789333" cy="5136445"/>
        </a:xfrm>
      </xdr:grpSpPr>
      <xdr:pic>
        <xdr:nvPicPr>
          <xdr:cNvPr id="2" name="Picture 1">
            <a:extLst>
              <a:ext uri="{FF2B5EF4-FFF2-40B4-BE49-F238E27FC236}">
                <a16:creationId xmlns:a16="http://schemas.microsoft.com/office/drawing/2014/main" id="{00000000-0008-0000-0500-000002000000}"/>
              </a:ext>
            </a:extLst>
          </xdr:cNvPr>
          <xdr:cNvPicPr>
            <a:picLocks noChangeAspect="1"/>
          </xdr:cNvPicPr>
        </xdr:nvPicPr>
        <xdr:blipFill rotWithShape="1">
          <a:blip xmlns:r="http://schemas.openxmlformats.org/officeDocument/2006/relationships" r:embed="rId3"/>
          <a:srcRect l="-424" t="49" r="203" b="79"/>
          <a:stretch/>
        </xdr:blipFill>
        <xdr:spPr>
          <a:xfrm>
            <a:off x="546100" y="520700"/>
            <a:ext cx="7789333" cy="5136445"/>
          </a:xfrm>
          <a:prstGeom prst="rect">
            <a:avLst/>
          </a:prstGeom>
        </xdr:spPr>
      </xdr:pic>
      <xdr:sp macro="" textlink="">
        <xdr:nvSpPr>
          <xdr:cNvPr id="20" name="TextBox 19">
            <a:extLst>
              <a:ext uri="{FF2B5EF4-FFF2-40B4-BE49-F238E27FC236}">
                <a16:creationId xmlns:a16="http://schemas.microsoft.com/office/drawing/2014/main" id="{00000000-0008-0000-0500-000014000000}"/>
              </a:ext>
            </a:extLst>
          </xdr:cNvPr>
          <xdr:cNvSpPr txBox="1"/>
        </xdr:nvSpPr>
        <xdr:spPr>
          <a:xfrm>
            <a:off x="698500" y="3733800"/>
            <a:ext cx="595581" cy="2988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400" b="1">
                <a:latin typeface="Arial" panose="020B0604020202020204" pitchFamily="34" charset="0"/>
                <a:cs typeface="Arial" panose="020B0604020202020204" pitchFamily="34" charset="0"/>
              </a:rPr>
              <a:t>25 -</a:t>
            </a:r>
          </a:p>
        </xdr:txBody>
      </xdr:sp>
      <xdr:sp macro="" textlink="">
        <xdr:nvSpPr>
          <xdr:cNvPr id="21" name="TextBox 20">
            <a:extLst>
              <a:ext uri="{FF2B5EF4-FFF2-40B4-BE49-F238E27FC236}">
                <a16:creationId xmlns:a16="http://schemas.microsoft.com/office/drawing/2014/main" id="{00000000-0008-0000-0500-000015000000}"/>
              </a:ext>
            </a:extLst>
          </xdr:cNvPr>
          <xdr:cNvSpPr txBox="1"/>
        </xdr:nvSpPr>
        <xdr:spPr>
          <a:xfrm>
            <a:off x="698500" y="3238500"/>
            <a:ext cx="595581" cy="2988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400" b="1">
                <a:latin typeface="Arial" panose="020B0604020202020204" pitchFamily="34" charset="0"/>
                <a:cs typeface="Arial" panose="020B0604020202020204" pitchFamily="34" charset="0"/>
              </a:rPr>
              <a:t>38 -</a:t>
            </a:r>
          </a:p>
        </xdr:txBody>
      </xdr:sp>
      <xdr:sp macro="" textlink="">
        <xdr:nvSpPr>
          <xdr:cNvPr id="22" name="TextBox 21">
            <a:extLst>
              <a:ext uri="{FF2B5EF4-FFF2-40B4-BE49-F238E27FC236}">
                <a16:creationId xmlns:a16="http://schemas.microsoft.com/office/drawing/2014/main" id="{00000000-0008-0000-0500-000016000000}"/>
              </a:ext>
            </a:extLst>
          </xdr:cNvPr>
          <xdr:cNvSpPr txBox="1"/>
        </xdr:nvSpPr>
        <xdr:spPr>
          <a:xfrm>
            <a:off x="685800" y="2895600"/>
            <a:ext cx="595581" cy="2988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400" b="1">
                <a:latin typeface="Arial" panose="020B0604020202020204" pitchFamily="34" charset="0"/>
                <a:cs typeface="Arial" panose="020B0604020202020204" pitchFamily="34" charset="0"/>
              </a:rPr>
              <a:t>50 -</a:t>
            </a:r>
          </a:p>
        </xdr:txBody>
      </xdr:sp>
      <xdr:sp macro="" textlink="">
        <xdr:nvSpPr>
          <xdr:cNvPr id="23" name="TextBox 22">
            <a:extLst>
              <a:ext uri="{FF2B5EF4-FFF2-40B4-BE49-F238E27FC236}">
                <a16:creationId xmlns:a16="http://schemas.microsoft.com/office/drawing/2014/main" id="{00000000-0008-0000-0500-000017000000}"/>
              </a:ext>
            </a:extLst>
          </xdr:cNvPr>
          <xdr:cNvSpPr txBox="1"/>
        </xdr:nvSpPr>
        <xdr:spPr>
          <a:xfrm>
            <a:off x="698500" y="2298700"/>
            <a:ext cx="595581" cy="2988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400" b="1">
                <a:latin typeface="Arial" panose="020B0604020202020204" pitchFamily="34" charset="0"/>
                <a:cs typeface="Arial" panose="020B0604020202020204" pitchFamily="34" charset="0"/>
              </a:rPr>
              <a:t>90 -</a:t>
            </a:r>
          </a:p>
        </xdr:txBody>
      </xdr:sp>
      <xdr:sp macro="" textlink="">
        <xdr:nvSpPr>
          <xdr:cNvPr id="24" name="TextBox 23">
            <a:extLst>
              <a:ext uri="{FF2B5EF4-FFF2-40B4-BE49-F238E27FC236}">
                <a16:creationId xmlns:a16="http://schemas.microsoft.com/office/drawing/2014/main" id="{00000000-0008-0000-0500-000018000000}"/>
              </a:ext>
            </a:extLst>
          </xdr:cNvPr>
          <xdr:cNvSpPr txBox="1"/>
        </xdr:nvSpPr>
        <xdr:spPr>
          <a:xfrm>
            <a:off x="596900" y="1993900"/>
            <a:ext cx="595581" cy="2988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400" b="1">
                <a:latin typeface="Arial" panose="020B0604020202020204" pitchFamily="34" charset="0"/>
                <a:cs typeface="Arial" panose="020B0604020202020204" pitchFamily="34" charset="0"/>
              </a:rPr>
              <a:t>125 -</a:t>
            </a:r>
          </a:p>
        </xdr:txBody>
      </xdr:sp>
      <xdr:sp macro="" textlink="">
        <xdr:nvSpPr>
          <xdr:cNvPr id="25" name="TextBox 24">
            <a:extLst>
              <a:ext uri="{FF2B5EF4-FFF2-40B4-BE49-F238E27FC236}">
                <a16:creationId xmlns:a16="http://schemas.microsoft.com/office/drawing/2014/main" id="{00000000-0008-0000-0500-000019000000}"/>
              </a:ext>
            </a:extLst>
          </xdr:cNvPr>
          <xdr:cNvSpPr txBox="1"/>
        </xdr:nvSpPr>
        <xdr:spPr>
          <a:xfrm>
            <a:off x="584200" y="1752600"/>
            <a:ext cx="595581" cy="2988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400" b="1">
                <a:latin typeface="Arial" panose="020B0604020202020204" pitchFamily="34" charset="0"/>
                <a:cs typeface="Arial" panose="020B0604020202020204" pitchFamily="34" charset="0"/>
              </a:rPr>
              <a:t>160 -</a:t>
            </a:r>
          </a:p>
        </xdr:txBody>
      </xdr:sp>
      <xdr:sp macro="" textlink="">
        <xdr:nvSpPr>
          <xdr:cNvPr id="26" name="TextBox 25">
            <a:extLst>
              <a:ext uri="{FF2B5EF4-FFF2-40B4-BE49-F238E27FC236}">
                <a16:creationId xmlns:a16="http://schemas.microsoft.com/office/drawing/2014/main" id="{00000000-0008-0000-0500-00001A000000}"/>
              </a:ext>
            </a:extLst>
          </xdr:cNvPr>
          <xdr:cNvSpPr txBox="1"/>
        </xdr:nvSpPr>
        <xdr:spPr>
          <a:xfrm>
            <a:off x="685800" y="2565400"/>
            <a:ext cx="595581" cy="2988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400" b="1">
                <a:latin typeface="Arial" panose="020B0604020202020204" pitchFamily="34" charset="0"/>
                <a:cs typeface="Arial" panose="020B0604020202020204" pitchFamily="34" charset="0"/>
              </a:rPr>
              <a:t>70 -</a:t>
            </a:r>
          </a:p>
        </xdr:txBody>
      </xdr:sp>
      <xdr:sp macro="" textlink="">
        <xdr:nvSpPr>
          <xdr:cNvPr id="27" name="TextBox 26">
            <a:extLst>
              <a:ext uri="{FF2B5EF4-FFF2-40B4-BE49-F238E27FC236}">
                <a16:creationId xmlns:a16="http://schemas.microsoft.com/office/drawing/2014/main" id="{00000000-0008-0000-0500-00001B000000}"/>
              </a:ext>
            </a:extLst>
          </xdr:cNvPr>
          <xdr:cNvSpPr txBox="1"/>
        </xdr:nvSpPr>
        <xdr:spPr>
          <a:xfrm>
            <a:off x="596900" y="1485900"/>
            <a:ext cx="595581" cy="2988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400" b="1">
                <a:latin typeface="Arial" panose="020B0604020202020204" pitchFamily="34" charset="0"/>
                <a:cs typeface="Arial" panose="020B0604020202020204" pitchFamily="34" charset="0"/>
              </a:rPr>
              <a:t>260 -</a:t>
            </a:r>
          </a:p>
        </xdr:txBody>
      </xdr:sp>
    </xdr:grpSp>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127000</xdr:colOff>
      <xdr:row>66</xdr:row>
      <xdr:rowOff>58683</xdr:rowOff>
    </xdr:from>
    <xdr:to>
      <xdr:col>14</xdr:col>
      <xdr:colOff>293095</xdr:colOff>
      <xdr:row>82</xdr:row>
      <xdr:rowOff>183431</xdr:rowOff>
    </xdr:to>
    <xdr:pic>
      <xdr:nvPicPr>
        <xdr:cNvPr id="2" name="Picture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787400" y="17330683"/>
          <a:ext cx="10846795" cy="3388648"/>
        </a:xfrm>
        <a:prstGeom prst="rect">
          <a:avLst/>
        </a:prstGeom>
      </xdr:spPr>
    </xdr:pic>
    <xdr:clientData/>
  </xdr:twoCellAnchor>
  <xdr:twoCellAnchor editAs="oneCell">
    <xdr:from>
      <xdr:col>1</xdr:col>
      <xdr:colOff>228601</xdr:colOff>
      <xdr:row>132</xdr:row>
      <xdr:rowOff>30216</xdr:rowOff>
    </xdr:from>
    <xdr:to>
      <xdr:col>12</xdr:col>
      <xdr:colOff>50801</xdr:colOff>
      <xdr:row>141</xdr:row>
      <xdr:rowOff>194834</xdr:rowOff>
    </xdr:to>
    <xdr:pic>
      <xdr:nvPicPr>
        <xdr:cNvPr id="3" name="Picture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889001" y="30865816"/>
          <a:ext cx="9099550" cy="1999768"/>
        </a:xfrm>
        <a:prstGeom prst="rect">
          <a:avLst/>
        </a:prstGeom>
      </xdr:spPr>
    </xdr:pic>
    <xdr:clientData/>
  </xdr:twoCellAnchor>
  <xdr:twoCellAnchor editAs="oneCell">
    <xdr:from>
      <xdr:col>1</xdr:col>
      <xdr:colOff>234950</xdr:colOff>
      <xdr:row>148</xdr:row>
      <xdr:rowOff>107951</xdr:rowOff>
    </xdr:from>
    <xdr:to>
      <xdr:col>9</xdr:col>
      <xdr:colOff>322295</xdr:colOff>
      <xdr:row>169</xdr:row>
      <xdr:rowOff>158751</xdr:rowOff>
    </xdr:to>
    <xdr:pic>
      <xdr:nvPicPr>
        <xdr:cNvPr id="4" name="Picture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95350" y="34309051"/>
          <a:ext cx="6932645" cy="4330700"/>
        </a:xfrm>
        <a:prstGeom prst="rect">
          <a:avLst/>
        </a:prstGeom>
      </xdr:spPr>
    </xdr:pic>
    <xdr:clientData/>
  </xdr:twoCellAnchor>
  <xdr:twoCellAnchor editAs="oneCell">
    <xdr:from>
      <xdr:col>1</xdr:col>
      <xdr:colOff>31750</xdr:colOff>
      <xdr:row>183</xdr:row>
      <xdr:rowOff>82551</xdr:rowOff>
    </xdr:from>
    <xdr:to>
      <xdr:col>11</xdr:col>
      <xdr:colOff>527050</xdr:colOff>
      <xdr:row>201</xdr:row>
      <xdr:rowOff>104652</xdr:rowOff>
    </xdr:to>
    <xdr:pic>
      <xdr:nvPicPr>
        <xdr:cNvPr id="5" name="Picture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692150" y="41421051"/>
          <a:ext cx="9093200" cy="3686051"/>
        </a:xfrm>
        <a:prstGeom prst="rect">
          <a:avLst/>
        </a:prstGeom>
      </xdr:spPr>
    </xdr:pic>
    <xdr:clientData/>
  </xdr:twoCellAnchor>
  <xdr:twoCellAnchor editAs="oneCell">
    <xdr:from>
      <xdr:col>1</xdr:col>
      <xdr:colOff>12700</xdr:colOff>
      <xdr:row>206</xdr:row>
      <xdr:rowOff>133349</xdr:rowOff>
    </xdr:from>
    <xdr:to>
      <xdr:col>11</xdr:col>
      <xdr:colOff>400050</xdr:colOff>
      <xdr:row>221</xdr:row>
      <xdr:rowOff>31500</xdr:rowOff>
    </xdr:to>
    <xdr:pic>
      <xdr:nvPicPr>
        <xdr:cNvPr id="6" name="Picture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673100" y="45980349"/>
          <a:ext cx="8985250" cy="2952501"/>
        </a:xfrm>
        <a:prstGeom prst="rect">
          <a:avLst/>
        </a:prstGeom>
      </xdr:spPr>
    </xdr:pic>
    <xdr:clientData/>
  </xdr:twoCellAnchor>
  <xdr:twoCellAnchor editAs="oneCell">
    <xdr:from>
      <xdr:col>1</xdr:col>
      <xdr:colOff>101600</xdr:colOff>
      <xdr:row>228</xdr:row>
      <xdr:rowOff>0</xdr:rowOff>
    </xdr:from>
    <xdr:to>
      <xdr:col>5</xdr:col>
      <xdr:colOff>266700</xdr:colOff>
      <xdr:row>255</xdr:row>
      <xdr:rowOff>0</xdr:rowOff>
    </xdr:to>
    <xdr:pic>
      <xdr:nvPicPr>
        <xdr:cNvPr id="7" name="Picture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762000" y="53390800"/>
          <a:ext cx="4305300" cy="5486400"/>
        </a:xfrm>
        <a:prstGeom prst="rect">
          <a:avLst/>
        </a:prstGeom>
      </xdr:spPr>
    </xdr:pic>
    <xdr:clientData/>
  </xdr:twoCellAnchor>
  <xdr:twoCellAnchor editAs="oneCell">
    <xdr:from>
      <xdr:col>5</xdr:col>
      <xdr:colOff>342900</xdr:colOff>
      <xdr:row>228</xdr:row>
      <xdr:rowOff>25400</xdr:rowOff>
    </xdr:from>
    <xdr:to>
      <xdr:col>11</xdr:col>
      <xdr:colOff>127000</xdr:colOff>
      <xdr:row>254</xdr:row>
      <xdr:rowOff>190500</xdr:rowOff>
    </xdr:to>
    <xdr:pic>
      <xdr:nvPicPr>
        <xdr:cNvPr id="8" name="Picture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5143500" y="53416200"/>
          <a:ext cx="4216400" cy="5448300"/>
        </a:xfrm>
        <a:prstGeom prst="rect">
          <a:avLst/>
        </a:prstGeom>
      </xdr:spPr>
    </xdr:pic>
    <xdr:clientData/>
  </xdr:twoCellAnchor>
  <xdr:twoCellAnchor editAs="oneCell">
    <xdr:from>
      <xdr:col>11</xdr:col>
      <xdr:colOff>304800</xdr:colOff>
      <xdr:row>228</xdr:row>
      <xdr:rowOff>12700</xdr:rowOff>
    </xdr:from>
    <xdr:to>
      <xdr:col>17</xdr:col>
      <xdr:colOff>444500</xdr:colOff>
      <xdr:row>254</xdr:row>
      <xdr:rowOff>190500</xdr:rowOff>
    </xdr:to>
    <xdr:pic>
      <xdr:nvPicPr>
        <xdr:cNvPr id="9" name="Picture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537700" y="53403500"/>
          <a:ext cx="4229100" cy="5461000"/>
        </a:xfrm>
        <a:prstGeom prst="rect">
          <a:avLst/>
        </a:prstGeom>
      </xdr:spPr>
    </xdr:pic>
    <xdr:clientData/>
  </xdr:twoCellAnchor>
  <xdr:twoCellAnchor editAs="oneCell">
    <xdr:from>
      <xdr:col>1</xdr:col>
      <xdr:colOff>101600</xdr:colOff>
      <xdr:row>255</xdr:row>
      <xdr:rowOff>76200</xdr:rowOff>
    </xdr:from>
    <xdr:to>
      <xdr:col>5</xdr:col>
      <xdr:colOff>101600</xdr:colOff>
      <xdr:row>282</xdr:row>
      <xdr:rowOff>0</xdr:rowOff>
    </xdr:to>
    <xdr:pic>
      <xdr:nvPicPr>
        <xdr:cNvPr id="10" name="Picture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762000" y="58953400"/>
          <a:ext cx="4140200" cy="5410200"/>
        </a:xfrm>
        <a:prstGeom prst="rect">
          <a:avLst/>
        </a:prstGeom>
      </xdr:spPr>
    </xdr:pic>
    <xdr:clientData/>
  </xdr:twoCellAnchor>
  <xdr:twoCellAnchor editAs="oneCell">
    <xdr:from>
      <xdr:col>5</xdr:col>
      <xdr:colOff>215900</xdr:colOff>
      <xdr:row>255</xdr:row>
      <xdr:rowOff>127000</xdr:rowOff>
    </xdr:from>
    <xdr:to>
      <xdr:col>11</xdr:col>
      <xdr:colOff>63500</xdr:colOff>
      <xdr:row>282</xdr:row>
      <xdr:rowOff>38100</xdr:rowOff>
    </xdr:to>
    <xdr:pic>
      <xdr:nvPicPr>
        <xdr:cNvPr id="11" name="Picture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5016500" y="59004200"/>
          <a:ext cx="4279900" cy="5397500"/>
        </a:xfrm>
        <a:prstGeom prst="rect">
          <a:avLst/>
        </a:prstGeom>
      </xdr:spPr>
    </xdr:pic>
    <xdr:clientData/>
  </xdr:twoCellAnchor>
  <xdr:twoCellAnchor editAs="oneCell">
    <xdr:from>
      <xdr:col>11</xdr:col>
      <xdr:colOff>368300</xdr:colOff>
      <xdr:row>259</xdr:row>
      <xdr:rowOff>101600</xdr:rowOff>
    </xdr:from>
    <xdr:to>
      <xdr:col>17</xdr:col>
      <xdr:colOff>495300</xdr:colOff>
      <xdr:row>277</xdr:row>
      <xdr:rowOff>88900</xdr:rowOff>
    </xdr:to>
    <xdr:pic>
      <xdr:nvPicPr>
        <xdr:cNvPr id="12" name="Picture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9601200" y="59791600"/>
          <a:ext cx="4216400" cy="36449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6</xdr:col>
      <xdr:colOff>362247</xdr:colOff>
      <xdr:row>13</xdr:row>
      <xdr:rowOff>82165</xdr:rowOff>
    </xdr:from>
    <xdr:to>
      <xdr:col>6</xdr:col>
      <xdr:colOff>440107</xdr:colOff>
      <xdr:row>13</xdr:row>
      <xdr:rowOff>82165</xdr:rowOff>
    </xdr:to>
    <xdr:cxnSp macro="">
      <xdr:nvCxnSpPr>
        <xdr:cNvPr id="77" name="Straight Connector 76">
          <a:extLst>
            <a:ext uri="{FF2B5EF4-FFF2-40B4-BE49-F238E27FC236}">
              <a16:creationId xmlns:a16="http://schemas.microsoft.com/office/drawing/2014/main" id="{00000000-0008-0000-1400-00004D000000}"/>
            </a:ext>
          </a:extLst>
        </xdr:cNvPr>
        <xdr:cNvCxnSpPr>
          <a:cxnSpLocks/>
        </xdr:cNvCxnSpPr>
      </xdr:nvCxnSpPr>
      <xdr:spPr>
        <a:xfrm>
          <a:off x="4057947" y="2476115"/>
          <a:ext cx="7786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362247</xdr:colOff>
      <xdr:row>11</xdr:row>
      <xdr:rowOff>78609</xdr:rowOff>
    </xdr:from>
    <xdr:to>
      <xdr:col>6</xdr:col>
      <xdr:colOff>440107</xdr:colOff>
      <xdr:row>11</xdr:row>
      <xdr:rowOff>78609</xdr:rowOff>
    </xdr:to>
    <xdr:cxnSp macro="">
      <xdr:nvCxnSpPr>
        <xdr:cNvPr id="78" name="Straight Connector 77">
          <a:extLst>
            <a:ext uri="{FF2B5EF4-FFF2-40B4-BE49-F238E27FC236}">
              <a16:creationId xmlns:a16="http://schemas.microsoft.com/office/drawing/2014/main" id="{00000000-0008-0000-1400-00004E000000}"/>
            </a:ext>
          </a:extLst>
        </xdr:cNvPr>
        <xdr:cNvCxnSpPr>
          <a:cxnSpLocks/>
        </xdr:cNvCxnSpPr>
      </xdr:nvCxnSpPr>
      <xdr:spPr>
        <a:xfrm>
          <a:off x="4057947" y="2104259"/>
          <a:ext cx="7786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362247</xdr:colOff>
      <xdr:row>9</xdr:row>
      <xdr:rowOff>50669</xdr:rowOff>
    </xdr:from>
    <xdr:to>
      <xdr:col>6</xdr:col>
      <xdr:colOff>440107</xdr:colOff>
      <xdr:row>9</xdr:row>
      <xdr:rowOff>50669</xdr:rowOff>
    </xdr:to>
    <xdr:cxnSp macro="">
      <xdr:nvCxnSpPr>
        <xdr:cNvPr id="79" name="Straight Connector 78">
          <a:extLst>
            <a:ext uri="{FF2B5EF4-FFF2-40B4-BE49-F238E27FC236}">
              <a16:creationId xmlns:a16="http://schemas.microsoft.com/office/drawing/2014/main" id="{00000000-0008-0000-1400-00004F000000}"/>
            </a:ext>
          </a:extLst>
        </xdr:cNvPr>
        <xdr:cNvCxnSpPr>
          <a:cxnSpLocks/>
        </xdr:cNvCxnSpPr>
      </xdr:nvCxnSpPr>
      <xdr:spPr>
        <a:xfrm>
          <a:off x="4057947" y="1708019"/>
          <a:ext cx="7786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285084</xdr:colOff>
      <xdr:row>22</xdr:row>
      <xdr:rowOff>92480</xdr:rowOff>
    </xdr:from>
    <xdr:to>
      <xdr:col>6</xdr:col>
      <xdr:colOff>362944</xdr:colOff>
      <xdr:row>22</xdr:row>
      <xdr:rowOff>92480</xdr:rowOff>
    </xdr:to>
    <xdr:cxnSp macro="">
      <xdr:nvCxnSpPr>
        <xdr:cNvPr id="85" name="Straight Connector 84">
          <a:extLst>
            <a:ext uri="{FF2B5EF4-FFF2-40B4-BE49-F238E27FC236}">
              <a16:creationId xmlns:a16="http://schemas.microsoft.com/office/drawing/2014/main" id="{00000000-0008-0000-1400-000055000000}"/>
            </a:ext>
          </a:extLst>
        </xdr:cNvPr>
        <xdr:cNvCxnSpPr>
          <a:cxnSpLocks/>
        </xdr:cNvCxnSpPr>
      </xdr:nvCxnSpPr>
      <xdr:spPr>
        <a:xfrm>
          <a:off x="3980784" y="4143780"/>
          <a:ext cx="7786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285084</xdr:colOff>
      <xdr:row>20</xdr:row>
      <xdr:rowOff>70636</xdr:rowOff>
    </xdr:from>
    <xdr:to>
      <xdr:col>6</xdr:col>
      <xdr:colOff>362944</xdr:colOff>
      <xdr:row>20</xdr:row>
      <xdr:rowOff>70636</xdr:rowOff>
    </xdr:to>
    <xdr:cxnSp macro="">
      <xdr:nvCxnSpPr>
        <xdr:cNvPr id="86" name="Straight Connector 85">
          <a:extLst>
            <a:ext uri="{FF2B5EF4-FFF2-40B4-BE49-F238E27FC236}">
              <a16:creationId xmlns:a16="http://schemas.microsoft.com/office/drawing/2014/main" id="{00000000-0008-0000-1400-000056000000}"/>
            </a:ext>
          </a:extLst>
        </xdr:cNvPr>
        <xdr:cNvCxnSpPr>
          <a:cxnSpLocks/>
        </xdr:cNvCxnSpPr>
      </xdr:nvCxnSpPr>
      <xdr:spPr>
        <a:xfrm>
          <a:off x="3980784" y="3753636"/>
          <a:ext cx="7786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285084</xdr:colOff>
      <xdr:row>18</xdr:row>
      <xdr:rowOff>60984</xdr:rowOff>
    </xdr:from>
    <xdr:to>
      <xdr:col>6</xdr:col>
      <xdr:colOff>362944</xdr:colOff>
      <xdr:row>18</xdr:row>
      <xdr:rowOff>60984</xdr:rowOff>
    </xdr:to>
    <xdr:cxnSp macro="">
      <xdr:nvCxnSpPr>
        <xdr:cNvPr id="87" name="Straight Connector 86">
          <a:extLst>
            <a:ext uri="{FF2B5EF4-FFF2-40B4-BE49-F238E27FC236}">
              <a16:creationId xmlns:a16="http://schemas.microsoft.com/office/drawing/2014/main" id="{00000000-0008-0000-1400-000057000000}"/>
            </a:ext>
          </a:extLst>
        </xdr:cNvPr>
        <xdr:cNvCxnSpPr>
          <a:cxnSpLocks/>
        </xdr:cNvCxnSpPr>
      </xdr:nvCxnSpPr>
      <xdr:spPr>
        <a:xfrm>
          <a:off x="3980784" y="3375684"/>
          <a:ext cx="7786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282036</xdr:colOff>
      <xdr:row>19</xdr:row>
      <xdr:rowOff>1802</xdr:rowOff>
    </xdr:from>
    <xdr:to>
      <xdr:col>6</xdr:col>
      <xdr:colOff>359896</xdr:colOff>
      <xdr:row>19</xdr:row>
      <xdr:rowOff>1802</xdr:rowOff>
    </xdr:to>
    <xdr:cxnSp macro="">
      <xdr:nvCxnSpPr>
        <xdr:cNvPr id="91" name="Straight Connector 90">
          <a:extLst>
            <a:ext uri="{FF2B5EF4-FFF2-40B4-BE49-F238E27FC236}">
              <a16:creationId xmlns:a16="http://schemas.microsoft.com/office/drawing/2014/main" id="{00000000-0008-0000-1400-00005B000000}"/>
            </a:ext>
          </a:extLst>
        </xdr:cNvPr>
        <xdr:cNvCxnSpPr>
          <a:cxnSpLocks/>
        </xdr:cNvCxnSpPr>
      </xdr:nvCxnSpPr>
      <xdr:spPr>
        <a:xfrm>
          <a:off x="3977736" y="3500652"/>
          <a:ext cx="7786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291180</xdr:colOff>
      <xdr:row>21</xdr:row>
      <xdr:rowOff>57174</xdr:rowOff>
    </xdr:from>
    <xdr:to>
      <xdr:col>6</xdr:col>
      <xdr:colOff>369040</xdr:colOff>
      <xdr:row>21</xdr:row>
      <xdr:rowOff>57174</xdr:rowOff>
    </xdr:to>
    <xdr:cxnSp macro="">
      <xdr:nvCxnSpPr>
        <xdr:cNvPr id="93" name="Straight Connector 92">
          <a:extLst>
            <a:ext uri="{FF2B5EF4-FFF2-40B4-BE49-F238E27FC236}">
              <a16:creationId xmlns:a16="http://schemas.microsoft.com/office/drawing/2014/main" id="{00000000-0008-0000-1400-00005D000000}"/>
            </a:ext>
          </a:extLst>
        </xdr:cNvPr>
        <xdr:cNvCxnSpPr>
          <a:cxnSpLocks/>
        </xdr:cNvCxnSpPr>
      </xdr:nvCxnSpPr>
      <xdr:spPr>
        <a:xfrm>
          <a:off x="3986880" y="3924324"/>
          <a:ext cx="7786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225040</xdr:colOff>
      <xdr:row>11</xdr:row>
      <xdr:rowOff>8187</xdr:rowOff>
    </xdr:from>
    <xdr:to>
      <xdr:col>6</xdr:col>
      <xdr:colOff>465415</xdr:colOff>
      <xdr:row>12</xdr:row>
      <xdr:rowOff>162591</xdr:rowOff>
    </xdr:to>
    <xdr:sp macro="" textlink="">
      <xdr:nvSpPr>
        <xdr:cNvPr id="110" name="Text Box 2">
          <a:extLst>
            <a:ext uri="{FF2B5EF4-FFF2-40B4-BE49-F238E27FC236}">
              <a16:creationId xmlns:a16="http://schemas.microsoft.com/office/drawing/2014/main" id="{00000000-0008-0000-1400-00006E000000}"/>
            </a:ext>
          </a:extLst>
        </xdr:cNvPr>
        <xdr:cNvSpPr txBox="1">
          <a:spLocks noChangeArrowheads="1"/>
        </xdr:cNvSpPr>
      </xdr:nvSpPr>
      <xdr:spPr bwMode="auto">
        <a:xfrm>
          <a:off x="3304790" y="2033837"/>
          <a:ext cx="856325" cy="338554"/>
        </a:xfrm>
        <a:prstGeom prst="rect">
          <a:avLst/>
        </a:prstGeom>
        <a:noFill/>
        <a:ln w="9525">
          <a:noFill/>
          <a:miter lim="800000"/>
          <a:headEnd/>
          <a:tailEnd/>
        </a:ln>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600" b="1">
              <a:latin typeface="Arial" panose="020B0604020202020204" pitchFamily="34" charset="0"/>
              <a:cs typeface="Arial" panose="020B0604020202020204" pitchFamily="34" charset="0"/>
            </a:rPr>
            <a:t>Spleen</a:t>
          </a:r>
        </a:p>
      </xdr:txBody>
    </xdr:sp>
    <xdr:clientData/>
  </xdr:twoCellAnchor>
  <xdr:twoCellAnchor>
    <xdr:from>
      <xdr:col>5</xdr:col>
      <xdr:colOff>0</xdr:colOff>
      <xdr:row>20</xdr:row>
      <xdr:rowOff>65984</xdr:rowOff>
    </xdr:from>
    <xdr:to>
      <xdr:col>6</xdr:col>
      <xdr:colOff>354187</xdr:colOff>
      <xdr:row>22</xdr:row>
      <xdr:rowOff>36238</xdr:rowOff>
    </xdr:to>
    <xdr:sp macro="" textlink="">
      <xdr:nvSpPr>
        <xdr:cNvPr id="111" name="Text Box 2">
          <a:extLst>
            <a:ext uri="{FF2B5EF4-FFF2-40B4-BE49-F238E27FC236}">
              <a16:creationId xmlns:a16="http://schemas.microsoft.com/office/drawing/2014/main" id="{00000000-0008-0000-1400-00006F000000}"/>
            </a:ext>
          </a:extLst>
        </xdr:cNvPr>
        <xdr:cNvSpPr txBox="1">
          <a:spLocks noChangeArrowheads="1"/>
        </xdr:cNvSpPr>
      </xdr:nvSpPr>
      <xdr:spPr bwMode="auto">
        <a:xfrm>
          <a:off x="3079750" y="3748984"/>
          <a:ext cx="970137" cy="338554"/>
        </a:xfrm>
        <a:prstGeom prst="rect">
          <a:avLst/>
        </a:prstGeom>
        <a:noFill/>
        <a:ln w="9525">
          <a:noFill/>
          <a:miter lim="800000"/>
          <a:headEnd/>
          <a:tailEnd/>
        </a:ln>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600" b="1">
              <a:latin typeface="Arial" panose="020B0604020202020204" pitchFamily="34" charset="0"/>
              <a:cs typeface="Arial" panose="020B0604020202020204" pitchFamily="34" charset="0"/>
            </a:rPr>
            <a:t>Thymus</a:t>
          </a:r>
        </a:p>
      </xdr:txBody>
    </xdr:sp>
    <xdr:clientData/>
  </xdr:twoCellAnchor>
  <xdr:twoCellAnchor>
    <xdr:from>
      <xdr:col>10</xdr:col>
      <xdr:colOff>430001</xdr:colOff>
      <xdr:row>2</xdr:row>
      <xdr:rowOff>0</xdr:rowOff>
    </xdr:from>
    <xdr:to>
      <xdr:col>12</xdr:col>
      <xdr:colOff>434337</xdr:colOff>
      <xdr:row>5</xdr:row>
      <xdr:rowOff>93881</xdr:rowOff>
    </xdr:to>
    <xdr:sp macro="" textlink="">
      <xdr:nvSpPr>
        <xdr:cNvPr id="112" name="Text Box 2">
          <a:extLst>
            <a:ext uri="{FF2B5EF4-FFF2-40B4-BE49-F238E27FC236}">
              <a16:creationId xmlns:a16="http://schemas.microsoft.com/office/drawing/2014/main" id="{00000000-0008-0000-1400-000070000000}"/>
            </a:ext>
          </a:extLst>
        </xdr:cNvPr>
        <xdr:cNvSpPr txBox="1">
          <a:spLocks noChangeArrowheads="1"/>
        </xdr:cNvSpPr>
      </xdr:nvSpPr>
      <xdr:spPr bwMode="auto">
        <a:xfrm>
          <a:off x="6589501" y="368300"/>
          <a:ext cx="1236236" cy="646331"/>
        </a:xfrm>
        <a:prstGeom prst="rect">
          <a:avLst/>
        </a:prstGeom>
        <a:noFill/>
        <a:ln w="9525">
          <a:noFill/>
          <a:miter lim="800000"/>
          <a:headEnd/>
          <a:tailEnd/>
        </a:ln>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r>
            <a:rPr lang="en-US" sz="1800" b="1" kern="0">
              <a:effectLst/>
              <a:latin typeface="Times New Roman" panose="02020603050405020304" pitchFamily="18" charset="0"/>
              <a:ea typeface="DengXian" panose="02010600030101010101" pitchFamily="2" charset="-122"/>
            </a:rPr>
            <a:t>PVTX-405</a:t>
          </a:r>
        </a:p>
        <a:p>
          <a:pPr algn="ctr"/>
          <a:r>
            <a:rPr lang="en-US" b="1" kern="0">
              <a:latin typeface="Times New Roman" panose="02020603050405020304" pitchFamily="18" charset="0"/>
              <a:ea typeface="DengXian" panose="02010600030101010101" pitchFamily="2" charset="-122"/>
              <a:cs typeface="Arial" panose="020B0604020202020204" pitchFamily="34" charset="0"/>
            </a:rPr>
            <a:t>(</a:t>
          </a:r>
          <a:r>
            <a:rPr lang="en-US" sz="1600" b="1">
              <a:latin typeface="Arial" panose="020B0604020202020204" pitchFamily="34" charset="0"/>
              <a:cs typeface="Arial" panose="020B0604020202020204" pitchFamily="34" charset="0"/>
            </a:rPr>
            <a:t>10 mg/kg)</a:t>
          </a:r>
        </a:p>
      </xdr:txBody>
    </xdr:sp>
    <xdr:clientData/>
  </xdr:twoCellAnchor>
  <xdr:twoCellAnchor>
    <xdr:from>
      <xdr:col>16</xdr:col>
      <xdr:colOff>379052</xdr:colOff>
      <xdr:row>2</xdr:row>
      <xdr:rowOff>17398</xdr:rowOff>
    </xdr:from>
    <xdr:to>
      <xdr:col>18</xdr:col>
      <xdr:colOff>335298</xdr:colOff>
      <xdr:row>5</xdr:row>
      <xdr:rowOff>49723</xdr:rowOff>
    </xdr:to>
    <xdr:sp macro="" textlink="">
      <xdr:nvSpPr>
        <xdr:cNvPr id="113" name="Text Box 2">
          <a:extLst>
            <a:ext uri="{FF2B5EF4-FFF2-40B4-BE49-F238E27FC236}">
              <a16:creationId xmlns:a16="http://schemas.microsoft.com/office/drawing/2014/main" id="{00000000-0008-0000-1400-000071000000}"/>
            </a:ext>
          </a:extLst>
        </xdr:cNvPr>
        <xdr:cNvSpPr txBox="1">
          <a:spLocks noChangeArrowheads="1"/>
        </xdr:cNvSpPr>
      </xdr:nvSpPr>
      <xdr:spPr bwMode="auto">
        <a:xfrm>
          <a:off x="10234252" y="385698"/>
          <a:ext cx="1188146" cy="584775"/>
        </a:xfrm>
        <a:prstGeom prst="rect">
          <a:avLst/>
        </a:prstGeom>
        <a:noFill/>
        <a:ln w="9525">
          <a:noFill/>
          <a:miter lim="800000"/>
          <a:headEnd/>
          <a:tailEnd/>
        </a:ln>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r>
            <a:rPr lang="en-US" sz="1600" b="1" kern="0">
              <a:effectLst/>
              <a:latin typeface="Times New Roman" panose="02020603050405020304" pitchFamily="18" charset="0"/>
              <a:ea typeface="DengXian" panose="02010600030101010101" pitchFamily="2" charset="-122"/>
            </a:rPr>
            <a:t>PVTX-405</a:t>
          </a:r>
          <a:endParaRPr lang="en-US" sz="1600" b="1">
            <a:latin typeface="Arial" panose="020B0604020202020204" pitchFamily="34" charset="0"/>
            <a:cs typeface="Arial" panose="020B0604020202020204" pitchFamily="34" charset="0"/>
          </a:endParaRPr>
        </a:p>
        <a:p>
          <a:pPr algn="ctr"/>
          <a:r>
            <a:rPr lang="en-US" sz="1600" b="1">
              <a:latin typeface="Arial" panose="020B0604020202020204" pitchFamily="34" charset="0"/>
              <a:cs typeface="Arial" panose="020B0604020202020204" pitchFamily="34" charset="0"/>
            </a:rPr>
            <a:t>100 mg/kg</a:t>
          </a:r>
        </a:p>
      </xdr:txBody>
    </xdr:sp>
    <xdr:clientData/>
  </xdr:twoCellAnchor>
  <xdr:twoCellAnchor>
    <xdr:from>
      <xdr:col>19</xdr:col>
      <xdr:colOff>319195</xdr:colOff>
      <xdr:row>13</xdr:row>
      <xdr:rowOff>133643</xdr:rowOff>
    </xdr:from>
    <xdr:to>
      <xdr:col>21</xdr:col>
      <xdr:colOff>65448</xdr:colOff>
      <xdr:row>15</xdr:row>
      <xdr:rowOff>19259</xdr:rowOff>
    </xdr:to>
    <xdr:sp macro="" textlink="">
      <xdr:nvSpPr>
        <xdr:cNvPr id="114" name="Rectangle 113">
          <a:extLst>
            <a:ext uri="{FF2B5EF4-FFF2-40B4-BE49-F238E27FC236}">
              <a16:creationId xmlns:a16="http://schemas.microsoft.com/office/drawing/2014/main" id="{00000000-0008-0000-1400-000072000000}"/>
            </a:ext>
          </a:extLst>
        </xdr:cNvPr>
        <xdr:cNvSpPr/>
      </xdr:nvSpPr>
      <xdr:spPr>
        <a:xfrm>
          <a:off x="12022245" y="2527593"/>
          <a:ext cx="978153" cy="253916"/>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l-GR" sz="1050">
              <a:latin typeface="Arial" panose="020B0604020202020204" pitchFamily="34" charset="0"/>
              <a:cs typeface="Arial" panose="020B0604020202020204" pitchFamily="34" charset="0"/>
            </a:rPr>
            <a:t>β</a:t>
          </a:r>
          <a:r>
            <a:rPr lang="en-US" sz="1050">
              <a:latin typeface="Arial" panose="020B0604020202020204" pitchFamily="34" charset="0"/>
              <a:cs typeface="Arial" panose="020B0604020202020204" pitchFamily="34" charset="0"/>
            </a:rPr>
            <a:t>-actin (scbt)</a:t>
          </a:r>
        </a:p>
      </xdr:txBody>
    </xdr:sp>
    <xdr:clientData/>
  </xdr:twoCellAnchor>
  <xdr:twoCellAnchor>
    <xdr:from>
      <xdr:col>19</xdr:col>
      <xdr:colOff>319195</xdr:colOff>
      <xdr:row>11</xdr:row>
      <xdr:rowOff>124443</xdr:rowOff>
    </xdr:from>
    <xdr:to>
      <xdr:col>20</xdr:col>
      <xdr:colOff>551554</xdr:colOff>
      <xdr:row>13</xdr:row>
      <xdr:rowOff>10059</xdr:rowOff>
    </xdr:to>
    <xdr:sp macro="" textlink="">
      <xdr:nvSpPr>
        <xdr:cNvPr id="115" name="Rectangle 114">
          <a:extLst>
            <a:ext uri="{FF2B5EF4-FFF2-40B4-BE49-F238E27FC236}">
              <a16:creationId xmlns:a16="http://schemas.microsoft.com/office/drawing/2014/main" id="{00000000-0008-0000-1400-000073000000}"/>
            </a:ext>
          </a:extLst>
        </xdr:cNvPr>
        <xdr:cNvSpPr/>
      </xdr:nvSpPr>
      <xdr:spPr>
        <a:xfrm>
          <a:off x="12022245" y="2150093"/>
          <a:ext cx="848309" cy="253916"/>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50">
              <a:latin typeface="Arial" panose="020B0604020202020204" pitchFamily="34" charset="0"/>
              <a:cs typeface="Arial" panose="020B0604020202020204" pitchFamily="34" charset="0"/>
            </a:rPr>
            <a:t>IKZF2 (cst)</a:t>
          </a:r>
        </a:p>
      </xdr:txBody>
    </xdr:sp>
    <xdr:clientData/>
  </xdr:twoCellAnchor>
  <xdr:twoCellAnchor>
    <xdr:from>
      <xdr:col>8</xdr:col>
      <xdr:colOff>233076</xdr:colOff>
      <xdr:row>5</xdr:row>
      <xdr:rowOff>184023</xdr:rowOff>
    </xdr:from>
    <xdr:to>
      <xdr:col>13</xdr:col>
      <xdr:colOff>483913</xdr:colOff>
      <xdr:row>8</xdr:row>
      <xdr:rowOff>148599</xdr:rowOff>
    </xdr:to>
    <xdr:grpSp>
      <xdr:nvGrpSpPr>
        <xdr:cNvPr id="116" name="Group 115">
          <a:extLst>
            <a:ext uri="{FF2B5EF4-FFF2-40B4-BE49-F238E27FC236}">
              <a16:creationId xmlns:a16="http://schemas.microsoft.com/office/drawing/2014/main" id="{00000000-0008-0000-1400-000074000000}"/>
            </a:ext>
          </a:extLst>
        </xdr:cNvPr>
        <xdr:cNvGrpSpPr/>
      </xdr:nvGrpSpPr>
      <xdr:grpSpPr>
        <a:xfrm>
          <a:off x="5133782" y="1117847"/>
          <a:ext cx="3313778" cy="524870"/>
          <a:chOff x="1752600" y="799094"/>
          <a:chExt cx="3330587" cy="517026"/>
        </a:xfrm>
      </xdr:grpSpPr>
      <xdr:sp macro="" textlink="">
        <xdr:nvSpPr>
          <xdr:cNvPr id="150" name="Rectangle 149">
            <a:extLst>
              <a:ext uri="{FF2B5EF4-FFF2-40B4-BE49-F238E27FC236}">
                <a16:creationId xmlns:a16="http://schemas.microsoft.com/office/drawing/2014/main" id="{00000000-0008-0000-1400-000096000000}"/>
              </a:ext>
            </a:extLst>
          </xdr:cNvPr>
          <xdr:cNvSpPr/>
        </xdr:nvSpPr>
        <xdr:spPr>
          <a:xfrm>
            <a:off x="1752600" y="1011357"/>
            <a:ext cx="3330587" cy="304763"/>
          </a:xfrm>
          <a:prstGeom prst="rect">
            <a:avLst/>
          </a:prstGeom>
        </xdr:spPr>
        <xdr:txBody>
          <a:bodyPr wrap="square" anchor="ctr">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ct val="150000"/>
              </a:lnSpc>
            </a:pPr>
            <a:r>
              <a:rPr lang="en-US" sz="1050">
                <a:latin typeface="Arial" panose="020B0604020202020204" pitchFamily="34" charset="0"/>
                <a:cs typeface="Arial" panose="020B0604020202020204" pitchFamily="34" charset="0"/>
              </a:rPr>
              <a:t>1     2     3     4      5     6    7     8    9    10    11   12</a:t>
            </a:r>
          </a:p>
        </xdr:txBody>
      </xdr:sp>
      <xdr:sp macro="" textlink="">
        <xdr:nvSpPr>
          <xdr:cNvPr id="151" name="Rectangle 150">
            <a:extLst>
              <a:ext uri="{FF2B5EF4-FFF2-40B4-BE49-F238E27FC236}">
                <a16:creationId xmlns:a16="http://schemas.microsoft.com/office/drawing/2014/main" id="{00000000-0008-0000-1400-000097000000}"/>
              </a:ext>
            </a:extLst>
          </xdr:cNvPr>
          <xdr:cNvSpPr/>
        </xdr:nvSpPr>
        <xdr:spPr>
          <a:xfrm>
            <a:off x="2004536" y="799094"/>
            <a:ext cx="492443" cy="276999"/>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latin typeface="Arial" panose="020B0604020202020204" pitchFamily="34" charset="0"/>
                <a:cs typeface="Arial" panose="020B0604020202020204" pitchFamily="34" charset="0"/>
              </a:rPr>
              <a:t>Veh</a:t>
            </a:r>
          </a:p>
        </xdr:txBody>
      </xdr:sp>
      <xdr:cxnSp macro="">
        <xdr:nvCxnSpPr>
          <xdr:cNvPr id="152" name="Straight Connector 151">
            <a:extLst>
              <a:ext uri="{FF2B5EF4-FFF2-40B4-BE49-F238E27FC236}">
                <a16:creationId xmlns:a16="http://schemas.microsoft.com/office/drawing/2014/main" id="{00000000-0008-0000-1400-000098000000}"/>
              </a:ext>
            </a:extLst>
          </xdr:cNvPr>
          <xdr:cNvCxnSpPr>
            <a:cxnSpLocks/>
          </xdr:cNvCxnSpPr>
        </xdr:nvCxnSpPr>
        <xdr:spPr>
          <a:xfrm>
            <a:off x="1828799" y="1070739"/>
            <a:ext cx="838201" cy="0"/>
          </a:xfrm>
          <a:prstGeom prst="line">
            <a:avLst/>
          </a:prstGeom>
        </xdr:spPr>
        <xdr:style>
          <a:lnRef idx="1">
            <a:schemeClr val="dk1"/>
          </a:lnRef>
          <a:fillRef idx="0">
            <a:schemeClr val="dk1"/>
          </a:fillRef>
          <a:effectRef idx="0">
            <a:schemeClr val="dk1"/>
          </a:effectRef>
          <a:fontRef idx="minor">
            <a:schemeClr val="tx1"/>
          </a:fontRef>
        </xdr:style>
      </xdr:cxnSp>
      <xdr:sp macro="" textlink="">
        <xdr:nvSpPr>
          <xdr:cNvPr id="153" name="Rectangle 152">
            <a:extLst>
              <a:ext uri="{FF2B5EF4-FFF2-40B4-BE49-F238E27FC236}">
                <a16:creationId xmlns:a16="http://schemas.microsoft.com/office/drawing/2014/main" id="{00000000-0008-0000-1400-000099000000}"/>
              </a:ext>
            </a:extLst>
          </xdr:cNvPr>
          <xdr:cNvSpPr/>
        </xdr:nvSpPr>
        <xdr:spPr>
          <a:xfrm>
            <a:off x="3105585" y="825337"/>
            <a:ext cx="407484" cy="276999"/>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latin typeface="Arial" panose="020B0604020202020204" pitchFamily="34" charset="0"/>
                <a:cs typeface="Arial" panose="020B0604020202020204" pitchFamily="34" charset="0"/>
              </a:rPr>
              <a:t>6 h</a:t>
            </a:r>
          </a:p>
        </xdr:txBody>
      </xdr:sp>
      <xdr:sp macro="" textlink="">
        <xdr:nvSpPr>
          <xdr:cNvPr id="154" name="Rectangle 153">
            <a:extLst>
              <a:ext uri="{FF2B5EF4-FFF2-40B4-BE49-F238E27FC236}">
                <a16:creationId xmlns:a16="http://schemas.microsoft.com/office/drawing/2014/main" id="{00000000-0008-0000-1400-00009A000000}"/>
              </a:ext>
            </a:extLst>
          </xdr:cNvPr>
          <xdr:cNvSpPr/>
        </xdr:nvSpPr>
        <xdr:spPr>
          <a:xfrm>
            <a:off x="4106931" y="799094"/>
            <a:ext cx="492443" cy="276999"/>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latin typeface="Arial" panose="020B0604020202020204" pitchFamily="34" charset="0"/>
                <a:cs typeface="Arial" panose="020B0604020202020204" pitchFamily="34" charset="0"/>
              </a:rPr>
              <a:t>24 h</a:t>
            </a:r>
          </a:p>
        </xdr:txBody>
      </xdr:sp>
      <xdr:cxnSp macro="">
        <xdr:nvCxnSpPr>
          <xdr:cNvPr id="155" name="Straight Connector 154">
            <a:extLst>
              <a:ext uri="{FF2B5EF4-FFF2-40B4-BE49-F238E27FC236}">
                <a16:creationId xmlns:a16="http://schemas.microsoft.com/office/drawing/2014/main" id="{00000000-0008-0000-1400-00009B000000}"/>
              </a:ext>
            </a:extLst>
          </xdr:cNvPr>
          <xdr:cNvCxnSpPr>
            <a:cxnSpLocks/>
          </xdr:cNvCxnSpPr>
        </xdr:nvCxnSpPr>
        <xdr:spPr>
          <a:xfrm>
            <a:off x="2895599" y="1066800"/>
            <a:ext cx="838201" cy="0"/>
          </a:xfrm>
          <a:prstGeom prst="line">
            <a:avLst/>
          </a:prstGeom>
        </xdr:spPr>
        <xdr:style>
          <a:lnRef idx="1">
            <a:schemeClr val="dk1"/>
          </a:lnRef>
          <a:fillRef idx="0">
            <a:schemeClr val="dk1"/>
          </a:fillRef>
          <a:effectRef idx="0">
            <a:schemeClr val="dk1"/>
          </a:effectRef>
          <a:fontRef idx="minor">
            <a:schemeClr val="tx1"/>
          </a:fontRef>
        </xdr:style>
      </xdr:cxnSp>
      <xdr:cxnSp macro="">
        <xdr:nvCxnSpPr>
          <xdr:cNvPr id="156" name="Straight Connector 155">
            <a:extLst>
              <a:ext uri="{FF2B5EF4-FFF2-40B4-BE49-F238E27FC236}">
                <a16:creationId xmlns:a16="http://schemas.microsoft.com/office/drawing/2014/main" id="{00000000-0008-0000-1400-00009C000000}"/>
              </a:ext>
            </a:extLst>
          </xdr:cNvPr>
          <xdr:cNvCxnSpPr>
            <a:cxnSpLocks/>
          </xdr:cNvCxnSpPr>
        </xdr:nvCxnSpPr>
        <xdr:spPr>
          <a:xfrm flipV="1">
            <a:off x="3886200" y="1062448"/>
            <a:ext cx="838201" cy="4352"/>
          </a:xfrm>
          <a:prstGeom prst="line">
            <a:avLst/>
          </a:prstGeom>
        </xdr:spPr>
        <xdr:style>
          <a:lnRef idx="1">
            <a:schemeClr val="dk1"/>
          </a:lnRef>
          <a:fillRef idx="0">
            <a:schemeClr val="dk1"/>
          </a:fillRef>
          <a:effectRef idx="0">
            <a:schemeClr val="dk1"/>
          </a:effectRef>
          <a:fontRef idx="minor">
            <a:schemeClr val="tx1"/>
          </a:fontRef>
        </xdr:style>
      </xdr:cxnSp>
    </xdr:grpSp>
    <xdr:clientData/>
  </xdr:twoCellAnchor>
  <xdr:twoCellAnchor>
    <xdr:from>
      <xdr:col>14</xdr:col>
      <xdr:colOff>171154</xdr:colOff>
      <xdr:row>5</xdr:row>
      <xdr:rowOff>184023</xdr:rowOff>
    </xdr:from>
    <xdr:to>
      <xdr:col>19</xdr:col>
      <xdr:colOff>421991</xdr:colOff>
      <xdr:row>8</xdr:row>
      <xdr:rowOff>148599</xdr:rowOff>
    </xdr:to>
    <xdr:grpSp>
      <xdr:nvGrpSpPr>
        <xdr:cNvPr id="117" name="Group 116">
          <a:extLst>
            <a:ext uri="{FF2B5EF4-FFF2-40B4-BE49-F238E27FC236}">
              <a16:creationId xmlns:a16="http://schemas.microsoft.com/office/drawing/2014/main" id="{00000000-0008-0000-1400-000075000000}"/>
            </a:ext>
          </a:extLst>
        </xdr:cNvPr>
        <xdr:cNvGrpSpPr/>
      </xdr:nvGrpSpPr>
      <xdr:grpSpPr>
        <a:xfrm>
          <a:off x="8747389" y="1117847"/>
          <a:ext cx="3313778" cy="524870"/>
          <a:chOff x="1752600" y="799094"/>
          <a:chExt cx="3330587" cy="517026"/>
        </a:xfrm>
      </xdr:grpSpPr>
      <xdr:sp macro="" textlink="">
        <xdr:nvSpPr>
          <xdr:cNvPr id="143" name="Rectangle 142">
            <a:extLst>
              <a:ext uri="{FF2B5EF4-FFF2-40B4-BE49-F238E27FC236}">
                <a16:creationId xmlns:a16="http://schemas.microsoft.com/office/drawing/2014/main" id="{00000000-0008-0000-1400-00008F000000}"/>
              </a:ext>
            </a:extLst>
          </xdr:cNvPr>
          <xdr:cNvSpPr/>
        </xdr:nvSpPr>
        <xdr:spPr>
          <a:xfrm>
            <a:off x="1752600" y="1011357"/>
            <a:ext cx="3330587" cy="304763"/>
          </a:xfrm>
          <a:prstGeom prst="rect">
            <a:avLst/>
          </a:prstGeom>
        </xdr:spPr>
        <xdr:txBody>
          <a:bodyPr wrap="square" anchor="ctr">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ct val="150000"/>
              </a:lnSpc>
            </a:pPr>
            <a:r>
              <a:rPr lang="en-US" sz="1050">
                <a:latin typeface="Arial" panose="020B0604020202020204" pitchFamily="34" charset="0"/>
                <a:cs typeface="Arial" panose="020B0604020202020204" pitchFamily="34" charset="0"/>
              </a:rPr>
              <a:t>1     2     3     4      5     6    7     8    9    10    11   12</a:t>
            </a:r>
          </a:p>
        </xdr:txBody>
      </xdr:sp>
      <xdr:sp macro="" textlink="">
        <xdr:nvSpPr>
          <xdr:cNvPr id="144" name="Rectangle 143">
            <a:extLst>
              <a:ext uri="{FF2B5EF4-FFF2-40B4-BE49-F238E27FC236}">
                <a16:creationId xmlns:a16="http://schemas.microsoft.com/office/drawing/2014/main" id="{00000000-0008-0000-1400-000090000000}"/>
              </a:ext>
            </a:extLst>
          </xdr:cNvPr>
          <xdr:cNvSpPr/>
        </xdr:nvSpPr>
        <xdr:spPr>
          <a:xfrm>
            <a:off x="2004536" y="799094"/>
            <a:ext cx="492443" cy="276999"/>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latin typeface="Arial" panose="020B0604020202020204" pitchFamily="34" charset="0"/>
                <a:cs typeface="Arial" panose="020B0604020202020204" pitchFamily="34" charset="0"/>
              </a:rPr>
              <a:t>Veh</a:t>
            </a:r>
          </a:p>
        </xdr:txBody>
      </xdr:sp>
      <xdr:cxnSp macro="">
        <xdr:nvCxnSpPr>
          <xdr:cNvPr id="145" name="Straight Connector 144">
            <a:extLst>
              <a:ext uri="{FF2B5EF4-FFF2-40B4-BE49-F238E27FC236}">
                <a16:creationId xmlns:a16="http://schemas.microsoft.com/office/drawing/2014/main" id="{00000000-0008-0000-1400-000091000000}"/>
              </a:ext>
            </a:extLst>
          </xdr:cNvPr>
          <xdr:cNvCxnSpPr>
            <a:cxnSpLocks/>
          </xdr:cNvCxnSpPr>
        </xdr:nvCxnSpPr>
        <xdr:spPr>
          <a:xfrm>
            <a:off x="1828799" y="1070739"/>
            <a:ext cx="838201" cy="0"/>
          </a:xfrm>
          <a:prstGeom prst="line">
            <a:avLst/>
          </a:prstGeom>
        </xdr:spPr>
        <xdr:style>
          <a:lnRef idx="1">
            <a:schemeClr val="dk1"/>
          </a:lnRef>
          <a:fillRef idx="0">
            <a:schemeClr val="dk1"/>
          </a:fillRef>
          <a:effectRef idx="0">
            <a:schemeClr val="dk1"/>
          </a:effectRef>
          <a:fontRef idx="minor">
            <a:schemeClr val="tx1"/>
          </a:fontRef>
        </xdr:style>
      </xdr:cxnSp>
      <xdr:sp macro="" textlink="">
        <xdr:nvSpPr>
          <xdr:cNvPr id="146" name="Rectangle 145">
            <a:extLst>
              <a:ext uri="{FF2B5EF4-FFF2-40B4-BE49-F238E27FC236}">
                <a16:creationId xmlns:a16="http://schemas.microsoft.com/office/drawing/2014/main" id="{00000000-0008-0000-1400-000092000000}"/>
              </a:ext>
            </a:extLst>
          </xdr:cNvPr>
          <xdr:cNvSpPr/>
        </xdr:nvSpPr>
        <xdr:spPr>
          <a:xfrm>
            <a:off x="3105585" y="825337"/>
            <a:ext cx="407484" cy="276999"/>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latin typeface="Arial" panose="020B0604020202020204" pitchFamily="34" charset="0"/>
                <a:cs typeface="Arial" panose="020B0604020202020204" pitchFamily="34" charset="0"/>
              </a:rPr>
              <a:t>6 h</a:t>
            </a:r>
          </a:p>
        </xdr:txBody>
      </xdr:sp>
      <xdr:sp macro="" textlink="">
        <xdr:nvSpPr>
          <xdr:cNvPr id="147" name="Rectangle 146">
            <a:extLst>
              <a:ext uri="{FF2B5EF4-FFF2-40B4-BE49-F238E27FC236}">
                <a16:creationId xmlns:a16="http://schemas.microsoft.com/office/drawing/2014/main" id="{00000000-0008-0000-1400-000093000000}"/>
              </a:ext>
            </a:extLst>
          </xdr:cNvPr>
          <xdr:cNvSpPr/>
        </xdr:nvSpPr>
        <xdr:spPr>
          <a:xfrm>
            <a:off x="4106931" y="799094"/>
            <a:ext cx="492443" cy="276999"/>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latin typeface="Arial" panose="020B0604020202020204" pitchFamily="34" charset="0"/>
                <a:cs typeface="Arial" panose="020B0604020202020204" pitchFamily="34" charset="0"/>
              </a:rPr>
              <a:t>24 h</a:t>
            </a:r>
          </a:p>
        </xdr:txBody>
      </xdr:sp>
      <xdr:cxnSp macro="">
        <xdr:nvCxnSpPr>
          <xdr:cNvPr id="148" name="Straight Connector 147">
            <a:extLst>
              <a:ext uri="{FF2B5EF4-FFF2-40B4-BE49-F238E27FC236}">
                <a16:creationId xmlns:a16="http://schemas.microsoft.com/office/drawing/2014/main" id="{00000000-0008-0000-1400-000094000000}"/>
              </a:ext>
            </a:extLst>
          </xdr:cNvPr>
          <xdr:cNvCxnSpPr>
            <a:cxnSpLocks/>
          </xdr:cNvCxnSpPr>
        </xdr:nvCxnSpPr>
        <xdr:spPr>
          <a:xfrm>
            <a:off x="2895599" y="1066800"/>
            <a:ext cx="838201" cy="0"/>
          </a:xfrm>
          <a:prstGeom prst="line">
            <a:avLst/>
          </a:prstGeom>
        </xdr:spPr>
        <xdr:style>
          <a:lnRef idx="1">
            <a:schemeClr val="dk1"/>
          </a:lnRef>
          <a:fillRef idx="0">
            <a:schemeClr val="dk1"/>
          </a:fillRef>
          <a:effectRef idx="0">
            <a:schemeClr val="dk1"/>
          </a:effectRef>
          <a:fontRef idx="minor">
            <a:schemeClr val="tx1"/>
          </a:fontRef>
        </xdr:style>
      </xdr:cxnSp>
      <xdr:cxnSp macro="">
        <xdr:nvCxnSpPr>
          <xdr:cNvPr id="149" name="Straight Connector 148">
            <a:extLst>
              <a:ext uri="{FF2B5EF4-FFF2-40B4-BE49-F238E27FC236}">
                <a16:creationId xmlns:a16="http://schemas.microsoft.com/office/drawing/2014/main" id="{00000000-0008-0000-1400-000095000000}"/>
              </a:ext>
            </a:extLst>
          </xdr:cNvPr>
          <xdr:cNvCxnSpPr>
            <a:cxnSpLocks/>
          </xdr:cNvCxnSpPr>
        </xdr:nvCxnSpPr>
        <xdr:spPr>
          <a:xfrm flipV="1">
            <a:off x="3886200" y="1062448"/>
            <a:ext cx="838201" cy="4352"/>
          </a:xfrm>
          <a:prstGeom prst="line">
            <a:avLst/>
          </a:prstGeom>
        </xdr:spPr>
        <xdr:style>
          <a:lnRef idx="1">
            <a:schemeClr val="dk1"/>
          </a:lnRef>
          <a:fillRef idx="0">
            <a:schemeClr val="dk1"/>
          </a:fillRef>
          <a:effectRef idx="0">
            <a:schemeClr val="dk1"/>
          </a:effectRef>
          <a:fontRef idx="minor">
            <a:schemeClr val="tx1"/>
          </a:fontRef>
        </xdr:style>
      </xdr:cxnSp>
    </xdr:grpSp>
    <xdr:clientData/>
  </xdr:twoCellAnchor>
  <xdr:twoCellAnchor>
    <xdr:from>
      <xdr:col>19</xdr:col>
      <xdr:colOff>319195</xdr:colOff>
      <xdr:row>23</xdr:row>
      <xdr:rowOff>3077</xdr:rowOff>
    </xdr:from>
    <xdr:to>
      <xdr:col>21</xdr:col>
      <xdr:colOff>65448</xdr:colOff>
      <xdr:row>24</xdr:row>
      <xdr:rowOff>72843</xdr:rowOff>
    </xdr:to>
    <xdr:sp macro="" textlink="">
      <xdr:nvSpPr>
        <xdr:cNvPr id="118" name="Rectangle 117">
          <a:extLst>
            <a:ext uri="{FF2B5EF4-FFF2-40B4-BE49-F238E27FC236}">
              <a16:creationId xmlns:a16="http://schemas.microsoft.com/office/drawing/2014/main" id="{00000000-0008-0000-1400-000076000000}"/>
            </a:ext>
          </a:extLst>
        </xdr:cNvPr>
        <xdr:cNvSpPr/>
      </xdr:nvSpPr>
      <xdr:spPr>
        <a:xfrm>
          <a:off x="12022245" y="4238527"/>
          <a:ext cx="978153" cy="253916"/>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l-GR" sz="1050">
              <a:latin typeface="Arial" panose="020B0604020202020204" pitchFamily="34" charset="0"/>
              <a:cs typeface="Arial" panose="020B0604020202020204" pitchFamily="34" charset="0"/>
            </a:rPr>
            <a:t>β</a:t>
          </a:r>
          <a:r>
            <a:rPr lang="en-US" sz="1050">
              <a:latin typeface="Arial" panose="020B0604020202020204" pitchFamily="34" charset="0"/>
              <a:cs typeface="Arial" panose="020B0604020202020204" pitchFamily="34" charset="0"/>
            </a:rPr>
            <a:t>-actin (scbt)</a:t>
          </a:r>
        </a:p>
      </xdr:txBody>
    </xdr:sp>
    <xdr:clientData/>
  </xdr:twoCellAnchor>
  <xdr:twoCellAnchor>
    <xdr:from>
      <xdr:col>19</xdr:col>
      <xdr:colOff>319195</xdr:colOff>
      <xdr:row>21</xdr:row>
      <xdr:rowOff>32284</xdr:rowOff>
    </xdr:from>
    <xdr:to>
      <xdr:col>20</xdr:col>
      <xdr:colOff>551554</xdr:colOff>
      <xdr:row>22</xdr:row>
      <xdr:rowOff>102050</xdr:rowOff>
    </xdr:to>
    <xdr:sp macro="" textlink="">
      <xdr:nvSpPr>
        <xdr:cNvPr id="119" name="Rectangle 118">
          <a:extLst>
            <a:ext uri="{FF2B5EF4-FFF2-40B4-BE49-F238E27FC236}">
              <a16:creationId xmlns:a16="http://schemas.microsoft.com/office/drawing/2014/main" id="{00000000-0008-0000-1400-000077000000}"/>
            </a:ext>
          </a:extLst>
        </xdr:cNvPr>
        <xdr:cNvSpPr/>
      </xdr:nvSpPr>
      <xdr:spPr>
        <a:xfrm>
          <a:off x="12022245" y="3899434"/>
          <a:ext cx="848309" cy="253916"/>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50">
              <a:latin typeface="Arial" panose="020B0604020202020204" pitchFamily="34" charset="0"/>
              <a:cs typeface="Arial" panose="020B0604020202020204" pitchFamily="34" charset="0"/>
            </a:rPr>
            <a:t>IKZF2 (cst)</a:t>
          </a:r>
        </a:p>
      </xdr:txBody>
    </xdr:sp>
    <xdr:clientData/>
  </xdr:twoCellAnchor>
  <xdr:twoCellAnchor editAs="oneCell">
    <xdr:from>
      <xdr:col>7</xdr:col>
      <xdr:colOff>423831</xdr:colOff>
      <xdr:row>8</xdr:row>
      <xdr:rowOff>132049</xdr:rowOff>
    </xdr:from>
    <xdr:to>
      <xdr:col>13</xdr:col>
      <xdr:colOff>381117</xdr:colOff>
      <xdr:row>17</xdr:row>
      <xdr:rowOff>65222</xdr:rowOff>
    </xdr:to>
    <xdr:pic>
      <xdr:nvPicPr>
        <xdr:cNvPr id="120" name="Picture 119">
          <a:extLst>
            <a:ext uri="{FF2B5EF4-FFF2-40B4-BE49-F238E27FC236}">
              <a16:creationId xmlns:a16="http://schemas.microsoft.com/office/drawing/2014/main" id="{00000000-0008-0000-1400-000078000000}"/>
            </a:ext>
          </a:extLst>
        </xdr:cNvPr>
        <xdr:cNvPicPr/>
      </xdr:nvPicPr>
      <xdr:blipFill>
        <a:blip xmlns:r="http://schemas.openxmlformats.org/officeDocument/2006/relationships" r:embed="rId1"/>
        <a:stretch>
          <a:fillRect/>
        </a:stretch>
      </xdr:blipFill>
      <xdr:spPr>
        <a:xfrm>
          <a:off x="4711949" y="1626167"/>
          <a:ext cx="3632815" cy="1614055"/>
        </a:xfrm>
        <a:prstGeom prst="rect">
          <a:avLst/>
        </a:prstGeom>
      </xdr:spPr>
    </xdr:pic>
    <xdr:clientData/>
  </xdr:twoCellAnchor>
  <xdr:twoCellAnchor editAs="oneCell">
    <xdr:from>
      <xdr:col>13</xdr:col>
      <xdr:colOff>381117</xdr:colOff>
      <xdr:row>8</xdr:row>
      <xdr:rowOff>128109</xdr:rowOff>
    </xdr:from>
    <xdr:to>
      <xdr:col>19</xdr:col>
      <xdr:colOff>332020</xdr:colOff>
      <xdr:row>17</xdr:row>
      <xdr:rowOff>25203</xdr:rowOff>
    </xdr:to>
    <xdr:pic>
      <xdr:nvPicPr>
        <xdr:cNvPr id="121" name="Picture 120">
          <a:extLst>
            <a:ext uri="{FF2B5EF4-FFF2-40B4-BE49-F238E27FC236}">
              <a16:creationId xmlns:a16="http://schemas.microsoft.com/office/drawing/2014/main" id="{00000000-0008-0000-1400-000079000000}"/>
            </a:ext>
          </a:extLst>
        </xdr:cNvPr>
        <xdr:cNvPicPr/>
      </xdr:nvPicPr>
      <xdr:blipFill>
        <a:blip xmlns:r="http://schemas.openxmlformats.org/officeDocument/2006/relationships" r:embed="rId2"/>
        <a:stretch>
          <a:fillRect/>
        </a:stretch>
      </xdr:blipFill>
      <xdr:spPr>
        <a:xfrm>
          <a:off x="8388467" y="1601309"/>
          <a:ext cx="3646603" cy="1554444"/>
        </a:xfrm>
        <a:prstGeom prst="rect">
          <a:avLst/>
        </a:prstGeom>
      </xdr:spPr>
    </xdr:pic>
    <xdr:clientData/>
  </xdr:twoCellAnchor>
  <xdr:twoCellAnchor>
    <xdr:from>
      <xdr:col>7</xdr:col>
      <xdr:colOff>362247</xdr:colOff>
      <xdr:row>15</xdr:row>
      <xdr:rowOff>76654</xdr:rowOff>
    </xdr:from>
    <xdr:to>
      <xdr:col>7</xdr:col>
      <xdr:colOff>440107</xdr:colOff>
      <xdr:row>15</xdr:row>
      <xdr:rowOff>76654</xdr:rowOff>
    </xdr:to>
    <xdr:cxnSp macro="">
      <xdr:nvCxnSpPr>
        <xdr:cNvPr id="122" name="Straight Connector 121">
          <a:extLst>
            <a:ext uri="{FF2B5EF4-FFF2-40B4-BE49-F238E27FC236}">
              <a16:creationId xmlns:a16="http://schemas.microsoft.com/office/drawing/2014/main" id="{00000000-0008-0000-1400-00007A000000}"/>
            </a:ext>
          </a:extLst>
        </xdr:cNvPr>
        <xdr:cNvCxnSpPr>
          <a:cxnSpLocks/>
        </xdr:cNvCxnSpPr>
      </xdr:nvCxnSpPr>
      <xdr:spPr>
        <a:xfrm>
          <a:off x="4673897" y="2838904"/>
          <a:ext cx="7786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362247</xdr:colOff>
      <xdr:row>13</xdr:row>
      <xdr:rowOff>73098</xdr:rowOff>
    </xdr:from>
    <xdr:to>
      <xdr:col>7</xdr:col>
      <xdr:colOff>440107</xdr:colOff>
      <xdr:row>13</xdr:row>
      <xdr:rowOff>73098</xdr:rowOff>
    </xdr:to>
    <xdr:cxnSp macro="">
      <xdr:nvCxnSpPr>
        <xdr:cNvPr id="123" name="Straight Connector 122">
          <a:extLst>
            <a:ext uri="{FF2B5EF4-FFF2-40B4-BE49-F238E27FC236}">
              <a16:creationId xmlns:a16="http://schemas.microsoft.com/office/drawing/2014/main" id="{00000000-0008-0000-1400-00007B000000}"/>
            </a:ext>
          </a:extLst>
        </xdr:cNvPr>
        <xdr:cNvCxnSpPr>
          <a:cxnSpLocks/>
        </xdr:cNvCxnSpPr>
      </xdr:nvCxnSpPr>
      <xdr:spPr>
        <a:xfrm>
          <a:off x="4673897" y="2467048"/>
          <a:ext cx="7786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362247</xdr:colOff>
      <xdr:row>11</xdr:row>
      <xdr:rowOff>45158</xdr:rowOff>
    </xdr:from>
    <xdr:to>
      <xdr:col>7</xdr:col>
      <xdr:colOff>440107</xdr:colOff>
      <xdr:row>11</xdr:row>
      <xdr:rowOff>45158</xdr:rowOff>
    </xdr:to>
    <xdr:cxnSp macro="">
      <xdr:nvCxnSpPr>
        <xdr:cNvPr id="124" name="Straight Connector 123">
          <a:extLst>
            <a:ext uri="{FF2B5EF4-FFF2-40B4-BE49-F238E27FC236}">
              <a16:creationId xmlns:a16="http://schemas.microsoft.com/office/drawing/2014/main" id="{00000000-0008-0000-1400-00007C000000}"/>
            </a:ext>
          </a:extLst>
        </xdr:cNvPr>
        <xdr:cNvCxnSpPr>
          <a:cxnSpLocks/>
        </xdr:cNvCxnSpPr>
      </xdr:nvCxnSpPr>
      <xdr:spPr>
        <a:xfrm>
          <a:off x="4673897" y="2070808"/>
          <a:ext cx="7786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461794</xdr:colOff>
      <xdr:row>10</xdr:row>
      <xdr:rowOff>106197</xdr:rowOff>
    </xdr:from>
    <xdr:to>
      <xdr:col>7</xdr:col>
      <xdr:colOff>434467</xdr:colOff>
      <xdr:row>11</xdr:row>
      <xdr:rowOff>168268</xdr:rowOff>
    </xdr:to>
    <xdr:sp macro="" textlink="">
      <xdr:nvSpPr>
        <xdr:cNvPr id="125" name="Text Box 2">
          <a:extLst>
            <a:ext uri="{FF2B5EF4-FFF2-40B4-BE49-F238E27FC236}">
              <a16:creationId xmlns:a16="http://schemas.microsoft.com/office/drawing/2014/main" id="{00000000-0008-0000-1400-00007D000000}"/>
            </a:ext>
          </a:extLst>
        </xdr:cNvPr>
        <xdr:cNvSpPr txBox="1">
          <a:spLocks noChangeArrowheads="1"/>
        </xdr:cNvSpPr>
      </xdr:nvSpPr>
      <xdr:spPr bwMode="auto">
        <a:xfrm>
          <a:off x="4157494" y="1947697"/>
          <a:ext cx="588623" cy="246221"/>
        </a:xfrm>
        <a:prstGeom prst="rect">
          <a:avLst/>
        </a:prstGeom>
        <a:noFill/>
        <a:ln w="9525">
          <a:noFill/>
          <a:miter lim="800000"/>
          <a:headEnd/>
          <a:tailEnd/>
        </a:ln>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00" i="1">
              <a:latin typeface="Arial" panose="020B0604020202020204" pitchFamily="34" charset="0"/>
              <a:cs typeface="Arial" panose="020B0604020202020204" pitchFamily="34" charset="0"/>
            </a:rPr>
            <a:t>90 kDa</a:t>
          </a:r>
        </a:p>
      </xdr:txBody>
    </xdr:sp>
    <xdr:clientData/>
  </xdr:twoCellAnchor>
  <xdr:twoCellAnchor>
    <xdr:from>
      <xdr:col>6</xdr:col>
      <xdr:colOff>461794</xdr:colOff>
      <xdr:row>12</xdr:row>
      <xdr:rowOff>139613</xdr:rowOff>
    </xdr:from>
    <xdr:to>
      <xdr:col>7</xdr:col>
      <xdr:colOff>434467</xdr:colOff>
      <xdr:row>14</xdr:row>
      <xdr:rowOff>17534</xdr:rowOff>
    </xdr:to>
    <xdr:sp macro="" textlink="">
      <xdr:nvSpPr>
        <xdr:cNvPr id="126" name="Text Box 2">
          <a:extLst>
            <a:ext uri="{FF2B5EF4-FFF2-40B4-BE49-F238E27FC236}">
              <a16:creationId xmlns:a16="http://schemas.microsoft.com/office/drawing/2014/main" id="{00000000-0008-0000-1400-00007E000000}"/>
            </a:ext>
          </a:extLst>
        </xdr:cNvPr>
        <xdr:cNvSpPr txBox="1">
          <a:spLocks noChangeArrowheads="1"/>
        </xdr:cNvSpPr>
      </xdr:nvSpPr>
      <xdr:spPr bwMode="auto">
        <a:xfrm>
          <a:off x="4157494" y="2349413"/>
          <a:ext cx="588623" cy="246221"/>
        </a:xfrm>
        <a:prstGeom prst="rect">
          <a:avLst/>
        </a:prstGeom>
        <a:noFill/>
        <a:ln w="9525">
          <a:noFill/>
          <a:miter lim="800000"/>
          <a:headEnd/>
          <a:tailEnd/>
        </a:ln>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00" i="1">
              <a:latin typeface="Arial" panose="020B0604020202020204" pitchFamily="34" charset="0"/>
              <a:cs typeface="Arial" panose="020B0604020202020204" pitchFamily="34" charset="0"/>
            </a:rPr>
            <a:t>50 kDa</a:t>
          </a:r>
        </a:p>
      </xdr:txBody>
    </xdr:sp>
    <xdr:clientData/>
  </xdr:twoCellAnchor>
  <xdr:twoCellAnchor>
    <xdr:from>
      <xdr:col>6</xdr:col>
      <xdr:colOff>461794</xdr:colOff>
      <xdr:row>14</xdr:row>
      <xdr:rowOff>135173</xdr:rowOff>
    </xdr:from>
    <xdr:to>
      <xdr:col>7</xdr:col>
      <xdr:colOff>434467</xdr:colOff>
      <xdr:row>16</xdr:row>
      <xdr:rowOff>13094</xdr:rowOff>
    </xdr:to>
    <xdr:sp macro="" textlink="">
      <xdr:nvSpPr>
        <xdr:cNvPr id="127" name="Text Box 2">
          <a:extLst>
            <a:ext uri="{FF2B5EF4-FFF2-40B4-BE49-F238E27FC236}">
              <a16:creationId xmlns:a16="http://schemas.microsoft.com/office/drawing/2014/main" id="{00000000-0008-0000-1400-00007F000000}"/>
            </a:ext>
          </a:extLst>
        </xdr:cNvPr>
        <xdr:cNvSpPr txBox="1">
          <a:spLocks noChangeArrowheads="1"/>
        </xdr:cNvSpPr>
      </xdr:nvSpPr>
      <xdr:spPr bwMode="auto">
        <a:xfrm>
          <a:off x="4157494" y="2713273"/>
          <a:ext cx="588623" cy="246221"/>
        </a:xfrm>
        <a:prstGeom prst="rect">
          <a:avLst/>
        </a:prstGeom>
        <a:noFill/>
        <a:ln w="9525">
          <a:noFill/>
          <a:miter lim="800000"/>
          <a:headEnd/>
          <a:tailEnd/>
        </a:ln>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00" i="1">
              <a:latin typeface="Arial" panose="020B0604020202020204" pitchFamily="34" charset="0"/>
              <a:cs typeface="Arial" panose="020B0604020202020204" pitchFamily="34" charset="0"/>
            </a:rPr>
            <a:t>30 kDa</a:t>
          </a:r>
        </a:p>
      </xdr:txBody>
    </xdr:sp>
    <xdr:clientData/>
  </xdr:twoCellAnchor>
  <xdr:twoCellAnchor editAs="oneCell">
    <xdr:from>
      <xdr:col>7</xdr:col>
      <xdr:colOff>423831</xdr:colOff>
      <xdr:row>18</xdr:row>
      <xdr:rowOff>34815</xdr:rowOff>
    </xdr:from>
    <xdr:to>
      <xdr:col>13</xdr:col>
      <xdr:colOff>360735</xdr:colOff>
      <xdr:row>25</xdr:row>
      <xdr:rowOff>111114</xdr:rowOff>
    </xdr:to>
    <xdr:pic>
      <xdr:nvPicPr>
        <xdr:cNvPr id="128" name="Picture 127">
          <a:extLst>
            <a:ext uri="{FF2B5EF4-FFF2-40B4-BE49-F238E27FC236}">
              <a16:creationId xmlns:a16="http://schemas.microsoft.com/office/drawing/2014/main" id="{00000000-0008-0000-1400-000080000000}"/>
            </a:ext>
          </a:extLst>
        </xdr:cNvPr>
        <xdr:cNvPicPr/>
      </xdr:nvPicPr>
      <xdr:blipFill>
        <a:blip xmlns:r="http://schemas.openxmlformats.org/officeDocument/2006/relationships" r:embed="rId3"/>
        <a:stretch>
          <a:fillRect/>
        </a:stretch>
      </xdr:blipFill>
      <xdr:spPr>
        <a:xfrm>
          <a:off x="4735481" y="3349515"/>
          <a:ext cx="3632604" cy="1365349"/>
        </a:xfrm>
        <a:prstGeom prst="rect">
          <a:avLst/>
        </a:prstGeom>
      </xdr:spPr>
    </xdr:pic>
    <xdr:clientData/>
  </xdr:twoCellAnchor>
  <xdr:twoCellAnchor editAs="oneCell">
    <xdr:from>
      <xdr:col>13</xdr:col>
      <xdr:colOff>382291</xdr:colOff>
      <xdr:row>18</xdr:row>
      <xdr:rowOff>56440</xdr:rowOff>
    </xdr:from>
    <xdr:to>
      <xdr:col>19</xdr:col>
      <xdr:colOff>319195</xdr:colOff>
      <xdr:row>25</xdr:row>
      <xdr:rowOff>69129</xdr:rowOff>
    </xdr:to>
    <xdr:pic>
      <xdr:nvPicPr>
        <xdr:cNvPr id="129" name="Picture 128">
          <a:extLst>
            <a:ext uri="{FF2B5EF4-FFF2-40B4-BE49-F238E27FC236}">
              <a16:creationId xmlns:a16="http://schemas.microsoft.com/office/drawing/2014/main" id="{00000000-0008-0000-1400-000081000000}"/>
            </a:ext>
          </a:extLst>
        </xdr:cNvPr>
        <xdr:cNvPicPr/>
      </xdr:nvPicPr>
      <xdr:blipFill>
        <a:blip xmlns:r="http://schemas.openxmlformats.org/officeDocument/2006/relationships" r:embed="rId4"/>
        <a:stretch>
          <a:fillRect/>
        </a:stretch>
      </xdr:blipFill>
      <xdr:spPr>
        <a:xfrm>
          <a:off x="8389641" y="3371140"/>
          <a:ext cx="3632604" cy="1301739"/>
        </a:xfrm>
        <a:prstGeom prst="rect">
          <a:avLst/>
        </a:prstGeom>
      </xdr:spPr>
    </xdr:pic>
    <xdr:clientData/>
  </xdr:twoCellAnchor>
  <xdr:twoCellAnchor>
    <xdr:from>
      <xdr:col>7</xdr:col>
      <xdr:colOff>285084</xdr:colOff>
      <xdr:row>24</xdr:row>
      <xdr:rowOff>86969</xdr:rowOff>
    </xdr:from>
    <xdr:to>
      <xdr:col>7</xdr:col>
      <xdr:colOff>362944</xdr:colOff>
      <xdr:row>24</xdr:row>
      <xdr:rowOff>86969</xdr:rowOff>
    </xdr:to>
    <xdr:cxnSp macro="">
      <xdr:nvCxnSpPr>
        <xdr:cNvPr id="130" name="Straight Connector 129">
          <a:extLst>
            <a:ext uri="{FF2B5EF4-FFF2-40B4-BE49-F238E27FC236}">
              <a16:creationId xmlns:a16="http://schemas.microsoft.com/office/drawing/2014/main" id="{00000000-0008-0000-1400-000082000000}"/>
            </a:ext>
          </a:extLst>
        </xdr:cNvPr>
        <xdr:cNvCxnSpPr>
          <a:cxnSpLocks/>
        </xdr:cNvCxnSpPr>
      </xdr:nvCxnSpPr>
      <xdr:spPr>
        <a:xfrm>
          <a:off x="4596734" y="4506569"/>
          <a:ext cx="7786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285084</xdr:colOff>
      <xdr:row>22</xdr:row>
      <xdr:rowOff>65125</xdr:rowOff>
    </xdr:from>
    <xdr:to>
      <xdr:col>7</xdr:col>
      <xdr:colOff>362944</xdr:colOff>
      <xdr:row>22</xdr:row>
      <xdr:rowOff>65125</xdr:rowOff>
    </xdr:to>
    <xdr:cxnSp macro="">
      <xdr:nvCxnSpPr>
        <xdr:cNvPr id="131" name="Straight Connector 130">
          <a:extLst>
            <a:ext uri="{FF2B5EF4-FFF2-40B4-BE49-F238E27FC236}">
              <a16:creationId xmlns:a16="http://schemas.microsoft.com/office/drawing/2014/main" id="{00000000-0008-0000-1400-000083000000}"/>
            </a:ext>
          </a:extLst>
        </xdr:cNvPr>
        <xdr:cNvCxnSpPr>
          <a:cxnSpLocks/>
        </xdr:cNvCxnSpPr>
      </xdr:nvCxnSpPr>
      <xdr:spPr>
        <a:xfrm>
          <a:off x="4596734" y="4116425"/>
          <a:ext cx="7786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285084</xdr:colOff>
      <xdr:row>20</xdr:row>
      <xdr:rowOff>55473</xdr:rowOff>
    </xdr:from>
    <xdr:to>
      <xdr:col>7</xdr:col>
      <xdr:colOff>362944</xdr:colOff>
      <xdr:row>20</xdr:row>
      <xdr:rowOff>55473</xdr:rowOff>
    </xdr:to>
    <xdr:cxnSp macro="">
      <xdr:nvCxnSpPr>
        <xdr:cNvPr id="132" name="Straight Connector 131">
          <a:extLst>
            <a:ext uri="{FF2B5EF4-FFF2-40B4-BE49-F238E27FC236}">
              <a16:creationId xmlns:a16="http://schemas.microsoft.com/office/drawing/2014/main" id="{00000000-0008-0000-1400-000084000000}"/>
            </a:ext>
          </a:extLst>
        </xdr:cNvPr>
        <xdr:cNvCxnSpPr>
          <a:cxnSpLocks/>
        </xdr:cNvCxnSpPr>
      </xdr:nvCxnSpPr>
      <xdr:spPr>
        <a:xfrm>
          <a:off x="4596734" y="3738473"/>
          <a:ext cx="7786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384631</xdr:colOff>
      <xdr:row>19</xdr:row>
      <xdr:rowOff>116512</xdr:rowOff>
    </xdr:from>
    <xdr:to>
      <xdr:col>7</xdr:col>
      <xdr:colOff>357304</xdr:colOff>
      <xdr:row>20</xdr:row>
      <xdr:rowOff>178583</xdr:rowOff>
    </xdr:to>
    <xdr:sp macro="" textlink="">
      <xdr:nvSpPr>
        <xdr:cNvPr id="133" name="Text Box 2">
          <a:extLst>
            <a:ext uri="{FF2B5EF4-FFF2-40B4-BE49-F238E27FC236}">
              <a16:creationId xmlns:a16="http://schemas.microsoft.com/office/drawing/2014/main" id="{00000000-0008-0000-1400-000085000000}"/>
            </a:ext>
          </a:extLst>
        </xdr:cNvPr>
        <xdr:cNvSpPr txBox="1">
          <a:spLocks noChangeArrowheads="1"/>
        </xdr:cNvSpPr>
      </xdr:nvSpPr>
      <xdr:spPr bwMode="auto">
        <a:xfrm>
          <a:off x="4080331" y="3615362"/>
          <a:ext cx="588623" cy="246221"/>
        </a:xfrm>
        <a:prstGeom prst="rect">
          <a:avLst/>
        </a:prstGeom>
        <a:noFill/>
        <a:ln w="9525">
          <a:noFill/>
          <a:miter lim="800000"/>
          <a:headEnd/>
          <a:tailEnd/>
        </a:ln>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00" i="1">
              <a:latin typeface="Arial" panose="020B0604020202020204" pitchFamily="34" charset="0"/>
              <a:cs typeface="Arial" panose="020B0604020202020204" pitchFamily="34" charset="0"/>
            </a:rPr>
            <a:t>90 kDa</a:t>
          </a:r>
        </a:p>
      </xdr:txBody>
    </xdr:sp>
    <xdr:clientData/>
  </xdr:twoCellAnchor>
  <xdr:twoCellAnchor>
    <xdr:from>
      <xdr:col>6</xdr:col>
      <xdr:colOff>384631</xdr:colOff>
      <xdr:row>21</xdr:row>
      <xdr:rowOff>131640</xdr:rowOff>
    </xdr:from>
    <xdr:to>
      <xdr:col>7</xdr:col>
      <xdr:colOff>357304</xdr:colOff>
      <xdr:row>23</xdr:row>
      <xdr:rowOff>9561</xdr:rowOff>
    </xdr:to>
    <xdr:sp macro="" textlink="">
      <xdr:nvSpPr>
        <xdr:cNvPr id="134" name="Text Box 2">
          <a:extLst>
            <a:ext uri="{FF2B5EF4-FFF2-40B4-BE49-F238E27FC236}">
              <a16:creationId xmlns:a16="http://schemas.microsoft.com/office/drawing/2014/main" id="{00000000-0008-0000-1400-000086000000}"/>
            </a:ext>
          </a:extLst>
        </xdr:cNvPr>
        <xdr:cNvSpPr txBox="1">
          <a:spLocks noChangeArrowheads="1"/>
        </xdr:cNvSpPr>
      </xdr:nvSpPr>
      <xdr:spPr bwMode="auto">
        <a:xfrm>
          <a:off x="4080331" y="3998790"/>
          <a:ext cx="588623" cy="246221"/>
        </a:xfrm>
        <a:prstGeom prst="rect">
          <a:avLst/>
        </a:prstGeom>
        <a:noFill/>
        <a:ln w="9525">
          <a:noFill/>
          <a:miter lim="800000"/>
          <a:headEnd/>
          <a:tailEnd/>
        </a:ln>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00" i="1">
              <a:latin typeface="Arial" panose="020B0604020202020204" pitchFamily="34" charset="0"/>
              <a:cs typeface="Arial" panose="020B0604020202020204" pitchFamily="34" charset="0"/>
            </a:rPr>
            <a:t>50 kDa</a:t>
          </a:r>
        </a:p>
      </xdr:txBody>
    </xdr:sp>
    <xdr:clientData/>
  </xdr:twoCellAnchor>
  <xdr:twoCellAnchor>
    <xdr:from>
      <xdr:col>6</xdr:col>
      <xdr:colOff>384631</xdr:colOff>
      <xdr:row>23</xdr:row>
      <xdr:rowOff>145488</xdr:rowOff>
    </xdr:from>
    <xdr:to>
      <xdr:col>7</xdr:col>
      <xdr:colOff>357304</xdr:colOff>
      <xdr:row>25</xdr:row>
      <xdr:rowOff>23409</xdr:rowOff>
    </xdr:to>
    <xdr:sp macro="" textlink="">
      <xdr:nvSpPr>
        <xdr:cNvPr id="135" name="Text Box 2">
          <a:extLst>
            <a:ext uri="{FF2B5EF4-FFF2-40B4-BE49-F238E27FC236}">
              <a16:creationId xmlns:a16="http://schemas.microsoft.com/office/drawing/2014/main" id="{00000000-0008-0000-1400-000087000000}"/>
            </a:ext>
          </a:extLst>
        </xdr:cNvPr>
        <xdr:cNvSpPr txBox="1">
          <a:spLocks noChangeArrowheads="1"/>
        </xdr:cNvSpPr>
      </xdr:nvSpPr>
      <xdr:spPr bwMode="auto">
        <a:xfrm>
          <a:off x="4080331" y="4380938"/>
          <a:ext cx="588623" cy="246221"/>
        </a:xfrm>
        <a:prstGeom prst="rect">
          <a:avLst/>
        </a:prstGeom>
        <a:noFill/>
        <a:ln w="9525">
          <a:noFill/>
          <a:miter lim="800000"/>
          <a:headEnd/>
          <a:tailEnd/>
        </a:ln>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00" i="1">
              <a:latin typeface="Arial" panose="020B0604020202020204" pitchFamily="34" charset="0"/>
              <a:cs typeface="Arial" panose="020B0604020202020204" pitchFamily="34" charset="0"/>
            </a:rPr>
            <a:t>30 kDa</a:t>
          </a:r>
        </a:p>
      </xdr:txBody>
    </xdr:sp>
    <xdr:clientData/>
  </xdr:twoCellAnchor>
  <xdr:twoCellAnchor>
    <xdr:from>
      <xdr:col>7</xdr:col>
      <xdr:colOff>282036</xdr:colOff>
      <xdr:row>20</xdr:row>
      <xdr:rowOff>180441</xdr:rowOff>
    </xdr:from>
    <xdr:to>
      <xdr:col>7</xdr:col>
      <xdr:colOff>359896</xdr:colOff>
      <xdr:row>20</xdr:row>
      <xdr:rowOff>180441</xdr:rowOff>
    </xdr:to>
    <xdr:cxnSp macro="">
      <xdr:nvCxnSpPr>
        <xdr:cNvPr id="136" name="Straight Connector 135">
          <a:extLst>
            <a:ext uri="{FF2B5EF4-FFF2-40B4-BE49-F238E27FC236}">
              <a16:creationId xmlns:a16="http://schemas.microsoft.com/office/drawing/2014/main" id="{00000000-0008-0000-1400-000088000000}"/>
            </a:ext>
          </a:extLst>
        </xdr:cNvPr>
        <xdr:cNvCxnSpPr>
          <a:cxnSpLocks/>
        </xdr:cNvCxnSpPr>
      </xdr:nvCxnSpPr>
      <xdr:spPr>
        <a:xfrm>
          <a:off x="4593686" y="3863441"/>
          <a:ext cx="7786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381583</xdr:colOff>
      <xdr:row>20</xdr:row>
      <xdr:rowOff>57330</xdr:rowOff>
    </xdr:from>
    <xdr:to>
      <xdr:col>7</xdr:col>
      <xdr:colOff>354256</xdr:colOff>
      <xdr:row>21</xdr:row>
      <xdr:rowOff>119401</xdr:rowOff>
    </xdr:to>
    <xdr:sp macro="" textlink="">
      <xdr:nvSpPr>
        <xdr:cNvPr id="137" name="Text Box 2">
          <a:extLst>
            <a:ext uri="{FF2B5EF4-FFF2-40B4-BE49-F238E27FC236}">
              <a16:creationId xmlns:a16="http://schemas.microsoft.com/office/drawing/2014/main" id="{00000000-0008-0000-1400-000089000000}"/>
            </a:ext>
          </a:extLst>
        </xdr:cNvPr>
        <xdr:cNvSpPr txBox="1">
          <a:spLocks noChangeArrowheads="1"/>
        </xdr:cNvSpPr>
      </xdr:nvSpPr>
      <xdr:spPr bwMode="auto">
        <a:xfrm>
          <a:off x="4077283" y="3740330"/>
          <a:ext cx="588623" cy="246221"/>
        </a:xfrm>
        <a:prstGeom prst="rect">
          <a:avLst/>
        </a:prstGeom>
        <a:noFill/>
        <a:ln w="9525">
          <a:noFill/>
          <a:miter lim="800000"/>
          <a:headEnd/>
          <a:tailEnd/>
        </a:ln>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00" i="1">
              <a:latin typeface="Arial" panose="020B0604020202020204" pitchFamily="34" charset="0"/>
              <a:cs typeface="Arial" panose="020B0604020202020204" pitchFamily="34" charset="0"/>
            </a:rPr>
            <a:t>70 kDa</a:t>
          </a:r>
        </a:p>
      </xdr:txBody>
    </xdr:sp>
    <xdr:clientData/>
  </xdr:twoCellAnchor>
  <xdr:twoCellAnchor>
    <xdr:from>
      <xdr:col>7</xdr:col>
      <xdr:colOff>291180</xdr:colOff>
      <xdr:row>23</xdr:row>
      <xdr:rowOff>51663</xdr:rowOff>
    </xdr:from>
    <xdr:to>
      <xdr:col>7</xdr:col>
      <xdr:colOff>369040</xdr:colOff>
      <xdr:row>23</xdr:row>
      <xdr:rowOff>51663</xdr:rowOff>
    </xdr:to>
    <xdr:cxnSp macro="">
      <xdr:nvCxnSpPr>
        <xdr:cNvPr id="138" name="Straight Connector 137">
          <a:extLst>
            <a:ext uri="{FF2B5EF4-FFF2-40B4-BE49-F238E27FC236}">
              <a16:creationId xmlns:a16="http://schemas.microsoft.com/office/drawing/2014/main" id="{00000000-0008-0000-1400-00008A000000}"/>
            </a:ext>
          </a:extLst>
        </xdr:cNvPr>
        <xdr:cNvCxnSpPr>
          <a:cxnSpLocks/>
        </xdr:cNvCxnSpPr>
      </xdr:nvCxnSpPr>
      <xdr:spPr>
        <a:xfrm>
          <a:off x="4602830" y="4287113"/>
          <a:ext cx="77860" cy="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390727</xdr:colOff>
      <xdr:row>22</xdr:row>
      <xdr:rowOff>118178</xdr:rowOff>
    </xdr:from>
    <xdr:to>
      <xdr:col>7</xdr:col>
      <xdr:colOff>363400</xdr:colOff>
      <xdr:row>23</xdr:row>
      <xdr:rowOff>180249</xdr:rowOff>
    </xdr:to>
    <xdr:sp macro="" textlink="">
      <xdr:nvSpPr>
        <xdr:cNvPr id="139" name="Text Box 2">
          <a:extLst>
            <a:ext uri="{FF2B5EF4-FFF2-40B4-BE49-F238E27FC236}">
              <a16:creationId xmlns:a16="http://schemas.microsoft.com/office/drawing/2014/main" id="{00000000-0008-0000-1400-00008B000000}"/>
            </a:ext>
          </a:extLst>
        </xdr:cNvPr>
        <xdr:cNvSpPr txBox="1">
          <a:spLocks noChangeArrowheads="1"/>
        </xdr:cNvSpPr>
      </xdr:nvSpPr>
      <xdr:spPr bwMode="auto">
        <a:xfrm>
          <a:off x="4086427" y="4169478"/>
          <a:ext cx="588623" cy="246221"/>
        </a:xfrm>
        <a:prstGeom prst="rect">
          <a:avLst/>
        </a:prstGeom>
        <a:noFill/>
        <a:ln w="9525">
          <a:noFill/>
          <a:miter lim="800000"/>
          <a:headEnd/>
          <a:tailEnd/>
        </a:ln>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00" i="1">
              <a:latin typeface="Arial" panose="020B0604020202020204" pitchFamily="34" charset="0"/>
              <a:cs typeface="Arial" panose="020B0604020202020204" pitchFamily="34" charset="0"/>
            </a:rPr>
            <a:t>38 kDa</a:t>
          </a:r>
        </a:p>
      </xdr:txBody>
    </xdr:sp>
    <xdr:clientData/>
  </xdr:twoCellAnchor>
  <xdr:twoCellAnchor>
    <xdr:from>
      <xdr:col>5</xdr:col>
      <xdr:colOff>547173</xdr:colOff>
      <xdr:row>5</xdr:row>
      <xdr:rowOff>37736</xdr:rowOff>
    </xdr:from>
    <xdr:to>
      <xdr:col>7</xdr:col>
      <xdr:colOff>491340</xdr:colOff>
      <xdr:row>9</xdr:row>
      <xdr:rowOff>70577</xdr:rowOff>
    </xdr:to>
    <xdr:sp macro="" textlink="">
      <xdr:nvSpPr>
        <xdr:cNvPr id="140" name="TextBox 68">
          <a:extLst>
            <a:ext uri="{FF2B5EF4-FFF2-40B4-BE49-F238E27FC236}">
              <a16:creationId xmlns:a16="http://schemas.microsoft.com/office/drawing/2014/main" id="{00000000-0008-0000-1400-00008C000000}"/>
            </a:ext>
          </a:extLst>
        </xdr:cNvPr>
        <xdr:cNvSpPr txBox="1"/>
      </xdr:nvSpPr>
      <xdr:spPr>
        <a:xfrm>
          <a:off x="3626923" y="958486"/>
          <a:ext cx="1176067" cy="769441"/>
        </a:xfrm>
        <a:prstGeom prst="rect">
          <a:avLst/>
        </a:prstGeom>
        <a:noFill/>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100"/>
            <a:t>LI COR Chameleon® Duo Pre-stained Protein Ladder</a:t>
          </a:r>
        </a:p>
      </xdr:txBody>
    </xdr:sp>
    <xdr:clientData/>
  </xdr:twoCellAnchor>
  <xdr:twoCellAnchor>
    <xdr:from>
      <xdr:col>10</xdr:col>
      <xdr:colOff>213961</xdr:colOff>
      <xdr:row>5</xdr:row>
      <xdr:rowOff>93881</xdr:rowOff>
    </xdr:from>
    <xdr:to>
      <xdr:col>13</xdr:col>
      <xdr:colOff>81660</xdr:colOff>
      <xdr:row>5</xdr:row>
      <xdr:rowOff>93881</xdr:rowOff>
    </xdr:to>
    <xdr:cxnSp macro="">
      <xdr:nvCxnSpPr>
        <xdr:cNvPr id="141" name="Straight Connector 140">
          <a:extLst>
            <a:ext uri="{FF2B5EF4-FFF2-40B4-BE49-F238E27FC236}">
              <a16:creationId xmlns:a16="http://schemas.microsoft.com/office/drawing/2014/main" id="{00000000-0008-0000-1400-00008D000000}"/>
            </a:ext>
          </a:extLst>
        </xdr:cNvPr>
        <xdr:cNvCxnSpPr/>
      </xdr:nvCxnSpPr>
      <xdr:spPr>
        <a:xfrm>
          <a:off x="6373461" y="1014631"/>
          <a:ext cx="1715549" cy="0"/>
        </a:xfrm>
        <a:prstGeom prst="line">
          <a:avLst/>
        </a:prstGeom>
      </xdr:spPr>
      <xdr:style>
        <a:lnRef idx="2">
          <a:schemeClr val="accent1"/>
        </a:lnRef>
        <a:fillRef idx="0">
          <a:schemeClr val="accent1"/>
        </a:fillRef>
        <a:effectRef idx="1">
          <a:schemeClr val="accent1"/>
        </a:effectRef>
        <a:fontRef idx="minor">
          <a:schemeClr val="tx1"/>
        </a:fontRef>
      </xdr:style>
    </xdr:cxnSp>
    <xdr:clientData/>
  </xdr:twoCellAnchor>
  <xdr:twoCellAnchor>
    <xdr:from>
      <xdr:col>16</xdr:col>
      <xdr:colOff>62679</xdr:colOff>
      <xdr:row>5</xdr:row>
      <xdr:rowOff>37736</xdr:rowOff>
    </xdr:from>
    <xdr:to>
      <xdr:col>18</xdr:col>
      <xdr:colOff>546328</xdr:colOff>
      <xdr:row>5</xdr:row>
      <xdr:rowOff>37736</xdr:rowOff>
    </xdr:to>
    <xdr:cxnSp macro="">
      <xdr:nvCxnSpPr>
        <xdr:cNvPr id="142" name="Straight Connector 141">
          <a:extLst>
            <a:ext uri="{FF2B5EF4-FFF2-40B4-BE49-F238E27FC236}">
              <a16:creationId xmlns:a16="http://schemas.microsoft.com/office/drawing/2014/main" id="{00000000-0008-0000-1400-00008E000000}"/>
            </a:ext>
          </a:extLst>
        </xdr:cNvPr>
        <xdr:cNvCxnSpPr/>
      </xdr:nvCxnSpPr>
      <xdr:spPr>
        <a:xfrm>
          <a:off x="9917879" y="958486"/>
          <a:ext cx="1715549" cy="0"/>
        </a:xfrm>
        <a:prstGeom prst="line">
          <a:avLst/>
        </a:prstGeom>
      </xdr:spPr>
      <xdr:style>
        <a:lnRef idx="2">
          <a:schemeClr val="accent1"/>
        </a:lnRef>
        <a:fillRef idx="0">
          <a:schemeClr val="accent1"/>
        </a:fillRef>
        <a:effectRef idx="1">
          <a:schemeClr val="accent1"/>
        </a:effectRef>
        <a:fontRef idx="minor">
          <a:schemeClr val="tx1"/>
        </a:fontRef>
      </xdr:style>
    </xdr:cxnSp>
    <xdr:clientData/>
  </xdr:twoCellAnchor>
  <xdr:twoCellAnchor>
    <xdr:from>
      <xdr:col>6</xdr:col>
      <xdr:colOff>342900</xdr:colOff>
      <xdr:row>32</xdr:row>
      <xdr:rowOff>54478</xdr:rowOff>
    </xdr:from>
    <xdr:to>
      <xdr:col>21</xdr:col>
      <xdr:colOff>183297</xdr:colOff>
      <xdr:row>53</xdr:row>
      <xdr:rowOff>60886</xdr:rowOff>
    </xdr:to>
    <xdr:grpSp>
      <xdr:nvGrpSpPr>
        <xdr:cNvPr id="157" name="Group 156">
          <a:extLst>
            <a:ext uri="{FF2B5EF4-FFF2-40B4-BE49-F238E27FC236}">
              <a16:creationId xmlns:a16="http://schemas.microsoft.com/office/drawing/2014/main" id="{00000000-0008-0000-1400-00009D000000}"/>
            </a:ext>
          </a:extLst>
        </xdr:cNvPr>
        <xdr:cNvGrpSpPr/>
      </xdr:nvGrpSpPr>
      <xdr:grpSpPr>
        <a:xfrm>
          <a:off x="4018429" y="6030949"/>
          <a:ext cx="9029221" cy="3928466"/>
          <a:chOff x="1467370" y="926043"/>
          <a:chExt cx="9079647" cy="3873558"/>
        </a:xfrm>
      </xdr:grpSpPr>
      <xdr:sp macro="" textlink="">
        <xdr:nvSpPr>
          <xdr:cNvPr id="160" name="Text Box 2">
            <a:extLst>
              <a:ext uri="{FF2B5EF4-FFF2-40B4-BE49-F238E27FC236}">
                <a16:creationId xmlns:a16="http://schemas.microsoft.com/office/drawing/2014/main" id="{00000000-0008-0000-1400-0000A0000000}"/>
              </a:ext>
            </a:extLst>
          </xdr:cNvPr>
          <xdr:cNvSpPr txBox="1">
            <a:spLocks noChangeArrowheads="1"/>
          </xdr:cNvSpPr>
        </xdr:nvSpPr>
        <xdr:spPr bwMode="auto">
          <a:xfrm>
            <a:off x="1563897" y="2430236"/>
            <a:ext cx="856325" cy="338554"/>
          </a:xfrm>
          <a:prstGeom prst="rect">
            <a:avLst/>
          </a:prstGeom>
          <a:noFill/>
          <a:ln w="9525">
            <a:noFill/>
            <a:miter lim="800000"/>
            <a:headEnd/>
            <a:tailEnd/>
          </a:ln>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600" b="1">
                <a:latin typeface="Arial" panose="020B0604020202020204" pitchFamily="34" charset="0"/>
                <a:cs typeface="Arial" panose="020B0604020202020204" pitchFamily="34" charset="0"/>
              </a:rPr>
              <a:t>Spleen</a:t>
            </a:r>
          </a:p>
        </xdr:txBody>
      </xdr:sp>
      <xdr:sp macro="" textlink="">
        <xdr:nvSpPr>
          <xdr:cNvPr id="161" name="Text Box 2">
            <a:extLst>
              <a:ext uri="{FF2B5EF4-FFF2-40B4-BE49-F238E27FC236}">
                <a16:creationId xmlns:a16="http://schemas.microsoft.com/office/drawing/2014/main" id="{00000000-0008-0000-1400-0000A1000000}"/>
              </a:ext>
            </a:extLst>
          </xdr:cNvPr>
          <xdr:cNvSpPr txBox="1">
            <a:spLocks noChangeArrowheads="1"/>
          </xdr:cNvSpPr>
        </xdr:nvSpPr>
        <xdr:spPr bwMode="auto">
          <a:xfrm>
            <a:off x="1467370" y="3754756"/>
            <a:ext cx="970137" cy="338554"/>
          </a:xfrm>
          <a:prstGeom prst="rect">
            <a:avLst/>
          </a:prstGeom>
          <a:noFill/>
          <a:ln w="9525">
            <a:noFill/>
            <a:miter lim="800000"/>
            <a:headEnd/>
            <a:tailEnd/>
          </a:ln>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600" b="1">
                <a:latin typeface="Arial" panose="020B0604020202020204" pitchFamily="34" charset="0"/>
                <a:cs typeface="Arial" panose="020B0604020202020204" pitchFamily="34" charset="0"/>
              </a:rPr>
              <a:t>Thymus</a:t>
            </a:r>
          </a:p>
        </xdr:txBody>
      </xdr:sp>
      <xdr:sp macro="" textlink="">
        <xdr:nvSpPr>
          <xdr:cNvPr id="162" name="Text Box 2">
            <a:extLst>
              <a:ext uri="{FF2B5EF4-FFF2-40B4-BE49-F238E27FC236}">
                <a16:creationId xmlns:a16="http://schemas.microsoft.com/office/drawing/2014/main" id="{00000000-0008-0000-1400-0000A2000000}"/>
              </a:ext>
            </a:extLst>
          </xdr:cNvPr>
          <xdr:cNvSpPr txBox="1">
            <a:spLocks noChangeArrowheads="1"/>
          </xdr:cNvSpPr>
        </xdr:nvSpPr>
        <xdr:spPr bwMode="auto">
          <a:xfrm>
            <a:off x="4990944" y="926043"/>
            <a:ext cx="1212191" cy="584775"/>
          </a:xfrm>
          <a:prstGeom prst="rect">
            <a:avLst/>
          </a:prstGeom>
          <a:noFill/>
          <a:ln w="9525">
            <a:noFill/>
            <a:miter lim="800000"/>
            <a:headEnd/>
            <a:tailEnd/>
          </a:ln>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600" b="1" kern="0">
                <a:effectLst/>
                <a:latin typeface="Times New Roman" panose="02020603050405020304" pitchFamily="18" charset="0"/>
                <a:ea typeface="DengXian" panose="02010600030101010101" pitchFamily="2" charset="-122"/>
              </a:rPr>
              <a:t>PVTX-405</a:t>
            </a:r>
          </a:p>
          <a:p>
            <a:r>
              <a:rPr lang="en-US" sz="1600" b="1">
                <a:latin typeface="Arial" panose="020B0604020202020204" pitchFamily="34" charset="0"/>
                <a:cs typeface="Arial" panose="020B0604020202020204" pitchFamily="34" charset="0"/>
              </a:rPr>
              <a:t>(30 mg/kg)</a:t>
            </a:r>
          </a:p>
        </xdr:txBody>
      </xdr:sp>
      <xdr:sp macro="" textlink="">
        <xdr:nvSpPr>
          <xdr:cNvPr id="163" name="Rectangle 162">
            <a:extLst>
              <a:ext uri="{FF2B5EF4-FFF2-40B4-BE49-F238E27FC236}">
                <a16:creationId xmlns:a16="http://schemas.microsoft.com/office/drawing/2014/main" id="{00000000-0008-0000-1400-0000A3000000}"/>
              </a:ext>
            </a:extLst>
          </xdr:cNvPr>
          <xdr:cNvSpPr/>
        </xdr:nvSpPr>
        <xdr:spPr>
          <a:xfrm>
            <a:off x="9568864" y="3052723"/>
            <a:ext cx="978153" cy="253916"/>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l-GR" sz="1050">
                <a:latin typeface="Arial" panose="020B0604020202020204" pitchFamily="34" charset="0"/>
                <a:cs typeface="Arial" panose="020B0604020202020204" pitchFamily="34" charset="0"/>
              </a:rPr>
              <a:t>β</a:t>
            </a:r>
            <a:r>
              <a:rPr lang="en-US" sz="1050">
                <a:latin typeface="Arial" panose="020B0604020202020204" pitchFamily="34" charset="0"/>
                <a:cs typeface="Arial" panose="020B0604020202020204" pitchFamily="34" charset="0"/>
              </a:rPr>
              <a:t>-actin (scbt)</a:t>
            </a:r>
          </a:p>
        </xdr:txBody>
      </xdr:sp>
      <xdr:sp macro="" textlink="">
        <xdr:nvSpPr>
          <xdr:cNvPr id="164" name="Rectangle 163">
            <a:extLst>
              <a:ext uri="{FF2B5EF4-FFF2-40B4-BE49-F238E27FC236}">
                <a16:creationId xmlns:a16="http://schemas.microsoft.com/office/drawing/2014/main" id="{00000000-0008-0000-1400-0000A4000000}"/>
              </a:ext>
            </a:extLst>
          </xdr:cNvPr>
          <xdr:cNvSpPr/>
        </xdr:nvSpPr>
        <xdr:spPr>
          <a:xfrm>
            <a:off x="9568864" y="2713630"/>
            <a:ext cx="848309" cy="253916"/>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50">
                <a:latin typeface="Arial" panose="020B0604020202020204" pitchFamily="34" charset="0"/>
                <a:cs typeface="Arial" panose="020B0604020202020204" pitchFamily="34" charset="0"/>
              </a:rPr>
              <a:t>IKZF2 (cst)</a:t>
            </a:r>
          </a:p>
        </xdr:txBody>
      </xdr:sp>
      <xdr:pic>
        <xdr:nvPicPr>
          <xdr:cNvPr id="165" name="Picture 164">
            <a:extLst>
              <a:ext uri="{FF2B5EF4-FFF2-40B4-BE49-F238E27FC236}">
                <a16:creationId xmlns:a16="http://schemas.microsoft.com/office/drawing/2014/main" id="{00000000-0008-0000-1400-0000A5000000}"/>
              </a:ext>
            </a:extLst>
          </xdr:cNvPr>
          <xdr:cNvPicPr/>
        </xdr:nvPicPr>
        <xdr:blipFill>
          <a:blip xmlns:r="http://schemas.openxmlformats.org/officeDocument/2006/relationships" r:embed="rId5"/>
          <a:stretch>
            <a:fillRect/>
          </a:stretch>
        </xdr:blipFill>
        <xdr:spPr>
          <a:xfrm>
            <a:off x="3082436" y="2152551"/>
            <a:ext cx="3672769" cy="1306032"/>
          </a:xfrm>
          <a:prstGeom prst="rect">
            <a:avLst/>
          </a:prstGeom>
        </xdr:spPr>
      </xdr:pic>
      <xdr:pic>
        <xdr:nvPicPr>
          <xdr:cNvPr id="166" name="Picture 165">
            <a:extLst>
              <a:ext uri="{FF2B5EF4-FFF2-40B4-BE49-F238E27FC236}">
                <a16:creationId xmlns:a16="http://schemas.microsoft.com/office/drawing/2014/main" id="{00000000-0008-0000-1400-0000A6000000}"/>
              </a:ext>
            </a:extLst>
          </xdr:cNvPr>
          <xdr:cNvPicPr/>
        </xdr:nvPicPr>
        <xdr:blipFill>
          <a:blip xmlns:r="http://schemas.openxmlformats.org/officeDocument/2006/relationships" r:embed="rId6"/>
          <a:stretch>
            <a:fillRect/>
          </a:stretch>
        </xdr:blipFill>
        <xdr:spPr>
          <a:xfrm>
            <a:off x="3082439" y="3528152"/>
            <a:ext cx="3654638" cy="1271449"/>
          </a:xfrm>
          <a:prstGeom prst="rect">
            <a:avLst/>
          </a:prstGeom>
        </xdr:spPr>
      </xdr:pic>
      <xdr:grpSp>
        <xdr:nvGrpSpPr>
          <xdr:cNvPr id="167" name="Group 166">
            <a:extLst>
              <a:ext uri="{FF2B5EF4-FFF2-40B4-BE49-F238E27FC236}">
                <a16:creationId xmlns:a16="http://schemas.microsoft.com/office/drawing/2014/main" id="{00000000-0008-0000-1400-0000A7000000}"/>
              </a:ext>
            </a:extLst>
          </xdr:cNvPr>
          <xdr:cNvGrpSpPr/>
        </xdr:nvGrpSpPr>
        <xdr:grpSpPr>
          <a:xfrm>
            <a:off x="3463440" y="1654849"/>
            <a:ext cx="3330587" cy="517026"/>
            <a:chOff x="1752600" y="799094"/>
            <a:chExt cx="3330587" cy="517026"/>
          </a:xfrm>
        </xdr:grpSpPr>
        <xdr:sp macro="" textlink="">
          <xdr:nvSpPr>
            <xdr:cNvPr id="193" name="Rectangle 192">
              <a:extLst>
                <a:ext uri="{FF2B5EF4-FFF2-40B4-BE49-F238E27FC236}">
                  <a16:creationId xmlns:a16="http://schemas.microsoft.com/office/drawing/2014/main" id="{00000000-0008-0000-1400-0000C1000000}"/>
                </a:ext>
              </a:extLst>
            </xdr:cNvPr>
            <xdr:cNvSpPr/>
          </xdr:nvSpPr>
          <xdr:spPr>
            <a:xfrm>
              <a:off x="1752600" y="1011357"/>
              <a:ext cx="3330587" cy="304763"/>
            </a:xfrm>
            <a:prstGeom prst="rect">
              <a:avLst/>
            </a:prstGeom>
          </xdr:spPr>
          <xdr:txBody>
            <a:bodyPr wrap="square" anchor="ctr">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ct val="150000"/>
                </a:lnSpc>
              </a:pPr>
              <a:r>
                <a:rPr lang="en-US" sz="1050">
                  <a:latin typeface="Arial" panose="020B0604020202020204" pitchFamily="34" charset="0"/>
                  <a:cs typeface="Arial" panose="020B0604020202020204" pitchFamily="34" charset="0"/>
                </a:rPr>
                <a:t>1     2     3     4      5     6    7     8    9    10    11   12</a:t>
              </a:r>
            </a:p>
          </xdr:txBody>
        </xdr:sp>
        <xdr:sp macro="" textlink="">
          <xdr:nvSpPr>
            <xdr:cNvPr id="194" name="Rectangle 193">
              <a:extLst>
                <a:ext uri="{FF2B5EF4-FFF2-40B4-BE49-F238E27FC236}">
                  <a16:creationId xmlns:a16="http://schemas.microsoft.com/office/drawing/2014/main" id="{00000000-0008-0000-1400-0000C2000000}"/>
                </a:ext>
              </a:extLst>
            </xdr:cNvPr>
            <xdr:cNvSpPr/>
          </xdr:nvSpPr>
          <xdr:spPr>
            <a:xfrm>
              <a:off x="2004536" y="799094"/>
              <a:ext cx="492443" cy="276999"/>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latin typeface="Arial" panose="020B0604020202020204" pitchFamily="34" charset="0"/>
                  <a:cs typeface="Arial" panose="020B0604020202020204" pitchFamily="34" charset="0"/>
                </a:rPr>
                <a:t>Veh</a:t>
              </a:r>
            </a:p>
          </xdr:txBody>
        </xdr:sp>
        <xdr:cxnSp macro="">
          <xdr:nvCxnSpPr>
            <xdr:cNvPr id="195" name="Straight Connector 194">
              <a:extLst>
                <a:ext uri="{FF2B5EF4-FFF2-40B4-BE49-F238E27FC236}">
                  <a16:creationId xmlns:a16="http://schemas.microsoft.com/office/drawing/2014/main" id="{00000000-0008-0000-1400-0000C3000000}"/>
                </a:ext>
              </a:extLst>
            </xdr:cNvPr>
            <xdr:cNvCxnSpPr>
              <a:cxnSpLocks/>
            </xdr:cNvCxnSpPr>
          </xdr:nvCxnSpPr>
          <xdr:spPr>
            <a:xfrm>
              <a:off x="1828799" y="1070739"/>
              <a:ext cx="838201" cy="0"/>
            </a:xfrm>
            <a:prstGeom prst="line">
              <a:avLst/>
            </a:prstGeom>
          </xdr:spPr>
          <xdr:style>
            <a:lnRef idx="1">
              <a:schemeClr val="dk1"/>
            </a:lnRef>
            <a:fillRef idx="0">
              <a:schemeClr val="dk1"/>
            </a:fillRef>
            <a:effectRef idx="0">
              <a:schemeClr val="dk1"/>
            </a:effectRef>
            <a:fontRef idx="minor">
              <a:schemeClr val="tx1"/>
            </a:fontRef>
          </xdr:style>
        </xdr:cxnSp>
        <xdr:sp macro="" textlink="">
          <xdr:nvSpPr>
            <xdr:cNvPr id="196" name="Rectangle 195">
              <a:extLst>
                <a:ext uri="{FF2B5EF4-FFF2-40B4-BE49-F238E27FC236}">
                  <a16:creationId xmlns:a16="http://schemas.microsoft.com/office/drawing/2014/main" id="{00000000-0008-0000-1400-0000C4000000}"/>
                </a:ext>
              </a:extLst>
            </xdr:cNvPr>
            <xdr:cNvSpPr/>
          </xdr:nvSpPr>
          <xdr:spPr>
            <a:xfrm>
              <a:off x="3105585" y="825337"/>
              <a:ext cx="407484" cy="276999"/>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latin typeface="Arial" panose="020B0604020202020204" pitchFamily="34" charset="0"/>
                  <a:cs typeface="Arial" panose="020B0604020202020204" pitchFamily="34" charset="0"/>
                </a:rPr>
                <a:t>6 h</a:t>
              </a:r>
            </a:p>
          </xdr:txBody>
        </xdr:sp>
        <xdr:sp macro="" textlink="">
          <xdr:nvSpPr>
            <xdr:cNvPr id="197" name="Rectangle 196">
              <a:extLst>
                <a:ext uri="{FF2B5EF4-FFF2-40B4-BE49-F238E27FC236}">
                  <a16:creationId xmlns:a16="http://schemas.microsoft.com/office/drawing/2014/main" id="{00000000-0008-0000-1400-0000C5000000}"/>
                </a:ext>
              </a:extLst>
            </xdr:cNvPr>
            <xdr:cNvSpPr/>
          </xdr:nvSpPr>
          <xdr:spPr>
            <a:xfrm>
              <a:off x="4106931" y="799094"/>
              <a:ext cx="492443" cy="276999"/>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latin typeface="Arial" panose="020B0604020202020204" pitchFamily="34" charset="0"/>
                  <a:cs typeface="Arial" panose="020B0604020202020204" pitchFamily="34" charset="0"/>
                </a:rPr>
                <a:t>24 h</a:t>
              </a:r>
            </a:p>
          </xdr:txBody>
        </xdr:sp>
        <xdr:cxnSp macro="">
          <xdr:nvCxnSpPr>
            <xdr:cNvPr id="198" name="Straight Connector 197">
              <a:extLst>
                <a:ext uri="{FF2B5EF4-FFF2-40B4-BE49-F238E27FC236}">
                  <a16:creationId xmlns:a16="http://schemas.microsoft.com/office/drawing/2014/main" id="{00000000-0008-0000-1400-0000C6000000}"/>
                </a:ext>
              </a:extLst>
            </xdr:cNvPr>
            <xdr:cNvCxnSpPr>
              <a:cxnSpLocks/>
            </xdr:cNvCxnSpPr>
          </xdr:nvCxnSpPr>
          <xdr:spPr>
            <a:xfrm>
              <a:off x="2895599" y="1066800"/>
              <a:ext cx="838201" cy="0"/>
            </a:xfrm>
            <a:prstGeom prst="line">
              <a:avLst/>
            </a:prstGeom>
          </xdr:spPr>
          <xdr:style>
            <a:lnRef idx="1">
              <a:schemeClr val="dk1"/>
            </a:lnRef>
            <a:fillRef idx="0">
              <a:schemeClr val="dk1"/>
            </a:fillRef>
            <a:effectRef idx="0">
              <a:schemeClr val="dk1"/>
            </a:effectRef>
            <a:fontRef idx="minor">
              <a:schemeClr val="tx1"/>
            </a:fontRef>
          </xdr:style>
        </xdr:cxnSp>
        <xdr:cxnSp macro="">
          <xdr:nvCxnSpPr>
            <xdr:cNvPr id="199" name="Straight Connector 198">
              <a:extLst>
                <a:ext uri="{FF2B5EF4-FFF2-40B4-BE49-F238E27FC236}">
                  <a16:creationId xmlns:a16="http://schemas.microsoft.com/office/drawing/2014/main" id="{00000000-0008-0000-1400-0000C7000000}"/>
                </a:ext>
              </a:extLst>
            </xdr:cNvPr>
            <xdr:cNvCxnSpPr>
              <a:cxnSpLocks/>
            </xdr:cNvCxnSpPr>
          </xdr:nvCxnSpPr>
          <xdr:spPr>
            <a:xfrm flipV="1">
              <a:off x="3886200" y="1062448"/>
              <a:ext cx="838201" cy="4352"/>
            </a:xfrm>
            <a:prstGeom prst="line">
              <a:avLst/>
            </a:prstGeom>
          </xdr:spPr>
          <xdr:style>
            <a:lnRef idx="1">
              <a:schemeClr val="dk1"/>
            </a:lnRef>
            <a:fillRef idx="0">
              <a:schemeClr val="dk1"/>
            </a:fillRef>
            <a:effectRef idx="0">
              <a:schemeClr val="dk1"/>
            </a:effectRef>
            <a:fontRef idx="minor">
              <a:schemeClr val="tx1"/>
            </a:fontRef>
          </xdr:style>
        </xdr:cxnSp>
      </xdr:grpSp>
      <xdr:sp macro="" textlink="">
        <xdr:nvSpPr>
          <xdr:cNvPr id="168" name="Rectangle 167">
            <a:extLst>
              <a:ext uri="{FF2B5EF4-FFF2-40B4-BE49-F238E27FC236}">
                <a16:creationId xmlns:a16="http://schemas.microsoft.com/office/drawing/2014/main" id="{00000000-0008-0000-1400-0000A8000000}"/>
              </a:ext>
            </a:extLst>
          </xdr:cNvPr>
          <xdr:cNvSpPr/>
        </xdr:nvSpPr>
        <xdr:spPr>
          <a:xfrm>
            <a:off x="9568864" y="4310905"/>
            <a:ext cx="978153" cy="253916"/>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l-GR" sz="1050">
                <a:latin typeface="Arial" panose="020B0604020202020204" pitchFamily="34" charset="0"/>
                <a:cs typeface="Arial" panose="020B0604020202020204" pitchFamily="34" charset="0"/>
              </a:rPr>
              <a:t>β</a:t>
            </a:r>
            <a:r>
              <a:rPr lang="en-US" sz="1050">
                <a:latin typeface="Arial" panose="020B0604020202020204" pitchFamily="34" charset="0"/>
                <a:cs typeface="Arial" panose="020B0604020202020204" pitchFamily="34" charset="0"/>
              </a:rPr>
              <a:t>-actin (scbt)</a:t>
            </a:r>
          </a:p>
        </xdr:txBody>
      </xdr:sp>
      <xdr:sp macro="" textlink="">
        <xdr:nvSpPr>
          <xdr:cNvPr id="169" name="Rectangle 168">
            <a:extLst>
              <a:ext uri="{FF2B5EF4-FFF2-40B4-BE49-F238E27FC236}">
                <a16:creationId xmlns:a16="http://schemas.microsoft.com/office/drawing/2014/main" id="{00000000-0008-0000-1400-0000A9000000}"/>
              </a:ext>
            </a:extLst>
          </xdr:cNvPr>
          <xdr:cNvSpPr/>
        </xdr:nvSpPr>
        <xdr:spPr>
          <a:xfrm>
            <a:off x="9568864" y="3971812"/>
            <a:ext cx="848309" cy="253916"/>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50">
                <a:latin typeface="Arial" panose="020B0604020202020204" pitchFamily="34" charset="0"/>
                <a:cs typeface="Arial" panose="020B0604020202020204" pitchFamily="34" charset="0"/>
              </a:rPr>
              <a:t>IKZF2 (cst)</a:t>
            </a:r>
          </a:p>
        </xdr:txBody>
      </xdr:sp>
      <xdr:cxnSp macro="">
        <xdr:nvCxnSpPr>
          <xdr:cNvPr id="170" name="Straight Connector 169">
            <a:extLst>
              <a:ext uri="{FF2B5EF4-FFF2-40B4-BE49-F238E27FC236}">
                <a16:creationId xmlns:a16="http://schemas.microsoft.com/office/drawing/2014/main" id="{00000000-0008-0000-1400-0000AA000000}"/>
              </a:ext>
            </a:extLst>
          </xdr:cNvPr>
          <xdr:cNvCxnSpPr>
            <a:cxnSpLocks/>
          </xdr:cNvCxnSpPr>
        </xdr:nvCxnSpPr>
        <xdr:spPr>
          <a:xfrm>
            <a:off x="2997551" y="3212639"/>
            <a:ext cx="77860" cy="0"/>
          </a:xfrm>
          <a:prstGeom prst="line">
            <a:avLst/>
          </a:prstGeom>
        </xdr:spPr>
        <xdr:style>
          <a:lnRef idx="1">
            <a:schemeClr val="accent1"/>
          </a:lnRef>
          <a:fillRef idx="0">
            <a:schemeClr val="accent1"/>
          </a:fillRef>
          <a:effectRef idx="0">
            <a:schemeClr val="accent1"/>
          </a:effectRef>
          <a:fontRef idx="minor">
            <a:schemeClr val="tx1"/>
          </a:fontRef>
        </xdr:style>
      </xdr:cxnSp>
      <xdr:cxnSp macro="">
        <xdr:nvCxnSpPr>
          <xdr:cNvPr id="171" name="Straight Connector 170">
            <a:extLst>
              <a:ext uri="{FF2B5EF4-FFF2-40B4-BE49-F238E27FC236}">
                <a16:creationId xmlns:a16="http://schemas.microsoft.com/office/drawing/2014/main" id="{00000000-0008-0000-1400-0000AB000000}"/>
              </a:ext>
            </a:extLst>
          </xdr:cNvPr>
          <xdr:cNvCxnSpPr>
            <a:cxnSpLocks/>
          </xdr:cNvCxnSpPr>
        </xdr:nvCxnSpPr>
        <xdr:spPr>
          <a:xfrm>
            <a:off x="2997551" y="2831639"/>
            <a:ext cx="77860" cy="0"/>
          </a:xfrm>
          <a:prstGeom prst="line">
            <a:avLst/>
          </a:prstGeom>
        </xdr:spPr>
        <xdr:style>
          <a:lnRef idx="1">
            <a:schemeClr val="accent1"/>
          </a:lnRef>
          <a:fillRef idx="0">
            <a:schemeClr val="accent1"/>
          </a:fillRef>
          <a:effectRef idx="0">
            <a:schemeClr val="accent1"/>
          </a:effectRef>
          <a:fontRef idx="minor">
            <a:schemeClr val="tx1"/>
          </a:fontRef>
        </xdr:style>
      </xdr:cxnSp>
      <xdr:cxnSp macro="">
        <xdr:nvCxnSpPr>
          <xdr:cNvPr id="172" name="Straight Connector 171">
            <a:extLst>
              <a:ext uri="{FF2B5EF4-FFF2-40B4-BE49-F238E27FC236}">
                <a16:creationId xmlns:a16="http://schemas.microsoft.com/office/drawing/2014/main" id="{00000000-0008-0000-1400-0000AC000000}"/>
              </a:ext>
            </a:extLst>
          </xdr:cNvPr>
          <xdr:cNvCxnSpPr>
            <a:cxnSpLocks/>
          </xdr:cNvCxnSpPr>
        </xdr:nvCxnSpPr>
        <xdr:spPr>
          <a:xfrm>
            <a:off x="2997551" y="2526839"/>
            <a:ext cx="77860" cy="0"/>
          </a:xfrm>
          <a:prstGeom prst="line">
            <a:avLst/>
          </a:prstGeom>
        </xdr:spPr>
        <xdr:style>
          <a:lnRef idx="1">
            <a:schemeClr val="accent1"/>
          </a:lnRef>
          <a:fillRef idx="0">
            <a:schemeClr val="accent1"/>
          </a:fillRef>
          <a:effectRef idx="0">
            <a:schemeClr val="accent1"/>
          </a:effectRef>
          <a:fontRef idx="minor">
            <a:schemeClr val="tx1"/>
          </a:fontRef>
        </xdr:style>
      </xdr:cxnSp>
      <xdr:sp macro="" textlink="">
        <xdr:nvSpPr>
          <xdr:cNvPr id="173" name="Text Box 2">
            <a:extLst>
              <a:ext uri="{FF2B5EF4-FFF2-40B4-BE49-F238E27FC236}">
                <a16:creationId xmlns:a16="http://schemas.microsoft.com/office/drawing/2014/main" id="{00000000-0008-0000-1400-0000AD000000}"/>
              </a:ext>
            </a:extLst>
          </xdr:cNvPr>
          <xdr:cNvSpPr txBox="1">
            <a:spLocks noChangeArrowheads="1"/>
          </xdr:cNvSpPr>
        </xdr:nvSpPr>
        <xdr:spPr bwMode="auto">
          <a:xfrm>
            <a:off x="2481148" y="2403728"/>
            <a:ext cx="588623" cy="246221"/>
          </a:xfrm>
          <a:prstGeom prst="rect">
            <a:avLst/>
          </a:prstGeom>
          <a:noFill/>
          <a:ln w="9525">
            <a:noFill/>
            <a:miter lim="800000"/>
            <a:headEnd/>
            <a:tailEnd/>
          </a:ln>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00" i="1">
                <a:latin typeface="Arial" panose="020B0604020202020204" pitchFamily="34" charset="0"/>
                <a:cs typeface="Arial" panose="020B0604020202020204" pitchFamily="34" charset="0"/>
              </a:rPr>
              <a:t>90 kDa</a:t>
            </a:r>
          </a:p>
        </xdr:txBody>
      </xdr:sp>
      <xdr:sp macro="" textlink="">
        <xdr:nvSpPr>
          <xdr:cNvPr id="174" name="Text Box 2">
            <a:extLst>
              <a:ext uri="{FF2B5EF4-FFF2-40B4-BE49-F238E27FC236}">
                <a16:creationId xmlns:a16="http://schemas.microsoft.com/office/drawing/2014/main" id="{00000000-0008-0000-1400-0000AE000000}"/>
              </a:ext>
            </a:extLst>
          </xdr:cNvPr>
          <xdr:cNvSpPr txBox="1">
            <a:spLocks noChangeArrowheads="1"/>
          </xdr:cNvSpPr>
        </xdr:nvSpPr>
        <xdr:spPr bwMode="auto">
          <a:xfrm>
            <a:off x="2481148" y="2714004"/>
            <a:ext cx="588623" cy="246221"/>
          </a:xfrm>
          <a:prstGeom prst="rect">
            <a:avLst/>
          </a:prstGeom>
          <a:noFill/>
          <a:ln w="9525">
            <a:noFill/>
            <a:miter lim="800000"/>
            <a:headEnd/>
            <a:tailEnd/>
          </a:ln>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00" i="1">
                <a:latin typeface="Arial" panose="020B0604020202020204" pitchFamily="34" charset="0"/>
                <a:cs typeface="Arial" panose="020B0604020202020204" pitchFamily="34" charset="0"/>
              </a:rPr>
              <a:t>50 kDa</a:t>
            </a:r>
          </a:p>
        </xdr:txBody>
      </xdr:sp>
      <xdr:sp macro="" textlink="">
        <xdr:nvSpPr>
          <xdr:cNvPr id="175" name="Text Box 2">
            <a:extLst>
              <a:ext uri="{FF2B5EF4-FFF2-40B4-BE49-F238E27FC236}">
                <a16:creationId xmlns:a16="http://schemas.microsoft.com/office/drawing/2014/main" id="{00000000-0008-0000-1400-0000AF000000}"/>
              </a:ext>
            </a:extLst>
          </xdr:cNvPr>
          <xdr:cNvSpPr txBox="1">
            <a:spLocks noChangeArrowheads="1"/>
          </xdr:cNvSpPr>
        </xdr:nvSpPr>
        <xdr:spPr bwMode="auto">
          <a:xfrm>
            <a:off x="2481148" y="3087008"/>
            <a:ext cx="588623" cy="246221"/>
          </a:xfrm>
          <a:prstGeom prst="rect">
            <a:avLst/>
          </a:prstGeom>
          <a:noFill/>
          <a:ln w="9525">
            <a:noFill/>
            <a:miter lim="800000"/>
            <a:headEnd/>
            <a:tailEnd/>
          </a:ln>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00" i="1">
                <a:latin typeface="Arial" panose="020B0604020202020204" pitchFamily="34" charset="0"/>
                <a:cs typeface="Arial" panose="020B0604020202020204" pitchFamily="34" charset="0"/>
              </a:rPr>
              <a:t>30 kDa</a:t>
            </a:r>
          </a:p>
        </xdr:txBody>
      </xdr:sp>
      <xdr:cxnSp macro="">
        <xdr:nvCxnSpPr>
          <xdr:cNvPr id="176" name="Straight Connector 175">
            <a:extLst>
              <a:ext uri="{FF2B5EF4-FFF2-40B4-BE49-F238E27FC236}">
                <a16:creationId xmlns:a16="http://schemas.microsoft.com/office/drawing/2014/main" id="{00000000-0008-0000-1400-0000B0000000}"/>
              </a:ext>
            </a:extLst>
          </xdr:cNvPr>
          <xdr:cNvCxnSpPr>
            <a:cxnSpLocks/>
          </xdr:cNvCxnSpPr>
        </xdr:nvCxnSpPr>
        <xdr:spPr>
          <a:xfrm>
            <a:off x="2994503" y="4572047"/>
            <a:ext cx="77860" cy="0"/>
          </a:xfrm>
          <a:prstGeom prst="line">
            <a:avLst/>
          </a:prstGeom>
        </xdr:spPr>
        <xdr:style>
          <a:lnRef idx="1">
            <a:schemeClr val="accent1"/>
          </a:lnRef>
          <a:fillRef idx="0">
            <a:schemeClr val="accent1"/>
          </a:fillRef>
          <a:effectRef idx="0">
            <a:schemeClr val="accent1"/>
          </a:effectRef>
          <a:fontRef idx="minor">
            <a:schemeClr val="tx1"/>
          </a:fontRef>
        </xdr:style>
      </xdr:cxnSp>
      <xdr:cxnSp macro="">
        <xdr:nvCxnSpPr>
          <xdr:cNvPr id="177" name="Straight Connector 176">
            <a:extLst>
              <a:ext uri="{FF2B5EF4-FFF2-40B4-BE49-F238E27FC236}">
                <a16:creationId xmlns:a16="http://schemas.microsoft.com/office/drawing/2014/main" id="{00000000-0008-0000-1400-0000B1000000}"/>
              </a:ext>
            </a:extLst>
          </xdr:cNvPr>
          <xdr:cNvCxnSpPr>
            <a:cxnSpLocks/>
          </xdr:cNvCxnSpPr>
        </xdr:nvCxnSpPr>
        <xdr:spPr>
          <a:xfrm>
            <a:off x="2994503" y="4163615"/>
            <a:ext cx="77860" cy="0"/>
          </a:xfrm>
          <a:prstGeom prst="line">
            <a:avLst/>
          </a:prstGeom>
        </xdr:spPr>
        <xdr:style>
          <a:lnRef idx="1">
            <a:schemeClr val="accent1"/>
          </a:lnRef>
          <a:fillRef idx="0">
            <a:schemeClr val="accent1"/>
          </a:fillRef>
          <a:effectRef idx="0">
            <a:schemeClr val="accent1"/>
          </a:effectRef>
          <a:fontRef idx="minor">
            <a:schemeClr val="tx1"/>
          </a:fontRef>
        </xdr:style>
      </xdr:cxnSp>
      <xdr:cxnSp macro="">
        <xdr:nvCxnSpPr>
          <xdr:cNvPr id="178" name="Straight Connector 177">
            <a:extLst>
              <a:ext uri="{FF2B5EF4-FFF2-40B4-BE49-F238E27FC236}">
                <a16:creationId xmlns:a16="http://schemas.microsoft.com/office/drawing/2014/main" id="{00000000-0008-0000-1400-0000B2000000}"/>
              </a:ext>
            </a:extLst>
          </xdr:cNvPr>
          <xdr:cNvCxnSpPr>
            <a:cxnSpLocks/>
          </xdr:cNvCxnSpPr>
        </xdr:nvCxnSpPr>
        <xdr:spPr>
          <a:xfrm>
            <a:off x="2994503" y="3749087"/>
            <a:ext cx="77860" cy="0"/>
          </a:xfrm>
          <a:prstGeom prst="line">
            <a:avLst/>
          </a:prstGeom>
        </xdr:spPr>
        <xdr:style>
          <a:lnRef idx="1">
            <a:schemeClr val="accent1"/>
          </a:lnRef>
          <a:fillRef idx="0">
            <a:schemeClr val="accent1"/>
          </a:fillRef>
          <a:effectRef idx="0">
            <a:schemeClr val="accent1"/>
          </a:effectRef>
          <a:fontRef idx="minor">
            <a:schemeClr val="tx1"/>
          </a:fontRef>
        </xdr:style>
      </xdr:cxnSp>
      <xdr:sp macro="" textlink="">
        <xdr:nvSpPr>
          <xdr:cNvPr id="179" name="Text Box 2">
            <a:extLst>
              <a:ext uri="{FF2B5EF4-FFF2-40B4-BE49-F238E27FC236}">
                <a16:creationId xmlns:a16="http://schemas.microsoft.com/office/drawing/2014/main" id="{00000000-0008-0000-1400-0000B3000000}"/>
              </a:ext>
            </a:extLst>
          </xdr:cNvPr>
          <xdr:cNvSpPr txBox="1">
            <a:spLocks noChangeArrowheads="1"/>
          </xdr:cNvSpPr>
        </xdr:nvSpPr>
        <xdr:spPr bwMode="auto">
          <a:xfrm>
            <a:off x="2478100" y="3625976"/>
            <a:ext cx="588623" cy="246221"/>
          </a:xfrm>
          <a:prstGeom prst="rect">
            <a:avLst/>
          </a:prstGeom>
          <a:noFill/>
          <a:ln w="9525">
            <a:noFill/>
            <a:miter lim="800000"/>
            <a:headEnd/>
            <a:tailEnd/>
          </a:ln>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00" i="1">
                <a:latin typeface="Arial" panose="020B0604020202020204" pitchFamily="34" charset="0"/>
                <a:cs typeface="Arial" panose="020B0604020202020204" pitchFamily="34" charset="0"/>
              </a:rPr>
              <a:t>90 kDa</a:t>
            </a:r>
          </a:p>
        </xdr:txBody>
      </xdr:sp>
      <xdr:sp macro="" textlink="">
        <xdr:nvSpPr>
          <xdr:cNvPr id="180" name="Text Box 2">
            <a:extLst>
              <a:ext uri="{FF2B5EF4-FFF2-40B4-BE49-F238E27FC236}">
                <a16:creationId xmlns:a16="http://schemas.microsoft.com/office/drawing/2014/main" id="{00000000-0008-0000-1400-0000B4000000}"/>
              </a:ext>
            </a:extLst>
          </xdr:cNvPr>
          <xdr:cNvSpPr txBox="1">
            <a:spLocks noChangeArrowheads="1"/>
          </xdr:cNvSpPr>
        </xdr:nvSpPr>
        <xdr:spPr bwMode="auto">
          <a:xfrm>
            <a:off x="2478100" y="4045980"/>
            <a:ext cx="588623" cy="246221"/>
          </a:xfrm>
          <a:prstGeom prst="rect">
            <a:avLst/>
          </a:prstGeom>
          <a:noFill/>
          <a:ln w="9525">
            <a:noFill/>
            <a:miter lim="800000"/>
            <a:headEnd/>
            <a:tailEnd/>
          </a:ln>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00" i="1">
                <a:latin typeface="Arial" panose="020B0604020202020204" pitchFamily="34" charset="0"/>
                <a:cs typeface="Arial" panose="020B0604020202020204" pitchFamily="34" charset="0"/>
              </a:rPr>
              <a:t>50 kDa</a:t>
            </a:r>
          </a:p>
        </xdr:txBody>
      </xdr:sp>
      <xdr:sp macro="" textlink="">
        <xdr:nvSpPr>
          <xdr:cNvPr id="181" name="Text Box 2">
            <a:extLst>
              <a:ext uri="{FF2B5EF4-FFF2-40B4-BE49-F238E27FC236}">
                <a16:creationId xmlns:a16="http://schemas.microsoft.com/office/drawing/2014/main" id="{00000000-0008-0000-1400-0000B5000000}"/>
              </a:ext>
            </a:extLst>
          </xdr:cNvPr>
          <xdr:cNvSpPr txBox="1">
            <a:spLocks noChangeArrowheads="1"/>
          </xdr:cNvSpPr>
        </xdr:nvSpPr>
        <xdr:spPr bwMode="auto">
          <a:xfrm>
            <a:off x="2478100" y="4446416"/>
            <a:ext cx="588623" cy="246221"/>
          </a:xfrm>
          <a:prstGeom prst="rect">
            <a:avLst/>
          </a:prstGeom>
          <a:noFill/>
          <a:ln w="9525">
            <a:noFill/>
            <a:miter lim="800000"/>
            <a:headEnd/>
            <a:tailEnd/>
          </a:ln>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00" i="1">
                <a:latin typeface="Arial" panose="020B0604020202020204" pitchFamily="34" charset="0"/>
                <a:cs typeface="Arial" panose="020B0604020202020204" pitchFamily="34" charset="0"/>
              </a:rPr>
              <a:t>30 kDa</a:t>
            </a:r>
          </a:p>
        </xdr:txBody>
      </xdr:sp>
      <xdr:pic>
        <xdr:nvPicPr>
          <xdr:cNvPr id="182" name="Picture 181">
            <a:extLst>
              <a:ext uri="{FF2B5EF4-FFF2-40B4-BE49-F238E27FC236}">
                <a16:creationId xmlns:a16="http://schemas.microsoft.com/office/drawing/2014/main" id="{00000000-0008-0000-1400-0000B6000000}"/>
              </a:ext>
            </a:extLst>
          </xdr:cNvPr>
          <xdr:cNvPicPr/>
        </xdr:nvPicPr>
        <xdr:blipFill>
          <a:blip xmlns:r="http://schemas.openxmlformats.org/officeDocument/2006/relationships" r:embed="rId7"/>
          <a:stretch>
            <a:fillRect/>
          </a:stretch>
        </xdr:blipFill>
        <xdr:spPr>
          <a:xfrm>
            <a:off x="6978507" y="3665638"/>
            <a:ext cx="2611437" cy="1104900"/>
          </a:xfrm>
          <a:prstGeom prst="rect">
            <a:avLst/>
          </a:prstGeom>
        </xdr:spPr>
      </xdr:pic>
      <xdr:pic>
        <xdr:nvPicPr>
          <xdr:cNvPr id="183" name="Picture 182">
            <a:extLst>
              <a:ext uri="{FF2B5EF4-FFF2-40B4-BE49-F238E27FC236}">
                <a16:creationId xmlns:a16="http://schemas.microsoft.com/office/drawing/2014/main" id="{00000000-0008-0000-1400-0000B7000000}"/>
              </a:ext>
            </a:extLst>
          </xdr:cNvPr>
          <xdr:cNvPicPr/>
        </xdr:nvPicPr>
        <xdr:blipFill>
          <a:blip xmlns:r="http://schemas.openxmlformats.org/officeDocument/2006/relationships" r:embed="rId8"/>
          <a:stretch>
            <a:fillRect/>
          </a:stretch>
        </xdr:blipFill>
        <xdr:spPr>
          <a:xfrm>
            <a:off x="6941931" y="2178809"/>
            <a:ext cx="2611437" cy="1362913"/>
          </a:xfrm>
          <a:prstGeom prst="rect">
            <a:avLst/>
          </a:prstGeom>
        </xdr:spPr>
      </xdr:pic>
      <xdr:sp macro="" textlink="">
        <xdr:nvSpPr>
          <xdr:cNvPr id="184" name="Text Box 2">
            <a:extLst>
              <a:ext uri="{FF2B5EF4-FFF2-40B4-BE49-F238E27FC236}">
                <a16:creationId xmlns:a16="http://schemas.microsoft.com/office/drawing/2014/main" id="{00000000-0008-0000-1400-0000B8000000}"/>
              </a:ext>
            </a:extLst>
          </xdr:cNvPr>
          <xdr:cNvSpPr txBox="1">
            <a:spLocks noChangeArrowheads="1"/>
          </xdr:cNvSpPr>
        </xdr:nvSpPr>
        <xdr:spPr bwMode="auto">
          <a:xfrm>
            <a:off x="8306386" y="954115"/>
            <a:ext cx="1212191" cy="584775"/>
          </a:xfrm>
          <a:prstGeom prst="rect">
            <a:avLst/>
          </a:prstGeom>
          <a:noFill/>
          <a:ln w="9525">
            <a:noFill/>
            <a:miter lim="800000"/>
            <a:headEnd/>
            <a:tailEnd/>
          </a:ln>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600" b="1" kern="0">
                <a:effectLst/>
                <a:latin typeface="Times New Roman" panose="02020603050405020304" pitchFamily="18" charset="0"/>
                <a:ea typeface="DengXian" panose="02010600030101010101" pitchFamily="2" charset="-122"/>
              </a:rPr>
              <a:t>PVTX-405</a:t>
            </a:r>
          </a:p>
          <a:p>
            <a:r>
              <a:rPr lang="en-US" sz="1600" b="1">
                <a:latin typeface="Arial" panose="020B0604020202020204" pitchFamily="34" charset="0"/>
                <a:cs typeface="Arial" panose="020B0604020202020204" pitchFamily="34" charset="0"/>
              </a:rPr>
              <a:t>(30 mg/kg)</a:t>
            </a:r>
          </a:p>
        </xdr:txBody>
      </xdr:sp>
      <xdr:grpSp>
        <xdr:nvGrpSpPr>
          <xdr:cNvPr id="185" name="Group 184">
            <a:extLst>
              <a:ext uri="{FF2B5EF4-FFF2-40B4-BE49-F238E27FC236}">
                <a16:creationId xmlns:a16="http://schemas.microsoft.com/office/drawing/2014/main" id="{00000000-0008-0000-1400-0000B9000000}"/>
              </a:ext>
            </a:extLst>
          </xdr:cNvPr>
          <xdr:cNvGrpSpPr/>
        </xdr:nvGrpSpPr>
        <xdr:grpSpPr>
          <a:xfrm>
            <a:off x="7416297" y="1660521"/>
            <a:ext cx="2123079" cy="517026"/>
            <a:chOff x="1752600" y="799094"/>
            <a:chExt cx="2123079" cy="517026"/>
          </a:xfrm>
        </xdr:grpSpPr>
        <xdr:sp macro="" textlink="">
          <xdr:nvSpPr>
            <xdr:cNvPr id="188" name="Rectangle 187">
              <a:extLst>
                <a:ext uri="{FF2B5EF4-FFF2-40B4-BE49-F238E27FC236}">
                  <a16:creationId xmlns:a16="http://schemas.microsoft.com/office/drawing/2014/main" id="{00000000-0008-0000-1400-0000BC000000}"/>
                </a:ext>
              </a:extLst>
            </xdr:cNvPr>
            <xdr:cNvSpPr/>
          </xdr:nvSpPr>
          <xdr:spPr>
            <a:xfrm>
              <a:off x="1752600" y="1011357"/>
              <a:ext cx="2123079" cy="304763"/>
            </a:xfrm>
            <a:prstGeom prst="rect">
              <a:avLst/>
            </a:prstGeom>
          </xdr:spPr>
          <xdr:txBody>
            <a:bodyPr wrap="square" anchor="ctr">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ct val="150000"/>
                </a:lnSpc>
              </a:pPr>
              <a:r>
                <a:rPr lang="en-US" sz="1050">
                  <a:latin typeface="Arial" panose="020B0604020202020204" pitchFamily="34" charset="0"/>
                  <a:cs typeface="Arial" panose="020B0604020202020204" pitchFamily="34" charset="0"/>
                </a:rPr>
                <a:t>1     2     3     4      5     6    7     8</a:t>
              </a:r>
            </a:p>
          </xdr:txBody>
        </xdr:sp>
        <xdr:sp macro="" textlink="">
          <xdr:nvSpPr>
            <xdr:cNvPr id="189" name="Rectangle 188">
              <a:extLst>
                <a:ext uri="{FF2B5EF4-FFF2-40B4-BE49-F238E27FC236}">
                  <a16:creationId xmlns:a16="http://schemas.microsoft.com/office/drawing/2014/main" id="{00000000-0008-0000-1400-0000BD000000}"/>
                </a:ext>
              </a:extLst>
            </xdr:cNvPr>
            <xdr:cNvSpPr/>
          </xdr:nvSpPr>
          <xdr:spPr>
            <a:xfrm>
              <a:off x="2004536" y="799094"/>
              <a:ext cx="492443" cy="276999"/>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latin typeface="Arial" panose="020B0604020202020204" pitchFamily="34" charset="0"/>
                  <a:cs typeface="Arial" panose="020B0604020202020204" pitchFamily="34" charset="0"/>
                </a:rPr>
                <a:t>Veh</a:t>
              </a:r>
            </a:p>
          </xdr:txBody>
        </xdr:sp>
        <xdr:cxnSp macro="">
          <xdr:nvCxnSpPr>
            <xdr:cNvPr id="190" name="Straight Connector 189">
              <a:extLst>
                <a:ext uri="{FF2B5EF4-FFF2-40B4-BE49-F238E27FC236}">
                  <a16:creationId xmlns:a16="http://schemas.microsoft.com/office/drawing/2014/main" id="{00000000-0008-0000-1400-0000BE000000}"/>
                </a:ext>
              </a:extLst>
            </xdr:cNvPr>
            <xdr:cNvCxnSpPr>
              <a:cxnSpLocks/>
            </xdr:cNvCxnSpPr>
          </xdr:nvCxnSpPr>
          <xdr:spPr>
            <a:xfrm>
              <a:off x="1828799" y="1070739"/>
              <a:ext cx="838201" cy="0"/>
            </a:xfrm>
            <a:prstGeom prst="line">
              <a:avLst/>
            </a:prstGeom>
          </xdr:spPr>
          <xdr:style>
            <a:lnRef idx="1">
              <a:schemeClr val="dk1"/>
            </a:lnRef>
            <a:fillRef idx="0">
              <a:schemeClr val="dk1"/>
            </a:fillRef>
            <a:effectRef idx="0">
              <a:schemeClr val="dk1"/>
            </a:effectRef>
            <a:fontRef idx="minor">
              <a:schemeClr val="tx1"/>
            </a:fontRef>
          </xdr:style>
        </xdr:cxnSp>
        <xdr:sp macro="" textlink="">
          <xdr:nvSpPr>
            <xdr:cNvPr id="191" name="Rectangle 190">
              <a:extLst>
                <a:ext uri="{FF2B5EF4-FFF2-40B4-BE49-F238E27FC236}">
                  <a16:creationId xmlns:a16="http://schemas.microsoft.com/office/drawing/2014/main" id="{00000000-0008-0000-1400-0000BF000000}"/>
                </a:ext>
              </a:extLst>
            </xdr:cNvPr>
            <xdr:cNvSpPr/>
          </xdr:nvSpPr>
          <xdr:spPr>
            <a:xfrm>
              <a:off x="3105585" y="825337"/>
              <a:ext cx="492443" cy="276999"/>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latin typeface="Arial" panose="020B0604020202020204" pitchFamily="34" charset="0"/>
                  <a:cs typeface="Arial" panose="020B0604020202020204" pitchFamily="34" charset="0"/>
                </a:rPr>
                <a:t>12 h</a:t>
              </a:r>
            </a:p>
          </xdr:txBody>
        </xdr:sp>
        <xdr:cxnSp macro="">
          <xdr:nvCxnSpPr>
            <xdr:cNvPr id="192" name="Straight Connector 191">
              <a:extLst>
                <a:ext uri="{FF2B5EF4-FFF2-40B4-BE49-F238E27FC236}">
                  <a16:creationId xmlns:a16="http://schemas.microsoft.com/office/drawing/2014/main" id="{00000000-0008-0000-1400-0000C0000000}"/>
                </a:ext>
              </a:extLst>
            </xdr:cNvPr>
            <xdr:cNvCxnSpPr>
              <a:cxnSpLocks/>
            </xdr:cNvCxnSpPr>
          </xdr:nvCxnSpPr>
          <xdr:spPr>
            <a:xfrm>
              <a:off x="2895599" y="1066800"/>
              <a:ext cx="838201" cy="0"/>
            </a:xfrm>
            <a:prstGeom prst="line">
              <a:avLst/>
            </a:prstGeom>
          </xdr:spPr>
          <xdr:style>
            <a:lnRef idx="1">
              <a:schemeClr val="dk1"/>
            </a:lnRef>
            <a:fillRef idx="0">
              <a:schemeClr val="dk1"/>
            </a:fillRef>
            <a:effectRef idx="0">
              <a:schemeClr val="dk1"/>
            </a:effectRef>
            <a:fontRef idx="minor">
              <a:schemeClr val="tx1"/>
            </a:fontRef>
          </xdr:style>
        </xdr:cxnSp>
      </xdr:grpSp>
      <xdr:cxnSp macro="">
        <xdr:nvCxnSpPr>
          <xdr:cNvPr id="186" name="Straight Connector 185">
            <a:extLst>
              <a:ext uri="{FF2B5EF4-FFF2-40B4-BE49-F238E27FC236}">
                <a16:creationId xmlns:a16="http://schemas.microsoft.com/office/drawing/2014/main" id="{00000000-0008-0000-1400-0000BA000000}"/>
              </a:ext>
            </a:extLst>
          </xdr:cNvPr>
          <xdr:cNvCxnSpPr>
            <a:cxnSpLocks/>
          </xdr:cNvCxnSpPr>
        </xdr:nvCxnSpPr>
        <xdr:spPr>
          <a:xfrm>
            <a:off x="2988863" y="3949305"/>
            <a:ext cx="77860" cy="0"/>
          </a:xfrm>
          <a:prstGeom prst="line">
            <a:avLst/>
          </a:prstGeom>
        </xdr:spPr>
        <xdr:style>
          <a:lnRef idx="1">
            <a:schemeClr val="accent1"/>
          </a:lnRef>
          <a:fillRef idx="0">
            <a:schemeClr val="accent1"/>
          </a:fillRef>
          <a:effectRef idx="0">
            <a:schemeClr val="accent1"/>
          </a:effectRef>
          <a:fontRef idx="minor">
            <a:schemeClr val="tx1"/>
          </a:fontRef>
        </xdr:style>
      </xdr:cxnSp>
      <xdr:sp macro="" textlink="">
        <xdr:nvSpPr>
          <xdr:cNvPr id="187" name="Text Box 2">
            <a:extLst>
              <a:ext uri="{FF2B5EF4-FFF2-40B4-BE49-F238E27FC236}">
                <a16:creationId xmlns:a16="http://schemas.microsoft.com/office/drawing/2014/main" id="{00000000-0008-0000-1400-0000BB000000}"/>
              </a:ext>
            </a:extLst>
          </xdr:cNvPr>
          <xdr:cNvSpPr txBox="1">
            <a:spLocks noChangeArrowheads="1"/>
          </xdr:cNvSpPr>
        </xdr:nvSpPr>
        <xdr:spPr bwMode="auto">
          <a:xfrm>
            <a:off x="2472460" y="3826194"/>
            <a:ext cx="588623" cy="246221"/>
          </a:xfrm>
          <a:prstGeom prst="rect">
            <a:avLst/>
          </a:prstGeom>
          <a:noFill/>
          <a:ln w="9525">
            <a:noFill/>
            <a:miter lim="800000"/>
            <a:headEnd/>
            <a:tailEnd/>
          </a:ln>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00" i="1">
                <a:latin typeface="Arial" panose="020B0604020202020204" pitchFamily="34" charset="0"/>
                <a:cs typeface="Arial" panose="020B0604020202020204" pitchFamily="34" charset="0"/>
              </a:rPr>
              <a:t>70 kDa</a:t>
            </a:r>
          </a:p>
        </xdr:txBody>
      </xdr:sp>
    </xdr:grpSp>
    <xdr:clientData/>
  </xdr:twoCellAnchor>
  <xdr:twoCellAnchor>
    <xdr:from>
      <xdr:col>12</xdr:col>
      <xdr:colOff>112964</xdr:colOff>
      <xdr:row>35</xdr:row>
      <xdr:rowOff>86803</xdr:rowOff>
    </xdr:from>
    <xdr:to>
      <xdr:col>14</xdr:col>
      <xdr:colOff>531194</xdr:colOff>
      <xdr:row>35</xdr:row>
      <xdr:rowOff>86803</xdr:rowOff>
    </xdr:to>
    <xdr:cxnSp macro="">
      <xdr:nvCxnSpPr>
        <xdr:cNvPr id="158" name="Straight Connector 157">
          <a:extLst>
            <a:ext uri="{FF2B5EF4-FFF2-40B4-BE49-F238E27FC236}">
              <a16:creationId xmlns:a16="http://schemas.microsoft.com/office/drawing/2014/main" id="{00000000-0008-0000-1400-00009E000000}"/>
            </a:ext>
          </a:extLst>
        </xdr:cNvPr>
        <xdr:cNvCxnSpPr/>
      </xdr:nvCxnSpPr>
      <xdr:spPr>
        <a:xfrm>
          <a:off x="7504364" y="6532053"/>
          <a:ext cx="1650130" cy="0"/>
        </a:xfrm>
        <a:prstGeom prst="line">
          <a:avLst/>
        </a:prstGeom>
      </xdr:spPr>
      <xdr:style>
        <a:lnRef idx="2">
          <a:schemeClr val="accent1"/>
        </a:lnRef>
        <a:fillRef idx="0">
          <a:schemeClr val="accent1"/>
        </a:fillRef>
        <a:effectRef idx="1">
          <a:schemeClr val="accent1"/>
        </a:effectRef>
        <a:fontRef idx="minor">
          <a:schemeClr val="tx1"/>
        </a:fontRef>
      </xdr:style>
    </xdr:cxnSp>
    <xdr:clientData/>
  </xdr:twoCellAnchor>
  <xdr:twoCellAnchor>
    <xdr:from>
      <xdr:col>17</xdr:col>
      <xdr:colOff>564126</xdr:colOff>
      <xdr:row>35</xdr:row>
      <xdr:rowOff>182053</xdr:rowOff>
    </xdr:from>
    <xdr:to>
      <xdr:col>19</xdr:col>
      <xdr:colOff>312306</xdr:colOff>
      <xdr:row>35</xdr:row>
      <xdr:rowOff>182053</xdr:rowOff>
    </xdr:to>
    <xdr:cxnSp macro="">
      <xdr:nvCxnSpPr>
        <xdr:cNvPr id="159" name="Straight Connector 158">
          <a:extLst>
            <a:ext uri="{FF2B5EF4-FFF2-40B4-BE49-F238E27FC236}">
              <a16:creationId xmlns:a16="http://schemas.microsoft.com/office/drawing/2014/main" id="{00000000-0008-0000-1400-00009F000000}"/>
            </a:ext>
          </a:extLst>
        </xdr:cNvPr>
        <xdr:cNvCxnSpPr>
          <a:cxnSpLocks/>
        </xdr:cNvCxnSpPr>
      </xdr:nvCxnSpPr>
      <xdr:spPr>
        <a:xfrm>
          <a:off x="11035276" y="6627303"/>
          <a:ext cx="980080" cy="0"/>
        </a:xfrm>
        <a:prstGeom prst="line">
          <a:avLst/>
        </a:prstGeom>
      </xdr:spPr>
      <xdr:style>
        <a:lnRef idx="2">
          <a:schemeClr val="accent1"/>
        </a:lnRef>
        <a:fillRef idx="0">
          <a:schemeClr val="accent1"/>
        </a:fillRef>
        <a:effectRef idx="1">
          <a:schemeClr val="accent1"/>
        </a:effectRef>
        <a:fontRef idx="minor">
          <a:schemeClr val="tx1"/>
        </a:fontRef>
      </xdr:style>
    </xdr:cxn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Postdoc%20documents\IKZF2%20project\The%20ADMET%20profiles\Mouse%20PK\16026-21059-ICR%20mice%20PK%20Study%20-draft%20report.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E:\Postdoc%20documents\IKZF2%20project\The%20ADMET%20profiles\Rat%20PK\16026-21060-%20SD%20Rat%20PK%20Study%20-draft%20report.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https://sklsinc.sharepoint.com/Users/harshildhruv/Desktop/Misc/IKZF2%20Manuscript/16026-21080-ICR%20mice%20PK%20Study%20-draft%20report.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https://sklsinc.sharepoint.com/Users/harshildhruv/Desktop/Misc/IKZF2%20Manuscript/16026-21081-%20SD%20Rat%20PK%20Study%20-draft%20report.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E:\Postdoc%20documents\IKZF2%20project\The%20ADMET%20profiles\hEGR%20inhibition\Tox-PROT-hERG-220628.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E:\Postdoc%20documents\IKZF2%20project\The%20ADMET%20profiles\Caco-2\Result-OR-0004-DV-PB_Caco-2%20permeability-for%20Sponsor-03Jun2022.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RR-11281"/>
      <sheetName val="Study design"/>
      <sheetName val="Formulation"/>
      <sheetName val="Raw data"/>
      <sheetName val="LC-MS"/>
      <sheetName val="PK parameters"/>
    </sheetNames>
    <sheetDataSet>
      <sheetData sheetId="0"/>
      <sheetData sheetId="1">
        <row r="5">
          <cell r="B5">
            <v>101</v>
          </cell>
          <cell r="C5">
            <v>102</v>
          </cell>
          <cell r="D5">
            <v>103</v>
          </cell>
          <cell r="I5">
            <v>201</v>
          </cell>
          <cell r="J5">
            <v>202</v>
          </cell>
          <cell r="K5">
            <v>203</v>
          </cell>
        </row>
        <row r="6">
          <cell r="A6">
            <v>8.3000000000000004E-2</v>
          </cell>
          <cell r="B6">
            <v>320.24299999999999</v>
          </cell>
          <cell r="C6">
            <v>313.79199999999997</v>
          </cell>
          <cell r="D6">
            <v>262.85500000000002</v>
          </cell>
          <cell r="H6">
            <v>8.3000000000000004E-2</v>
          </cell>
          <cell r="I6">
            <v>65.045199999999994</v>
          </cell>
          <cell r="J6">
            <v>90.603899999999996</v>
          </cell>
          <cell r="K6">
            <v>93.521600000000007</v>
          </cell>
        </row>
        <row r="7">
          <cell r="A7">
            <v>0.25</v>
          </cell>
          <cell r="B7">
            <v>198.66800000000001</v>
          </cell>
          <cell r="C7">
            <v>234.626</v>
          </cell>
          <cell r="D7">
            <v>224.08699999999999</v>
          </cell>
          <cell r="H7">
            <v>0.25</v>
          </cell>
          <cell r="I7">
            <v>195.68</v>
          </cell>
          <cell r="J7">
            <v>235.26499999999999</v>
          </cell>
          <cell r="K7">
            <v>344.55700000000002</v>
          </cell>
        </row>
        <row r="8">
          <cell r="A8">
            <v>0.5</v>
          </cell>
          <cell r="B8">
            <v>176.67500000000001</v>
          </cell>
          <cell r="C8">
            <v>194.905</v>
          </cell>
          <cell r="D8">
            <v>177.15899999999999</v>
          </cell>
          <cell r="H8">
            <v>0.5</v>
          </cell>
          <cell r="I8">
            <v>271.68299999999999</v>
          </cell>
          <cell r="J8">
            <v>355.25799999999998</v>
          </cell>
          <cell r="K8">
            <v>500.517</v>
          </cell>
        </row>
        <row r="9">
          <cell r="A9">
            <v>1</v>
          </cell>
          <cell r="B9">
            <v>124.502</v>
          </cell>
          <cell r="C9">
            <v>117.58199999999999</v>
          </cell>
          <cell r="D9">
            <v>113.401</v>
          </cell>
          <cell r="H9">
            <v>1</v>
          </cell>
          <cell r="I9">
            <v>339.49799999999999</v>
          </cell>
          <cell r="J9">
            <v>307.73200000000003</v>
          </cell>
          <cell r="K9">
            <v>464.06799999999998</v>
          </cell>
        </row>
        <row r="10">
          <cell r="A10">
            <v>2</v>
          </cell>
          <cell r="B10">
            <v>60.165700000000001</v>
          </cell>
          <cell r="C10">
            <v>54.374400000000001</v>
          </cell>
          <cell r="D10">
            <v>61.193399999999997</v>
          </cell>
          <cell r="H10">
            <v>2</v>
          </cell>
          <cell r="I10">
            <v>230.78700000000001</v>
          </cell>
          <cell r="J10">
            <v>179.25</v>
          </cell>
          <cell r="K10">
            <v>280.38400000000001</v>
          </cell>
        </row>
        <row r="11">
          <cell r="A11">
            <v>4</v>
          </cell>
          <cell r="B11">
            <v>19.090399999999999</v>
          </cell>
          <cell r="C11">
            <v>16.9131</v>
          </cell>
          <cell r="D11">
            <v>29.4651</v>
          </cell>
          <cell r="H11">
            <v>4</v>
          </cell>
          <cell r="I11">
            <v>146.471</v>
          </cell>
          <cell r="J11">
            <v>75.710899999999995</v>
          </cell>
          <cell r="K11">
            <v>80.826899999999995</v>
          </cell>
        </row>
        <row r="12">
          <cell r="A12">
            <v>6</v>
          </cell>
          <cell r="B12">
            <v>7.34185</v>
          </cell>
          <cell r="C12">
            <v>4.9361600000000001</v>
          </cell>
          <cell r="D12">
            <v>12.9359</v>
          </cell>
          <cell r="H12">
            <v>6</v>
          </cell>
          <cell r="I12">
            <v>78.439700000000002</v>
          </cell>
          <cell r="J12">
            <v>31.2333</v>
          </cell>
          <cell r="K12">
            <v>28.651700000000002</v>
          </cell>
        </row>
        <row r="13">
          <cell r="A13">
            <v>8</v>
          </cell>
          <cell r="B13">
            <v>3.5674999999999999</v>
          </cell>
          <cell r="C13">
            <v>3.1733799999999999</v>
          </cell>
          <cell r="D13">
            <v>8.4794999999999998</v>
          </cell>
          <cell r="H13">
            <v>8</v>
          </cell>
          <cell r="I13">
            <v>48.258600000000001</v>
          </cell>
          <cell r="J13">
            <v>15.409700000000001</v>
          </cell>
          <cell r="K13">
            <v>10.803599999999999</v>
          </cell>
        </row>
        <row r="14">
          <cell r="A14">
            <v>24</v>
          </cell>
          <cell r="B14" t="str">
            <v>BLQ</v>
          </cell>
          <cell r="C14" t="str">
            <v>BLQ</v>
          </cell>
          <cell r="D14" t="str">
            <v>BLQ</v>
          </cell>
          <cell r="H14">
            <v>24</v>
          </cell>
          <cell r="I14">
            <v>1.2797099999999999</v>
          </cell>
          <cell r="J14">
            <v>1.41144</v>
          </cell>
          <cell r="K14" t="str">
            <v>BLQ</v>
          </cell>
        </row>
      </sheetData>
      <sheetData sheetId="2"/>
      <sheetData sheetId="3"/>
      <sheetData sheetId="4"/>
      <sheetData sheetId="5"/>
      <sheetData sheetId="6"/>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RR-11281"/>
      <sheetName val="Study design"/>
      <sheetName val="Formulation"/>
      <sheetName val="Raw data"/>
      <sheetName val="LC-MS"/>
      <sheetName val="PK parameters"/>
    </sheetNames>
    <sheetDataSet>
      <sheetData sheetId="0"/>
      <sheetData sheetId="1">
        <row r="5">
          <cell r="B5">
            <v>101</v>
          </cell>
          <cell r="C5">
            <v>102</v>
          </cell>
          <cell r="D5">
            <v>103</v>
          </cell>
          <cell r="I5">
            <v>201</v>
          </cell>
          <cell r="J5">
            <v>202</v>
          </cell>
          <cell r="K5">
            <v>203</v>
          </cell>
        </row>
        <row r="6">
          <cell r="A6">
            <v>8.3000000000000004E-2</v>
          </cell>
          <cell r="B6">
            <v>368.33100000000002</v>
          </cell>
          <cell r="C6">
            <v>378.73</v>
          </cell>
          <cell r="D6">
            <v>370.74400000000003</v>
          </cell>
          <cell r="H6">
            <v>8.3000000000000004E-2</v>
          </cell>
          <cell r="I6">
            <v>1.82626</v>
          </cell>
          <cell r="J6">
            <v>3.0348199999999999</v>
          </cell>
          <cell r="K6">
            <v>5.3475000000000001</v>
          </cell>
        </row>
        <row r="7">
          <cell r="A7">
            <v>0.25</v>
          </cell>
          <cell r="B7">
            <v>371.58800000000002</v>
          </cell>
          <cell r="C7">
            <v>350.791</v>
          </cell>
          <cell r="D7">
            <v>338.72899999999998</v>
          </cell>
          <cell r="H7">
            <v>0.25</v>
          </cell>
          <cell r="I7">
            <v>28.296199999999999</v>
          </cell>
          <cell r="J7">
            <v>33.820399999999999</v>
          </cell>
          <cell r="K7">
            <v>40.125599999999999</v>
          </cell>
        </row>
        <row r="8">
          <cell r="A8">
            <v>0.5</v>
          </cell>
          <cell r="B8">
            <v>263.12900000000002</v>
          </cell>
          <cell r="C8">
            <v>277.52600000000001</v>
          </cell>
          <cell r="D8">
            <v>212.416</v>
          </cell>
          <cell r="H8">
            <v>0.5</v>
          </cell>
          <cell r="I8">
            <v>53.214500000000001</v>
          </cell>
          <cell r="J8">
            <v>68.264099999999999</v>
          </cell>
          <cell r="K8">
            <v>66.503399999999999</v>
          </cell>
        </row>
        <row r="9">
          <cell r="A9">
            <v>1</v>
          </cell>
          <cell r="B9">
            <v>172.95699999999999</v>
          </cell>
          <cell r="C9">
            <v>168.727</v>
          </cell>
          <cell r="D9">
            <v>201.78399999999999</v>
          </cell>
          <cell r="H9">
            <v>1</v>
          </cell>
          <cell r="I9">
            <v>82.152900000000002</v>
          </cell>
          <cell r="J9">
            <v>128.857</v>
          </cell>
          <cell r="K9">
            <v>107.01900000000001</v>
          </cell>
        </row>
        <row r="10">
          <cell r="A10">
            <v>2</v>
          </cell>
          <cell r="B10">
            <v>134.93799999999999</v>
          </cell>
          <cell r="C10">
            <v>118.226</v>
          </cell>
          <cell r="D10">
            <v>100.919</v>
          </cell>
          <cell r="H10">
            <v>2</v>
          </cell>
          <cell r="I10">
            <v>112.56</v>
          </cell>
          <cell r="J10">
            <v>302.63600000000002</v>
          </cell>
          <cell r="K10">
            <v>130.715</v>
          </cell>
        </row>
        <row r="11">
          <cell r="A11">
            <v>4</v>
          </cell>
          <cell r="B11">
            <v>61.149900000000002</v>
          </cell>
          <cell r="C11">
            <v>70.531199999999998</v>
          </cell>
          <cell r="D11">
            <v>70.561999999999998</v>
          </cell>
          <cell r="H11">
            <v>4</v>
          </cell>
          <cell r="I11">
            <v>240.5</v>
          </cell>
          <cell r="J11">
            <v>229.48599999999999</v>
          </cell>
          <cell r="K11">
            <v>245.74199999999999</v>
          </cell>
        </row>
        <row r="12">
          <cell r="A12">
            <v>6</v>
          </cell>
          <cell r="B12">
            <v>33.279800000000002</v>
          </cell>
          <cell r="C12">
            <v>28.032399999999999</v>
          </cell>
          <cell r="D12">
            <v>27.2471</v>
          </cell>
          <cell r="H12">
            <v>6</v>
          </cell>
          <cell r="I12">
            <v>115.48</v>
          </cell>
          <cell r="J12">
            <v>107.29</v>
          </cell>
          <cell r="K12">
            <v>106.008</v>
          </cell>
        </row>
        <row r="13">
          <cell r="A13">
            <v>8</v>
          </cell>
          <cell r="B13">
            <v>17.281199999999998</v>
          </cell>
          <cell r="C13">
            <v>15.4399</v>
          </cell>
          <cell r="D13">
            <v>15.227499999999999</v>
          </cell>
          <cell r="H13">
            <v>8</v>
          </cell>
          <cell r="I13">
            <v>28.396699999999999</v>
          </cell>
          <cell r="J13">
            <v>31.361899999999999</v>
          </cell>
          <cell r="K13">
            <v>33.180399999999999</v>
          </cell>
        </row>
        <row r="14">
          <cell r="A14">
            <v>24</v>
          </cell>
          <cell r="B14" t="str">
            <v>BLQ</v>
          </cell>
          <cell r="C14" t="str">
            <v>BLQ</v>
          </cell>
          <cell r="D14" t="str">
            <v>BLQ</v>
          </cell>
          <cell r="H14">
            <v>24</v>
          </cell>
          <cell r="I14" t="str">
            <v>BLQ</v>
          </cell>
          <cell r="J14" t="str">
            <v>BLQ</v>
          </cell>
          <cell r="K14" t="str">
            <v>BLQ</v>
          </cell>
        </row>
      </sheetData>
      <sheetData sheetId="2"/>
      <sheetData sheetId="3"/>
      <sheetData sheetId="4"/>
      <sheetData sheetId="5"/>
      <sheetData sheetId="6"/>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PVT-0000099-002"/>
      <sheetName val="Study design"/>
      <sheetName val="Formulation"/>
      <sheetName val="Raw data"/>
      <sheetName val="LC-MS"/>
      <sheetName val="PK parameters"/>
    </sheetNames>
    <sheetDataSet>
      <sheetData sheetId="0" refreshError="1"/>
      <sheetData sheetId="1">
        <row r="5">
          <cell r="B5">
            <v>101</v>
          </cell>
          <cell r="C5">
            <v>102</v>
          </cell>
          <cell r="D5">
            <v>103</v>
          </cell>
          <cell r="I5">
            <v>201</v>
          </cell>
          <cell r="J5">
            <v>202</v>
          </cell>
          <cell r="K5">
            <v>203</v>
          </cell>
        </row>
        <row r="6">
          <cell r="A6">
            <v>8.3000000000000004E-2</v>
          </cell>
          <cell r="B6">
            <v>183.54599999999999</v>
          </cell>
          <cell r="C6">
            <v>236.60900000000001</v>
          </cell>
          <cell r="D6">
            <v>191.10400000000001</v>
          </cell>
          <cell r="H6">
            <v>8.3000000000000004E-2</v>
          </cell>
          <cell r="I6">
            <v>30.019500000000001</v>
          </cell>
          <cell r="J6">
            <v>73.730500000000006</v>
          </cell>
          <cell r="K6">
            <v>45.210599999999999</v>
          </cell>
        </row>
        <row r="7">
          <cell r="A7">
            <v>0.25</v>
          </cell>
          <cell r="B7">
            <v>131.03399999999999</v>
          </cell>
          <cell r="C7">
            <v>159.97200000000001</v>
          </cell>
          <cell r="D7">
            <v>116.491</v>
          </cell>
          <cell r="H7">
            <v>0.25</v>
          </cell>
          <cell r="I7">
            <v>266.08</v>
          </cell>
          <cell r="J7">
            <v>221.85900000000001</v>
          </cell>
          <cell r="K7">
            <v>220.68</v>
          </cell>
        </row>
        <row r="8">
          <cell r="A8">
            <v>0.5</v>
          </cell>
          <cell r="B8">
            <v>88.967100000000002</v>
          </cell>
          <cell r="C8">
            <v>123.71599999999999</v>
          </cell>
          <cell r="D8">
            <v>98.304400000000001</v>
          </cell>
          <cell r="H8">
            <v>0.5</v>
          </cell>
          <cell r="I8">
            <v>282.88299999999998</v>
          </cell>
          <cell r="J8">
            <v>268.16000000000003</v>
          </cell>
          <cell r="K8">
            <v>267.75400000000002</v>
          </cell>
        </row>
        <row r="9">
          <cell r="A9">
            <v>1</v>
          </cell>
          <cell r="B9">
            <v>87.066599999999994</v>
          </cell>
          <cell r="C9">
            <v>97.789199999999994</v>
          </cell>
          <cell r="D9">
            <v>77.484099999999998</v>
          </cell>
          <cell r="H9">
            <v>1</v>
          </cell>
          <cell r="I9">
            <v>223.316</v>
          </cell>
          <cell r="J9">
            <v>258.85500000000002</v>
          </cell>
          <cell r="K9">
            <v>223.83</v>
          </cell>
        </row>
        <row r="10">
          <cell r="A10">
            <v>2</v>
          </cell>
          <cell r="B10">
            <v>37.516300000000001</v>
          </cell>
          <cell r="C10">
            <v>46.3</v>
          </cell>
          <cell r="D10">
            <v>40.972900000000003</v>
          </cell>
          <cell r="H10">
            <v>2</v>
          </cell>
          <cell r="I10">
            <v>83.571799999999996</v>
          </cell>
          <cell r="J10">
            <v>121.551</v>
          </cell>
          <cell r="K10">
            <v>119.045</v>
          </cell>
        </row>
        <row r="11">
          <cell r="A11">
            <v>4</v>
          </cell>
          <cell r="B11">
            <v>17.84</v>
          </cell>
          <cell r="C11">
            <v>25.223299999999998</v>
          </cell>
          <cell r="D11">
            <v>20.664400000000001</v>
          </cell>
          <cell r="H11">
            <v>4</v>
          </cell>
          <cell r="I11">
            <v>26.602699999999999</v>
          </cell>
          <cell r="J11">
            <v>42.609400000000001</v>
          </cell>
          <cell r="K11">
            <v>38.2879</v>
          </cell>
        </row>
        <row r="12">
          <cell r="A12">
            <v>6</v>
          </cell>
          <cell r="B12">
            <v>10.738300000000001</v>
          </cell>
          <cell r="C12">
            <v>17.996500000000001</v>
          </cell>
          <cell r="D12">
            <v>12.438499999999999</v>
          </cell>
          <cell r="H12">
            <v>6</v>
          </cell>
          <cell r="I12">
            <v>8.4327500000000004</v>
          </cell>
          <cell r="J12">
            <v>12.715299999999999</v>
          </cell>
          <cell r="K12">
            <v>9.9480799999999991</v>
          </cell>
        </row>
        <row r="13">
          <cell r="A13">
            <v>8</v>
          </cell>
          <cell r="B13">
            <v>6.9277600000000001</v>
          </cell>
          <cell r="C13">
            <v>12.3909</v>
          </cell>
          <cell r="D13">
            <v>8.2418399999999998</v>
          </cell>
          <cell r="H13">
            <v>8</v>
          </cell>
          <cell r="I13">
            <v>3.5946799999999999</v>
          </cell>
          <cell r="J13">
            <v>7.46915</v>
          </cell>
          <cell r="K13">
            <v>4.05633</v>
          </cell>
        </row>
        <row r="14">
          <cell r="A14">
            <v>24</v>
          </cell>
          <cell r="B14" t="str">
            <v>BLQ</v>
          </cell>
          <cell r="C14" t="str">
            <v>BLQ</v>
          </cell>
          <cell r="D14" t="str">
            <v>BLQ</v>
          </cell>
          <cell r="H14">
            <v>24</v>
          </cell>
          <cell r="I14" t="str">
            <v>BLQ</v>
          </cell>
          <cell r="J14" t="str">
            <v>BLQ</v>
          </cell>
          <cell r="K14" t="str">
            <v>BLQ</v>
          </cell>
        </row>
      </sheetData>
      <sheetData sheetId="2" refreshError="1"/>
      <sheetData sheetId="3" refreshError="1"/>
      <sheetData sheetId="4" refreshError="1"/>
      <sheetData sheetId="5" refreshError="1"/>
      <sheetData sheetId="6"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PVT-0000099-002"/>
      <sheetName val="Study design"/>
      <sheetName val="Formulation"/>
      <sheetName val="Raw data"/>
      <sheetName val="LC-MS"/>
      <sheetName val="PK parameters"/>
    </sheetNames>
    <sheetDataSet>
      <sheetData sheetId="0" refreshError="1"/>
      <sheetData sheetId="1">
        <row r="5">
          <cell r="B5">
            <v>101</v>
          </cell>
          <cell r="C5">
            <v>102</v>
          </cell>
          <cell r="D5">
            <v>103</v>
          </cell>
          <cell r="I5">
            <v>201</v>
          </cell>
          <cell r="J5">
            <v>202</v>
          </cell>
          <cell r="K5">
            <v>203</v>
          </cell>
        </row>
        <row r="6">
          <cell r="A6">
            <v>8.3000000000000004E-2</v>
          </cell>
          <cell r="B6">
            <v>91.509399999999999</v>
          </cell>
          <cell r="C6">
            <v>121.08</v>
          </cell>
          <cell r="D6">
            <v>122.72</v>
          </cell>
          <cell r="H6">
            <v>8.3000000000000004E-2</v>
          </cell>
          <cell r="I6">
            <v>6.2643500000000003</v>
          </cell>
          <cell r="J6">
            <v>1.94906</v>
          </cell>
          <cell r="K6">
            <v>3.35649</v>
          </cell>
        </row>
        <row r="7">
          <cell r="A7">
            <v>0.25</v>
          </cell>
          <cell r="B7">
            <v>96.601100000000002</v>
          </cell>
          <cell r="C7">
            <v>117.886</v>
          </cell>
          <cell r="D7">
            <v>113.501</v>
          </cell>
          <cell r="H7">
            <v>0.25</v>
          </cell>
          <cell r="I7">
            <v>40.089399999999998</v>
          </cell>
          <cell r="J7">
            <v>20.374500000000001</v>
          </cell>
          <cell r="K7">
            <v>13.9358</v>
          </cell>
        </row>
        <row r="8">
          <cell r="A8">
            <v>0.5</v>
          </cell>
          <cell r="B8">
            <v>74.515000000000001</v>
          </cell>
          <cell r="C8">
            <v>93.166300000000007</v>
          </cell>
          <cell r="D8">
            <v>95.973799999999997</v>
          </cell>
          <cell r="H8">
            <v>0.5</v>
          </cell>
          <cell r="I8">
            <v>70.713300000000004</v>
          </cell>
          <cell r="J8">
            <v>49.683700000000002</v>
          </cell>
          <cell r="K8">
            <v>26.193100000000001</v>
          </cell>
        </row>
        <row r="9">
          <cell r="A9">
            <v>1</v>
          </cell>
          <cell r="B9">
            <v>62.142099999999999</v>
          </cell>
          <cell r="C9">
            <v>62.216900000000003</v>
          </cell>
          <cell r="D9">
            <v>68.714200000000005</v>
          </cell>
          <cell r="H9">
            <v>1</v>
          </cell>
          <cell r="I9">
            <v>68.100800000000007</v>
          </cell>
          <cell r="J9">
            <v>61.413600000000002</v>
          </cell>
          <cell r="K9">
            <v>37.249699999999997</v>
          </cell>
        </row>
        <row r="10">
          <cell r="A10">
            <v>2</v>
          </cell>
          <cell r="B10">
            <v>39.872399999999999</v>
          </cell>
          <cell r="C10">
            <v>43.5398</v>
          </cell>
          <cell r="D10">
            <v>41.984999999999999</v>
          </cell>
          <cell r="H10">
            <v>2</v>
          </cell>
          <cell r="I10">
            <v>74.402199999999993</v>
          </cell>
          <cell r="J10">
            <v>80.221100000000007</v>
          </cell>
          <cell r="K10">
            <v>63.445599999999999</v>
          </cell>
        </row>
        <row r="11">
          <cell r="A11">
            <v>4</v>
          </cell>
          <cell r="B11">
            <v>22.450500000000002</v>
          </cell>
          <cell r="C11">
            <v>24.0947</v>
          </cell>
          <cell r="D11">
            <v>17.712800000000001</v>
          </cell>
          <cell r="H11">
            <v>4</v>
          </cell>
          <cell r="I11">
            <v>72.9191</v>
          </cell>
          <cell r="J11">
            <v>68.3874</v>
          </cell>
          <cell r="K11">
            <v>44.1706</v>
          </cell>
        </row>
        <row r="12">
          <cell r="A12">
            <v>6</v>
          </cell>
          <cell r="B12">
            <v>17.439699999999998</v>
          </cell>
          <cell r="C12">
            <v>13.698700000000001</v>
          </cell>
          <cell r="D12">
            <v>10.999599999999999</v>
          </cell>
          <cell r="H12">
            <v>6</v>
          </cell>
          <cell r="I12">
            <v>16.312799999999999</v>
          </cell>
          <cell r="J12">
            <v>17.3992</v>
          </cell>
          <cell r="K12">
            <v>12.332000000000001</v>
          </cell>
        </row>
        <row r="13">
          <cell r="A13">
            <v>8</v>
          </cell>
          <cell r="B13">
            <v>7.4013299999999997</v>
          </cell>
          <cell r="C13">
            <v>8.1763499999999993</v>
          </cell>
          <cell r="D13">
            <v>7.3573700000000004</v>
          </cell>
          <cell r="H13">
            <v>8</v>
          </cell>
          <cell r="I13">
            <v>6.98447</v>
          </cell>
          <cell r="J13">
            <v>7.0993199999999996</v>
          </cell>
          <cell r="K13">
            <v>7.0914000000000001</v>
          </cell>
        </row>
        <row r="14">
          <cell r="A14">
            <v>24</v>
          </cell>
          <cell r="B14">
            <v>1.2375100000000001</v>
          </cell>
          <cell r="C14" t="str">
            <v>BLQ</v>
          </cell>
          <cell r="D14">
            <v>1.04887</v>
          </cell>
          <cell r="H14">
            <v>24</v>
          </cell>
          <cell r="I14" t="str">
            <v>BLQ</v>
          </cell>
          <cell r="J14" t="str">
            <v>BLQ</v>
          </cell>
          <cell r="K14" t="str">
            <v>BLQ</v>
          </cell>
        </row>
      </sheetData>
      <sheetData sheetId="2" refreshError="1"/>
      <sheetData sheetId="3" refreshError="1"/>
      <sheetData sheetId="4" refreshError="1"/>
      <sheetData sheetId="5" refreshError="1"/>
      <sheetData sheetId="6"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Summary"/>
      <sheetName val="Raw data "/>
      <sheetName val="Study protocol"/>
    </sheetNames>
    <sheetDataSet>
      <sheetData sheetId="0"/>
      <sheetData sheetId="1">
        <row r="1">
          <cell r="B1"/>
        </row>
        <row r="2">
          <cell r="B2" t="str">
            <v>Study Summary</v>
          </cell>
        </row>
        <row r="3">
          <cell r="B3"/>
        </row>
        <row r="4">
          <cell r="B4" t="str">
            <v>The potential inhibitory effect of test articles on human Ether-à-go-go related gene (hERG) channel were evaluated by using manual patch-clamp system according to the protocols as described in this report. HEK293 cell line stably transfected with hERG gene was employed in this study and Dofetilide was used as a positive control to ensure the good quality of the assay. Based on the criteria described in the report, the results are shown in the following table.</v>
          </cell>
        </row>
        <row r="5">
          <cell r="B5"/>
        </row>
        <row r="6">
          <cell r="B6"/>
        </row>
        <row r="7">
          <cell r="B7"/>
        </row>
        <row r="8">
          <cell r="B8" t="str">
            <v>Test article</v>
          </cell>
        </row>
        <row r="9">
          <cell r="B9" t="str">
            <v>Dofetilide</v>
          </cell>
        </row>
        <row r="10">
          <cell r="B10" t="str">
            <v>PVT-0000099-002</v>
          </cell>
        </row>
        <row r="11">
          <cell r="B11" t="str">
            <v>PVT-0003327-001</v>
          </cell>
        </row>
        <row r="12">
          <cell r="B12" t="str">
            <v>PVT-0003907-003</v>
          </cell>
        </row>
        <row r="13">
          <cell r="B13" t="str">
            <v>PVT-0005018-001</v>
          </cell>
        </row>
        <row r="14">
          <cell r="B14"/>
        </row>
        <row r="15">
          <cell r="B15" t="str">
            <v>Note:</v>
          </cell>
        </row>
        <row r="16">
          <cell r="B16" t="str">
            <v>(1) The IC50 of positive control article, Dofetilide, is in line with the literature reports and exhibits good consistency between different batches of experiment, suggesting that current study was running under appropriate conditions and results were reliable.</v>
          </cell>
        </row>
        <row r="17">
          <cell r="B17"/>
        </row>
        <row r="18">
          <cell r="B18" t="str">
            <v xml:space="preserve">(2) The working solution at concentration of 100 μM appears cloudy when it was prepared by dilution of 30 mM DMSO stock in extracellular solution, suggesting that the compound may encounter solubility issue in hERG assay buffer at 100 μM concentration. Although the DMSO concentration in all working solutions were increased  to 1% (v/v), the solubility of test article was not improved. This potential poor solubility of test compound in hERG assay buffer possibly leads to the deviation of practical concentration from nominal concentration. The data points at 100 μM, however were not removed from curve fitting, because the slope of fitted curve is determined as 0.99 for PVT-0000099-002, 0.99 for PVT-0003907-003 and 0.96 for PVT-0005018-001, respectively,  which falls in range of data acceptance criteria (0.85-2.5). </v>
          </cell>
        </row>
        <row r="19">
          <cell r="B19"/>
        </row>
        <row r="20">
          <cell r="B20"/>
        </row>
        <row r="21">
          <cell r="B21"/>
        </row>
        <row r="22">
          <cell r="B22"/>
        </row>
        <row r="23">
          <cell r="B23" t="str">
            <v xml:space="preserve">A generally acceptable ranking system used to identify the potency of a test compound inhibiting hERG channel is listed as follows: 
               a)  Low: IC50 &gt; 10 µM;
               b)  Moderate: 1 µM &lt; IC50 &lt; 10 µM; 
               c)  High: IC50 &lt; 1 µM
</v>
          </cell>
        </row>
        <row r="24">
          <cell r="B24"/>
        </row>
        <row r="25">
          <cell r="B25"/>
        </row>
        <row r="26">
          <cell r="B26"/>
        </row>
        <row r="27">
          <cell r="B27"/>
        </row>
      </sheetData>
      <sheetData sheetId="2"/>
      <sheetData sheetId="3"/>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Home"/>
      <sheetName val="Config"/>
      <sheetName val="ConfigSpecies"/>
      <sheetName val="PlotTemplate"/>
      <sheetName val="Template"/>
      <sheetName val="Template_01"/>
      <sheetName val="ResultsSummaryTemplate_01"/>
      <sheetName val="ResultsSummaryTemplate_02"/>
      <sheetName val="ResultsReplicatesTemplate_01"/>
      <sheetName val="Template_02"/>
      <sheetName val="ResultsReplicatesTemplate_02"/>
      <sheetName val="Results_Summary"/>
      <sheetName val="ZCL-621_10_NI_10"/>
      <sheetName val="ZCL-5229A_10_NI_10"/>
      <sheetName val="ZCL-5147A_10_NI_10"/>
      <sheetName val="ZCL-5201A_10_NI_10"/>
      <sheetName val="ZCL-5272A_10_NI_10"/>
      <sheetName val="ZCL-5298A_10_NI_10"/>
      <sheetName val="ZCL-5254A_10_NI_10"/>
      <sheetName val="ZCL-601A_10_NI_10"/>
      <sheetName val="Talinolol_10_NI_10"/>
      <sheetName val="Ranitidine_10_NI_10"/>
      <sheetName val="Talinolol_10_VERA_10"/>
      <sheetName val="Warfarin_10_NI_10"/>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row r="8">
          <cell r="A8" t="str">
            <v>Direction</v>
          </cell>
        </row>
        <row r="9">
          <cell r="A9" t="str">
            <v>Apical-Basal</v>
          </cell>
        </row>
        <row r="12">
          <cell r="A12" t="str">
            <v>Basal-Apical</v>
          </cell>
        </row>
        <row r="15">
          <cell r="A15" t="str">
            <v>B-A/A-B Efflux</v>
          </cell>
        </row>
      </sheetData>
      <sheetData sheetId="19"/>
      <sheetData sheetId="20"/>
      <sheetData sheetId="21"/>
      <sheetData sheetId="22"/>
      <sheetData sheetId="23"/>
    </sheetDataSet>
  </externalBook>
</externalLink>
</file>

<file path=xl/theme/theme1.xml><?xml version="1.0" encoding="utf-8"?>
<a:theme xmlns:a="http://schemas.openxmlformats.org/drawingml/2006/main" name="Thèm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6.emf"/><Relationship Id="rId3" Type="http://schemas.openxmlformats.org/officeDocument/2006/relationships/vmlDrawing" Target="../drawings/vmlDrawing1.vml"/><Relationship Id="rId7" Type="http://schemas.openxmlformats.org/officeDocument/2006/relationships/image" Target="../media/image3.emf"/><Relationship Id="rId12" Type="http://schemas.openxmlformats.org/officeDocument/2006/relationships/oleObject" Target="../embeddings/oleObject5.bin"/><Relationship Id="rId2" Type="http://schemas.openxmlformats.org/officeDocument/2006/relationships/drawing" Target="../drawings/drawing2.xml"/><Relationship Id="rId1" Type="http://schemas.openxmlformats.org/officeDocument/2006/relationships/printerSettings" Target="../printerSettings/printerSettings1.bin"/><Relationship Id="rId6" Type="http://schemas.openxmlformats.org/officeDocument/2006/relationships/oleObject" Target="../embeddings/oleObject2.bin"/><Relationship Id="rId11" Type="http://schemas.openxmlformats.org/officeDocument/2006/relationships/image" Target="../media/image5.emf"/><Relationship Id="rId5" Type="http://schemas.openxmlformats.org/officeDocument/2006/relationships/image" Target="../media/image2.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4.emf"/></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5.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43B84B-C2AC-4A6C-84A7-FBF734CCAD42}">
  <dimension ref="A1:W27"/>
  <sheetViews>
    <sheetView workbookViewId="0">
      <selection activeCell="C34" sqref="C34"/>
    </sheetView>
  </sheetViews>
  <sheetFormatPr defaultColWidth="8.81640625" defaultRowHeight="14.5"/>
  <cols>
    <col min="1" max="1" width="21.81640625" customWidth="1"/>
    <col min="2" max="2" width="15.90625" customWidth="1"/>
    <col min="3" max="3" width="16.08984375" customWidth="1"/>
    <col min="4" max="5" width="14.1796875" customWidth="1"/>
    <col min="6" max="6" width="13.81640625" customWidth="1"/>
    <col min="7" max="7" width="14" customWidth="1"/>
    <col min="8" max="8" width="14.36328125" customWidth="1"/>
    <col min="9" max="9" width="13.6328125" customWidth="1"/>
    <col min="10" max="10" width="14" customWidth="1"/>
    <col min="11" max="11" width="13.6328125" customWidth="1"/>
    <col min="12" max="12" width="12.1796875" customWidth="1"/>
    <col min="13" max="13" width="14.453125" customWidth="1"/>
    <col min="14" max="14" width="15.36328125" customWidth="1"/>
    <col min="15" max="15" width="13.6328125" customWidth="1"/>
    <col min="16" max="16" width="14.453125" customWidth="1"/>
    <col min="17" max="17" width="13.453125" customWidth="1"/>
  </cols>
  <sheetData>
    <row r="1" spans="1:23" ht="15.5">
      <c r="A1" s="282" t="s">
        <v>2</v>
      </c>
      <c r="B1" s="277" t="s">
        <v>65</v>
      </c>
      <c r="C1" s="278"/>
      <c r="D1" s="278"/>
      <c r="E1" s="278"/>
      <c r="F1" s="278"/>
      <c r="G1" s="278"/>
      <c r="H1" s="278"/>
      <c r="I1" s="278"/>
      <c r="J1" s="278"/>
      <c r="K1" s="278"/>
      <c r="L1" s="278"/>
      <c r="M1" s="278"/>
      <c r="N1" s="278"/>
      <c r="O1" s="278"/>
      <c r="P1" s="278"/>
      <c r="Q1" s="278"/>
      <c r="R1" s="278"/>
      <c r="S1" s="278"/>
      <c r="T1" s="278"/>
      <c r="U1" s="278"/>
      <c r="V1" s="278"/>
      <c r="W1" s="278"/>
    </row>
    <row r="2" spans="1:23" ht="15.5">
      <c r="A2" s="282"/>
      <c r="B2" s="276" t="s">
        <v>66</v>
      </c>
      <c r="C2" s="276"/>
      <c r="D2" s="276" t="s">
        <v>67</v>
      </c>
      <c r="E2" s="276"/>
      <c r="F2" s="276" t="s">
        <v>68</v>
      </c>
      <c r="G2" s="276"/>
      <c r="H2" s="276" t="s">
        <v>69</v>
      </c>
      <c r="I2" s="276"/>
      <c r="J2" s="276" t="s">
        <v>70</v>
      </c>
      <c r="K2" s="276"/>
      <c r="L2" s="276" t="s">
        <v>71</v>
      </c>
      <c r="M2" s="276"/>
      <c r="N2" s="276" t="s">
        <v>72</v>
      </c>
      <c r="O2" s="276"/>
      <c r="P2" s="276" t="s">
        <v>73</v>
      </c>
      <c r="Q2" s="276"/>
      <c r="R2" s="276" t="s">
        <v>162</v>
      </c>
      <c r="S2" s="276"/>
      <c r="T2" s="276" t="s">
        <v>163</v>
      </c>
      <c r="U2" s="276"/>
      <c r="V2" s="276" t="s">
        <v>164</v>
      </c>
      <c r="W2" s="276"/>
    </row>
    <row r="3" spans="1:23" ht="15.5">
      <c r="A3" s="5">
        <f>A4/3</f>
        <v>0.16935087808430291</v>
      </c>
      <c r="B3" s="5">
        <v>108.185364397928</v>
      </c>
      <c r="C3" s="5">
        <v>108.28768145290201</v>
      </c>
      <c r="D3" s="5">
        <v>104.319316838855</v>
      </c>
      <c r="E3" s="5">
        <v>87.636765658953095</v>
      </c>
      <c r="F3" s="5">
        <v>113.22481033891199</v>
      </c>
      <c r="G3" s="5">
        <v>92.2725020014487</v>
      </c>
      <c r="H3" s="5">
        <v>97.782243420574801</v>
      </c>
      <c r="I3" s="5">
        <v>106.65326973827599</v>
      </c>
      <c r="J3" s="5">
        <v>100.067791685834</v>
      </c>
      <c r="K3" s="5">
        <v>103.980340411108</v>
      </c>
      <c r="L3" s="5">
        <v>108.130585898709</v>
      </c>
      <c r="M3" s="5">
        <v>81.516881827209502</v>
      </c>
      <c r="N3" s="5">
        <v>106.398582816652</v>
      </c>
      <c r="O3" s="5">
        <v>105.094774136404</v>
      </c>
      <c r="P3" s="5">
        <v>100.68022181146</v>
      </c>
      <c r="Q3" s="5">
        <v>93.109057301293902</v>
      </c>
      <c r="R3" s="5">
        <v>104.555610724926</v>
      </c>
      <c r="S3" s="5">
        <v>93.036246276067502</v>
      </c>
      <c r="T3" s="5">
        <v>111.904170804369</v>
      </c>
      <c r="U3" s="5">
        <v>97.008440913604801</v>
      </c>
      <c r="V3" s="5">
        <v>100.384806355511</v>
      </c>
      <c r="W3" s="5">
        <v>95.022343594836101</v>
      </c>
    </row>
    <row r="4" spans="1:23" ht="15.5">
      <c r="A4" s="5">
        <f>A5/3</f>
        <v>0.5080526342529087</v>
      </c>
      <c r="B4" s="5">
        <v>114.631338861296</v>
      </c>
      <c r="C4" s="5">
        <v>100.136422739965</v>
      </c>
      <c r="D4" s="5">
        <v>91.022073119591298</v>
      </c>
      <c r="E4" s="5">
        <v>95.871297319964896</v>
      </c>
      <c r="F4" s="5">
        <v>91.571041896992099</v>
      </c>
      <c r="G4" s="5">
        <v>101.970950402196</v>
      </c>
      <c r="H4" s="5">
        <v>96.891266978185598</v>
      </c>
      <c r="I4" s="5">
        <v>105.607340871123</v>
      </c>
      <c r="J4" s="5">
        <v>100.958768128223</v>
      </c>
      <c r="K4" s="5">
        <v>92.862503934338903</v>
      </c>
      <c r="L4" s="5">
        <v>98.994538232373401</v>
      </c>
      <c r="M4" s="5">
        <v>96.214001986097301</v>
      </c>
      <c r="N4" s="5">
        <v>103.734278122232</v>
      </c>
      <c r="O4" s="5">
        <v>106.285208148804</v>
      </c>
      <c r="P4" s="5">
        <v>98.669131238447306</v>
      </c>
      <c r="Q4" s="5">
        <v>100.32532347504601</v>
      </c>
      <c r="R4" s="5">
        <v>100.980635551142</v>
      </c>
      <c r="S4" s="5">
        <v>99.788977159880801</v>
      </c>
      <c r="T4" s="5">
        <v>97.802879841112201</v>
      </c>
      <c r="U4" s="5">
        <v>101.775074478649</v>
      </c>
      <c r="V4" s="5">
        <v>94.625124131082401</v>
      </c>
      <c r="W4" s="5">
        <v>110.116683217478</v>
      </c>
    </row>
    <row r="5" spans="1:23" ht="15.5">
      <c r="A5" s="5">
        <f>A6/3</f>
        <v>1.524157902758726</v>
      </c>
      <c r="B5" s="5">
        <v>92.837806151812899</v>
      </c>
      <c r="C5" s="5">
        <v>112.687314816789</v>
      </c>
      <c r="D5" s="5">
        <v>100.537531927872</v>
      </c>
      <c r="E5" s="5">
        <v>86.843810758263103</v>
      </c>
      <c r="F5" s="5">
        <v>98.158667225801494</v>
      </c>
      <c r="G5" s="5">
        <v>102.641912241241</v>
      </c>
      <c r="H5" s="5">
        <v>91.622884536232206</v>
      </c>
      <c r="I5" s="5">
        <v>96.348933491513904</v>
      </c>
      <c r="J5" s="5">
        <v>99.409243880589798</v>
      </c>
      <c r="K5" s="5">
        <v>94.760671137689798</v>
      </c>
      <c r="L5" s="5">
        <v>97.405660377358501</v>
      </c>
      <c r="M5" s="5">
        <v>95.816782522343601</v>
      </c>
      <c r="N5" s="5">
        <v>93.360496014171801</v>
      </c>
      <c r="O5" s="5">
        <v>97.328609388839695</v>
      </c>
      <c r="P5" s="5">
        <v>94.292051756007396</v>
      </c>
      <c r="Q5" s="5">
        <v>101.86321626617401</v>
      </c>
      <c r="R5" s="5">
        <v>96.412611717974201</v>
      </c>
      <c r="S5" s="5">
        <v>95.022343594836101</v>
      </c>
      <c r="T5" s="5">
        <v>93.036246276067502</v>
      </c>
      <c r="U5" s="5">
        <v>95.022343594836101</v>
      </c>
      <c r="V5" s="5">
        <v>82.112711022840102</v>
      </c>
      <c r="W5" s="5">
        <v>83.900198609731902</v>
      </c>
    </row>
    <row r="6" spans="1:23" ht="15.5">
      <c r="A6" s="5">
        <f t="shared" ref="A6:A10" si="0">A7/3</f>
        <v>4.5724737082761777</v>
      </c>
      <c r="B6" s="5">
        <v>119.781297294993</v>
      </c>
      <c r="C6" s="5">
        <v>112.005201116961</v>
      </c>
      <c r="D6" s="5">
        <v>103.526361938165</v>
      </c>
      <c r="E6" s="5">
        <v>93.034958636727495</v>
      </c>
      <c r="F6" s="5">
        <v>94.590370172696396</v>
      </c>
      <c r="G6" s="5">
        <v>100.293545804582</v>
      </c>
      <c r="H6" s="5">
        <v>90.8093843062247</v>
      </c>
      <c r="I6" s="5">
        <v>98.983124712490607</v>
      </c>
      <c r="J6" s="5">
        <v>103.321792605864</v>
      </c>
      <c r="K6" s="5">
        <v>96.310195385323098</v>
      </c>
      <c r="L6" s="5">
        <v>80.523833167825202</v>
      </c>
      <c r="M6" s="5">
        <v>88.865441906653402</v>
      </c>
      <c r="N6" s="5">
        <v>109.006200177148</v>
      </c>
      <c r="O6" s="5">
        <v>97.668733392382606</v>
      </c>
      <c r="P6" s="5">
        <v>101.86321626617401</v>
      </c>
      <c r="Q6" s="5">
        <v>106.240295748614</v>
      </c>
      <c r="R6" s="5">
        <v>75.757199602780503</v>
      </c>
      <c r="S6" s="5">
        <v>84.297418073485602</v>
      </c>
      <c r="T6" s="5">
        <v>78.736345580933502</v>
      </c>
      <c r="U6" s="5">
        <v>85.489076464746802</v>
      </c>
      <c r="V6" s="5">
        <v>60.067030784508397</v>
      </c>
      <c r="W6" s="5">
        <v>54.108738828202597</v>
      </c>
    </row>
    <row r="7" spans="1:23" ht="15.5">
      <c r="A7" s="5">
        <f t="shared" si="0"/>
        <v>13.717421124828533</v>
      </c>
      <c r="B7" s="5">
        <v>121.554792914544</v>
      </c>
      <c r="C7" s="5">
        <v>97.237439515699293</v>
      </c>
      <c r="D7" s="5">
        <v>84.495444321604197</v>
      </c>
      <c r="E7" s="5">
        <v>98.0976706949792</v>
      </c>
      <c r="F7" s="5">
        <v>99.470092638481205</v>
      </c>
      <c r="G7" s="5">
        <v>95.627311196675706</v>
      </c>
      <c r="H7" s="5">
        <v>86.780621262378006</v>
      </c>
      <c r="I7" s="5">
        <v>90.2283127133622</v>
      </c>
      <c r="J7" s="5">
        <v>99.796624942498099</v>
      </c>
      <c r="K7" s="5">
        <v>95.457957049124801</v>
      </c>
      <c r="L7" s="5">
        <v>80.722442899702102</v>
      </c>
      <c r="M7" s="5">
        <v>77.346077457795403</v>
      </c>
      <c r="N7" s="5">
        <v>97.215234720992001</v>
      </c>
      <c r="O7" s="5">
        <v>97.045172719220503</v>
      </c>
      <c r="P7" s="5">
        <v>90.151571164510202</v>
      </c>
      <c r="Q7" s="5">
        <v>91.452865064695004</v>
      </c>
      <c r="R7" s="5">
        <v>64.237835153922504</v>
      </c>
      <c r="S7" s="5">
        <v>62.847567030784496</v>
      </c>
      <c r="T7" s="5">
        <v>63.443396226415103</v>
      </c>
      <c r="U7" s="5">
        <v>86.879344587884802</v>
      </c>
      <c r="V7" s="5">
        <v>40.206057596822198</v>
      </c>
      <c r="W7" s="5">
        <v>39.411618669314798</v>
      </c>
    </row>
    <row r="8" spans="1:23" ht="15.5">
      <c r="A8" s="5">
        <f t="shared" si="0"/>
        <v>41.152263374485599</v>
      </c>
      <c r="B8" s="5">
        <v>81.378295994713596</v>
      </c>
      <c r="C8" s="5">
        <v>88.301750047961093</v>
      </c>
      <c r="D8" s="5">
        <v>89.985132095612101</v>
      </c>
      <c r="E8" s="5">
        <v>95.413823338797599</v>
      </c>
      <c r="F8" s="5">
        <v>89.649651176089407</v>
      </c>
      <c r="G8" s="5">
        <v>90.351111280545894</v>
      </c>
      <c r="H8" s="5">
        <v>78.335714112776301</v>
      </c>
      <c r="I8" s="5">
        <v>78.645618962303004</v>
      </c>
      <c r="J8" s="5">
        <v>93.7147422705373</v>
      </c>
      <c r="K8" s="5">
        <v>94.915623562453106</v>
      </c>
      <c r="L8" s="5">
        <v>71.189175769612703</v>
      </c>
      <c r="M8" s="5">
        <v>71.785004965243303</v>
      </c>
      <c r="N8" s="5">
        <v>91.0363153232949</v>
      </c>
      <c r="O8" s="5">
        <v>94.550930026572203</v>
      </c>
      <c r="P8" s="5">
        <v>67.792975970425104</v>
      </c>
      <c r="Q8" s="5">
        <v>76.547134935304996</v>
      </c>
      <c r="R8" s="5">
        <v>57.286494538232397</v>
      </c>
      <c r="S8" s="5">
        <v>53.711519364448897</v>
      </c>
      <c r="T8" s="5">
        <v>60.861469712015897</v>
      </c>
      <c r="U8" s="5">
        <v>59.868421052631597</v>
      </c>
      <c r="V8" s="5">
        <v>36.829692154915598</v>
      </c>
      <c r="W8" s="5">
        <v>32.063058589870899</v>
      </c>
    </row>
    <row r="9" spans="1:23" ht="15.5">
      <c r="A9" s="5">
        <f t="shared" si="0"/>
        <v>123.4567901234568</v>
      </c>
      <c r="B9" s="5">
        <v>80.218702705007104</v>
      </c>
      <c r="C9" s="5">
        <v>67.701916313175403</v>
      </c>
      <c r="D9" s="5">
        <v>94.071899660706805</v>
      </c>
      <c r="E9" s="5">
        <v>84.678433914071107</v>
      </c>
      <c r="F9" s="5">
        <v>86.050855857573097</v>
      </c>
      <c r="G9" s="5">
        <v>83.702489420914205</v>
      </c>
      <c r="H9" s="5">
        <v>77.018618502288007</v>
      </c>
      <c r="I9" s="5">
        <v>75.391618042272995</v>
      </c>
      <c r="J9" s="5">
        <v>88.601312253347203</v>
      </c>
      <c r="K9" s="5">
        <v>89.414812483354694</v>
      </c>
      <c r="L9" s="5">
        <v>69.203078450844103</v>
      </c>
      <c r="M9" s="5">
        <v>69.798907646474703</v>
      </c>
      <c r="N9" s="5">
        <v>80.662533215234703</v>
      </c>
      <c r="O9" s="5">
        <v>81.626217891939802</v>
      </c>
      <c r="P9" s="5">
        <v>59.866913123844697</v>
      </c>
      <c r="Q9" s="5">
        <v>49.338262476894599</v>
      </c>
      <c r="R9" s="5">
        <v>47.753227408142997</v>
      </c>
      <c r="S9" s="5">
        <v>44.972691161866898</v>
      </c>
      <c r="T9" s="5">
        <v>57.882323733862997</v>
      </c>
      <c r="U9" s="5">
        <v>56.293445878848097</v>
      </c>
      <c r="V9" s="5">
        <v>23.920059582919599</v>
      </c>
      <c r="W9" s="5">
        <v>24.714498510426999</v>
      </c>
    </row>
    <row r="10" spans="1:23" ht="15.5">
      <c r="A10" s="5">
        <f t="shared" si="0"/>
        <v>370.37037037037038</v>
      </c>
      <c r="B10" s="5">
        <v>58.698015475454604</v>
      </c>
      <c r="C10" s="5">
        <v>53.957325261654603</v>
      </c>
      <c r="D10" s="5">
        <v>93.309443025427896</v>
      </c>
      <c r="E10" s="5">
        <v>89.8631390339674</v>
      </c>
      <c r="F10" s="5">
        <v>75.589950821547006</v>
      </c>
      <c r="G10" s="5">
        <v>70.496740497884204</v>
      </c>
      <c r="H10" s="5">
        <v>73.725879476067107</v>
      </c>
      <c r="I10" s="5">
        <v>77.444737670387099</v>
      </c>
      <c r="J10" s="5">
        <v>94.721933031498907</v>
      </c>
      <c r="K10" s="5">
        <v>92.901242040529695</v>
      </c>
      <c r="L10" s="5">
        <v>65.032274081430003</v>
      </c>
      <c r="M10" s="5">
        <v>66.223932472691203</v>
      </c>
      <c r="N10" s="5">
        <v>83.666961913197497</v>
      </c>
      <c r="O10" s="5">
        <v>68.928255093002704</v>
      </c>
      <c r="P10" s="5">
        <v>46.735674676525001</v>
      </c>
      <c r="Q10" s="5">
        <v>45.197781885397397</v>
      </c>
      <c r="R10" s="5">
        <v>41.596325719960298</v>
      </c>
      <c r="S10" s="5">
        <v>48.150446871896698</v>
      </c>
      <c r="T10" s="5">
        <v>52.917080436941397</v>
      </c>
      <c r="U10" s="5">
        <v>47.356007944389297</v>
      </c>
      <c r="V10" s="5">
        <v>22.331181727904699</v>
      </c>
      <c r="W10" s="5">
        <v>26.501986097318799</v>
      </c>
    </row>
    <row r="11" spans="1:23" ht="15.5">
      <c r="A11" s="5">
        <f>A12/3</f>
        <v>1111.1111111111111</v>
      </c>
      <c r="B11" s="5">
        <v>54.332487796559597</v>
      </c>
      <c r="C11" s="5">
        <v>40.997164964935102</v>
      </c>
      <c r="D11" s="5">
        <v>89.832640768556303</v>
      </c>
      <c r="E11" s="5">
        <v>93.614425679539494</v>
      </c>
      <c r="F11" s="5">
        <v>68.331363653692193</v>
      </c>
      <c r="G11" s="5">
        <v>66.623460790667494</v>
      </c>
      <c r="H11" s="5">
        <v>71.905188485097895</v>
      </c>
      <c r="I11" s="5">
        <v>82.170786625668796</v>
      </c>
      <c r="J11" s="5">
        <v>97.007481296758101</v>
      </c>
      <c r="K11" s="5">
        <v>82.558167687577196</v>
      </c>
      <c r="L11" s="5">
        <v>68.607249255213503</v>
      </c>
      <c r="M11" s="5">
        <v>65.032274081430003</v>
      </c>
      <c r="N11" s="5">
        <v>81.456155890168304</v>
      </c>
      <c r="O11" s="5">
        <v>71.139061116031897</v>
      </c>
      <c r="P11" s="5">
        <v>37.626617375231</v>
      </c>
      <c r="Q11" s="5">
        <v>47.327171903881698</v>
      </c>
      <c r="R11" s="5">
        <v>43.582423038728898</v>
      </c>
      <c r="S11" s="5">
        <v>39.411618669314798</v>
      </c>
      <c r="T11" s="5">
        <v>39.014399205561098</v>
      </c>
      <c r="U11" s="5">
        <v>40.801886792452798</v>
      </c>
      <c r="V11" s="5">
        <v>20.345084409136</v>
      </c>
      <c r="W11" s="5">
        <v>24.714498510426999</v>
      </c>
    </row>
    <row r="12" spans="1:23" ht="15.5">
      <c r="A12" s="5">
        <f>A13/3</f>
        <v>3333.3333333333335</v>
      </c>
      <c r="B12" s="5">
        <v>35.199198516402703</v>
      </c>
      <c r="C12" s="5">
        <v>37.620702150789803</v>
      </c>
      <c r="D12" s="5">
        <v>88.765201479165896</v>
      </c>
      <c r="E12" s="5">
        <v>83.915977278792298</v>
      </c>
      <c r="F12" s="5">
        <v>65.739011093744097</v>
      </c>
      <c r="G12" s="5">
        <v>68.666844573214902</v>
      </c>
      <c r="H12" s="5">
        <v>67.411568166961203</v>
      </c>
      <c r="I12" s="5">
        <v>75.546570467036304</v>
      </c>
      <c r="J12" s="5">
        <v>90.538217562888903</v>
      </c>
      <c r="K12" s="5">
        <v>94.838147350071395</v>
      </c>
      <c r="L12" s="5">
        <v>63.443396226415103</v>
      </c>
      <c r="M12" s="5">
        <v>61.854518371400196</v>
      </c>
      <c r="N12" s="5">
        <v>66.944198405668701</v>
      </c>
      <c r="O12" s="5">
        <v>77.034543844109805</v>
      </c>
      <c r="P12" s="5">
        <v>32.303142329020297</v>
      </c>
      <c r="Q12" s="5">
        <v>34.669131238447299</v>
      </c>
      <c r="R12" s="5">
        <v>41.397715988083398</v>
      </c>
      <c r="S12" s="5">
        <v>38.815789473684198</v>
      </c>
      <c r="T12" s="5">
        <v>47.951837140019897</v>
      </c>
      <c r="U12" s="5">
        <v>38.219960278053598</v>
      </c>
      <c r="V12" s="5">
        <v>25.111717974180699</v>
      </c>
      <c r="W12" s="5">
        <v>20.543694141012899</v>
      </c>
    </row>
    <row r="13" spans="1:23" ht="15.5">
      <c r="A13" s="5">
        <v>10000</v>
      </c>
      <c r="B13" s="5">
        <v>30.4244026176113</v>
      </c>
      <c r="C13" s="5">
        <v>44.748790313985502</v>
      </c>
      <c r="D13" s="5">
        <v>85.044413099004998</v>
      </c>
      <c r="E13" s="5">
        <v>87.758758720597797</v>
      </c>
      <c r="F13" s="5">
        <v>62.170714040638899</v>
      </c>
      <c r="G13" s="5">
        <v>66.806450383134504</v>
      </c>
      <c r="H13" s="5">
        <v>67.411568166961203</v>
      </c>
      <c r="I13" s="5">
        <v>71.517807423189595</v>
      </c>
      <c r="J13" s="5">
        <v>92.978718252911406</v>
      </c>
      <c r="K13" s="5">
        <v>90.538217562888903</v>
      </c>
      <c r="L13" s="5">
        <v>56.094836146971197</v>
      </c>
      <c r="M13" s="5">
        <v>58.080933465739797</v>
      </c>
      <c r="N13" s="5">
        <v>64.506643046944205</v>
      </c>
      <c r="O13" s="5">
        <v>57.364038972542097</v>
      </c>
      <c r="P13" s="5">
        <v>33.8410351201479</v>
      </c>
      <c r="Q13" s="5">
        <v>31.711645101663599</v>
      </c>
      <c r="R13" s="5">
        <v>31.268619662363498</v>
      </c>
      <c r="S13" s="5">
        <v>30.871400198609699</v>
      </c>
      <c r="T13" s="5">
        <v>36.035253227408099</v>
      </c>
      <c r="U13" s="5">
        <v>37.425521350546198</v>
      </c>
      <c r="V13" s="5">
        <v>17.3659384309831</v>
      </c>
      <c r="W13" s="5">
        <v>15.5784508440914</v>
      </c>
    </row>
    <row r="14" spans="1:23" ht="15.5">
      <c r="A14" s="6"/>
      <c r="B14" s="6"/>
      <c r="C14" s="6"/>
      <c r="D14" s="6"/>
      <c r="E14" s="6"/>
      <c r="F14" s="6"/>
      <c r="G14" s="6"/>
      <c r="H14" s="6"/>
      <c r="I14" s="6"/>
      <c r="J14" s="6"/>
      <c r="K14" s="6"/>
      <c r="L14" s="6"/>
      <c r="M14" s="6"/>
      <c r="N14" s="6"/>
      <c r="O14" s="6"/>
      <c r="P14" s="6"/>
      <c r="Q14" s="6"/>
    </row>
    <row r="15" spans="1:23" ht="15.5">
      <c r="A15" s="282" t="s">
        <v>2</v>
      </c>
      <c r="B15" s="279" t="s">
        <v>65</v>
      </c>
      <c r="C15" s="280"/>
      <c r="D15" s="280"/>
      <c r="E15" s="281"/>
      <c r="F15" s="6"/>
      <c r="G15" s="6"/>
      <c r="H15" s="6"/>
      <c r="I15" s="6"/>
      <c r="J15" s="6"/>
      <c r="K15" s="6"/>
      <c r="L15" s="6"/>
      <c r="M15" s="6"/>
      <c r="N15" s="6"/>
      <c r="O15" s="6"/>
      <c r="P15" s="6"/>
      <c r="Q15" s="6"/>
    </row>
    <row r="16" spans="1:23" ht="15.5">
      <c r="A16" s="282"/>
      <c r="B16" s="276" t="s">
        <v>18</v>
      </c>
      <c r="C16" s="276"/>
      <c r="D16" s="276" t="s">
        <v>161</v>
      </c>
      <c r="E16" s="276"/>
      <c r="F16" s="6"/>
      <c r="G16" s="6"/>
      <c r="H16" s="6"/>
      <c r="I16" s="6"/>
      <c r="J16" s="6"/>
      <c r="K16" s="6"/>
      <c r="L16" s="6"/>
      <c r="M16" s="6"/>
      <c r="N16" s="6"/>
      <c r="O16" s="6"/>
      <c r="P16" s="6"/>
      <c r="Q16" s="6"/>
    </row>
    <row r="17" spans="1:17" ht="15.5">
      <c r="A17" s="5">
        <v>1.6935087808430282E-2</v>
      </c>
      <c r="B17" s="5">
        <v>92.622823383084594</v>
      </c>
      <c r="C17" s="5">
        <v>90.321828358209004</v>
      </c>
      <c r="D17" s="5">
        <v>111.877586855638</v>
      </c>
      <c r="E17" s="5">
        <v>100.438981562774</v>
      </c>
      <c r="F17" s="6"/>
      <c r="G17" s="6"/>
      <c r="H17" s="6"/>
      <c r="I17" s="6"/>
      <c r="J17" s="6"/>
      <c r="K17" s="6"/>
      <c r="L17" s="6"/>
      <c r="M17" s="6"/>
      <c r="N17" s="6"/>
      <c r="O17" s="6"/>
      <c r="P17" s="6"/>
      <c r="Q17" s="6"/>
    </row>
    <row r="18" spans="1:17" ht="15.5">
      <c r="A18" s="5">
        <v>5.0805263425290847E-2</v>
      </c>
      <c r="B18" s="5">
        <v>101.20491293532299</v>
      </c>
      <c r="C18" s="5">
        <v>87.212375621890502</v>
      </c>
      <c r="D18" s="5">
        <v>112.479618713157</v>
      </c>
      <c r="E18" s="5">
        <v>109.469459425561</v>
      </c>
      <c r="F18" s="6"/>
      <c r="G18" s="6"/>
      <c r="H18" s="6"/>
      <c r="I18" s="6"/>
      <c r="J18" s="6"/>
      <c r="K18" s="6"/>
      <c r="L18" s="6"/>
      <c r="M18" s="6"/>
      <c r="N18" s="6"/>
      <c r="O18" s="6"/>
      <c r="P18" s="6"/>
      <c r="Q18" s="6"/>
    </row>
    <row r="19" spans="1:17" ht="15.5">
      <c r="A19" s="5">
        <v>0.15241579027587254</v>
      </c>
      <c r="B19" s="5">
        <v>95.110385572139293</v>
      </c>
      <c r="C19" s="5">
        <v>91.596703980099505</v>
      </c>
      <c r="D19" s="5">
        <v>99.836949705255194</v>
      </c>
      <c r="E19" s="5">
        <v>88.599021698231496</v>
      </c>
      <c r="F19" s="6"/>
      <c r="G19" s="6"/>
      <c r="H19" s="6"/>
      <c r="I19" s="6"/>
      <c r="J19" s="6"/>
      <c r="K19" s="6"/>
      <c r="L19" s="6"/>
      <c r="M19" s="6"/>
      <c r="N19" s="6"/>
      <c r="O19" s="6"/>
      <c r="P19" s="6"/>
      <c r="Q19" s="6"/>
    </row>
    <row r="20" spans="1:17" ht="15.5">
      <c r="A20" s="5">
        <v>0.45724737082761763</v>
      </c>
      <c r="B20" s="5">
        <v>81.801927860696495</v>
      </c>
      <c r="C20" s="5">
        <v>80.558146766169202</v>
      </c>
      <c r="D20" s="5">
        <v>73.146870688573898</v>
      </c>
      <c r="E20" s="5">
        <v>74.3509344036122</v>
      </c>
      <c r="F20" s="6"/>
      <c r="G20" s="6"/>
      <c r="H20" s="6"/>
      <c r="I20" s="6"/>
      <c r="J20" s="6"/>
      <c r="K20" s="6"/>
      <c r="L20" s="6"/>
      <c r="M20" s="6"/>
      <c r="N20" s="6"/>
      <c r="O20" s="6"/>
      <c r="P20" s="6"/>
      <c r="Q20" s="6"/>
    </row>
    <row r="21" spans="1:17" ht="15.5">
      <c r="A21" s="5">
        <v>1.3717421124828528</v>
      </c>
      <c r="B21" s="5">
        <v>70.017101990049795</v>
      </c>
      <c r="C21" s="5">
        <v>65.135261194029894</v>
      </c>
      <c r="D21" s="5">
        <v>53.480496676282399</v>
      </c>
      <c r="E21" s="5">
        <v>43.847986955976403</v>
      </c>
      <c r="F21" s="6"/>
      <c r="G21" s="6"/>
      <c r="H21" s="6"/>
      <c r="I21" s="6"/>
      <c r="J21" s="6"/>
      <c r="K21" s="6"/>
      <c r="L21" s="6"/>
      <c r="M21" s="6"/>
      <c r="N21" s="6"/>
      <c r="O21" s="6"/>
      <c r="P21" s="6"/>
      <c r="Q21" s="6"/>
    </row>
    <row r="22" spans="1:17" ht="15.5">
      <c r="A22" s="5">
        <v>4.1152263374485587</v>
      </c>
      <c r="B22" s="5">
        <v>49.525808457711399</v>
      </c>
      <c r="C22" s="5">
        <v>51.484763681592</v>
      </c>
      <c r="D22" s="5">
        <v>27.191772231280599</v>
      </c>
      <c r="E22" s="5">
        <v>28.7971905179982</v>
      </c>
      <c r="F22" s="6"/>
      <c r="G22" s="6"/>
      <c r="H22" s="6"/>
      <c r="I22" s="6"/>
      <c r="J22" s="6"/>
      <c r="K22" s="6"/>
      <c r="L22" s="6"/>
      <c r="M22" s="6"/>
      <c r="N22" s="6"/>
      <c r="O22" s="6"/>
      <c r="P22" s="6"/>
      <c r="Q22" s="6"/>
    </row>
    <row r="23" spans="1:17" ht="15.5">
      <c r="A23" s="5">
        <v>12.345679012345677</v>
      </c>
      <c r="B23" s="5">
        <v>40.912624378109498</v>
      </c>
      <c r="C23" s="5">
        <v>36.839241293532297</v>
      </c>
      <c r="D23" s="5">
        <v>18.9640035118525</v>
      </c>
      <c r="E23" s="5">
        <v>19.164680797692199</v>
      </c>
      <c r="F23" s="6"/>
      <c r="G23" s="6"/>
      <c r="H23" s="6"/>
      <c r="I23" s="6"/>
      <c r="J23" s="6"/>
      <c r="K23" s="6"/>
      <c r="L23" s="6"/>
      <c r="M23" s="6"/>
      <c r="N23" s="6"/>
      <c r="O23" s="6"/>
      <c r="P23" s="6"/>
      <c r="Q23" s="6"/>
    </row>
    <row r="24" spans="1:17" ht="15.5">
      <c r="A24" s="5">
        <v>37.037037037037031</v>
      </c>
      <c r="B24" s="5">
        <v>42.902674129353201</v>
      </c>
      <c r="C24" s="5">
        <v>29.594216417910399</v>
      </c>
      <c r="D24" s="5">
        <v>15.953844224256899</v>
      </c>
      <c r="E24" s="5">
        <v>14.749780509218599</v>
      </c>
      <c r="F24" s="6"/>
      <c r="G24" s="6"/>
      <c r="H24" s="6"/>
      <c r="I24" s="6"/>
      <c r="J24" s="6"/>
      <c r="K24" s="6"/>
      <c r="L24" s="6"/>
      <c r="M24" s="6"/>
      <c r="N24" s="6"/>
      <c r="O24" s="6"/>
      <c r="P24" s="6"/>
      <c r="Q24" s="6"/>
    </row>
    <row r="25" spans="1:17" ht="15.5">
      <c r="A25" s="5">
        <v>111.1111111111111</v>
      </c>
      <c r="B25" s="5">
        <v>41.441231343283597</v>
      </c>
      <c r="C25" s="5">
        <v>32.3305348258707</v>
      </c>
      <c r="D25" s="5">
        <v>10.5355575065847</v>
      </c>
      <c r="E25" s="5">
        <v>11.3382666499436</v>
      </c>
      <c r="F25" s="6"/>
      <c r="G25" s="6"/>
      <c r="H25" s="6"/>
      <c r="I25" s="6"/>
      <c r="J25" s="6"/>
      <c r="K25" s="6"/>
      <c r="L25" s="6"/>
      <c r="M25" s="6"/>
      <c r="N25" s="6"/>
      <c r="O25" s="6"/>
      <c r="P25" s="6"/>
      <c r="Q25" s="6"/>
    </row>
    <row r="26" spans="1:17" ht="15.5">
      <c r="A26" s="5">
        <v>333.33333333333331</v>
      </c>
      <c r="B26" s="5">
        <v>35.813121890547301</v>
      </c>
      <c r="C26" s="5">
        <v>29.500932835820901</v>
      </c>
      <c r="D26" s="5">
        <v>10.936912078264101</v>
      </c>
      <c r="E26" s="5">
        <v>9.5321710773861792</v>
      </c>
      <c r="F26" s="6"/>
      <c r="G26" s="6"/>
      <c r="H26" s="6"/>
      <c r="I26" s="6"/>
      <c r="J26" s="6"/>
      <c r="K26" s="6"/>
      <c r="L26" s="6"/>
      <c r="M26" s="6"/>
      <c r="N26" s="6"/>
      <c r="O26" s="6"/>
      <c r="P26" s="6"/>
      <c r="Q26" s="6"/>
    </row>
    <row r="27" spans="1:17" ht="15.5">
      <c r="A27" s="5">
        <v>1000</v>
      </c>
      <c r="B27" s="5">
        <v>36.808146766169202</v>
      </c>
      <c r="C27" s="5">
        <v>26.795708955223901</v>
      </c>
      <c r="D27" s="5">
        <v>12.140975793302401</v>
      </c>
      <c r="E27" s="5">
        <v>8.3281073623479198</v>
      </c>
      <c r="F27" s="6"/>
      <c r="G27" s="6"/>
      <c r="H27" s="6"/>
      <c r="I27" s="6"/>
      <c r="J27" s="6"/>
      <c r="K27" s="6"/>
      <c r="L27" s="6"/>
      <c r="M27" s="6"/>
      <c r="N27" s="6"/>
      <c r="O27" s="6"/>
      <c r="P27" s="6"/>
      <c r="Q27" s="6"/>
    </row>
  </sheetData>
  <mergeCells count="17">
    <mergeCell ref="A15:A16"/>
    <mergeCell ref="B16:C16"/>
    <mergeCell ref="A1:A2"/>
    <mergeCell ref="B2:C2"/>
    <mergeCell ref="D2:E2"/>
    <mergeCell ref="D16:E16"/>
    <mergeCell ref="R2:S2"/>
    <mergeCell ref="T2:U2"/>
    <mergeCell ref="V2:W2"/>
    <mergeCell ref="B1:W1"/>
    <mergeCell ref="B15:E15"/>
    <mergeCell ref="F2:G2"/>
    <mergeCell ref="H2:I2"/>
    <mergeCell ref="J2:K2"/>
    <mergeCell ref="L2:M2"/>
    <mergeCell ref="N2:O2"/>
    <mergeCell ref="P2:Q2"/>
  </mergeCell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659EEF-A66B-3D4F-ABBB-DB95479D7284}">
  <dimension ref="A1:V282"/>
  <sheetViews>
    <sheetView topLeftCell="B81" zoomScale="85" zoomScaleNormal="85" workbookViewId="0">
      <selection activeCell="E140" sqref="E140"/>
    </sheetView>
  </sheetViews>
  <sheetFormatPr defaultColWidth="10.81640625" defaultRowHeight="15.5"/>
  <cols>
    <col min="1" max="1" width="23.1796875" style="6" customWidth="1"/>
    <col min="2" max="13" width="21" style="6" customWidth="1"/>
    <col min="14" max="16384" width="10.81640625" style="6"/>
  </cols>
  <sheetData>
    <row r="1" spans="1:13">
      <c r="A1" s="282" t="s">
        <v>257</v>
      </c>
      <c r="B1" s="277" t="s">
        <v>259</v>
      </c>
      <c r="C1" s="278"/>
      <c r="D1" s="278"/>
      <c r="E1" s="278"/>
      <c r="F1" s="7"/>
      <c r="G1" s="7"/>
    </row>
    <row r="2" spans="1:13">
      <c r="A2" s="282"/>
      <c r="B2" s="276" t="s">
        <v>18</v>
      </c>
      <c r="C2" s="276"/>
      <c r="D2" s="276" t="s">
        <v>66</v>
      </c>
      <c r="E2" s="276"/>
    </row>
    <row r="3" spans="1:13">
      <c r="A3" s="207">
        <v>10</v>
      </c>
      <c r="B3" s="208">
        <v>99.39724953618807</v>
      </c>
      <c r="C3" s="208">
        <v>99.115505614178602</v>
      </c>
      <c r="D3" s="208">
        <v>96.089135290125924</v>
      </c>
      <c r="E3" s="208">
        <v>98.85867176318267</v>
      </c>
    </row>
    <row r="4" spans="1:13">
      <c r="A4" s="209">
        <v>3.333333333333333</v>
      </c>
      <c r="B4" s="208">
        <v>91.956596707879939</v>
      </c>
      <c r="C4" s="208">
        <v>92.860753058050349</v>
      </c>
      <c r="D4" s="208">
        <v>96.596750907253465</v>
      </c>
      <c r="E4" s="208">
        <v>97.889737469451916</v>
      </c>
    </row>
    <row r="5" spans="1:13">
      <c r="A5" s="207">
        <v>1.1111111111111112</v>
      </c>
      <c r="B5" s="208">
        <v>73.464440770019664</v>
      </c>
      <c r="C5" s="208">
        <v>76.900339494984408</v>
      </c>
      <c r="D5" s="208">
        <v>92.020327661045513</v>
      </c>
      <c r="E5" s="208">
        <v>91.112674222780157</v>
      </c>
    </row>
    <row r="6" spans="1:13">
      <c r="A6" s="207">
        <v>0.37037037037037041</v>
      </c>
      <c r="B6" s="208">
        <v>56.617759218216214</v>
      </c>
      <c r="C6" s="208">
        <v>51.895074307900948</v>
      </c>
      <c r="D6" s="208">
        <v>81.610437803530459</v>
      </c>
      <c r="E6" s="208">
        <v>81.513051439600602</v>
      </c>
    </row>
    <row r="7" spans="1:13">
      <c r="A7" s="207">
        <v>0.1234567901234568</v>
      </c>
      <c r="B7" s="208">
        <v>27.058675614624889</v>
      </c>
      <c r="C7" s="208">
        <v>27.322830710095509</v>
      </c>
      <c r="D7" s="208">
        <v>67.22316920868569</v>
      </c>
      <c r="E7" s="208">
        <v>67.894961406203194</v>
      </c>
    </row>
    <row r="8" spans="1:13">
      <c r="A8" s="207">
        <v>4.115226337448559E-2</v>
      </c>
      <c r="B8" s="208">
        <v>5.3114941454189362</v>
      </c>
      <c r="C8" s="208">
        <v>13.879097683795441</v>
      </c>
      <c r="D8" s="208">
        <v>49.223221776470531</v>
      </c>
      <c r="E8" s="208">
        <v>46.695013204768351</v>
      </c>
    </row>
    <row r="9" spans="1:13">
      <c r="A9" s="207">
        <v>1.3717421124828532E-2</v>
      </c>
      <c r="B9" s="208">
        <v>4.4160959841951053</v>
      </c>
      <c r="C9" s="208">
        <v>4.5999466021139277</v>
      </c>
      <c r="D9" s="208">
        <v>30.08977116223474</v>
      </c>
      <c r="E9" s="275">
        <v>29.939439538225539</v>
      </c>
    </row>
    <row r="10" spans="1:13">
      <c r="A10" s="207">
        <v>4.5724737082761778E-3</v>
      </c>
      <c r="B10" s="208">
        <v>4.9075071925304909</v>
      </c>
      <c r="C10" s="208">
        <v>6.1549254735914491</v>
      </c>
      <c r="D10" s="208">
        <v>15.440811587552009</v>
      </c>
      <c r="E10" s="208">
        <v>12.143692000320163</v>
      </c>
    </row>
    <row r="11" spans="1:13">
      <c r="A11" s="207">
        <v>1.5241579027587258E-3</v>
      </c>
      <c r="B11" s="208">
        <v>3.0233844500851164</v>
      </c>
      <c r="C11" s="208">
        <v>0.79192343733824511</v>
      </c>
      <c r="D11" s="208">
        <v>2.646588883682564</v>
      </c>
      <c r="E11" s="208">
        <v>0.67996471621810839</v>
      </c>
    </row>
    <row r="12" spans="1:13">
      <c r="A12" s="207">
        <v>5.080526342529087E-4</v>
      </c>
      <c r="B12" s="208">
        <v>0.89855405730042948</v>
      </c>
      <c r="C12" s="208">
        <v>-8.6552074192531823</v>
      </c>
      <c r="D12" s="208">
        <v>2.9485301498931844</v>
      </c>
      <c r="E12" s="208">
        <v>0.92671459091264086</v>
      </c>
    </row>
    <row r="13" spans="1:13">
      <c r="A13" s="207">
        <v>1.6935087808430291E-4</v>
      </c>
      <c r="B13" s="208">
        <v>4.1671793880153869</v>
      </c>
      <c r="C13" s="208">
        <v>-4.2512081179682894E-2</v>
      </c>
      <c r="D13" s="208">
        <v>4.7559399316809285</v>
      </c>
      <c r="E13" s="208">
        <v>-6.9249935695923401</v>
      </c>
    </row>
    <row r="15" spans="1:13">
      <c r="A15" s="282" t="s">
        <v>2</v>
      </c>
      <c r="B15" s="276" t="s">
        <v>74</v>
      </c>
      <c r="C15" s="276"/>
      <c r="D15" s="276"/>
      <c r="E15" s="276"/>
      <c r="F15" s="276"/>
      <c r="G15" s="276"/>
      <c r="H15" s="276"/>
      <c r="I15" s="276"/>
      <c r="J15" s="276"/>
      <c r="K15" s="276"/>
      <c r="L15" s="276"/>
      <c r="M15" s="276"/>
    </row>
    <row r="16" spans="1:13">
      <c r="A16" s="282"/>
      <c r="B16" s="276" t="s">
        <v>75</v>
      </c>
      <c r="C16" s="276"/>
      <c r="D16" s="276" t="s">
        <v>76</v>
      </c>
      <c r="E16" s="276"/>
      <c r="F16" s="276" t="s">
        <v>77</v>
      </c>
      <c r="G16" s="276"/>
      <c r="H16" s="279" t="s">
        <v>80</v>
      </c>
      <c r="I16" s="281"/>
      <c r="J16" s="279" t="s">
        <v>78</v>
      </c>
      <c r="K16" s="281"/>
      <c r="L16" s="279" t="s">
        <v>79</v>
      </c>
      <c r="M16" s="281"/>
    </row>
    <row r="17" spans="1:17">
      <c r="A17" s="5">
        <f>A18/3</f>
        <v>0.16935087808430291</v>
      </c>
      <c r="B17" s="5">
        <v>108.185364397928</v>
      </c>
      <c r="C17" s="5">
        <v>108.28768145290201</v>
      </c>
      <c r="D17" s="5">
        <v>101.357868961935</v>
      </c>
      <c r="E17" s="5">
        <v>102.109767257797</v>
      </c>
      <c r="F17" s="5">
        <v>92.775303356993305</v>
      </c>
      <c r="G17" s="5">
        <v>100.224796319321</v>
      </c>
      <c r="H17" s="5">
        <v>100.153647593879</v>
      </c>
      <c r="I17" s="5">
        <v>104.529531067543</v>
      </c>
      <c r="J17" s="5">
        <v>103.629064</v>
      </c>
      <c r="K17" s="5">
        <v>105.35346819999999</v>
      </c>
      <c r="L17" s="5">
        <v>104.586040436232</v>
      </c>
      <c r="M17" s="5">
        <v>110.59507603338901</v>
      </c>
    </row>
    <row r="18" spans="1:17">
      <c r="A18" s="5">
        <f>A19/3</f>
        <v>0.5080526342529087</v>
      </c>
      <c r="B18" s="5">
        <v>114.631338861296</v>
      </c>
      <c r="C18" s="5">
        <v>100.136422739965</v>
      </c>
      <c r="D18" s="5">
        <v>103.336548687888</v>
      </c>
      <c r="E18" s="5">
        <v>99.953006356508595</v>
      </c>
      <c r="F18" s="5">
        <v>105.56324986753501</v>
      </c>
      <c r="G18" s="5">
        <v>100.10308629345801</v>
      </c>
      <c r="H18" s="5">
        <v>78.175895765472305</v>
      </c>
      <c r="I18" s="5">
        <v>95.236924589760903</v>
      </c>
      <c r="J18" s="5">
        <v>102.9937572</v>
      </c>
      <c r="K18" s="5">
        <v>100.6542147</v>
      </c>
      <c r="L18" s="5">
        <v>104.25960515870899</v>
      </c>
      <c r="M18" s="5">
        <v>110.386832839108</v>
      </c>
    </row>
    <row r="19" spans="1:17">
      <c r="A19" s="5">
        <f>A20/3</f>
        <v>1.524157902758726</v>
      </c>
      <c r="B19" s="5">
        <v>92.837806151812899</v>
      </c>
      <c r="C19" s="5">
        <v>112.687314816789</v>
      </c>
      <c r="D19" s="5">
        <v>103.534416660483</v>
      </c>
      <c r="E19" s="5">
        <v>100.625757463333</v>
      </c>
      <c r="F19" s="5">
        <v>100.787180576759</v>
      </c>
      <c r="G19" s="5">
        <v>103.96423194153699</v>
      </c>
      <c r="H19" s="5">
        <v>102.07116956548499</v>
      </c>
      <c r="I19" s="5">
        <v>95.187757359719797</v>
      </c>
      <c r="J19" s="5">
        <v>102.32315560000001</v>
      </c>
      <c r="K19" s="5">
        <v>108.8426135</v>
      </c>
      <c r="L19" s="5">
        <v>93.5979288244461</v>
      </c>
      <c r="M19" s="5">
        <v>116.57221852872</v>
      </c>
    </row>
    <row r="20" spans="1:17">
      <c r="A20" s="5">
        <f t="shared" ref="A20:A24" si="0">A21/3</f>
        <v>4.5724737082761777</v>
      </c>
      <c r="B20" s="5">
        <v>119.781297294993</v>
      </c>
      <c r="C20" s="5">
        <v>112.005201116961</v>
      </c>
      <c r="D20" s="5">
        <v>94.749078677252598</v>
      </c>
      <c r="E20" s="5">
        <v>104.464396131681</v>
      </c>
      <c r="F20" s="5">
        <v>94.970280719977794</v>
      </c>
      <c r="G20" s="5">
        <v>101.69371042456901</v>
      </c>
      <c r="H20" s="5">
        <v>90.566037735849093</v>
      </c>
      <c r="I20" s="5">
        <v>92.336058017331496</v>
      </c>
      <c r="J20" s="5">
        <v>106.5282816</v>
      </c>
      <c r="K20" s="5">
        <v>108.42915979999999</v>
      </c>
      <c r="L20" s="5">
        <v>106.477113768088</v>
      </c>
      <c r="M20" s="5">
        <v>108.625207979373</v>
      </c>
    </row>
    <row r="21" spans="1:17">
      <c r="A21" s="5">
        <f t="shared" si="0"/>
        <v>13.717421124828533</v>
      </c>
      <c r="B21" s="5">
        <v>121.554792914544</v>
      </c>
      <c r="C21" s="5">
        <v>97.237439515699293</v>
      </c>
      <c r="D21" s="5">
        <v>99.953006356508595</v>
      </c>
      <c r="E21" s="5">
        <v>96.193514877198197</v>
      </c>
      <c r="F21" s="5">
        <v>104.02298850574699</v>
      </c>
      <c r="G21" s="5">
        <v>102.94438586275101</v>
      </c>
      <c r="H21" s="5">
        <v>82.355110318972393</v>
      </c>
      <c r="I21" s="5">
        <v>79.060905906213506</v>
      </c>
      <c r="J21" s="5">
        <v>101.9752495</v>
      </c>
      <c r="K21" s="5">
        <v>104.11814939999999</v>
      </c>
      <c r="L21" s="5">
        <v>109.58387709899399</v>
      </c>
      <c r="M21" s="5">
        <v>103.379730761248</v>
      </c>
    </row>
    <row r="22" spans="1:17">
      <c r="A22" s="5">
        <f t="shared" si="0"/>
        <v>41.152263374485599</v>
      </c>
      <c r="B22" s="5">
        <v>81.378295994713596</v>
      </c>
      <c r="C22" s="5">
        <v>88.301750047961093</v>
      </c>
      <c r="D22" s="5">
        <v>104.405035739903</v>
      </c>
      <c r="E22" s="5">
        <v>97.519230293586602</v>
      </c>
      <c r="F22" s="5">
        <v>105.861229586029</v>
      </c>
      <c r="G22" s="5">
        <v>104.874958686791</v>
      </c>
      <c r="H22" s="5">
        <v>81.322598488107701</v>
      </c>
      <c r="I22" s="5">
        <v>82.158441398807696</v>
      </c>
      <c r="J22" s="5">
        <v>103.9618438</v>
      </c>
      <c r="K22" s="5">
        <v>108.9837927</v>
      </c>
      <c r="L22" s="5">
        <v>103.56921330739701</v>
      </c>
      <c r="M22" s="5">
        <v>103.655512288811</v>
      </c>
    </row>
    <row r="23" spans="1:17">
      <c r="A23" s="5">
        <f t="shared" si="0"/>
        <v>123.4567901234568</v>
      </c>
      <c r="B23" s="5">
        <v>80.218702705007104</v>
      </c>
      <c r="C23" s="5">
        <v>67.701916313175403</v>
      </c>
      <c r="D23" s="5">
        <v>101.69424451534699</v>
      </c>
      <c r="E23" s="5">
        <v>106.89817219460301</v>
      </c>
      <c r="F23" s="5">
        <v>94.533803385846994</v>
      </c>
      <c r="G23" s="5">
        <v>119.018503071604</v>
      </c>
      <c r="H23" s="5">
        <v>80.929260647778193</v>
      </c>
      <c r="I23" s="5">
        <v>79.503410976584107</v>
      </c>
      <c r="J23" s="5">
        <v>108.3031069</v>
      </c>
      <c r="K23" s="5">
        <v>107.4862839</v>
      </c>
      <c r="L23" s="5">
        <v>107.773474554112</v>
      </c>
      <c r="M23" s="5">
        <v>106.259490249739</v>
      </c>
    </row>
    <row r="24" spans="1:17">
      <c r="A24" s="5">
        <f t="shared" si="0"/>
        <v>370.37037037037038</v>
      </c>
      <c r="B24" s="5">
        <v>58.698015475454604</v>
      </c>
      <c r="C24" s="5">
        <v>53.957325261654603</v>
      </c>
      <c r="D24" s="5">
        <v>98.963666493532202</v>
      </c>
      <c r="E24" s="5">
        <v>106.64094383022901</v>
      </c>
      <c r="F24" s="5">
        <v>103.628480146052</v>
      </c>
      <c r="G24" s="5">
        <v>103.309515940341</v>
      </c>
      <c r="H24" s="5">
        <v>79.552578206625299</v>
      </c>
      <c r="I24" s="5">
        <v>77.880892385225195</v>
      </c>
      <c r="J24" s="5">
        <v>109.1905196</v>
      </c>
      <c r="K24" s="5">
        <v>111.2527456</v>
      </c>
      <c r="L24" s="5">
        <v>114.716790428317</v>
      </c>
      <c r="M24" s="5">
        <v>93.455347898631501</v>
      </c>
    </row>
    <row r="25" spans="1:17">
      <c r="A25" s="5">
        <f>A26/3</f>
        <v>1111.1111111111111</v>
      </c>
      <c r="B25" s="5">
        <v>54.332487796559597</v>
      </c>
      <c r="C25" s="5">
        <v>40.997164964935102</v>
      </c>
      <c r="D25" s="5">
        <v>106.166060696001</v>
      </c>
      <c r="E25" s="5">
        <v>102.149340852316</v>
      </c>
      <c r="F25" s="5">
        <v>111.770461186568</v>
      </c>
      <c r="G25" s="5">
        <v>99.779925190303103</v>
      </c>
      <c r="H25" s="5">
        <v>75.127527502919307</v>
      </c>
      <c r="I25" s="5">
        <v>80.978427877819399</v>
      </c>
      <c r="J25" s="5">
        <v>111.227535</v>
      </c>
      <c r="K25" s="5">
        <v>110.4359226</v>
      </c>
      <c r="L25" s="5">
        <v>109.233052978898</v>
      </c>
      <c r="M25" s="5">
        <v>99.826464004765199</v>
      </c>
    </row>
    <row r="26" spans="1:17">
      <c r="A26" s="5">
        <f>A27/3</f>
        <v>3333.3333333333335</v>
      </c>
      <c r="B26" s="5">
        <v>35.199198516402703</v>
      </c>
      <c r="C26" s="5">
        <v>37.620702150789803</v>
      </c>
      <c r="D26" s="5">
        <v>99.141747668868007</v>
      </c>
      <c r="E26" s="5">
        <v>103.6729242413</v>
      </c>
      <c r="F26" s="5">
        <v>104.59796345551599</v>
      </c>
      <c r="G26" s="5">
        <v>102.93599206786401</v>
      </c>
      <c r="H26" s="5">
        <v>70.751644029254507</v>
      </c>
      <c r="I26" s="5">
        <v>70.702476799213301</v>
      </c>
      <c r="J26" s="5">
        <v>109.0846351</v>
      </c>
      <c r="K26" s="5">
        <v>119.5268603</v>
      </c>
      <c r="L26" s="5">
        <v>103.824358122012</v>
      </c>
      <c r="M26" s="5">
        <v>110.124183765239</v>
      </c>
    </row>
    <row r="27" spans="1:17">
      <c r="A27" s="5">
        <v>10000</v>
      </c>
      <c r="B27" s="5">
        <v>30.4244026176113</v>
      </c>
      <c r="C27" s="5">
        <v>44.748790313985502</v>
      </c>
      <c r="D27" s="5">
        <v>107.293908139794</v>
      </c>
      <c r="E27" s="5">
        <v>102.782518364621</v>
      </c>
      <c r="F27" s="5">
        <v>105.059622174308</v>
      </c>
      <c r="G27" s="5">
        <v>98.180907264304906</v>
      </c>
      <c r="H27" s="5">
        <v>78.175895765472305</v>
      </c>
      <c r="I27" s="5">
        <v>67.457439616495606</v>
      </c>
      <c r="J27" s="5">
        <v>123.4143328</v>
      </c>
      <c r="K27" s="5">
        <v>120.2630095</v>
      </c>
      <c r="L27" s="5">
        <v>88.406857485909001</v>
      </c>
      <c r="M27" s="5">
        <v>116.46715889917201</v>
      </c>
    </row>
    <row r="30" spans="1:17">
      <c r="A30" s="282" t="s">
        <v>2</v>
      </c>
      <c r="B30" s="279" t="s">
        <v>81</v>
      </c>
      <c r="C30" s="281"/>
      <c r="E30" s="313" t="s">
        <v>2</v>
      </c>
      <c r="F30" s="276" t="s">
        <v>81</v>
      </c>
      <c r="G30" s="276"/>
      <c r="H30" s="276"/>
      <c r="I30" s="276"/>
      <c r="J30" s="276"/>
      <c r="K30" s="276"/>
      <c r="L30" s="276"/>
      <c r="M30" s="276"/>
      <c r="N30" s="276"/>
      <c r="O30" s="276"/>
      <c r="P30" s="7"/>
      <c r="Q30" s="7"/>
    </row>
    <row r="31" spans="1:17">
      <c r="A31" s="282"/>
      <c r="B31" s="276" t="s">
        <v>75</v>
      </c>
      <c r="C31" s="276"/>
      <c r="E31" s="313"/>
      <c r="F31" s="276" t="s">
        <v>76</v>
      </c>
      <c r="G31" s="276"/>
      <c r="H31" s="276" t="s">
        <v>77</v>
      </c>
      <c r="I31" s="276"/>
      <c r="J31" s="279" t="s">
        <v>80</v>
      </c>
      <c r="K31" s="281"/>
      <c r="L31" s="279" t="s">
        <v>78</v>
      </c>
      <c r="M31" s="281"/>
      <c r="N31" s="279" t="s">
        <v>79</v>
      </c>
      <c r="O31" s="281"/>
    </row>
    <row r="32" spans="1:17">
      <c r="A32" s="5">
        <v>1.6935087808430282E-2</v>
      </c>
      <c r="B32" s="5">
        <v>92.622823383084594</v>
      </c>
      <c r="C32" s="5">
        <v>90.321828358209004</v>
      </c>
      <c r="E32" s="5">
        <f>E33/3</f>
        <v>0.16935087808430291</v>
      </c>
      <c r="F32" s="5">
        <v>94.135794820963994</v>
      </c>
      <c r="G32" s="5">
        <v>83.619416535528401</v>
      </c>
      <c r="H32" s="5">
        <v>98.585140942344097</v>
      </c>
      <c r="I32" s="5">
        <v>98.917672788663197</v>
      </c>
      <c r="J32" s="5">
        <v>87.403535849586106</v>
      </c>
      <c r="K32" s="5">
        <v>87.216453860904494</v>
      </c>
      <c r="L32" s="5">
        <v>109.987187318425</v>
      </c>
      <c r="M32" s="5">
        <v>110.68675017327701</v>
      </c>
      <c r="N32" s="5">
        <v>107.116858237548</v>
      </c>
      <c r="O32" s="5">
        <v>95.099418681463902</v>
      </c>
    </row>
    <row r="33" spans="1:17">
      <c r="A33" s="5">
        <v>5.0805263425290847E-2</v>
      </c>
      <c r="B33" s="5">
        <v>101.20491293532299</v>
      </c>
      <c r="C33" s="5">
        <v>87.212375621890502</v>
      </c>
      <c r="E33" s="5">
        <f>E34/3</f>
        <v>0.5080526342529087</v>
      </c>
      <c r="F33" s="5">
        <v>98.334868017188498</v>
      </c>
      <c r="G33" s="5">
        <v>103.47094331901</v>
      </c>
      <c r="H33" s="5">
        <v>87.939005985573203</v>
      </c>
      <c r="I33" s="5">
        <v>92.323310482427004</v>
      </c>
      <c r="J33" s="5">
        <v>79.546092324961407</v>
      </c>
      <c r="K33" s="5">
        <v>77.899770824563902</v>
      </c>
      <c r="L33" s="5">
        <v>108.034355372314</v>
      </c>
      <c r="M33" s="5">
        <v>102.096959222896</v>
      </c>
      <c r="N33" s="5">
        <v>102.096379970934</v>
      </c>
      <c r="O33" s="5">
        <v>90.7923768001057</v>
      </c>
    </row>
    <row r="34" spans="1:17">
      <c r="A34" s="5">
        <v>0.15241579027587254</v>
      </c>
      <c r="B34" s="5">
        <v>95.110385572139293</v>
      </c>
      <c r="C34" s="5">
        <v>91.596703980099505</v>
      </c>
      <c r="E34" s="5">
        <f>E35/3</f>
        <v>1.524157902758726</v>
      </c>
      <c r="F34" s="5">
        <v>90.108962553713894</v>
      </c>
      <c r="G34" s="5">
        <v>99.438731260066902</v>
      </c>
      <c r="H34" s="5">
        <v>88.900790402619293</v>
      </c>
      <c r="I34" s="5">
        <v>90.778316365682699</v>
      </c>
      <c r="J34" s="5">
        <v>71.520275010523406</v>
      </c>
      <c r="K34" s="5">
        <v>70.023619101071006</v>
      </c>
      <c r="L34" s="5">
        <v>113.636396115728</v>
      </c>
      <c r="M34" s="5">
        <v>86.793253974166106</v>
      </c>
      <c r="N34" s="5">
        <v>90.020808561236606</v>
      </c>
      <c r="O34" s="5">
        <v>102.25492138988</v>
      </c>
    </row>
    <row r="35" spans="1:17">
      <c r="A35" s="5">
        <v>0.45724737082761763</v>
      </c>
      <c r="B35" s="5">
        <v>81.801927860696495</v>
      </c>
      <c r="C35" s="5">
        <v>80.558146766169202</v>
      </c>
      <c r="E35" s="5">
        <f t="shared" ref="E35:E39" si="1">E36/3</f>
        <v>4.5724737082761777</v>
      </c>
      <c r="F35" s="5">
        <v>93.833128708819302</v>
      </c>
      <c r="G35" s="5">
        <v>90.785619174434103</v>
      </c>
      <c r="H35" s="5">
        <v>83.769568220187196</v>
      </c>
      <c r="I35" s="5">
        <v>90.384394024658505</v>
      </c>
      <c r="J35" s="5">
        <v>65.215611991955498</v>
      </c>
      <c r="K35" s="5">
        <v>61.754595201347001</v>
      </c>
      <c r="L35" s="5">
        <v>89.090311470607105</v>
      </c>
      <c r="M35" s="5">
        <v>88.902876893967601</v>
      </c>
      <c r="N35" s="5">
        <v>86.670299907517503</v>
      </c>
      <c r="O35" s="5">
        <v>98.645461751882706</v>
      </c>
    </row>
    <row r="36" spans="1:17">
      <c r="A36" s="5">
        <v>1.3717421124828528</v>
      </c>
      <c r="B36" s="5">
        <v>70.017101990049795</v>
      </c>
      <c r="C36" s="5">
        <v>65.135261194029894</v>
      </c>
      <c r="E36" s="5">
        <f t="shared" si="1"/>
        <v>13.717421124828533</v>
      </c>
      <c r="F36" s="5">
        <v>94.730516664601595</v>
      </c>
      <c r="G36" s="5">
        <v>97.109308800387396</v>
      </c>
      <c r="H36" s="5">
        <v>85.508965570164193</v>
      </c>
      <c r="I36" s="5">
        <v>92.492134342865896</v>
      </c>
      <c r="J36" s="5">
        <v>60.650811468125902</v>
      </c>
      <c r="K36" s="5">
        <v>59.696693325850099</v>
      </c>
      <c r="L36" s="5">
        <v>111.31017118338499</v>
      </c>
      <c r="M36" s="5">
        <v>94.715217686442898</v>
      </c>
      <c r="N36" s="5">
        <v>90.691967234773401</v>
      </c>
      <c r="O36" s="5">
        <v>95.014863258026196</v>
      </c>
    </row>
    <row r="37" spans="1:17">
      <c r="A37" s="5">
        <v>4.1152263374485587</v>
      </c>
      <c r="B37" s="5">
        <v>49.525808457711399</v>
      </c>
      <c r="C37" s="5">
        <v>51.484763681592</v>
      </c>
      <c r="E37" s="5">
        <f t="shared" si="1"/>
        <v>41.152263374485599</v>
      </c>
      <c r="F37" s="5">
        <v>88.819755477545101</v>
      </c>
      <c r="G37" s="5">
        <v>108.617271713542</v>
      </c>
      <c r="H37" s="5">
        <v>94.538484166368207</v>
      </c>
      <c r="I37" s="5">
        <v>87.923658361896997</v>
      </c>
      <c r="J37" s="5">
        <v>53.672653290304503</v>
      </c>
      <c r="K37" s="5">
        <v>54.159066460876502</v>
      </c>
      <c r="L37" s="5">
        <v>91.370063020515204</v>
      </c>
      <c r="M37" s="5">
        <v>111.349848873518</v>
      </c>
      <c r="N37" s="5">
        <v>91.6485004624125</v>
      </c>
      <c r="O37" s="5">
        <v>85.687343110054201</v>
      </c>
    </row>
    <row r="38" spans="1:17">
      <c r="A38" s="5">
        <v>12.345679012345677</v>
      </c>
      <c r="B38" s="5">
        <v>40.912624378109498</v>
      </c>
      <c r="C38" s="5">
        <v>36.839241293532297</v>
      </c>
      <c r="E38" s="5">
        <f t="shared" si="1"/>
        <v>123.4567901234568</v>
      </c>
      <c r="F38" s="5">
        <v>97.066196030284402</v>
      </c>
      <c r="G38" s="5">
        <v>94.508389605074697</v>
      </c>
      <c r="H38" s="5">
        <v>83.651903105335904</v>
      </c>
      <c r="I38" s="5">
        <v>88.235726709981094</v>
      </c>
      <c r="J38" s="5">
        <v>48.415649408353197</v>
      </c>
      <c r="K38" s="5">
        <v>56.516299518263899</v>
      </c>
      <c r="L38" s="5">
        <v>100.01117385021099</v>
      </c>
      <c r="M38" s="5">
        <v>109.017570686464</v>
      </c>
      <c r="N38" s="5">
        <v>91.627361606553094</v>
      </c>
      <c r="O38" s="5">
        <v>93.4928656361474</v>
      </c>
    </row>
    <row r="39" spans="1:17">
      <c r="A39" s="5">
        <v>37.037037037037031</v>
      </c>
      <c r="B39" s="5">
        <v>42.902674129353201</v>
      </c>
      <c r="C39" s="5">
        <v>29.594216417910399</v>
      </c>
      <c r="E39" s="5">
        <f t="shared" si="1"/>
        <v>370.37037037037038</v>
      </c>
      <c r="F39" s="5">
        <v>86.205059920106507</v>
      </c>
      <c r="G39" s="5">
        <v>99.627059843885505</v>
      </c>
      <c r="H39" s="5">
        <v>82.475251956822007</v>
      </c>
      <c r="I39" s="5">
        <v>84.250460428710298</v>
      </c>
      <c r="J39" s="5">
        <v>52.662410551424202</v>
      </c>
      <c r="K39" s="5">
        <v>51.727000608016503</v>
      </c>
      <c r="L39" s="5">
        <v>108.285875568957</v>
      </c>
      <c r="M39" s="5">
        <v>84.147286244245507</v>
      </c>
      <c r="N39" s="5">
        <v>92.2086801426873</v>
      </c>
      <c r="O39" s="5">
        <v>84.862927731536502</v>
      </c>
    </row>
    <row r="40" spans="1:17">
      <c r="A40" s="5">
        <v>111.1111111111111</v>
      </c>
      <c r="B40" s="5">
        <v>41.441231343283597</v>
      </c>
      <c r="C40" s="5">
        <v>32.3305348258707</v>
      </c>
      <c r="E40" s="5">
        <f>E41/3</f>
        <v>1111.1111111111111</v>
      </c>
      <c r="F40" s="5">
        <v>100.074176386331</v>
      </c>
      <c r="G40" s="5">
        <v>108.339734853178</v>
      </c>
      <c r="H40" s="5">
        <v>84.956451117818602</v>
      </c>
      <c r="I40" s="5">
        <v>82.050634368445301</v>
      </c>
      <c r="J40" s="5">
        <v>49.800056124596601</v>
      </c>
      <c r="K40" s="5">
        <v>47.873111641176699</v>
      </c>
      <c r="L40" s="5">
        <v>123.514995306983</v>
      </c>
      <c r="M40" s="5">
        <v>107.108303739219</v>
      </c>
      <c r="N40" s="5">
        <v>94.127031311930196</v>
      </c>
      <c r="O40" s="5">
        <v>85.380829700092505</v>
      </c>
    </row>
    <row r="41" spans="1:17">
      <c r="A41" s="5">
        <v>333.33333333333331</v>
      </c>
      <c r="B41" s="5">
        <v>35.813121890547301</v>
      </c>
      <c r="C41" s="5">
        <v>29.500932835820901</v>
      </c>
      <c r="E41" s="5">
        <f>E42/3</f>
        <v>3333.3333333333335</v>
      </c>
      <c r="F41" s="5">
        <v>92.122019126013797</v>
      </c>
      <c r="G41" s="5">
        <v>87.851349715530802</v>
      </c>
      <c r="H41" s="5">
        <v>82.812899677699903</v>
      </c>
      <c r="I41" s="5">
        <v>83.145431524019003</v>
      </c>
      <c r="J41" s="5">
        <v>48.883354380057099</v>
      </c>
      <c r="K41" s="5">
        <v>46.114540947570298</v>
      </c>
      <c r="L41" s="5">
        <v>110.08081515409199</v>
      </c>
      <c r="M41" s="5">
        <v>95.052964049999304</v>
      </c>
      <c r="N41" s="5">
        <v>84.450720042277695</v>
      </c>
      <c r="O41" s="5">
        <v>102.640705509314</v>
      </c>
    </row>
    <row r="42" spans="1:17">
      <c r="A42" s="5">
        <v>1000</v>
      </c>
      <c r="B42" s="5">
        <v>36.808146766169202</v>
      </c>
      <c r="C42" s="5">
        <v>26.795708955223901</v>
      </c>
      <c r="E42" s="5">
        <v>10000</v>
      </c>
      <c r="F42" s="5">
        <v>95.500818498056105</v>
      </c>
      <c r="G42" s="5">
        <v>105.207533143353</v>
      </c>
      <c r="H42" s="5">
        <v>79.774070189798906</v>
      </c>
      <c r="I42" s="5">
        <v>83.846306338568596</v>
      </c>
      <c r="J42" s="5">
        <v>44.898508021140302</v>
      </c>
      <c r="K42" s="5">
        <v>46.170665544174703</v>
      </c>
      <c r="L42" s="5">
        <v>109.040436158886</v>
      </c>
      <c r="M42" s="5">
        <v>115.72011739992</v>
      </c>
      <c r="N42" s="5">
        <v>94.650217994450998</v>
      </c>
      <c r="O42" s="5">
        <v>88.456533227639099</v>
      </c>
    </row>
    <row r="44" spans="1:17" ht="16" thickBot="1"/>
    <row r="45" spans="1:17" ht="16.5" thickTop="1" thickBot="1">
      <c r="A45" s="8"/>
      <c r="B45" s="9"/>
      <c r="C45" s="9"/>
      <c r="D45" s="9"/>
      <c r="E45" s="9"/>
      <c r="F45" s="9"/>
      <c r="G45" s="10"/>
    </row>
    <row r="46" spans="1:17" ht="16" thickTop="1">
      <c r="A46" s="11"/>
      <c r="B46" s="276" t="s">
        <v>82</v>
      </c>
      <c r="C46" s="276"/>
      <c r="D46" s="276"/>
      <c r="E46" s="276"/>
      <c r="F46" s="276"/>
      <c r="G46" s="12"/>
      <c r="I46" s="310" t="s">
        <v>83</v>
      </c>
      <c r="J46" s="311"/>
      <c r="K46" s="311"/>
      <c r="L46" s="311"/>
      <c r="M46" s="311"/>
      <c r="N46" s="311"/>
      <c r="O46" s="311"/>
      <c r="P46" s="311"/>
      <c r="Q46" s="312"/>
    </row>
    <row r="47" spans="1:17">
      <c r="A47" s="11"/>
      <c r="B47" s="307" t="s">
        <v>84</v>
      </c>
      <c r="C47" s="307" t="s">
        <v>85</v>
      </c>
      <c r="D47" s="307"/>
      <c r="E47" s="307"/>
      <c r="F47" s="307"/>
      <c r="G47" s="12"/>
      <c r="I47" s="308" t="s">
        <v>86</v>
      </c>
      <c r="J47" s="309"/>
      <c r="K47" s="309" t="s">
        <v>87</v>
      </c>
      <c r="L47" s="309"/>
      <c r="M47" s="309"/>
      <c r="N47" s="309"/>
      <c r="O47" s="309"/>
      <c r="P47" s="309" t="s">
        <v>242</v>
      </c>
      <c r="Q47" s="314" t="s">
        <v>243</v>
      </c>
    </row>
    <row r="48" spans="1:17">
      <c r="A48" s="11"/>
      <c r="B48" s="307"/>
      <c r="C48" s="13" t="s">
        <v>88</v>
      </c>
      <c r="D48" s="13" t="s">
        <v>89</v>
      </c>
      <c r="E48" s="13" t="s">
        <v>90</v>
      </c>
      <c r="F48" s="13" t="s">
        <v>91</v>
      </c>
      <c r="G48" s="12"/>
      <c r="I48" s="308"/>
      <c r="J48" s="309"/>
      <c r="K48" s="14" t="s">
        <v>92</v>
      </c>
      <c r="L48" s="14" t="s">
        <v>93</v>
      </c>
      <c r="M48" s="14" t="s">
        <v>94</v>
      </c>
      <c r="N48" s="14" t="s">
        <v>95</v>
      </c>
      <c r="O48" s="14" t="s">
        <v>96</v>
      </c>
      <c r="P48" s="309"/>
      <c r="Q48" s="314"/>
    </row>
    <row r="49" spans="1:19">
      <c r="A49" s="11"/>
      <c r="B49" s="13" t="s">
        <v>97</v>
      </c>
      <c r="C49" s="15">
        <v>1.67</v>
      </c>
      <c r="D49" s="15">
        <v>3.32</v>
      </c>
      <c r="E49" s="15">
        <v>75.97</v>
      </c>
      <c r="F49" s="15">
        <v>85.61</v>
      </c>
      <c r="G49" s="12"/>
      <c r="I49" s="308" t="s">
        <v>98</v>
      </c>
      <c r="J49" s="14" t="s">
        <v>99</v>
      </c>
      <c r="K49" s="16">
        <v>100</v>
      </c>
      <c r="L49" s="16">
        <v>107.16125708397735</v>
      </c>
      <c r="M49" s="16">
        <v>91.087068521380743</v>
      </c>
      <c r="N49" s="16">
        <v>81.298299845440511</v>
      </c>
      <c r="O49" s="16">
        <v>72.024729520865549</v>
      </c>
      <c r="P49" s="315">
        <v>83.25</v>
      </c>
      <c r="Q49" s="316">
        <v>20.881166576842016</v>
      </c>
    </row>
    <row r="50" spans="1:19">
      <c r="A50" s="11"/>
      <c r="B50" s="13" t="s">
        <v>100</v>
      </c>
      <c r="C50" s="15">
        <v>-7.0000000000000007E-2</v>
      </c>
      <c r="D50" s="15">
        <v>5.31</v>
      </c>
      <c r="E50" s="15">
        <v>76.84</v>
      </c>
      <c r="F50" s="15">
        <v>84.11</v>
      </c>
      <c r="G50" s="12"/>
      <c r="I50" s="308"/>
      <c r="J50" s="14" t="s">
        <v>101</v>
      </c>
      <c r="K50" s="16">
        <v>2.1858014874391561E-3</v>
      </c>
      <c r="L50" s="16">
        <v>4.0794621991531582E-2</v>
      </c>
      <c r="M50" s="16">
        <v>3.1995781954142562E-3</v>
      </c>
      <c r="N50" s="16">
        <v>2.3301364145564284E-2</v>
      </c>
      <c r="O50" s="16">
        <v>5.0579884205046263E-2</v>
      </c>
      <c r="P50" s="315"/>
      <c r="Q50" s="316"/>
    </row>
    <row r="51" spans="1:19">
      <c r="A51" s="11"/>
      <c r="B51" s="13" t="s">
        <v>102</v>
      </c>
      <c r="C51" s="15">
        <v>0.08</v>
      </c>
      <c r="D51" s="15">
        <v>0.57999999999999996</v>
      </c>
      <c r="E51" s="15">
        <v>83.7</v>
      </c>
      <c r="F51" s="15">
        <v>91.32</v>
      </c>
      <c r="G51" s="12"/>
      <c r="I51" s="308" t="s">
        <v>103</v>
      </c>
      <c r="J51" s="14" t="s">
        <v>99</v>
      </c>
      <c r="K51" s="16">
        <v>100</v>
      </c>
      <c r="L51" s="16">
        <v>100.17492711370264</v>
      </c>
      <c r="M51" s="16">
        <v>90.379008746355709</v>
      </c>
      <c r="N51" s="16">
        <v>80.233236151603506</v>
      </c>
      <c r="O51" s="16">
        <v>78.250728862973773</v>
      </c>
      <c r="P51" s="315">
        <v>112.77</v>
      </c>
      <c r="Q51" s="316">
        <v>22.024450817483643</v>
      </c>
    </row>
    <row r="52" spans="1:19">
      <c r="A52" s="11"/>
      <c r="B52" s="17" t="s">
        <v>99</v>
      </c>
      <c r="C52" s="18">
        <v>0.8</v>
      </c>
      <c r="D52" s="18">
        <v>4.32</v>
      </c>
      <c r="E52" s="18">
        <v>76.41</v>
      </c>
      <c r="F52" s="18">
        <v>84.86</v>
      </c>
      <c r="G52" s="12"/>
      <c r="I52" s="308"/>
      <c r="J52" s="14" t="s">
        <v>101</v>
      </c>
      <c r="K52" s="16">
        <v>2.4738429662503956E-3</v>
      </c>
      <c r="L52" s="16">
        <v>3.1280625943060358E-2</v>
      </c>
      <c r="M52" s="16">
        <v>5.4743750801539886E-3</v>
      </c>
      <c r="N52" s="16">
        <v>4.72774882770075E-2</v>
      </c>
      <c r="O52" s="16">
        <v>1.6860966466445301E-2</v>
      </c>
      <c r="P52" s="315"/>
      <c r="Q52" s="316"/>
    </row>
    <row r="53" spans="1:19">
      <c r="A53" s="11"/>
      <c r="B53" s="17" t="s">
        <v>104</v>
      </c>
      <c r="C53" s="18">
        <v>1.23</v>
      </c>
      <c r="D53" s="18">
        <v>1.41</v>
      </c>
      <c r="E53" s="18">
        <v>0.62</v>
      </c>
      <c r="F53" s="18">
        <v>1.06</v>
      </c>
      <c r="G53" s="12"/>
      <c r="I53" s="308" t="s">
        <v>105</v>
      </c>
      <c r="J53" s="14" t="s">
        <v>99</v>
      </c>
      <c r="K53" s="16">
        <v>100</v>
      </c>
      <c r="L53" s="16">
        <v>93.787795492028579</v>
      </c>
      <c r="M53" s="16">
        <v>87.630566245189669</v>
      </c>
      <c r="N53" s="16">
        <v>70.478284771852657</v>
      </c>
      <c r="O53" s="16">
        <v>64.870808136338638</v>
      </c>
      <c r="P53" s="315">
        <v>69.430000000000007</v>
      </c>
      <c r="Q53" s="316">
        <v>78.603693741869975</v>
      </c>
    </row>
    <row r="54" spans="1:19" ht="16" thickBot="1">
      <c r="A54" s="11"/>
      <c r="G54" s="12"/>
      <c r="I54" s="317"/>
      <c r="J54" s="19" t="s">
        <v>101</v>
      </c>
      <c r="K54" s="20">
        <v>7.7746759888570568E-4</v>
      </c>
      <c r="L54" s="20">
        <v>2.4868937204685099E-2</v>
      </c>
      <c r="M54" s="20">
        <v>5.1458209923236846E-2</v>
      </c>
      <c r="N54" s="20">
        <v>3.3093921116375026E-2</v>
      </c>
      <c r="O54" s="20">
        <v>0</v>
      </c>
      <c r="P54" s="318"/>
      <c r="Q54" s="319"/>
    </row>
    <row r="55" spans="1:19" ht="16" thickTop="1">
      <c r="A55" s="11"/>
      <c r="G55" s="12"/>
    </row>
    <row r="56" spans="1:19" ht="16" thickBot="1">
      <c r="A56" s="11"/>
      <c r="G56" s="12"/>
    </row>
    <row r="57" spans="1:19" ht="16" thickTop="1">
      <c r="A57" s="11"/>
      <c r="G57" s="12"/>
      <c r="I57" s="310" t="s">
        <v>106</v>
      </c>
      <c r="J57" s="311"/>
      <c r="K57" s="311"/>
      <c r="L57" s="311"/>
      <c r="M57" s="311"/>
      <c r="N57" s="311"/>
      <c r="O57" s="311"/>
      <c r="P57" s="311"/>
      <c r="Q57" s="311"/>
      <c r="R57" s="312"/>
    </row>
    <row r="58" spans="1:19">
      <c r="A58" s="11"/>
      <c r="G58" s="12"/>
      <c r="I58" s="21" t="s">
        <v>107</v>
      </c>
      <c r="J58" s="320" t="s">
        <v>108</v>
      </c>
      <c r="K58" s="320"/>
      <c r="L58" s="22" t="s">
        <v>109</v>
      </c>
      <c r="M58" s="320" t="s">
        <v>110</v>
      </c>
      <c r="N58" s="320"/>
      <c r="O58" s="320" t="s">
        <v>111</v>
      </c>
      <c r="P58" s="320"/>
      <c r="Q58" s="320" t="s">
        <v>112</v>
      </c>
      <c r="R58" s="321"/>
      <c r="S58" s="23"/>
    </row>
    <row r="59" spans="1:19">
      <c r="A59" s="11"/>
      <c r="G59" s="12"/>
      <c r="I59" s="21" t="s">
        <v>113</v>
      </c>
      <c r="J59" s="22" t="s">
        <v>114</v>
      </c>
      <c r="K59" s="22" t="s">
        <v>115</v>
      </c>
      <c r="L59" s="22"/>
      <c r="M59" s="22" t="s">
        <v>114</v>
      </c>
      <c r="N59" s="22" t="s">
        <v>115</v>
      </c>
      <c r="O59" s="22" t="s">
        <v>114</v>
      </c>
      <c r="P59" s="22" t="s">
        <v>115</v>
      </c>
      <c r="Q59" s="22" t="s">
        <v>116</v>
      </c>
      <c r="R59" s="24" t="s">
        <v>117</v>
      </c>
      <c r="S59" s="23"/>
    </row>
    <row r="60" spans="1:19">
      <c r="A60" s="11"/>
      <c r="G60" s="12"/>
      <c r="I60" s="21" t="s">
        <v>118</v>
      </c>
      <c r="J60" s="22">
        <v>0.56999999999999995</v>
      </c>
      <c r="K60" s="22">
        <v>0.88</v>
      </c>
      <c r="L60" s="22"/>
      <c r="M60" s="22">
        <v>97.1</v>
      </c>
      <c r="N60" s="22">
        <v>97.6</v>
      </c>
      <c r="O60" s="22"/>
      <c r="P60" s="22"/>
      <c r="Q60" s="22" t="s">
        <v>119</v>
      </c>
      <c r="R60" s="24" t="s">
        <v>120</v>
      </c>
      <c r="S60" s="23"/>
    </row>
    <row r="61" spans="1:19">
      <c r="A61" s="11"/>
      <c r="G61" s="12"/>
      <c r="I61" s="21" t="s">
        <v>121</v>
      </c>
      <c r="J61" s="22">
        <v>29.71</v>
      </c>
      <c r="K61" s="22">
        <v>19.989999999999998</v>
      </c>
      <c r="L61" s="22"/>
      <c r="M61" s="22">
        <v>95.1</v>
      </c>
      <c r="N61" s="22">
        <v>98.3</v>
      </c>
      <c r="O61" s="22"/>
      <c r="P61" s="22"/>
      <c r="Q61" s="22" t="s">
        <v>122</v>
      </c>
      <c r="R61" s="24" t="s">
        <v>120</v>
      </c>
      <c r="S61" s="23"/>
    </row>
    <row r="62" spans="1:19">
      <c r="A62" s="11"/>
      <c r="G62" s="12"/>
      <c r="I62" s="21" t="s">
        <v>123</v>
      </c>
      <c r="J62" s="22">
        <v>0.48</v>
      </c>
      <c r="K62" s="22">
        <v>13.55</v>
      </c>
      <c r="L62" s="22">
        <v>28.3</v>
      </c>
      <c r="M62" s="22">
        <v>92.3</v>
      </c>
      <c r="N62" s="22">
        <v>94.1</v>
      </c>
      <c r="O62" s="22"/>
      <c r="P62" s="22"/>
      <c r="Q62" s="22" t="s">
        <v>119</v>
      </c>
      <c r="R62" s="24" t="s">
        <v>124</v>
      </c>
      <c r="S62" s="23"/>
    </row>
    <row r="63" spans="1:19" ht="16" thickBot="1">
      <c r="A63" s="25"/>
      <c r="B63" s="26"/>
      <c r="C63" s="26"/>
      <c r="D63" s="26"/>
      <c r="E63" s="26"/>
      <c r="F63" s="26"/>
      <c r="G63" s="27"/>
      <c r="I63" s="28" t="s">
        <v>66</v>
      </c>
      <c r="J63" s="29">
        <v>18.66</v>
      </c>
      <c r="K63" s="29">
        <v>20.8</v>
      </c>
      <c r="L63" s="29">
        <v>1.1100000000000001</v>
      </c>
      <c r="M63" s="29">
        <v>89.5</v>
      </c>
      <c r="N63" s="29">
        <v>106.6</v>
      </c>
      <c r="O63" s="29">
        <v>94.1</v>
      </c>
      <c r="P63" s="29">
        <v>106.9</v>
      </c>
      <c r="Q63" s="29" t="s">
        <v>122</v>
      </c>
      <c r="R63" s="30" t="s">
        <v>120</v>
      </c>
      <c r="S63" s="23"/>
    </row>
    <row r="64" spans="1:19" ht="16" thickTop="1"/>
    <row r="69" spans="1:22" ht="16" thickBot="1"/>
    <row r="70" spans="1:22" ht="16.5" thickTop="1" thickBot="1">
      <c r="A70" s="329" t="s">
        <v>125</v>
      </c>
      <c r="B70" s="330"/>
      <c r="C70" s="330"/>
      <c r="D70" s="330"/>
      <c r="E70" s="330"/>
      <c r="F70" s="330"/>
      <c r="G70" s="330"/>
      <c r="H70" s="330"/>
      <c r="I70" s="330"/>
      <c r="J70" s="330"/>
      <c r="K70" s="330"/>
      <c r="L70" s="330"/>
      <c r="M70" s="330"/>
      <c r="N70" s="330"/>
      <c r="O70" s="330"/>
      <c r="P70" s="330"/>
      <c r="Q70" s="330"/>
      <c r="R70" s="330"/>
      <c r="S70" s="330"/>
      <c r="T70" s="330"/>
      <c r="U70" s="330"/>
      <c r="V70" s="331"/>
    </row>
    <row r="71" spans="1:22" ht="16" thickBot="1">
      <c r="A71" s="11"/>
      <c r="B71" s="332" t="s">
        <v>126</v>
      </c>
      <c r="C71" s="333"/>
      <c r="D71" s="333"/>
      <c r="E71" s="333"/>
      <c r="F71" s="333"/>
      <c r="G71" s="333"/>
      <c r="H71" s="333"/>
      <c r="I71" s="333"/>
      <c r="J71" s="333"/>
      <c r="K71" s="333"/>
      <c r="L71" s="333"/>
      <c r="M71" s="333"/>
      <c r="N71" s="333"/>
      <c r="O71" s="334"/>
      <c r="V71" s="12"/>
    </row>
    <row r="72" spans="1:22">
      <c r="A72" s="11"/>
      <c r="B72" s="31" t="s">
        <v>127</v>
      </c>
      <c r="C72" s="32"/>
      <c r="D72" s="32"/>
      <c r="E72" s="32"/>
      <c r="F72" s="32"/>
      <c r="G72" s="32"/>
      <c r="H72" s="32"/>
      <c r="I72" s="31" t="s">
        <v>128</v>
      </c>
      <c r="J72" s="32"/>
      <c r="K72" s="32"/>
      <c r="L72" s="32"/>
      <c r="M72" s="32"/>
      <c r="N72" s="32"/>
      <c r="O72" s="33"/>
      <c r="V72" s="12"/>
    </row>
    <row r="73" spans="1:22">
      <c r="A73" s="11"/>
      <c r="B73" s="34" t="s">
        <v>129</v>
      </c>
      <c r="C73" s="35" t="s">
        <v>130</v>
      </c>
      <c r="D73" s="36"/>
      <c r="E73" s="37"/>
      <c r="F73" s="38" t="s">
        <v>99</v>
      </c>
      <c r="G73" s="38" t="s">
        <v>131</v>
      </c>
      <c r="H73" s="39" t="s">
        <v>132</v>
      </c>
      <c r="I73" s="34" t="s">
        <v>129</v>
      </c>
      <c r="J73" s="35" t="s">
        <v>130</v>
      </c>
      <c r="K73" s="36"/>
      <c r="L73" s="37"/>
      <c r="M73" s="38" t="s">
        <v>99</v>
      </c>
      <c r="N73" s="38" t="s">
        <v>131</v>
      </c>
      <c r="O73" s="40" t="s">
        <v>132</v>
      </c>
      <c r="V73" s="12"/>
    </row>
    <row r="74" spans="1:22">
      <c r="A74" s="11"/>
      <c r="B74" s="41" t="s">
        <v>133</v>
      </c>
      <c r="C74" s="42">
        <v>101</v>
      </c>
      <c r="D74" s="42">
        <v>102</v>
      </c>
      <c r="E74" s="42">
        <v>103</v>
      </c>
      <c r="F74" s="43" t="s">
        <v>134</v>
      </c>
      <c r="G74" s="43"/>
      <c r="H74" s="44"/>
      <c r="I74" s="41" t="s">
        <v>133</v>
      </c>
      <c r="J74" s="42">
        <v>201</v>
      </c>
      <c r="K74" s="42">
        <v>202</v>
      </c>
      <c r="L74" s="42">
        <v>203</v>
      </c>
      <c r="M74" s="43" t="s">
        <v>134</v>
      </c>
      <c r="N74" s="43"/>
      <c r="O74" s="45"/>
      <c r="V74" s="12"/>
    </row>
    <row r="75" spans="1:22">
      <c r="A75" s="11"/>
      <c r="B75" s="34">
        <v>8.3000000000000004E-2</v>
      </c>
      <c r="C75" s="46">
        <v>320.24299999999999</v>
      </c>
      <c r="D75" s="46">
        <v>313.79199999999997</v>
      </c>
      <c r="E75" s="46">
        <v>262.85500000000002</v>
      </c>
      <c r="F75" s="47">
        <f>AVERAGE(C75:E75)</f>
        <v>298.96333333333331</v>
      </c>
      <c r="G75" s="47">
        <f>STDEV(C75:E75)</f>
        <v>31.436645055306588</v>
      </c>
      <c r="H75" s="48">
        <f t="shared" ref="H75:H83" si="2">IF(G75="NA","NA",G75/F75*100)</f>
        <v>10.515217603710575</v>
      </c>
      <c r="I75" s="49">
        <v>8.3000000000000004E-2</v>
      </c>
      <c r="J75" s="46">
        <v>65.045199999999994</v>
      </c>
      <c r="K75" s="46">
        <v>90.603899999999996</v>
      </c>
      <c r="L75" s="46">
        <v>93.521600000000007</v>
      </c>
      <c r="M75" s="47">
        <f>AVERAGE(J75:L75)</f>
        <v>83.056899999999999</v>
      </c>
      <c r="N75" s="47">
        <f>STDEV(J75:L75)</f>
        <v>15.666660333012967</v>
      </c>
      <c r="O75" s="50">
        <f t="shared" ref="O75:O83" si="3">IF(N75="NA","NA",N75/M75*100)</f>
        <v>18.862563294576329</v>
      </c>
      <c r="V75" s="12"/>
    </row>
    <row r="76" spans="1:22">
      <c r="A76" s="11"/>
      <c r="B76" s="49">
        <v>0.25</v>
      </c>
      <c r="C76" s="46">
        <v>198.66800000000001</v>
      </c>
      <c r="D76" s="46">
        <v>234.626</v>
      </c>
      <c r="E76" s="46">
        <v>224.08699999999999</v>
      </c>
      <c r="F76" s="47">
        <f>AVERAGE(C76:E76)</f>
        <v>219.12699999999998</v>
      </c>
      <c r="G76" s="47">
        <f>STDEV(C76:E76)</f>
        <v>18.485011252363353</v>
      </c>
      <c r="H76" s="48">
        <f t="shared" si="2"/>
        <v>8.4357524414441656</v>
      </c>
      <c r="I76" s="49">
        <v>0.25</v>
      </c>
      <c r="J76" s="46">
        <v>195.68</v>
      </c>
      <c r="K76" s="46">
        <v>235.26499999999999</v>
      </c>
      <c r="L76" s="46">
        <v>344.55700000000002</v>
      </c>
      <c r="M76" s="47">
        <f>AVERAGE(J76:L76)</f>
        <v>258.50066666666663</v>
      </c>
      <c r="N76" s="47">
        <f>STDEV(J76:L76)</f>
        <v>77.110391234472146</v>
      </c>
      <c r="O76" s="50">
        <f t="shared" si="3"/>
        <v>29.829861651345386</v>
      </c>
      <c r="V76" s="12"/>
    </row>
    <row r="77" spans="1:22">
      <c r="A77" s="11"/>
      <c r="B77" s="49">
        <v>0.5</v>
      </c>
      <c r="C77" s="46">
        <v>176.67500000000001</v>
      </c>
      <c r="D77" s="46">
        <v>194.905</v>
      </c>
      <c r="E77" s="46">
        <v>177.15899999999999</v>
      </c>
      <c r="F77" s="47">
        <f t="shared" ref="F77:F82" si="4">AVERAGE(C77:E77)</f>
        <v>182.91300000000001</v>
      </c>
      <c r="G77" s="47">
        <f t="shared" ref="G77:G82" si="5">STDEV(C77:E77)</f>
        <v>10.388195801004137</v>
      </c>
      <c r="H77" s="48">
        <f t="shared" si="2"/>
        <v>5.679309727030958</v>
      </c>
      <c r="I77" s="49">
        <v>0.5</v>
      </c>
      <c r="J77" s="46">
        <v>271.68299999999999</v>
      </c>
      <c r="K77" s="46">
        <v>355.25799999999998</v>
      </c>
      <c r="L77" s="46">
        <v>500.517</v>
      </c>
      <c r="M77" s="47">
        <f>AVERAGE(J77:L77)</f>
        <v>375.81933333333336</v>
      </c>
      <c r="N77" s="47">
        <f t="shared" ref="N77:N83" si="6">STDEV(J77:L77)</f>
        <v>115.79432719409573</v>
      </c>
      <c r="O77" s="50">
        <f t="shared" si="3"/>
        <v>30.811168272546485</v>
      </c>
      <c r="V77" s="12"/>
    </row>
    <row r="78" spans="1:22">
      <c r="A78" s="11"/>
      <c r="B78" s="49">
        <v>1</v>
      </c>
      <c r="C78" s="46">
        <v>124.502</v>
      </c>
      <c r="D78" s="46">
        <v>117.58199999999999</v>
      </c>
      <c r="E78" s="46">
        <v>113.401</v>
      </c>
      <c r="F78" s="47">
        <f t="shared" si="4"/>
        <v>118.495</v>
      </c>
      <c r="G78" s="47">
        <f t="shared" si="5"/>
        <v>5.6065343127461542</v>
      </c>
      <c r="H78" s="48">
        <f t="shared" si="2"/>
        <v>4.731452223930253</v>
      </c>
      <c r="I78" s="49">
        <v>1</v>
      </c>
      <c r="J78" s="46">
        <v>339.49799999999999</v>
      </c>
      <c r="K78" s="46">
        <v>307.73200000000003</v>
      </c>
      <c r="L78" s="46">
        <v>464.06799999999998</v>
      </c>
      <c r="M78" s="47">
        <f t="shared" ref="M78:M83" si="7">AVERAGE(J78:L78)</f>
        <v>370.43266666666665</v>
      </c>
      <c r="N78" s="47">
        <f t="shared" si="6"/>
        <v>82.631419117266361</v>
      </c>
      <c r="O78" s="50">
        <f t="shared" si="3"/>
        <v>22.306731169479214</v>
      </c>
      <c r="V78" s="12"/>
    </row>
    <row r="79" spans="1:22">
      <c r="A79" s="11"/>
      <c r="B79" s="49">
        <v>2</v>
      </c>
      <c r="C79" s="46">
        <v>60.165700000000001</v>
      </c>
      <c r="D79" s="46">
        <v>54.374400000000001</v>
      </c>
      <c r="E79" s="46">
        <v>61.193399999999997</v>
      </c>
      <c r="F79" s="47">
        <f t="shared" si="4"/>
        <v>58.577833333333331</v>
      </c>
      <c r="G79" s="47">
        <f t="shared" si="5"/>
        <v>3.6763678628958392</v>
      </c>
      <c r="H79" s="48">
        <f t="shared" si="2"/>
        <v>6.2760393372279717</v>
      </c>
      <c r="I79" s="49">
        <v>2</v>
      </c>
      <c r="J79" s="46">
        <v>230.78700000000001</v>
      </c>
      <c r="K79" s="46">
        <v>179.25</v>
      </c>
      <c r="L79" s="46">
        <v>280.38400000000001</v>
      </c>
      <c r="M79" s="47">
        <f t="shared" si="7"/>
        <v>230.14033333333336</v>
      </c>
      <c r="N79" s="47">
        <f t="shared" si="6"/>
        <v>50.570101071021504</v>
      </c>
      <c r="O79" s="50">
        <f t="shared" si="3"/>
        <v>21.973593389115408</v>
      </c>
      <c r="V79" s="12"/>
    </row>
    <row r="80" spans="1:22">
      <c r="A80" s="11"/>
      <c r="B80" s="49">
        <v>4</v>
      </c>
      <c r="C80" s="46">
        <v>19.090399999999999</v>
      </c>
      <c r="D80" s="46">
        <v>16.9131</v>
      </c>
      <c r="E80" s="46">
        <v>29.4651</v>
      </c>
      <c r="F80" s="47">
        <f t="shared" si="4"/>
        <v>21.82286666666667</v>
      </c>
      <c r="G80" s="47">
        <f t="shared" si="5"/>
        <v>6.7073062076613885</v>
      </c>
      <c r="H80" s="48">
        <f t="shared" si="2"/>
        <v>30.735220583583828</v>
      </c>
      <c r="I80" s="49">
        <v>4</v>
      </c>
      <c r="J80" s="46">
        <v>146.471</v>
      </c>
      <c r="K80" s="46">
        <v>75.710899999999995</v>
      </c>
      <c r="L80" s="46">
        <v>80.826899999999995</v>
      </c>
      <c r="M80" s="47">
        <f t="shared" si="7"/>
        <v>101.00293333333332</v>
      </c>
      <c r="N80" s="47">
        <f t="shared" si="6"/>
        <v>39.459500488517804</v>
      </c>
      <c r="O80" s="50">
        <f t="shared" si="3"/>
        <v>39.067677726044067</v>
      </c>
      <c r="V80" s="12"/>
    </row>
    <row r="81" spans="1:22">
      <c r="A81" s="11"/>
      <c r="B81" s="49">
        <v>6</v>
      </c>
      <c r="C81" s="46">
        <v>7.34185</v>
      </c>
      <c r="D81" s="46">
        <v>4.9361600000000001</v>
      </c>
      <c r="E81" s="46">
        <v>12.9359</v>
      </c>
      <c r="F81" s="47">
        <f t="shared" si="4"/>
        <v>8.4046366666666668</v>
      </c>
      <c r="G81" s="47">
        <f t="shared" si="5"/>
        <v>4.1043996687741506</v>
      </c>
      <c r="H81" s="48">
        <f t="shared" si="2"/>
        <v>48.834944704420899</v>
      </c>
      <c r="I81" s="49">
        <v>6</v>
      </c>
      <c r="J81" s="46">
        <v>78.439700000000002</v>
      </c>
      <c r="K81" s="46">
        <v>31.2333</v>
      </c>
      <c r="L81" s="46">
        <v>28.651700000000002</v>
      </c>
      <c r="M81" s="47">
        <f t="shared" si="7"/>
        <v>46.108233333333338</v>
      </c>
      <c r="N81" s="47">
        <f t="shared" si="6"/>
        <v>28.029608760261599</v>
      </c>
      <c r="O81" s="50">
        <f t="shared" si="3"/>
        <v>60.790897273433295</v>
      </c>
      <c r="V81" s="12"/>
    </row>
    <row r="82" spans="1:22">
      <c r="A82" s="11"/>
      <c r="B82" s="49">
        <v>8</v>
      </c>
      <c r="C82" s="46">
        <v>3.5674999999999999</v>
      </c>
      <c r="D82" s="46">
        <v>3.1733799999999999</v>
      </c>
      <c r="E82" s="46">
        <v>8.4794999999999998</v>
      </c>
      <c r="F82" s="47">
        <f t="shared" si="4"/>
        <v>5.0734599999999999</v>
      </c>
      <c r="G82" s="47">
        <f t="shared" si="5"/>
        <v>2.9562922732368686</v>
      </c>
      <c r="H82" s="48">
        <f t="shared" si="2"/>
        <v>58.269746351343429</v>
      </c>
      <c r="I82" s="49">
        <v>8</v>
      </c>
      <c r="J82" s="46">
        <v>48.258600000000001</v>
      </c>
      <c r="K82" s="46">
        <v>15.409700000000001</v>
      </c>
      <c r="L82" s="46">
        <v>10.803599999999999</v>
      </c>
      <c r="M82" s="47">
        <f t="shared" si="7"/>
        <v>24.823966666666667</v>
      </c>
      <c r="N82" s="47">
        <f t="shared" si="6"/>
        <v>20.425243423355649</v>
      </c>
      <c r="O82" s="50">
        <f t="shared" si="3"/>
        <v>82.280336972827257</v>
      </c>
      <c r="V82" s="12"/>
    </row>
    <row r="83" spans="1:22" ht="16" thickBot="1">
      <c r="A83" s="11"/>
      <c r="B83" s="51">
        <v>24</v>
      </c>
      <c r="C83" s="52" t="s">
        <v>135</v>
      </c>
      <c r="D83" s="53" t="s">
        <v>135</v>
      </c>
      <c r="E83" s="54" t="s">
        <v>135</v>
      </c>
      <c r="F83" s="55" t="s">
        <v>136</v>
      </c>
      <c r="G83" s="55" t="s">
        <v>136</v>
      </c>
      <c r="H83" s="56" t="str">
        <f t="shared" si="2"/>
        <v>NA</v>
      </c>
      <c r="I83" s="51">
        <v>24</v>
      </c>
      <c r="J83" s="52">
        <v>1.2797099999999999</v>
      </c>
      <c r="K83" s="53">
        <v>1.41144</v>
      </c>
      <c r="L83" s="54" t="s">
        <v>135</v>
      </c>
      <c r="M83" s="55">
        <f t="shared" si="7"/>
        <v>1.345575</v>
      </c>
      <c r="N83" s="55">
        <f t="shared" si="6"/>
        <v>9.3147176285703986E-2</v>
      </c>
      <c r="O83" s="57">
        <f t="shared" si="3"/>
        <v>6.9224811909929951</v>
      </c>
      <c r="V83" s="12"/>
    </row>
    <row r="84" spans="1:22">
      <c r="A84" s="11"/>
      <c r="B84" s="6" t="s">
        <v>137</v>
      </c>
      <c r="I84" s="58"/>
      <c r="J84" s="59"/>
      <c r="K84" s="59"/>
      <c r="L84" s="59"/>
      <c r="M84" s="59"/>
      <c r="N84" s="59"/>
      <c r="O84" s="59"/>
      <c r="V84" s="12"/>
    </row>
    <row r="85" spans="1:22">
      <c r="A85" s="11"/>
      <c r="V85" s="12"/>
    </row>
    <row r="86" spans="1:22">
      <c r="A86" s="11"/>
      <c r="B86" s="60" t="s">
        <v>138</v>
      </c>
      <c r="C86" s="61"/>
      <c r="D86" s="62"/>
      <c r="E86" s="63"/>
      <c r="F86" s="63"/>
      <c r="G86" s="64"/>
      <c r="H86" s="64"/>
      <c r="I86" s="60" t="s">
        <v>139</v>
      </c>
      <c r="J86" s="65"/>
      <c r="K86" s="65"/>
      <c r="L86" s="65"/>
      <c r="M86" s="65"/>
      <c r="N86" s="65"/>
      <c r="O86" s="65"/>
      <c r="V86" s="12"/>
    </row>
    <row r="87" spans="1:22">
      <c r="A87" s="11"/>
      <c r="V87" s="12"/>
    </row>
    <row r="88" spans="1:22">
      <c r="A88" s="11"/>
      <c r="V88" s="12"/>
    </row>
    <row r="89" spans="1:22">
      <c r="A89" s="11"/>
      <c r="V89" s="12"/>
    </row>
    <row r="90" spans="1:22">
      <c r="A90" s="11"/>
      <c r="V90" s="12"/>
    </row>
    <row r="91" spans="1:22">
      <c r="A91" s="11"/>
      <c r="V91" s="12"/>
    </row>
    <row r="92" spans="1:22">
      <c r="A92" s="11"/>
      <c r="V92" s="12"/>
    </row>
    <row r="93" spans="1:22">
      <c r="A93" s="11"/>
      <c r="V93" s="12"/>
    </row>
    <row r="94" spans="1:22">
      <c r="A94" s="11"/>
      <c r="V94" s="12"/>
    </row>
    <row r="95" spans="1:22">
      <c r="A95" s="11"/>
      <c r="V95" s="12"/>
    </row>
    <row r="96" spans="1:22">
      <c r="A96" s="11"/>
      <c r="V96" s="12"/>
    </row>
    <row r="97" spans="1:22">
      <c r="A97" s="11"/>
      <c r="V97" s="12"/>
    </row>
    <row r="98" spans="1:22">
      <c r="A98" s="11"/>
      <c r="V98" s="12"/>
    </row>
    <row r="99" spans="1:22">
      <c r="A99" s="11"/>
      <c r="V99" s="12"/>
    </row>
    <row r="100" spans="1:22">
      <c r="A100" s="11"/>
      <c r="V100" s="12"/>
    </row>
    <row r="101" spans="1:22">
      <c r="A101" s="11"/>
      <c r="V101" s="12"/>
    </row>
    <row r="102" spans="1:22">
      <c r="A102" s="11"/>
      <c r="V102" s="12"/>
    </row>
    <row r="103" spans="1:22" ht="16" thickBot="1">
      <c r="A103" s="11"/>
      <c r="B103" s="66" t="s">
        <v>140</v>
      </c>
      <c r="C103" s="65"/>
      <c r="D103" s="65"/>
      <c r="E103" s="65"/>
      <c r="F103" s="65"/>
      <c r="G103" s="65"/>
      <c r="H103" s="65"/>
      <c r="I103" s="65"/>
      <c r="J103" s="65"/>
      <c r="K103" s="65"/>
      <c r="L103" s="67"/>
      <c r="M103" s="67"/>
      <c r="N103" s="65"/>
      <c r="V103" s="12"/>
    </row>
    <row r="104" spans="1:22" ht="30">
      <c r="A104" s="11"/>
      <c r="B104" s="68" t="s">
        <v>141</v>
      </c>
      <c r="C104" s="69" t="s">
        <v>142</v>
      </c>
      <c r="D104" s="70" t="s">
        <v>143</v>
      </c>
      <c r="E104" s="71" t="s">
        <v>244</v>
      </c>
      <c r="F104" s="71" t="s">
        <v>245</v>
      </c>
      <c r="G104" s="71" t="s">
        <v>246</v>
      </c>
      <c r="H104" s="71" t="s">
        <v>247</v>
      </c>
      <c r="I104" s="71" t="s">
        <v>248</v>
      </c>
      <c r="J104" s="71" t="s">
        <v>249</v>
      </c>
      <c r="K104" s="71" t="s">
        <v>250</v>
      </c>
      <c r="L104" s="72" t="s">
        <v>251</v>
      </c>
      <c r="M104" s="72" t="s">
        <v>252</v>
      </c>
      <c r="N104" s="73" t="s">
        <v>144</v>
      </c>
      <c r="V104" s="12"/>
    </row>
    <row r="105" spans="1:22">
      <c r="A105" s="11"/>
      <c r="B105" s="74" t="s">
        <v>145</v>
      </c>
      <c r="C105" s="75"/>
      <c r="D105" s="76" t="s">
        <v>146</v>
      </c>
      <c r="E105" s="76" t="s">
        <v>147</v>
      </c>
      <c r="F105" s="76" t="s">
        <v>147</v>
      </c>
      <c r="G105" s="76" t="s">
        <v>148</v>
      </c>
      <c r="H105" s="76" t="s">
        <v>149</v>
      </c>
      <c r="I105" s="76" t="s">
        <v>149</v>
      </c>
      <c r="J105" s="76" t="s">
        <v>147</v>
      </c>
      <c r="K105" s="76" t="s">
        <v>147</v>
      </c>
      <c r="L105" s="77" t="s">
        <v>150</v>
      </c>
      <c r="M105" s="77" t="s">
        <v>151</v>
      </c>
      <c r="N105" s="78" t="s">
        <v>152</v>
      </c>
      <c r="V105" s="12"/>
    </row>
    <row r="106" spans="1:22">
      <c r="A106" s="11"/>
      <c r="B106" s="79">
        <v>101</v>
      </c>
      <c r="C106" s="80" t="s">
        <v>153</v>
      </c>
      <c r="D106" s="81">
        <v>1</v>
      </c>
      <c r="E106" s="63">
        <v>1.6529868000000001</v>
      </c>
      <c r="F106" s="63">
        <v>8.3000000000000004E-2</v>
      </c>
      <c r="G106" s="63">
        <v>320.24299999999999</v>
      </c>
      <c r="H106" s="63">
        <v>404.61216000000002</v>
      </c>
      <c r="I106" s="63">
        <v>413.11977999999999</v>
      </c>
      <c r="J106" s="63">
        <v>1.4582944</v>
      </c>
      <c r="K106" s="63">
        <v>1.6421222</v>
      </c>
      <c r="L106" s="63">
        <v>3974.93</v>
      </c>
      <c r="M106" s="63">
        <v>5772.5532000000003</v>
      </c>
      <c r="N106" s="82">
        <v>2420.6055000000001</v>
      </c>
      <c r="V106" s="12"/>
    </row>
    <row r="107" spans="1:22">
      <c r="A107" s="11"/>
      <c r="B107" s="79">
        <v>102</v>
      </c>
      <c r="C107" s="80" t="s">
        <v>153</v>
      </c>
      <c r="D107" s="81">
        <v>1</v>
      </c>
      <c r="E107" s="63">
        <v>1.2008288</v>
      </c>
      <c r="F107" s="63">
        <v>8.3000000000000004E-2</v>
      </c>
      <c r="G107" s="63">
        <v>313.79199999999997</v>
      </c>
      <c r="H107" s="63">
        <v>392.89972</v>
      </c>
      <c r="I107" s="63">
        <v>398.39738</v>
      </c>
      <c r="J107" s="63">
        <v>1.3318045000000001</v>
      </c>
      <c r="K107" s="63">
        <v>1.4477283999999999</v>
      </c>
      <c r="L107" s="63">
        <v>3633.8802999999998</v>
      </c>
      <c r="M107" s="63">
        <v>4348.4967999999999</v>
      </c>
      <c r="N107" s="82">
        <v>2510.0567000000001</v>
      </c>
      <c r="V107" s="12"/>
    </row>
    <row r="108" spans="1:22">
      <c r="A108" s="11"/>
      <c r="B108" s="79">
        <v>103</v>
      </c>
      <c r="C108" s="80" t="s">
        <v>153</v>
      </c>
      <c r="D108" s="81">
        <v>1</v>
      </c>
      <c r="E108" s="63">
        <v>2.0530504999999999</v>
      </c>
      <c r="F108" s="63">
        <v>8.3000000000000004E-2</v>
      </c>
      <c r="G108" s="63">
        <v>262.85500000000002</v>
      </c>
      <c r="H108" s="63">
        <v>427.94481000000002</v>
      </c>
      <c r="I108" s="63">
        <v>453.06045999999998</v>
      </c>
      <c r="J108" s="63">
        <v>1.8110828999999999</v>
      </c>
      <c r="K108" s="63">
        <v>2.3183647000000001</v>
      </c>
      <c r="L108" s="63">
        <v>5117.12</v>
      </c>
      <c r="M108" s="63">
        <v>6537.5949000000001</v>
      </c>
      <c r="N108" s="82">
        <v>2207.2109</v>
      </c>
      <c r="V108" s="12"/>
    </row>
    <row r="109" spans="1:22">
      <c r="A109" s="11"/>
      <c r="B109" s="83" t="s">
        <v>154</v>
      </c>
      <c r="C109" s="84"/>
      <c r="D109" s="85">
        <f t="shared" ref="D109:N109" si="8">COUNT(D106:D108)</f>
        <v>3</v>
      </c>
      <c r="E109" s="85">
        <f t="shared" si="8"/>
        <v>3</v>
      </c>
      <c r="F109" s="85">
        <f t="shared" si="8"/>
        <v>3</v>
      </c>
      <c r="G109" s="85">
        <f t="shared" si="8"/>
        <v>3</v>
      </c>
      <c r="H109" s="85">
        <f t="shared" si="8"/>
        <v>3</v>
      </c>
      <c r="I109" s="85">
        <f t="shared" si="8"/>
        <v>3</v>
      </c>
      <c r="J109" s="85">
        <f t="shared" si="8"/>
        <v>3</v>
      </c>
      <c r="K109" s="85">
        <f t="shared" si="8"/>
        <v>3</v>
      </c>
      <c r="L109" s="85">
        <f t="shared" si="8"/>
        <v>3</v>
      </c>
      <c r="M109" s="85">
        <f t="shared" si="8"/>
        <v>3</v>
      </c>
      <c r="N109" s="86">
        <f t="shared" si="8"/>
        <v>3</v>
      </c>
      <c r="V109" s="12"/>
    </row>
    <row r="110" spans="1:22">
      <c r="A110" s="11"/>
      <c r="B110" s="87" t="str">
        <f>B104&amp;"-Mean"</f>
        <v>G1-Mean</v>
      </c>
      <c r="C110" s="61"/>
      <c r="D110" s="62">
        <f t="shared" ref="D110:N110" si="9">AVERAGEA(D106:D108)</f>
        <v>1</v>
      </c>
      <c r="E110" s="88">
        <f t="shared" si="9"/>
        <v>1.6356220333333333</v>
      </c>
      <c r="F110" s="88">
        <f t="shared" si="9"/>
        <v>8.3000000000000004E-2</v>
      </c>
      <c r="G110" s="88">
        <f t="shared" si="9"/>
        <v>298.96333333333331</v>
      </c>
      <c r="H110" s="88">
        <f t="shared" si="9"/>
        <v>408.48556333333335</v>
      </c>
      <c r="I110" s="88">
        <f t="shared" si="9"/>
        <v>421.52587333333332</v>
      </c>
      <c r="J110" s="88">
        <f t="shared" si="9"/>
        <v>1.5337272666666666</v>
      </c>
      <c r="K110" s="88">
        <f t="shared" si="9"/>
        <v>1.8027384333333334</v>
      </c>
      <c r="L110" s="88">
        <f t="shared" si="9"/>
        <v>4241.9767666666667</v>
      </c>
      <c r="M110" s="88">
        <f t="shared" si="9"/>
        <v>5552.8816333333334</v>
      </c>
      <c r="N110" s="89">
        <f t="shared" si="9"/>
        <v>2379.2910333333334</v>
      </c>
      <c r="V110" s="12"/>
    </row>
    <row r="111" spans="1:22" ht="16" thickBot="1">
      <c r="A111" s="11"/>
      <c r="B111" s="90" t="str">
        <f>B104&amp;"-SD"</f>
        <v>G1-SD</v>
      </c>
      <c r="C111" s="91"/>
      <c r="D111" s="92">
        <f t="shared" ref="D111" si="10">STDEV(D106:D108)</f>
        <v>0</v>
      </c>
      <c r="E111" s="93">
        <f>STDEV(E106:E108)</f>
        <v>0.42637613421574466</v>
      </c>
      <c r="F111" s="93">
        <f t="shared" ref="F111:N111" si="11">STDEV(F106:F108)</f>
        <v>0</v>
      </c>
      <c r="G111" s="93">
        <f t="shared" si="11"/>
        <v>31.436645055306588</v>
      </c>
      <c r="H111" s="93">
        <f t="shared" si="11"/>
        <v>17.840740548363836</v>
      </c>
      <c r="I111" s="93">
        <f t="shared" si="11"/>
        <v>28.284445948579808</v>
      </c>
      <c r="J111" s="93">
        <f t="shared" si="11"/>
        <v>0.2483838444963839</v>
      </c>
      <c r="K111" s="93">
        <f t="shared" si="11"/>
        <v>0.45700117344167013</v>
      </c>
      <c r="L111" s="93">
        <f t="shared" si="11"/>
        <v>776.84328123783382</v>
      </c>
      <c r="M111" s="93">
        <f t="shared" si="11"/>
        <v>1110.9587394486114</v>
      </c>
      <c r="N111" s="94">
        <f t="shared" si="11"/>
        <v>155.59260429523422</v>
      </c>
      <c r="V111" s="12"/>
    </row>
    <row r="112" spans="1:22" ht="16" thickBot="1">
      <c r="A112" s="11"/>
      <c r="B112" s="61"/>
      <c r="C112" s="61"/>
      <c r="D112" s="62"/>
      <c r="E112" s="63"/>
      <c r="F112" s="63"/>
      <c r="G112" s="64"/>
      <c r="H112" s="64"/>
      <c r="I112" s="64"/>
      <c r="J112" s="63"/>
      <c r="K112" s="63"/>
      <c r="L112" s="64"/>
      <c r="M112" s="63"/>
      <c r="N112" s="63"/>
      <c r="V112" s="12"/>
    </row>
    <row r="113" spans="1:22" ht="30">
      <c r="A113" s="11"/>
      <c r="B113" s="68" t="s">
        <v>155</v>
      </c>
      <c r="C113" s="69" t="s">
        <v>142</v>
      </c>
      <c r="D113" s="70" t="s">
        <v>143</v>
      </c>
      <c r="E113" s="71" t="s">
        <v>244</v>
      </c>
      <c r="F113" s="71" t="s">
        <v>245</v>
      </c>
      <c r="G113" s="71" t="s">
        <v>246</v>
      </c>
      <c r="H113" s="71" t="s">
        <v>247</v>
      </c>
      <c r="I113" s="71" t="s">
        <v>248</v>
      </c>
      <c r="J113" s="71" t="s">
        <v>249</v>
      </c>
      <c r="K113" s="71" t="s">
        <v>250</v>
      </c>
      <c r="L113" s="95" t="s">
        <v>156</v>
      </c>
      <c r="M113" s="65"/>
      <c r="N113" s="65"/>
      <c r="V113" s="12"/>
    </row>
    <row r="114" spans="1:22">
      <c r="A114" s="11"/>
      <c r="B114" s="74" t="s">
        <v>145</v>
      </c>
      <c r="C114" s="96"/>
      <c r="D114" s="76" t="s">
        <v>146</v>
      </c>
      <c r="E114" s="76" t="s">
        <v>147</v>
      </c>
      <c r="F114" s="76" t="s">
        <v>147</v>
      </c>
      <c r="G114" s="76" t="s">
        <v>148</v>
      </c>
      <c r="H114" s="76" t="s">
        <v>157</v>
      </c>
      <c r="I114" s="76" t="s">
        <v>149</v>
      </c>
      <c r="J114" s="76" t="s">
        <v>147</v>
      </c>
      <c r="K114" s="76" t="s">
        <v>147</v>
      </c>
      <c r="L114" s="97" t="s">
        <v>158</v>
      </c>
      <c r="M114" s="65"/>
      <c r="N114" s="65"/>
      <c r="V114" s="12"/>
    </row>
    <row r="115" spans="1:22">
      <c r="A115" s="11"/>
      <c r="B115" s="79">
        <v>201</v>
      </c>
      <c r="C115" s="80" t="s">
        <v>159</v>
      </c>
      <c r="D115" s="81">
        <v>3</v>
      </c>
      <c r="E115" s="63">
        <v>3.0405508000000001</v>
      </c>
      <c r="F115" s="63">
        <v>1</v>
      </c>
      <c r="G115" s="63">
        <v>339.49799999999999</v>
      </c>
      <c r="H115" s="63">
        <v>1646.0015000000001</v>
      </c>
      <c r="I115" s="63">
        <v>1651.6151</v>
      </c>
      <c r="J115" s="63">
        <v>4.1568415999999999</v>
      </c>
      <c r="K115" s="63">
        <v>4.2391943999999997</v>
      </c>
      <c r="L115" s="82">
        <f>H115*D110/(H110*D115)*100</f>
        <v>134.31739476651762</v>
      </c>
      <c r="M115" s="65"/>
      <c r="N115" s="65"/>
      <c r="V115" s="12"/>
    </row>
    <row r="116" spans="1:22">
      <c r="A116" s="11"/>
      <c r="B116" s="79">
        <v>202</v>
      </c>
      <c r="C116" s="80" t="s">
        <v>159</v>
      </c>
      <c r="D116" s="81">
        <v>3</v>
      </c>
      <c r="E116" s="63">
        <v>4.2430361000000003</v>
      </c>
      <c r="F116" s="63">
        <v>0.5</v>
      </c>
      <c r="G116" s="63">
        <v>355.25799999999998</v>
      </c>
      <c r="H116" s="63">
        <v>1057.1412</v>
      </c>
      <c r="I116" s="63">
        <v>1065.7811999999999</v>
      </c>
      <c r="J116" s="63">
        <v>3.0358714</v>
      </c>
      <c r="K116" s="63">
        <v>3.2554465000000001</v>
      </c>
      <c r="L116" s="82">
        <f>H116*D110/(H110*D116)*100</f>
        <v>86.265080490115082</v>
      </c>
      <c r="M116" s="65"/>
      <c r="N116" s="65"/>
      <c r="V116" s="12"/>
    </row>
    <row r="117" spans="1:22">
      <c r="A117" s="11"/>
      <c r="B117" s="79">
        <v>203</v>
      </c>
      <c r="C117" s="80" t="s">
        <v>159</v>
      </c>
      <c r="D117" s="81">
        <v>3</v>
      </c>
      <c r="E117" s="63">
        <v>1.3777315000000001</v>
      </c>
      <c r="F117" s="63">
        <v>0.5</v>
      </c>
      <c r="G117" s="63">
        <v>500.517</v>
      </c>
      <c r="H117" s="63">
        <v>1269.6120000000001</v>
      </c>
      <c r="I117" s="63">
        <v>1291.0857000000001</v>
      </c>
      <c r="J117" s="63">
        <v>1.8736784</v>
      </c>
      <c r="K117" s="63">
        <v>2.0086325</v>
      </c>
      <c r="L117" s="82">
        <f>H117*D110/(H110*D117)*100</f>
        <v>103.60317181017635</v>
      </c>
      <c r="M117" s="65"/>
      <c r="N117" s="65"/>
      <c r="V117" s="12"/>
    </row>
    <row r="118" spans="1:22">
      <c r="A118" s="11"/>
      <c r="B118" s="83" t="s">
        <v>154</v>
      </c>
      <c r="C118" s="84"/>
      <c r="D118" s="85">
        <f t="shared" ref="D118:L118" si="12">COUNT(D115:D117)</f>
        <v>3</v>
      </c>
      <c r="E118" s="85">
        <f t="shared" si="12"/>
        <v>3</v>
      </c>
      <c r="F118" s="85">
        <f t="shared" si="12"/>
        <v>3</v>
      </c>
      <c r="G118" s="85">
        <f t="shared" si="12"/>
        <v>3</v>
      </c>
      <c r="H118" s="85">
        <f t="shared" si="12"/>
        <v>3</v>
      </c>
      <c r="I118" s="85">
        <f t="shared" si="12"/>
        <v>3</v>
      </c>
      <c r="J118" s="85">
        <f t="shared" si="12"/>
        <v>3</v>
      </c>
      <c r="K118" s="85">
        <f t="shared" si="12"/>
        <v>3</v>
      </c>
      <c r="L118" s="86">
        <f t="shared" si="12"/>
        <v>3</v>
      </c>
      <c r="M118" s="65"/>
      <c r="N118" s="65"/>
      <c r="V118" s="12"/>
    </row>
    <row r="119" spans="1:22">
      <c r="A119" s="11"/>
      <c r="B119" s="87" t="str">
        <f>B113&amp;"-Mean"</f>
        <v>G2-Mean</v>
      </c>
      <c r="C119" s="61"/>
      <c r="D119" s="62">
        <f t="shared" ref="D119:L119" si="13">AVERAGEA(D115:D117)</f>
        <v>3</v>
      </c>
      <c r="E119" s="88">
        <f t="shared" si="13"/>
        <v>2.8871061333333334</v>
      </c>
      <c r="F119" s="88">
        <f t="shared" si="13"/>
        <v>0.66666666666666663</v>
      </c>
      <c r="G119" s="88">
        <f t="shared" si="13"/>
        <v>398.42433333333332</v>
      </c>
      <c r="H119" s="88">
        <f t="shared" si="13"/>
        <v>1324.2515666666668</v>
      </c>
      <c r="I119" s="88">
        <f t="shared" si="13"/>
        <v>1336.1606666666667</v>
      </c>
      <c r="J119" s="88">
        <f t="shared" si="13"/>
        <v>3.0221304666666664</v>
      </c>
      <c r="K119" s="88">
        <f t="shared" si="13"/>
        <v>3.1677578000000004</v>
      </c>
      <c r="L119" s="89">
        <f t="shared" si="13"/>
        <v>108.06188235560302</v>
      </c>
      <c r="M119" s="65"/>
      <c r="N119" s="65"/>
      <c r="V119" s="12"/>
    </row>
    <row r="120" spans="1:22" ht="16" thickBot="1">
      <c r="A120" s="11"/>
      <c r="B120" s="90" t="str">
        <f>B113&amp;"-SD"</f>
        <v>G2-SD</v>
      </c>
      <c r="C120" s="91"/>
      <c r="D120" s="92">
        <f t="shared" ref="D120:L120" si="14">STDEV(D115:D117)</f>
        <v>0</v>
      </c>
      <c r="E120" s="93">
        <f t="shared" si="14"/>
        <v>1.4388021274628509</v>
      </c>
      <c r="F120" s="93">
        <f t="shared" si="14"/>
        <v>0.28867513459481292</v>
      </c>
      <c r="G120" s="93">
        <f t="shared" si="14"/>
        <v>88.765302006658942</v>
      </c>
      <c r="H120" s="93">
        <f t="shared" si="14"/>
        <v>298.20835822150184</v>
      </c>
      <c r="I120" s="93">
        <f t="shared" si="14"/>
        <v>295.50660578454631</v>
      </c>
      <c r="J120" s="93">
        <f t="shared" si="14"/>
        <v>1.1416436218869779</v>
      </c>
      <c r="K120" s="93">
        <f t="shared" si="14"/>
        <v>1.1178633988612676</v>
      </c>
      <c r="L120" s="94">
        <f t="shared" si="14"/>
        <v>24.334467358573196</v>
      </c>
      <c r="M120" s="65"/>
      <c r="N120" s="65"/>
      <c r="V120" s="12"/>
    </row>
    <row r="121" spans="1:22" ht="16" thickBot="1">
      <c r="A121" s="25"/>
      <c r="B121" s="26"/>
      <c r="C121" s="26"/>
      <c r="D121" s="26"/>
      <c r="E121" s="26"/>
      <c r="F121" s="26"/>
      <c r="G121" s="26"/>
      <c r="H121" s="26"/>
      <c r="I121" s="26"/>
      <c r="J121" s="26"/>
      <c r="K121" s="26"/>
      <c r="L121" s="26"/>
      <c r="M121" s="26"/>
      <c r="N121" s="26"/>
      <c r="O121" s="26"/>
      <c r="P121" s="26"/>
      <c r="Q121" s="26"/>
      <c r="R121" s="26"/>
      <c r="S121" s="26"/>
      <c r="T121" s="26"/>
      <c r="U121" s="26"/>
      <c r="V121" s="27"/>
    </row>
    <row r="122" spans="1:22" ht="16" thickTop="1"/>
    <row r="123" spans="1:22" ht="16" thickBot="1"/>
    <row r="124" spans="1:22" ht="16.5" thickTop="1" thickBot="1">
      <c r="A124" s="329" t="s">
        <v>160</v>
      </c>
      <c r="B124" s="330"/>
      <c r="C124" s="330"/>
      <c r="D124" s="330"/>
      <c r="E124" s="330"/>
      <c r="F124" s="330"/>
      <c r="G124" s="330"/>
      <c r="H124" s="330"/>
      <c r="I124" s="330"/>
      <c r="J124" s="330"/>
      <c r="K124" s="330"/>
      <c r="L124" s="330"/>
      <c r="M124" s="330"/>
      <c r="N124" s="330"/>
      <c r="O124" s="330"/>
      <c r="P124" s="331"/>
    </row>
    <row r="125" spans="1:22" ht="16" thickBot="1">
      <c r="A125" s="11"/>
      <c r="B125" s="332" t="s">
        <v>126</v>
      </c>
      <c r="C125" s="333"/>
      <c r="D125" s="333"/>
      <c r="E125" s="333"/>
      <c r="F125" s="333"/>
      <c r="G125" s="333"/>
      <c r="H125" s="333"/>
      <c r="I125" s="333"/>
      <c r="J125" s="333"/>
      <c r="K125" s="333"/>
      <c r="L125" s="333"/>
      <c r="M125" s="333"/>
      <c r="N125" s="333"/>
      <c r="O125" s="334"/>
      <c r="P125" s="12"/>
    </row>
    <row r="126" spans="1:22">
      <c r="A126" s="11"/>
      <c r="B126" s="335" t="s">
        <v>127</v>
      </c>
      <c r="C126" s="336"/>
      <c r="D126" s="336"/>
      <c r="E126" s="336"/>
      <c r="F126" s="336"/>
      <c r="G126" s="336"/>
      <c r="H126" s="337"/>
      <c r="I126" s="335" t="s">
        <v>128</v>
      </c>
      <c r="J126" s="336"/>
      <c r="K126" s="336"/>
      <c r="L126" s="336"/>
      <c r="M126" s="336"/>
      <c r="N126" s="336"/>
      <c r="O126" s="337"/>
      <c r="P126" s="12"/>
    </row>
    <row r="127" spans="1:22">
      <c r="A127" s="11"/>
      <c r="B127" s="34" t="s">
        <v>129</v>
      </c>
      <c r="C127" s="322" t="s">
        <v>130</v>
      </c>
      <c r="D127" s="323"/>
      <c r="E127" s="324"/>
      <c r="F127" s="38" t="s">
        <v>99</v>
      </c>
      <c r="G127" s="325" t="s">
        <v>131</v>
      </c>
      <c r="H127" s="327" t="s">
        <v>132</v>
      </c>
      <c r="I127" s="34" t="s">
        <v>129</v>
      </c>
      <c r="J127" s="322" t="s">
        <v>130</v>
      </c>
      <c r="K127" s="323"/>
      <c r="L127" s="324"/>
      <c r="M127" s="38" t="s">
        <v>99</v>
      </c>
      <c r="N127" s="325" t="s">
        <v>131</v>
      </c>
      <c r="O127" s="327" t="s">
        <v>132</v>
      </c>
      <c r="P127" s="12"/>
    </row>
    <row r="128" spans="1:22">
      <c r="A128" s="11"/>
      <c r="B128" s="41" t="s">
        <v>133</v>
      </c>
      <c r="C128" s="42">
        <v>101</v>
      </c>
      <c r="D128" s="42">
        <v>102</v>
      </c>
      <c r="E128" s="42">
        <v>103</v>
      </c>
      <c r="F128" s="43" t="s">
        <v>134</v>
      </c>
      <c r="G128" s="326"/>
      <c r="H128" s="328"/>
      <c r="I128" s="41" t="s">
        <v>133</v>
      </c>
      <c r="J128" s="42">
        <v>201</v>
      </c>
      <c r="K128" s="42">
        <v>202</v>
      </c>
      <c r="L128" s="42">
        <v>203</v>
      </c>
      <c r="M128" s="43" t="s">
        <v>134</v>
      </c>
      <c r="N128" s="326"/>
      <c r="O128" s="328"/>
      <c r="P128" s="12"/>
    </row>
    <row r="129" spans="1:16">
      <c r="A129" s="11"/>
      <c r="B129" s="34">
        <v>8.3000000000000004E-2</v>
      </c>
      <c r="C129" s="46">
        <v>368.33100000000002</v>
      </c>
      <c r="D129" s="46">
        <v>378.73</v>
      </c>
      <c r="E129" s="46">
        <v>370.74400000000003</v>
      </c>
      <c r="F129" s="47">
        <f>AVERAGE(C129:E129)</f>
        <v>372.60166666666669</v>
      </c>
      <c r="G129" s="47">
        <f>STDEV(C129:E129)</f>
        <v>5.4427010145086347</v>
      </c>
      <c r="H129" s="50">
        <f t="shared" ref="H129:H137" si="15">IF(G129="NA","NA",G129/F129*100)</f>
        <v>1.4607291113857876</v>
      </c>
      <c r="I129" s="49">
        <v>8.3000000000000004E-2</v>
      </c>
      <c r="J129" s="46">
        <v>1.82626</v>
      </c>
      <c r="K129" s="46">
        <v>3.0348199999999999</v>
      </c>
      <c r="L129" s="46">
        <v>5.3475000000000001</v>
      </c>
      <c r="M129" s="47">
        <f>AVERAGE(J129:L129)</f>
        <v>3.40286</v>
      </c>
      <c r="N129" s="47">
        <f>STDEV(J129:L129)</f>
        <v>1.7892380684526035</v>
      </c>
      <c r="O129" s="50">
        <f t="shared" ref="O129:O137" si="16">IF(N129="NA","NA",N129/M129*100)</f>
        <v>52.580419660303491</v>
      </c>
      <c r="P129" s="12"/>
    </row>
    <row r="130" spans="1:16">
      <c r="A130" s="11"/>
      <c r="B130" s="49">
        <v>0.25</v>
      </c>
      <c r="C130" s="46">
        <v>371.58800000000002</v>
      </c>
      <c r="D130" s="46">
        <v>350.791</v>
      </c>
      <c r="E130" s="46">
        <v>338.72899999999998</v>
      </c>
      <c r="F130" s="47">
        <f>AVERAGE(C130:E130)</f>
        <v>353.70266666666663</v>
      </c>
      <c r="G130" s="47">
        <f>STDEV(C130:E130)</f>
        <v>16.621877822115465</v>
      </c>
      <c r="H130" s="50">
        <f t="shared" si="15"/>
        <v>4.6993928484514678</v>
      </c>
      <c r="I130" s="49">
        <v>0.25</v>
      </c>
      <c r="J130" s="46">
        <v>28.296199999999999</v>
      </c>
      <c r="K130" s="46">
        <v>33.820399999999999</v>
      </c>
      <c r="L130" s="46">
        <v>40.125599999999999</v>
      </c>
      <c r="M130" s="47">
        <f>AVERAGE(J130:L130)</f>
        <v>34.080733333333335</v>
      </c>
      <c r="N130" s="47">
        <f>STDEV(J130:L130)</f>
        <v>5.9189953685852199</v>
      </c>
      <c r="O130" s="50">
        <f t="shared" si="16"/>
        <v>17.367570441320375</v>
      </c>
      <c r="P130" s="12"/>
    </row>
    <row r="131" spans="1:16">
      <c r="A131" s="11"/>
      <c r="B131" s="49">
        <v>0.5</v>
      </c>
      <c r="C131" s="46">
        <v>263.12900000000002</v>
      </c>
      <c r="D131" s="46">
        <v>277.52600000000001</v>
      </c>
      <c r="E131" s="46">
        <v>212.416</v>
      </c>
      <c r="F131" s="47">
        <f>AVERAGE(C131:E131)</f>
        <v>251.02366666666663</v>
      </c>
      <c r="G131" s="47">
        <f t="shared" ref="G131:G136" si="17">STDEV(C131:E131)</f>
        <v>34.20135006594564</v>
      </c>
      <c r="H131" s="50">
        <f t="shared" si="15"/>
        <v>13.62475121174988</v>
      </c>
      <c r="I131" s="49">
        <v>0.5</v>
      </c>
      <c r="J131" s="46">
        <v>53.214500000000001</v>
      </c>
      <c r="K131" s="46">
        <v>68.264099999999999</v>
      </c>
      <c r="L131" s="46">
        <v>66.503399999999999</v>
      </c>
      <c r="M131" s="47">
        <f>AVERAGE(J131:L131)</f>
        <v>62.660666666666664</v>
      </c>
      <c r="N131" s="47">
        <f t="shared" ref="N131:N136" si="18">STDEV(J131:L131)</f>
        <v>8.227852978957138</v>
      </c>
      <c r="O131" s="50">
        <f t="shared" si="16"/>
        <v>13.130809831192035</v>
      </c>
      <c r="P131" s="12"/>
    </row>
    <row r="132" spans="1:16">
      <c r="A132" s="11"/>
      <c r="B132" s="49">
        <v>1</v>
      </c>
      <c r="C132" s="46">
        <v>172.95699999999999</v>
      </c>
      <c r="D132" s="46">
        <v>168.727</v>
      </c>
      <c r="E132" s="46">
        <v>201.78399999999999</v>
      </c>
      <c r="F132" s="47">
        <f t="shared" ref="F132:F136" si="19">AVERAGE(C132:E132)</f>
        <v>181.15599999999998</v>
      </c>
      <c r="G132" s="47">
        <f t="shared" si="17"/>
        <v>17.989135971468997</v>
      </c>
      <c r="H132" s="50">
        <f t="shared" si="15"/>
        <v>9.9301905382482492</v>
      </c>
      <c r="I132" s="49">
        <v>1</v>
      </c>
      <c r="J132" s="46">
        <v>82.152900000000002</v>
      </c>
      <c r="K132" s="46">
        <v>128.857</v>
      </c>
      <c r="L132" s="46">
        <v>107.01900000000001</v>
      </c>
      <c r="M132" s="47">
        <f t="shared" ref="M132:M136" si="20">AVERAGE(J132:L132)</f>
        <v>106.00963333333334</v>
      </c>
      <c r="N132" s="47">
        <f t="shared" si="18"/>
        <v>23.368405059039326</v>
      </c>
      <c r="O132" s="50">
        <f t="shared" si="16"/>
        <v>22.043661810960568</v>
      </c>
      <c r="P132" s="12"/>
    </row>
    <row r="133" spans="1:16">
      <c r="A133" s="11"/>
      <c r="B133" s="49">
        <v>2</v>
      </c>
      <c r="C133" s="46">
        <v>134.93799999999999</v>
      </c>
      <c r="D133" s="46">
        <v>118.226</v>
      </c>
      <c r="E133" s="46">
        <v>100.919</v>
      </c>
      <c r="F133" s="47">
        <f t="shared" si="19"/>
        <v>118.02766666666666</v>
      </c>
      <c r="G133" s="47">
        <f t="shared" si="17"/>
        <v>17.010367201601873</v>
      </c>
      <c r="H133" s="50">
        <f t="shared" si="15"/>
        <v>14.412186296660845</v>
      </c>
      <c r="I133" s="49">
        <v>2</v>
      </c>
      <c r="J133" s="46">
        <v>112.56</v>
      </c>
      <c r="K133" s="46">
        <v>302.63600000000002</v>
      </c>
      <c r="L133" s="46">
        <v>130.715</v>
      </c>
      <c r="M133" s="47">
        <f t="shared" si="20"/>
        <v>181.97033333333334</v>
      </c>
      <c r="N133" s="47">
        <f t="shared" si="18"/>
        <v>104.89305668314434</v>
      </c>
      <c r="O133" s="50">
        <f t="shared" si="16"/>
        <v>57.642943639060761</v>
      </c>
      <c r="P133" s="12"/>
    </row>
    <row r="134" spans="1:16">
      <c r="A134" s="11"/>
      <c r="B134" s="49">
        <v>4</v>
      </c>
      <c r="C134" s="46">
        <v>61.149900000000002</v>
      </c>
      <c r="D134" s="46">
        <v>70.531199999999998</v>
      </c>
      <c r="E134" s="46">
        <v>70.561999999999998</v>
      </c>
      <c r="F134" s="47">
        <f t="shared" si="19"/>
        <v>67.41436666666668</v>
      </c>
      <c r="G134" s="47">
        <f t="shared" si="17"/>
        <v>5.4252091317601119</v>
      </c>
      <c r="H134" s="50">
        <f t="shared" si="15"/>
        <v>8.0475563296252535</v>
      </c>
      <c r="I134" s="49">
        <v>4</v>
      </c>
      <c r="J134" s="46">
        <v>240.5</v>
      </c>
      <c r="K134" s="46">
        <v>229.48599999999999</v>
      </c>
      <c r="L134" s="46">
        <v>245.74199999999999</v>
      </c>
      <c r="M134" s="47">
        <f t="shared" si="20"/>
        <v>238.57599999999999</v>
      </c>
      <c r="N134" s="47">
        <f t="shared" si="18"/>
        <v>8.29703055315575</v>
      </c>
      <c r="O134" s="50">
        <f t="shared" si="16"/>
        <v>3.4777305987005187</v>
      </c>
      <c r="P134" s="12"/>
    </row>
    <row r="135" spans="1:16">
      <c r="A135" s="11"/>
      <c r="B135" s="49">
        <v>6</v>
      </c>
      <c r="C135" s="46">
        <v>33.279800000000002</v>
      </c>
      <c r="D135" s="46">
        <v>28.032399999999999</v>
      </c>
      <c r="E135" s="46">
        <v>27.2471</v>
      </c>
      <c r="F135" s="47">
        <f t="shared" si="19"/>
        <v>29.519766666666669</v>
      </c>
      <c r="G135" s="47">
        <f t="shared" si="17"/>
        <v>3.2798722571669372</v>
      </c>
      <c r="H135" s="50">
        <f t="shared" si="15"/>
        <v>11.110766200162841</v>
      </c>
      <c r="I135" s="49">
        <v>6</v>
      </c>
      <c r="J135" s="46">
        <v>115.48</v>
      </c>
      <c r="K135" s="46">
        <v>107.29</v>
      </c>
      <c r="L135" s="46">
        <v>106.008</v>
      </c>
      <c r="M135" s="47">
        <f t="shared" si="20"/>
        <v>109.59266666666667</v>
      </c>
      <c r="N135" s="47">
        <f t="shared" si="18"/>
        <v>5.1387159226146526</v>
      </c>
      <c r="O135" s="50">
        <f t="shared" si="16"/>
        <v>4.6889231541781857</v>
      </c>
      <c r="P135" s="12"/>
    </row>
    <row r="136" spans="1:16">
      <c r="A136" s="11"/>
      <c r="B136" s="49">
        <v>8</v>
      </c>
      <c r="C136" s="46">
        <v>17.281199999999998</v>
      </c>
      <c r="D136" s="46">
        <v>15.4399</v>
      </c>
      <c r="E136" s="46">
        <v>15.227499999999999</v>
      </c>
      <c r="F136" s="47">
        <f t="shared" si="19"/>
        <v>15.982866666666666</v>
      </c>
      <c r="G136" s="47">
        <f t="shared" si="17"/>
        <v>1.1293938743119392</v>
      </c>
      <c r="H136" s="50">
        <f t="shared" si="15"/>
        <v>7.0662785210325598</v>
      </c>
      <c r="I136" s="49">
        <v>8</v>
      </c>
      <c r="J136" s="46">
        <v>28.396699999999999</v>
      </c>
      <c r="K136" s="46">
        <v>31.361899999999999</v>
      </c>
      <c r="L136" s="46">
        <v>33.180399999999999</v>
      </c>
      <c r="M136" s="47">
        <f t="shared" si="20"/>
        <v>30.979666666666663</v>
      </c>
      <c r="N136" s="47">
        <f t="shared" si="18"/>
        <v>2.4146476271566688</v>
      </c>
      <c r="O136" s="50">
        <f t="shared" si="16"/>
        <v>7.7942982832503116</v>
      </c>
      <c r="P136" s="12"/>
    </row>
    <row r="137" spans="1:16" ht="16" thickBot="1">
      <c r="A137" s="11"/>
      <c r="B137" s="51">
        <v>24</v>
      </c>
      <c r="C137" s="52" t="s">
        <v>135</v>
      </c>
      <c r="D137" s="53" t="s">
        <v>135</v>
      </c>
      <c r="E137" s="54" t="s">
        <v>135</v>
      </c>
      <c r="F137" s="55" t="s">
        <v>136</v>
      </c>
      <c r="G137" s="55" t="s">
        <v>136</v>
      </c>
      <c r="H137" s="57" t="str">
        <f t="shared" si="15"/>
        <v>NA</v>
      </c>
      <c r="I137" s="51">
        <v>24</v>
      </c>
      <c r="J137" s="52" t="s">
        <v>135</v>
      </c>
      <c r="K137" s="53" t="s">
        <v>135</v>
      </c>
      <c r="L137" s="54" t="s">
        <v>135</v>
      </c>
      <c r="M137" s="55" t="s">
        <v>136</v>
      </c>
      <c r="N137" s="55" t="s">
        <v>136</v>
      </c>
      <c r="O137" s="57" t="str">
        <f t="shared" si="16"/>
        <v>NA</v>
      </c>
      <c r="P137" s="12"/>
    </row>
    <row r="138" spans="1:16">
      <c r="A138" s="11"/>
      <c r="B138" s="6" t="s">
        <v>137</v>
      </c>
      <c r="I138" s="58"/>
      <c r="J138" s="59"/>
      <c r="K138" s="59"/>
      <c r="L138" s="59"/>
      <c r="M138" s="59"/>
      <c r="N138" s="59"/>
      <c r="O138" s="59"/>
      <c r="P138" s="12"/>
    </row>
    <row r="139" spans="1:16">
      <c r="A139" s="11"/>
      <c r="B139" s="98"/>
      <c r="C139" s="99"/>
      <c r="D139" s="100"/>
      <c r="E139" s="101"/>
      <c r="F139" s="98"/>
      <c r="G139" s="99"/>
      <c r="H139" s="100"/>
      <c r="P139" s="12"/>
    </row>
    <row r="140" spans="1:16">
      <c r="A140" s="11"/>
      <c r="P140" s="12"/>
    </row>
    <row r="141" spans="1:16">
      <c r="A141" s="11"/>
      <c r="B141" s="60" t="s">
        <v>138</v>
      </c>
      <c r="C141" s="61"/>
      <c r="D141" s="62"/>
      <c r="E141" s="63"/>
      <c r="F141" s="63"/>
      <c r="G141" s="64"/>
      <c r="H141" s="64"/>
      <c r="I141" s="60" t="s">
        <v>139</v>
      </c>
      <c r="J141" s="65"/>
      <c r="K141" s="65"/>
      <c r="L141" s="65"/>
      <c r="M141" s="65"/>
      <c r="N141" s="65"/>
      <c r="O141" s="65"/>
      <c r="P141" s="12"/>
    </row>
    <row r="142" spans="1:16">
      <c r="A142" s="11"/>
      <c r="P142" s="12"/>
    </row>
    <row r="143" spans="1:16">
      <c r="A143" s="11"/>
      <c r="P143" s="12"/>
    </row>
    <row r="144" spans="1:16">
      <c r="A144" s="11"/>
      <c r="P144" s="12"/>
    </row>
    <row r="145" spans="1:16">
      <c r="A145" s="11"/>
      <c r="P145" s="12"/>
    </row>
    <row r="146" spans="1:16">
      <c r="A146" s="11"/>
      <c r="P146" s="12"/>
    </row>
    <row r="147" spans="1:16">
      <c r="A147" s="11"/>
      <c r="P147" s="12"/>
    </row>
    <row r="148" spans="1:16">
      <c r="A148" s="11"/>
      <c r="P148" s="12"/>
    </row>
    <row r="149" spans="1:16">
      <c r="A149" s="11"/>
      <c r="P149" s="12"/>
    </row>
    <row r="150" spans="1:16">
      <c r="A150" s="11"/>
      <c r="P150" s="12"/>
    </row>
    <row r="151" spans="1:16">
      <c r="A151" s="11"/>
      <c r="P151" s="12"/>
    </row>
    <row r="152" spans="1:16">
      <c r="A152" s="11"/>
      <c r="P152" s="12"/>
    </row>
    <row r="153" spans="1:16">
      <c r="A153" s="11"/>
      <c r="P153" s="12"/>
    </row>
    <row r="154" spans="1:16">
      <c r="A154" s="11"/>
      <c r="P154" s="12"/>
    </row>
    <row r="155" spans="1:16">
      <c r="A155" s="11"/>
      <c r="P155" s="12"/>
    </row>
    <row r="156" spans="1:16">
      <c r="A156" s="11"/>
      <c r="P156" s="12"/>
    </row>
    <row r="157" spans="1:16">
      <c r="A157" s="11"/>
      <c r="P157" s="12"/>
    </row>
    <row r="158" spans="1:16" ht="16" thickBot="1">
      <c r="A158" s="11"/>
      <c r="B158" s="65" t="s">
        <v>140</v>
      </c>
      <c r="C158" s="65"/>
      <c r="D158" s="65"/>
      <c r="E158" s="65"/>
      <c r="F158" s="65"/>
      <c r="G158" s="65"/>
      <c r="H158" s="65"/>
      <c r="I158" s="65"/>
      <c r="J158" s="65"/>
      <c r="K158" s="65"/>
      <c r="L158" s="67"/>
      <c r="M158" s="67"/>
      <c r="N158" s="65"/>
      <c r="O158" s="65"/>
      <c r="P158" s="12"/>
    </row>
    <row r="159" spans="1:16" ht="17.5">
      <c r="A159" s="11"/>
      <c r="B159" s="68" t="s">
        <v>141</v>
      </c>
      <c r="C159" s="338" t="s">
        <v>142</v>
      </c>
      <c r="D159" s="70" t="s">
        <v>143</v>
      </c>
      <c r="E159" s="71" t="s">
        <v>244</v>
      </c>
      <c r="F159" s="71" t="s">
        <v>245</v>
      </c>
      <c r="G159" s="71" t="s">
        <v>246</v>
      </c>
      <c r="H159" s="71" t="s">
        <v>247</v>
      </c>
      <c r="I159" s="71" t="s">
        <v>248</v>
      </c>
      <c r="J159" s="71" t="s">
        <v>249</v>
      </c>
      <c r="K159" s="71" t="s">
        <v>250</v>
      </c>
      <c r="L159" s="72" t="s">
        <v>251</v>
      </c>
      <c r="M159" s="72" t="s">
        <v>252</v>
      </c>
      <c r="N159" s="73" t="s">
        <v>144</v>
      </c>
      <c r="O159" s="65"/>
      <c r="P159" s="12"/>
    </row>
    <row r="160" spans="1:16">
      <c r="A160" s="11"/>
      <c r="B160" s="74" t="s">
        <v>145</v>
      </c>
      <c r="C160" s="339"/>
      <c r="D160" s="76" t="s">
        <v>146</v>
      </c>
      <c r="E160" s="76" t="s">
        <v>147</v>
      </c>
      <c r="F160" s="76" t="s">
        <v>147</v>
      </c>
      <c r="G160" s="76" t="s">
        <v>148</v>
      </c>
      <c r="H160" s="76" t="s">
        <v>149</v>
      </c>
      <c r="I160" s="76" t="s">
        <v>149</v>
      </c>
      <c r="J160" s="76" t="s">
        <v>147</v>
      </c>
      <c r="K160" s="76" t="s">
        <v>147</v>
      </c>
      <c r="L160" s="77" t="s">
        <v>150</v>
      </c>
      <c r="M160" s="77" t="s">
        <v>151</v>
      </c>
      <c r="N160" s="78" t="s">
        <v>152</v>
      </c>
      <c r="O160" s="65"/>
      <c r="P160" s="12"/>
    </row>
    <row r="161" spans="1:16">
      <c r="A161" s="11"/>
      <c r="B161" s="79">
        <v>101</v>
      </c>
      <c r="C161" s="80" t="s">
        <v>153</v>
      </c>
      <c r="D161" s="81">
        <v>1</v>
      </c>
      <c r="E161" s="63">
        <v>2.1940088000000002</v>
      </c>
      <c r="F161" s="63">
        <v>0.25</v>
      </c>
      <c r="G161" s="63">
        <v>371.58800000000002</v>
      </c>
      <c r="H161" s="63">
        <v>775.74193000000002</v>
      </c>
      <c r="I161" s="63">
        <v>830.44186999999999</v>
      </c>
      <c r="J161" s="63">
        <v>2.1061969</v>
      </c>
      <c r="K161" s="63">
        <v>2.7029052</v>
      </c>
      <c r="L161" s="63">
        <v>3254.7795999999998</v>
      </c>
      <c r="M161" s="63">
        <v>3811.5680000000002</v>
      </c>
      <c r="N161" s="82">
        <v>1204.1782000000001</v>
      </c>
      <c r="O161" s="65"/>
      <c r="P161" s="12"/>
    </row>
    <row r="162" spans="1:16">
      <c r="A162" s="11"/>
      <c r="B162" s="79">
        <v>102</v>
      </c>
      <c r="C162" s="80" t="s">
        <v>153</v>
      </c>
      <c r="D162" s="81">
        <v>1</v>
      </c>
      <c r="E162" s="63">
        <v>2.0011730999999999</v>
      </c>
      <c r="F162" s="63">
        <v>8.3000000000000004E-2</v>
      </c>
      <c r="G162" s="63">
        <v>378.73</v>
      </c>
      <c r="H162" s="63">
        <v>757.33223999999996</v>
      </c>
      <c r="I162" s="63">
        <v>801.9085</v>
      </c>
      <c r="J162" s="63">
        <v>2.0857838000000002</v>
      </c>
      <c r="K162" s="63">
        <v>2.5750278999999998</v>
      </c>
      <c r="L162" s="63">
        <v>3211.1242999999999</v>
      </c>
      <c r="M162" s="63">
        <v>3600.2642000000001</v>
      </c>
      <c r="N162" s="82">
        <v>1247.0251000000001</v>
      </c>
      <c r="O162" s="65"/>
      <c r="P162" s="12"/>
    </row>
    <row r="163" spans="1:16">
      <c r="A163" s="11"/>
      <c r="B163" s="79">
        <v>103</v>
      </c>
      <c r="C163" s="80" t="s">
        <v>153</v>
      </c>
      <c r="D163" s="81">
        <v>1</v>
      </c>
      <c r="E163" s="63">
        <v>1.9454663999999999</v>
      </c>
      <c r="F163" s="63">
        <v>8.3000000000000004E-2</v>
      </c>
      <c r="G163" s="63">
        <v>370.74400000000003</v>
      </c>
      <c r="H163" s="63">
        <v>726.27841000000001</v>
      </c>
      <c r="I163" s="63">
        <v>769.01765</v>
      </c>
      <c r="J163" s="63">
        <v>2.1048496999999999</v>
      </c>
      <c r="K163" s="63">
        <v>2.5884681999999999</v>
      </c>
      <c r="L163" s="63">
        <v>3365.9412000000002</v>
      </c>
      <c r="M163" s="63">
        <v>3649.7402000000002</v>
      </c>
      <c r="N163" s="82">
        <v>1300.3603000000001</v>
      </c>
      <c r="O163" s="65"/>
      <c r="P163" s="12"/>
    </row>
    <row r="164" spans="1:16">
      <c r="A164" s="11"/>
      <c r="B164" s="83" t="s">
        <v>154</v>
      </c>
      <c r="C164" s="84"/>
      <c r="D164" s="85">
        <f t="shared" ref="D164:N164" si="21">COUNT(D161:D163)</f>
        <v>3</v>
      </c>
      <c r="E164" s="85">
        <f t="shared" si="21"/>
        <v>3</v>
      </c>
      <c r="F164" s="85">
        <f t="shared" si="21"/>
        <v>3</v>
      </c>
      <c r="G164" s="85">
        <f t="shared" si="21"/>
        <v>3</v>
      </c>
      <c r="H164" s="85">
        <f t="shared" si="21"/>
        <v>3</v>
      </c>
      <c r="I164" s="85">
        <f t="shared" si="21"/>
        <v>3</v>
      </c>
      <c r="J164" s="85">
        <f t="shared" si="21"/>
        <v>3</v>
      </c>
      <c r="K164" s="85">
        <f t="shared" si="21"/>
        <v>3</v>
      </c>
      <c r="L164" s="85">
        <f t="shared" si="21"/>
        <v>3</v>
      </c>
      <c r="M164" s="85">
        <f t="shared" si="21"/>
        <v>3</v>
      </c>
      <c r="N164" s="86">
        <f t="shared" si="21"/>
        <v>3</v>
      </c>
      <c r="O164" s="65"/>
      <c r="P164" s="12"/>
    </row>
    <row r="165" spans="1:16">
      <c r="A165" s="11"/>
      <c r="B165" s="87" t="str">
        <f>B159&amp;"-Mean"</f>
        <v>G1-Mean</v>
      </c>
      <c r="C165" s="61"/>
      <c r="D165" s="62">
        <f t="shared" ref="D165:N165" si="22">AVERAGEA(D161:D163)</f>
        <v>1</v>
      </c>
      <c r="E165" s="88">
        <f t="shared" si="22"/>
        <v>2.0468827666666667</v>
      </c>
      <c r="F165" s="88">
        <f t="shared" si="22"/>
        <v>0.13866666666666669</v>
      </c>
      <c r="G165" s="88">
        <f t="shared" si="22"/>
        <v>373.6873333333333</v>
      </c>
      <c r="H165" s="88">
        <f t="shared" si="22"/>
        <v>753.11752666666655</v>
      </c>
      <c r="I165" s="88">
        <f t="shared" si="22"/>
        <v>800.45600666666667</v>
      </c>
      <c r="J165" s="88">
        <f t="shared" si="22"/>
        <v>2.0989434666666669</v>
      </c>
      <c r="K165" s="88">
        <f t="shared" si="22"/>
        <v>2.6221337666666664</v>
      </c>
      <c r="L165" s="88">
        <f t="shared" si="22"/>
        <v>3277.2816999999995</v>
      </c>
      <c r="M165" s="88">
        <f t="shared" si="22"/>
        <v>3687.1908000000003</v>
      </c>
      <c r="N165" s="89">
        <f t="shared" si="22"/>
        <v>1250.5212000000001</v>
      </c>
      <c r="O165" s="65"/>
      <c r="P165" s="12"/>
    </row>
    <row r="166" spans="1:16" ht="16" thickBot="1">
      <c r="A166" s="11"/>
      <c r="B166" s="90" t="str">
        <f>B159&amp;"-SD"</f>
        <v>G1-SD</v>
      </c>
      <c r="C166" s="91"/>
      <c r="D166" s="92">
        <f t="shared" ref="D166" si="23">STDEV(D161:D163)</f>
        <v>0</v>
      </c>
      <c r="E166" s="93">
        <f>STDEV(E161:E163)</f>
        <v>0.13042377608980418</v>
      </c>
      <c r="F166" s="93">
        <f t="shared" ref="F166:N166" si="24">STDEV(F161:F163)</f>
        <v>9.6417494954667504E-2</v>
      </c>
      <c r="G166" s="93">
        <f t="shared" si="24"/>
        <v>4.387419438956492</v>
      </c>
      <c r="H166" s="93">
        <f t="shared" si="24"/>
        <v>24.999656178820409</v>
      </c>
      <c r="I166" s="93">
        <f t="shared" si="24"/>
        <v>30.737859445879327</v>
      </c>
      <c r="J166" s="93">
        <f t="shared" si="24"/>
        <v>1.1416494954377668E-2</v>
      </c>
      <c r="K166" s="93">
        <f t="shared" si="24"/>
        <v>7.0272176201277181E-2</v>
      </c>
      <c r="L166" s="93">
        <f t="shared" si="24"/>
        <v>79.823721472442173</v>
      </c>
      <c r="M166" s="93">
        <f t="shared" si="24"/>
        <v>110.51802818490752</v>
      </c>
      <c r="N166" s="94">
        <f t="shared" si="24"/>
        <v>48.186264915533762</v>
      </c>
      <c r="O166" s="65"/>
      <c r="P166" s="12"/>
    </row>
    <row r="167" spans="1:16" ht="16" thickBot="1">
      <c r="A167" s="11"/>
      <c r="B167" s="61"/>
      <c r="C167" s="61"/>
      <c r="D167" s="62"/>
      <c r="E167" s="63"/>
      <c r="F167" s="63"/>
      <c r="G167" s="64"/>
      <c r="H167" s="64"/>
      <c r="I167" s="64"/>
      <c r="J167" s="63"/>
      <c r="K167" s="63"/>
      <c r="L167" s="64"/>
      <c r="P167" s="12"/>
    </row>
    <row r="168" spans="1:16" ht="17.5">
      <c r="A168" s="11"/>
      <c r="B168" s="68" t="s">
        <v>155</v>
      </c>
      <c r="C168" s="338" t="s">
        <v>142</v>
      </c>
      <c r="D168" s="70" t="s">
        <v>143</v>
      </c>
      <c r="E168" s="71" t="s">
        <v>244</v>
      </c>
      <c r="F168" s="71" t="s">
        <v>245</v>
      </c>
      <c r="G168" s="71" t="s">
        <v>246</v>
      </c>
      <c r="H168" s="71" t="s">
        <v>247</v>
      </c>
      <c r="I168" s="71" t="s">
        <v>248</v>
      </c>
      <c r="J168" s="71" t="s">
        <v>249</v>
      </c>
      <c r="K168" s="71" t="s">
        <v>250</v>
      </c>
      <c r="L168" s="95" t="s">
        <v>156</v>
      </c>
      <c r="P168" s="12"/>
    </row>
    <row r="169" spans="1:16">
      <c r="A169" s="11"/>
      <c r="B169" s="74" t="s">
        <v>145</v>
      </c>
      <c r="C169" s="340"/>
      <c r="D169" s="76" t="s">
        <v>146</v>
      </c>
      <c r="E169" s="76" t="s">
        <v>147</v>
      </c>
      <c r="F169" s="76" t="s">
        <v>147</v>
      </c>
      <c r="G169" s="76" t="s">
        <v>148</v>
      </c>
      <c r="H169" s="76" t="s">
        <v>157</v>
      </c>
      <c r="I169" s="76" t="s">
        <v>149</v>
      </c>
      <c r="J169" s="76" t="s">
        <v>147</v>
      </c>
      <c r="K169" s="76" t="s">
        <v>147</v>
      </c>
      <c r="L169" s="97" t="s">
        <v>158</v>
      </c>
      <c r="P169" s="12"/>
    </row>
    <row r="170" spans="1:16">
      <c r="A170" s="11"/>
      <c r="B170" s="79">
        <v>201</v>
      </c>
      <c r="C170" s="80" t="s">
        <v>159</v>
      </c>
      <c r="D170" s="81">
        <v>3</v>
      </c>
      <c r="E170" s="63">
        <v>1.2977567999999999</v>
      </c>
      <c r="F170" s="63">
        <v>4</v>
      </c>
      <c r="G170" s="63">
        <v>240.5</v>
      </c>
      <c r="H170" s="63">
        <v>996.89485000000002</v>
      </c>
      <c r="I170" s="63">
        <v>1050.0610999999999</v>
      </c>
      <c r="J170" s="63">
        <v>3.9599962999999998</v>
      </c>
      <c r="K170" s="63">
        <v>4.2593436999999996</v>
      </c>
      <c r="L170" s="82">
        <f>H170*D165/(H165*D170)*100</f>
        <v>44.123031474795319</v>
      </c>
      <c r="P170" s="12"/>
    </row>
    <row r="171" spans="1:16">
      <c r="A171" s="11"/>
      <c r="B171" s="79">
        <v>202</v>
      </c>
      <c r="C171" s="80" t="s">
        <v>159</v>
      </c>
      <c r="D171" s="81">
        <v>3</v>
      </c>
      <c r="E171" s="63">
        <v>1.3930868999999999</v>
      </c>
      <c r="F171" s="63">
        <v>2</v>
      </c>
      <c r="G171" s="63">
        <v>302.63600000000002</v>
      </c>
      <c r="H171" s="63">
        <v>1288.5406</v>
      </c>
      <c r="I171" s="63">
        <v>1351.5717</v>
      </c>
      <c r="J171" s="63">
        <v>3.4095998999999999</v>
      </c>
      <c r="K171" s="63">
        <v>3.717403</v>
      </c>
      <c r="L171" s="82">
        <f>H171*D165/(H165*D171)*100</f>
        <v>57.031408528544056</v>
      </c>
      <c r="P171" s="12"/>
    </row>
    <row r="172" spans="1:16">
      <c r="A172" s="11"/>
      <c r="B172" s="79">
        <v>203</v>
      </c>
      <c r="C172" s="80" t="s">
        <v>159</v>
      </c>
      <c r="D172" s="81">
        <v>3</v>
      </c>
      <c r="E172" s="63">
        <v>1.3846860999999999</v>
      </c>
      <c r="F172" s="63">
        <v>4</v>
      </c>
      <c r="G172" s="63">
        <v>245.74199999999999</v>
      </c>
      <c r="H172" s="63">
        <v>1046.9906000000001</v>
      </c>
      <c r="I172" s="63">
        <v>1113.2744</v>
      </c>
      <c r="J172" s="63">
        <v>3.811401</v>
      </c>
      <c r="K172" s="63">
        <v>4.1797291000000003</v>
      </c>
      <c r="L172" s="82">
        <f>H172*D165/(H165*D172)*100</f>
        <v>46.340292757671328</v>
      </c>
      <c r="P172" s="12"/>
    </row>
    <row r="173" spans="1:16">
      <c r="A173" s="11"/>
      <c r="B173" s="83" t="s">
        <v>154</v>
      </c>
      <c r="C173" s="84"/>
      <c r="D173" s="85">
        <f t="shared" ref="D173:L173" si="25">COUNT(D170:D172)</f>
        <v>3</v>
      </c>
      <c r="E173" s="85">
        <f t="shared" si="25"/>
        <v>3</v>
      </c>
      <c r="F173" s="85">
        <f t="shared" si="25"/>
        <v>3</v>
      </c>
      <c r="G173" s="85">
        <f t="shared" si="25"/>
        <v>3</v>
      </c>
      <c r="H173" s="85">
        <f t="shared" si="25"/>
        <v>3</v>
      </c>
      <c r="I173" s="85">
        <f t="shared" si="25"/>
        <v>3</v>
      </c>
      <c r="J173" s="85">
        <f t="shared" si="25"/>
        <v>3</v>
      </c>
      <c r="K173" s="85">
        <f t="shared" si="25"/>
        <v>3</v>
      </c>
      <c r="L173" s="86">
        <f t="shared" si="25"/>
        <v>3</v>
      </c>
      <c r="P173" s="12"/>
    </row>
    <row r="174" spans="1:16">
      <c r="A174" s="11"/>
      <c r="B174" s="87" t="str">
        <f>B168&amp;"-Mean"</f>
        <v>G2-Mean</v>
      </c>
      <c r="C174" s="61"/>
      <c r="D174" s="62">
        <f t="shared" ref="D174:L174" si="26">AVERAGEA(D170:D172)</f>
        <v>3</v>
      </c>
      <c r="E174" s="88">
        <f t="shared" si="26"/>
        <v>1.3585099333333333</v>
      </c>
      <c r="F174" s="88">
        <f t="shared" si="26"/>
        <v>3.3333333333333335</v>
      </c>
      <c r="G174" s="88">
        <f t="shared" si="26"/>
        <v>262.95933333333329</v>
      </c>
      <c r="H174" s="88">
        <f t="shared" si="26"/>
        <v>1110.8086833333334</v>
      </c>
      <c r="I174" s="88">
        <f t="shared" si="26"/>
        <v>1171.6357333333333</v>
      </c>
      <c r="J174" s="88">
        <f t="shared" si="26"/>
        <v>3.7269990666666666</v>
      </c>
      <c r="K174" s="88">
        <f t="shared" si="26"/>
        <v>4.0521585999999994</v>
      </c>
      <c r="L174" s="89">
        <f t="shared" si="26"/>
        <v>49.164910920336901</v>
      </c>
      <c r="P174" s="12"/>
    </row>
    <row r="175" spans="1:16" ht="16" thickBot="1">
      <c r="A175" s="11"/>
      <c r="B175" s="90" t="str">
        <f>B168&amp;"-SD"</f>
        <v>G2-SD</v>
      </c>
      <c r="C175" s="91"/>
      <c r="D175" s="92">
        <f t="shared" ref="D175:L175" si="27">STDEV(D170:D172)</f>
        <v>0</v>
      </c>
      <c r="E175" s="93">
        <f t="shared" si="27"/>
        <v>5.2781159209734418E-2</v>
      </c>
      <c r="F175" s="93">
        <f t="shared" si="27"/>
        <v>1.154700538379251</v>
      </c>
      <c r="G175" s="93">
        <f t="shared" si="27"/>
        <v>34.460819046176852</v>
      </c>
      <c r="H175" s="93">
        <f t="shared" si="27"/>
        <v>155.94509191866553</v>
      </c>
      <c r="I175" s="93">
        <f t="shared" si="27"/>
        <v>159.00218363099188</v>
      </c>
      <c r="J175" s="93">
        <f t="shared" si="27"/>
        <v>0.28473990595988352</v>
      </c>
      <c r="K175" s="93">
        <f t="shared" si="27"/>
        <v>0.29262707484409223</v>
      </c>
      <c r="L175" s="94">
        <f t="shared" si="27"/>
        <v>6.9022025733878181</v>
      </c>
      <c r="P175" s="12"/>
    </row>
    <row r="176" spans="1:16" ht="16" thickBot="1">
      <c r="A176" s="25"/>
      <c r="B176" s="26"/>
      <c r="C176" s="26"/>
      <c r="D176" s="26"/>
      <c r="E176" s="26"/>
      <c r="F176" s="26"/>
      <c r="G176" s="26"/>
      <c r="H176" s="26"/>
      <c r="I176" s="26"/>
      <c r="J176" s="26"/>
      <c r="K176" s="26"/>
      <c r="L176" s="26"/>
      <c r="M176" s="26"/>
      <c r="N176" s="26"/>
      <c r="O176" s="26"/>
      <c r="P176" s="27"/>
    </row>
    <row r="177" spans="1:16" ht="16.5" thickTop="1" thickBot="1"/>
    <row r="178" spans="1:16" ht="17.5">
      <c r="A178" s="285" t="s">
        <v>295</v>
      </c>
      <c r="B178" s="286"/>
      <c r="C178" s="286"/>
      <c r="D178" s="286"/>
      <c r="E178" s="286"/>
      <c r="F178" s="286"/>
      <c r="G178" s="286"/>
      <c r="H178" s="286"/>
      <c r="I178" s="286"/>
      <c r="J178" s="286"/>
      <c r="K178" s="286"/>
      <c r="L178" s="286"/>
      <c r="M178" s="286"/>
      <c r="N178" s="286"/>
      <c r="O178" s="250"/>
      <c r="P178" s="251"/>
    </row>
    <row r="179" spans="1:16">
      <c r="A179" s="287" t="s">
        <v>294</v>
      </c>
      <c r="B179" s="288"/>
      <c r="C179" s="288"/>
      <c r="D179" s="288"/>
      <c r="E179" s="288"/>
      <c r="F179" s="288"/>
      <c r="G179" s="288"/>
      <c r="H179" s="288"/>
      <c r="I179" s="288"/>
      <c r="J179" s="288"/>
      <c r="K179" s="288"/>
      <c r="L179" s="288"/>
      <c r="M179" s="288"/>
      <c r="N179" s="288"/>
      <c r="O179" s="4"/>
      <c r="P179" s="157"/>
    </row>
    <row r="180" spans="1:16">
      <c r="A180" s="302" t="s">
        <v>260</v>
      </c>
      <c r="B180" s="303"/>
      <c r="C180" s="303"/>
      <c r="D180" s="303"/>
      <c r="E180" s="303"/>
      <c r="F180" s="303"/>
      <c r="G180" s="303"/>
      <c r="H180" s="302" t="s">
        <v>261</v>
      </c>
      <c r="I180" s="303"/>
      <c r="J180" s="303"/>
      <c r="K180" s="303"/>
      <c r="L180" s="303"/>
      <c r="M180" s="303"/>
      <c r="N180" s="304"/>
      <c r="O180" s="4"/>
      <c r="P180" s="157"/>
    </row>
    <row r="181" spans="1:16">
      <c r="A181" s="210" t="s">
        <v>262</v>
      </c>
      <c r="B181" s="295" t="s">
        <v>263</v>
      </c>
      <c r="C181" s="296"/>
      <c r="D181" s="297"/>
      <c r="E181" s="211" t="s">
        <v>99</v>
      </c>
      <c r="F181" s="298" t="s">
        <v>264</v>
      </c>
      <c r="G181" s="305" t="s">
        <v>265</v>
      </c>
      <c r="H181" s="210" t="s">
        <v>262</v>
      </c>
      <c r="I181" s="295" t="s">
        <v>263</v>
      </c>
      <c r="J181" s="296"/>
      <c r="K181" s="297"/>
      <c r="L181" s="211" t="s">
        <v>99</v>
      </c>
      <c r="M181" s="298" t="s">
        <v>264</v>
      </c>
      <c r="N181" s="300" t="s">
        <v>265</v>
      </c>
      <c r="O181" s="4"/>
      <c r="P181" s="157"/>
    </row>
    <row r="182" spans="1:16">
      <c r="A182" s="212" t="s">
        <v>266</v>
      </c>
      <c r="B182" s="213">
        <v>101</v>
      </c>
      <c r="C182" s="213">
        <v>102</v>
      </c>
      <c r="D182" s="213">
        <v>103</v>
      </c>
      <c r="E182" s="214" t="s">
        <v>267</v>
      </c>
      <c r="F182" s="299"/>
      <c r="G182" s="306"/>
      <c r="H182" s="212" t="s">
        <v>266</v>
      </c>
      <c r="I182" s="213">
        <v>201</v>
      </c>
      <c r="J182" s="213">
        <v>202</v>
      </c>
      <c r="K182" s="213">
        <v>203</v>
      </c>
      <c r="L182" s="214" t="s">
        <v>267</v>
      </c>
      <c r="M182" s="299"/>
      <c r="N182" s="301"/>
      <c r="O182" s="4"/>
      <c r="P182" s="157"/>
    </row>
    <row r="183" spans="1:16">
      <c r="A183" s="210">
        <v>8.3000000000000004E-2</v>
      </c>
      <c r="B183" s="252">
        <v>183.54599999999999</v>
      </c>
      <c r="C183" s="252">
        <v>236.60900000000001</v>
      </c>
      <c r="D183" s="252">
        <v>191.10400000000001</v>
      </c>
      <c r="E183" s="215">
        <f>AVERAGE(B183:D183)</f>
        <v>203.75300000000001</v>
      </c>
      <c r="F183" s="215">
        <f>STDEV(B183:D183)</f>
        <v>28.703978696341036</v>
      </c>
      <c r="G183" s="216">
        <f t="shared" ref="G183:G191" si="28">IF(F183="NA","NA",F183/E183*100)</f>
        <v>14.087634879653812</v>
      </c>
      <c r="H183" s="217">
        <v>8.3000000000000004E-2</v>
      </c>
      <c r="I183" s="252">
        <v>30.019500000000001</v>
      </c>
      <c r="J183" s="252">
        <v>73.730500000000006</v>
      </c>
      <c r="K183" s="252">
        <v>45.210599999999999</v>
      </c>
      <c r="L183" s="215">
        <f>AVERAGE(I183:K183)</f>
        <v>49.653533333333336</v>
      </c>
      <c r="M183" s="215">
        <f>STDEV(I183:K183)</f>
        <v>22.191611539122913</v>
      </c>
      <c r="N183" s="218">
        <f t="shared" ref="N183:N191" si="29">IF(M183="NA","NA",M183/L183*100)</f>
        <v>44.692915185202487</v>
      </c>
      <c r="O183" s="4"/>
      <c r="P183" s="157"/>
    </row>
    <row r="184" spans="1:16">
      <c r="A184" s="217">
        <v>0.25</v>
      </c>
      <c r="B184" s="252">
        <v>131.03399999999999</v>
      </c>
      <c r="C184" s="252">
        <v>159.97200000000001</v>
      </c>
      <c r="D184" s="252">
        <v>116.491</v>
      </c>
      <c r="E184" s="215">
        <f>AVERAGE(B184:D184)</f>
        <v>135.83233333333331</v>
      </c>
      <c r="F184" s="215">
        <f>STDEV(B184:D184)</f>
        <v>22.134076496057787</v>
      </c>
      <c r="G184" s="216">
        <f t="shared" si="28"/>
        <v>16.295145605531665</v>
      </c>
      <c r="H184" s="217">
        <v>0.25</v>
      </c>
      <c r="I184" s="252">
        <v>266.08</v>
      </c>
      <c r="J184" s="252">
        <v>221.85900000000001</v>
      </c>
      <c r="K184" s="252">
        <v>220.68</v>
      </c>
      <c r="L184" s="215">
        <f>AVERAGE(I184:K184)</f>
        <v>236.2063333333333</v>
      </c>
      <c r="M184" s="215">
        <f>STDEV(I184:K184)</f>
        <v>25.87806948621424</v>
      </c>
      <c r="N184" s="218">
        <f t="shared" si="29"/>
        <v>10.955705175650488</v>
      </c>
      <c r="O184" s="4"/>
      <c r="P184" s="157"/>
    </row>
    <row r="185" spans="1:16">
      <c r="A185" s="217">
        <v>0.5</v>
      </c>
      <c r="B185" s="252">
        <v>88.967100000000002</v>
      </c>
      <c r="C185" s="252">
        <v>123.71599999999999</v>
      </c>
      <c r="D185" s="252">
        <v>98.304400000000001</v>
      </c>
      <c r="E185" s="215">
        <f t="shared" ref="E185:E190" si="30">AVERAGE(B185:D185)</f>
        <v>103.66250000000001</v>
      </c>
      <c r="F185" s="215">
        <f t="shared" ref="F185:F190" si="31">STDEV(B185:D185)</f>
        <v>17.983421240409196</v>
      </c>
      <c r="G185" s="216">
        <f t="shared" si="28"/>
        <v>17.348048947699692</v>
      </c>
      <c r="H185" s="217">
        <v>0.5</v>
      </c>
      <c r="I185" s="252">
        <v>282.88299999999998</v>
      </c>
      <c r="J185" s="252">
        <v>268.16000000000003</v>
      </c>
      <c r="K185" s="252">
        <v>267.75400000000002</v>
      </c>
      <c r="L185" s="215">
        <f t="shared" ref="L185:L190" si="32">AVERAGE(I185:K185)</f>
        <v>272.93233333333336</v>
      </c>
      <c r="M185" s="215">
        <f t="shared" ref="M185:M190" si="33">STDEV(I185:K185)</f>
        <v>8.6199207846321269</v>
      </c>
      <c r="N185" s="218">
        <f t="shared" si="29"/>
        <v>3.1582629582053157</v>
      </c>
      <c r="O185" s="4"/>
      <c r="P185" s="157"/>
    </row>
    <row r="186" spans="1:16">
      <c r="A186" s="217">
        <v>1</v>
      </c>
      <c r="B186" s="252">
        <v>87.066599999999994</v>
      </c>
      <c r="C186" s="252">
        <v>97.789199999999994</v>
      </c>
      <c r="D186" s="252">
        <v>77.484099999999998</v>
      </c>
      <c r="E186" s="215">
        <f t="shared" si="30"/>
        <v>87.446633333333338</v>
      </c>
      <c r="F186" s="215">
        <f t="shared" si="31"/>
        <v>10.157883170392013</v>
      </c>
      <c r="G186" s="216">
        <f t="shared" si="28"/>
        <v>11.616094048665888</v>
      </c>
      <c r="H186" s="217">
        <v>1</v>
      </c>
      <c r="I186" s="252">
        <v>223.316</v>
      </c>
      <c r="J186" s="252">
        <v>258.85500000000002</v>
      </c>
      <c r="K186" s="252">
        <v>223.83</v>
      </c>
      <c r="L186" s="215">
        <f t="shared" si="32"/>
        <v>235.33366666666669</v>
      </c>
      <c r="M186" s="215">
        <f t="shared" si="33"/>
        <v>20.371693359496003</v>
      </c>
      <c r="N186" s="218">
        <f t="shared" si="29"/>
        <v>8.6565146619463711</v>
      </c>
      <c r="O186" s="4"/>
      <c r="P186" s="157"/>
    </row>
    <row r="187" spans="1:16">
      <c r="A187" s="217">
        <v>2</v>
      </c>
      <c r="B187" s="252">
        <v>37.516300000000001</v>
      </c>
      <c r="C187" s="252">
        <v>46.3</v>
      </c>
      <c r="D187" s="252">
        <v>40.972900000000003</v>
      </c>
      <c r="E187" s="215">
        <f t="shared" si="30"/>
        <v>41.596399999999996</v>
      </c>
      <c r="F187" s="215">
        <f t="shared" si="31"/>
        <v>4.4249192772298098</v>
      </c>
      <c r="G187" s="216">
        <f t="shared" si="28"/>
        <v>10.637745759800874</v>
      </c>
      <c r="H187" s="217">
        <v>2</v>
      </c>
      <c r="I187" s="252">
        <v>83.571799999999996</v>
      </c>
      <c r="J187" s="252">
        <v>121.551</v>
      </c>
      <c r="K187" s="252">
        <v>119.045</v>
      </c>
      <c r="L187" s="215">
        <f t="shared" si="32"/>
        <v>108.05593333333333</v>
      </c>
      <c r="M187" s="215">
        <f t="shared" si="33"/>
        <v>21.240870928785689</v>
      </c>
      <c r="N187" s="218">
        <f t="shared" si="29"/>
        <v>19.657292546131071</v>
      </c>
      <c r="O187" s="4"/>
      <c r="P187" s="157"/>
    </row>
    <row r="188" spans="1:16">
      <c r="A188" s="217">
        <v>4</v>
      </c>
      <c r="B188" s="252">
        <v>17.84</v>
      </c>
      <c r="C188" s="252">
        <v>25.223299999999998</v>
      </c>
      <c r="D188" s="252">
        <v>20.664400000000001</v>
      </c>
      <c r="E188" s="215">
        <f t="shared" si="30"/>
        <v>21.242566666666665</v>
      </c>
      <c r="F188" s="215">
        <f t="shared" si="31"/>
        <v>3.7254512804938562</v>
      </c>
      <c r="G188" s="216">
        <f t="shared" si="28"/>
        <v>17.537670183423486</v>
      </c>
      <c r="H188" s="217">
        <v>4</v>
      </c>
      <c r="I188" s="252">
        <v>26.602699999999999</v>
      </c>
      <c r="J188" s="252">
        <v>42.609400000000001</v>
      </c>
      <c r="K188" s="252">
        <v>38.2879</v>
      </c>
      <c r="L188" s="215">
        <f t="shared" si="32"/>
        <v>35.833333333333336</v>
      </c>
      <c r="M188" s="215">
        <f t="shared" si="33"/>
        <v>8.280838385292471</v>
      </c>
      <c r="N188" s="218">
        <f t="shared" si="29"/>
        <v>23.109316424072009</v>
      </c>
      <c r="O188" s="4"/>
      <c r="P188" s="157"/>
    </row>
    <row r="189" spans="1:16">
      <c r="A189" s="217">
        <v>6</v>
      </c>
      <c r="B189" s="252">
        <v>10.738300000000001</v>
      </c>
      <c r="C189" s="252">
        <v>17.996500000000001</v>
      </c>
      <c r="D189" s="252">
        <v>12.438499999999999</v>
      </c>
      <c r="E189" s="215">
        <f t="shared" si="30"/>
        <v>13.724433333333332</v>
      </c>
      <c r="F189" s="215">
        <f t="shared" si="31"/>
        <v>3.7961276603050873</v>
      </c>
      <c r="G189" s="216">
        <f t="shared" si="28"/>
        <v>27.659631316691307</v>
      </c>
      <c r="H189" s="217">
        <v>6</v>
      </c>
      <c r="I189" s="252">
        <v>8.4327500000000004</v>
      </c>
      <c r="J189" s="252">
        <v>12.715299999999999</v>
      </c>
      <c r="K189" s="252">
        <v>9.9480799999999991</v>
      </c>
      <c r="L189" s="215">
        <f t="shared" si="32"/>
        <v>10.365376666666664</v>
      </c>
      <c r="M189" s="215">
        <f t="shared" si="33"/>
        <v>2.171557276848433</v>
      </c>
      <c r="N189" s="218">
        <f t="shared" si="29"/>
        <v>20.950104821871083</v>
      </c>
      <c r="O189" s="4"/>
      <c r="P189" s="157"/>
    </row>
    <row r="190" spans="1:16">
      <c r="A190" s="217">
        <v>8</v>
      </c>
      <c r="B190" s="252">
        <v>6.9277600000000001</v>
      </c>
      <c r="C190" s="252">
        <v>12.3909</v>
      </c>
      <c r="D190" s="252">
        <v>8.2418399999999998</v>
      </c>
      <c r="E190" s="215">
        <f t="shared" si="30"/>
        <v>9.1868333333333343</v>
      </c>
      <c r="F190" s="215">
        <f t="shared" si="31"/>
        <v>2.8515318628648232</v>
      </c>
      <c r="G190" s="216">
        <f t="shared" si="28"/>
        <v>31.039333787828483</v>
      </c>
      <c r="H190" s="217">
        <v>8</v>
      </c>
      <c r="I190" s="252">
        <v>3.5946799999999999</v>
      </c>
      <c r="J190" s="252">
        <v>7.46915</v>
      </c>
      <c r="K190" s="252">
        <v>4.05633</v>
      </c>
      <c r="L190" s="215">
        <f t="shared" si="32"/>
        <v>5.0400533333333328</v>
      </c>
      <c r="M190" s="215">
        <f t="shared" si="33"/>
        <v>2.1162852224200179</v>
      </c>
      <c r="N190" s="218">
        <f t="shared" si="29"/>
        <v>41.989341827467797</v>
      </c>
      <c r="O190" s="4"/>
      <c r="P190" s="157"/>
    </row>
    <row r="191" spans="1:16" ht="16" thickBot="1">
      <c r="A191" s="219">
        <v>24</v>
      </c>
      <c r="B191" s="220" t="s">
        <v>135</v>
      </c>
      <c r="C191" s="221" t="s">
        <v>135</v>
      </c>
      <c r="D191" s="222" t="s">
        <v>135</v>
      </c>
      <c r="E191" s="223" t="s">
        <v>136</v>
      </c>
      <c r="F191" s="223" t="s">
        <v>136</v>
      </c>
      <c r="G191" s="224" t="str">
        <f t="shared" si="28"/>
        <v>NA</v>
      </c>
      <c r="H191" s="219">
        <v>24</v>
      </c>
      <c r="I191" s="220" t="s">
        <v>135</v>
      </c>
      <c r="J191" s="221" t="s">
        <v>135</v>
      </c>
      <c r="K191" s="222" t="s">
        <v>135</v>
      </c>
      <c r="L191" s="223" t="s">
        <v>136</v>
      </c>
      <c r="M191" s="223" t="s">
        <v>136</v>
      </c>
      <c r="N191" s="225" t="str">
        <f t="shared" si="29"/>
        <v>NA</v>
      </c>
      <c r="O191" s="4"/>
      <c r="P191" s="157"/>
    </row>
    <row r="192" spans="1:16">
      <c r="A192" s="253" t="s">
        <v>268</v>
      </c>
      <c r="B192" s="4"/>
      <c r="C192" s="4"/>
      <c r="D192" s="4"/>
      <c r="E192" s="4"/>
      <c r="F192" s="4"/>
      <c r="G192" s="4"/>
      <c r="H192" s="254"/>
      <c r="I192" s="255"/>
      <c r="J192" s="255"/>
      <c r="K192" s="255"/>
      <c r="L192" s="255"/>
      <c r="M192" s="255"/>
      <c r="N192" s="255"/>
      <c r="O192" s="4"/>
      <c r="P192" s="157"/>
    </row>
    <row r="193" spans="1:16">
      <c r="A193" s="256"/>
      <c r="B193" s="257"/>
      <c r="C193" s="258"/>
      <c r="D193" s="259"/>
      <c r="E193" s="260"/>
      <c r="F193" s="257"/>
      <c r="G193" s="258"/>
      <c r="H193" s="4"/>
      <c r="I193" s="4"/>
      <c r="J193" s="4"/>
      <c r="K193" s="4"/>
      <c r="L193" s="4"/>
      <c r="M193" s="4"/>
      <c r="N193" s="4"/>
      <c r="O193" s="4"/>
      <c r="P193" s="157"/>
    </row>
    <row r="194" spans="1:16">
      <c r="A194" s="253"/>
      <c r="B194" s="4"/>
      <c r="C194" s="4"/>
      <c r="D194" s="4"/>
      <c r="E194" s="4"/>
      <c r="F194" s="4"/>
      <c r="G194" s="4"/>
      <c r="H194" s="4"/>
      <c r="I194" s="4"/>
      <c r="J194" s="4"/>
      <c r="K194" s="4"/>
      <c r="L194" s="4"/>
      <c r="M194" s="4"/>
      <c r="N194" s="4"/>
      <c r="O194" s="4"/>
      <c r="P194" s="157"/>
    </row>
    <row r="195" spans="1:16">
      <c r="A195" s="261" t="s">
        <v>269</v>
      </c>
      <c r="B195" s="262"/>
      <c r="C195" s="263"/>
      <c r="D195" s="264"/>
      <c r="E195" s="264"/>
      <c r="F195" s="265"/>
      <c r="G195" s="265"/>
      <c r="H195" s="266" t="s">
        <v>270</v>
      </c>
      <c r="I195" s="267"/>
      <c r="J195" s="267"/>
      <c r="K195" s="267"/>
      <c r="L195" s="267"/>
      <c r="M195" s="267"/>
      <c r="N195" s="267"/>
      <c r="O195" s="267"/>
      <c r="P195" s="157"/>
    </row>
    <row r="196" spans="1:16">
      <c r="A196" s="253"/>
      <c r="B196" s="4"/>
      <c r="C196" s="4"/>
      <c r="D196" s="4"/>
      <c r="E196" s="4"/>
      <c r="F196" s="4"/>
      <c r="G196" s="4"/>
      <c r="H196" s="4"/>
      <c r="I196" s="4"/>
      <c r="J196" s="4"/>
      <c r="K196" s="4"/>
      <c r="L196" s="4"/>
      <c r="M196" s="4"/>
      <c r="N196" s="4"/>
      <c r="O196" s="4"/>
      <c r="P196" s="157"/>
    </row>
    <row r="197" spans="1:16">
      <c r="A197" s="253"/>
      <c r="B197" s="4"/>
      <c r="C197" s="4"/>
      <c r="D197" s="4"/>
      <c r="E197" s="4"/>
      <c r="F197" s="4"/>
      <c r="G197" s="4"/>
      <c r="H197" s="4"/>
      <c r="I197" s="4"/>
      <c r="J197" s="4"/>
      <c r="K197" s="4"/>
      <c r="L197" s="4"/>
      <c r="M197" s="4"/>
      <c r="N197" s="4"/>
      <c r="O197" s="4"/>
      <c r="P197" s="157"/>
    </row>
    <row r="198" spans="1:16">
      <c r="A198" s="253"/>
      <c r="B198" s="4"/>
      <c r="C198" s="4"/>
      <c r="D198" s="4"/>
      <c r="E198" s="4"/>
      <c r="F198" s="4"/>
      <c r="G198" s="4"/>
      <c r="H198" s="4"/>
      <c r="I198" s="4"/>
      <c r="J198" s="4"/>
      <c r="K198" s="4"/>
      <c r="L198" s="4"/>
      <c r="M198" s="4"/>
      <c r="N198" s="4"/>
      <c r="O198" s="4"/>
      <c r="P198" s="157"/>
    </row>
    <row r="199" spans="1:16">
      <c r="A199" s="253"/>
      <c r="B199" s="4"/>
      <c r="C199" s="4"/>
      <c r="D199" s="4"/>
      <c r="E199" s="4"/>
      <c r="F199" s="4"/>
      <c r="G199" s="4"/>
      <c r="H199" s="4"/>
      <c r="I199" s="4"/>
      <c r="J199" s="4"/>
      <c r="K199" s="4"/>
      <c r="L199" s="4"/>
      <c r="M199" s="4"/>
      <c r="N199" s="4"/>
      <c r="O199" s="4"/>
      <c r="P199" s="157"/>
    </row>
    <row r="200" spans="1:16">
      <c r="A200" s="253"/>
      <c r="B200" s="4"/>
      <c r="C200" s="4"/>
      <c r="D200" s="4"/>
      <c r="E200" s="4"/>
      <c r="F200" s="4"/>
      <c r="G200" s="4"/>
      <c r="H200" s="4"/>
      <c r="I200" s="4"/>
      <c r="J200" s="4"/>
      <c r="K200" s="4"/>
      <c r="L200" s="4"/>
      <c r="M200" s="4"/>
      <c r="N200" s="4"/>
      <c r="O200" s="4"/>
      <c r="P200" s="157"/>
    </row>
    <row r="201" spans="1:16">
      <c r="A201" s="253"/>
      <c r="B201" s="4"/>
      <c r="C201" s="4"/>
      <c r="D201" s="4"/>
      <c r="E201" s="4"/>
      <c r="F201" s="4"/>
      <c r="G201" s="4"/>
      <c r="H201" s="4"/>
      <c r="I201" s="4"/>
      <c r="J201" s="4"/>
      <c r="K201" s="4"/>
      <c r="L201" s="4"/>
      <c r="M201" s="4"/>
      <c r="N201" s="4"/>
      <c r="O201" s="4"/>
      <c r="P201" s="157"/>
    </row>
    <row r="202" spans="1:16">
      <c r="A202" s="253"/>
      <c r="B202" s="4"/>
      <c r="C202" s="4"/>
      <c r="D202" s="4"/>
      <c r="E202" s="4"/>
      <c r="F202" s="4"/>
      <c r="G202" s="4"/>
      <c r="H202" s="4"/>
      <c r="I202" s="4"/>
      <c r="J202" s="4"/>
      <c r="K202" s="4"/>
      <c r="L202" s="4"/>
      <c r="M202" s="4"/>
      <c r="N202" s="4"/>
      <c r="O202" s="4"/>
      <c r="P202" s="157"/>
    </row>
    <row r="203" spans="1:16">
      <c r="A203" s="253"/>
      <c r="B203" s="4"/>
      <c r="C203" s="4"/>
      <c r="D203" s="4"/>
      <c r="E203" s="4"/>
      <c r="F203" s="4"/>
      <c r="G203" s="4"/>
      <c r="H203" s="4"/>
      <c r="I203" s="4"/>
      <c r="J203" s="4"/>
      <c r="K203" s="4"/>
      <c r="L203" s="4"/>
      <c r="M203" s="4"/>
      <c r="N203" s="4"/>
      <c r="O203" s="4"/>
      <c r="P203" s="157"/>
    </row>
    <row r="204" spans="1:16">
      <c r="A204" s="253"/>
      <c r="B204" s="4"/>
      <c r="C204" s="4"/>
      <c r="D204" s="4"/>
      <c r="E204" s="4"/>
      <c r="F204" s="4"/>
      <c r="G204" s="4"/>
      <c r="H204" s="4"/>
      <c r="I204" s="4"/>
      <c r="J204" s="4"/>
      <c r="K204" s="4"/>
      <c r="L204" s="4"/>
      <c r="M204" s="4"/>
      <c r="N204" s="4"/>
      <c r="O204" s="4"/>
      <c r="P204" s="157"/>
    </row>
    <row r="205" spans="1:16">
      <c r="A205" s="253"/>
      <c r="B205" s="4"/>
      <c r="C205" s="4"/>
      <c r="D205" s="4"/>
      <c r="E205" s="4"/>
      <c r="F205" s="4"/>
      <c r="G205" s="4"/>
      <c r="H205" s="4"/>
      <c r="I205" s="4"/>
      <c r="J205" s="4"/>
      <c r="K205" s="4"/>
      <c r="L205" s="4"/>
      <c r="M205" s="4"/>
      <c r="N205" s="4"/>
      <c r="O205" s="4"/>
      <c r="P205" s="157"/>
    </row>
    <row r="206" spans="1:16">
      <c r="A206" s="253"/>
      <c r="B206" s="4"/>
      <c r="C206" s="4"/>
      <c r="D206" s="4"/>
      <c r="E206" s="4"/>
      <c r="F206" s="4"/>
      <c r="G206" s="4"/>
      <c r="H206" s="4"/>
      <c r="I206" s="4"/>
      <c r="J206" s="4"/>
      <c r="K206" s="4"/>
      <c r="L206" s="4"/>
      <c r="M206" s="4"/>
      <c r="N206" s="4"/>
      <c r="O206" s="4"/>
      <c r="P206" s="157"/>
    </row>
    <row r="207" spans="1:16">
      <c r="A207" s="253"/>
      <c r="B207" s="4"/>
      <c r="C207" s="4"/>
      <c r="D207" s="4"/>
      <c r="E207" s="4"/>
      <c r="F207" s="4"/>
      <c r="G207" s="4"/>
      <c r="H207" s="4"/>
      <c r="I207" s="4"/>
      <c r="J207" s="4"/>
      <c r="K207" s="4"/>
      <c r="L207" s="4"/>
      <c r="M207" s="4"/>
      <c r="N207" s="4"/>
      <c r="O207" s="4"/>
      <c r="P207" s="157"/>
    </row>
    <row r="208" spans="1:16">
      <c r="A208" s="253"/>
      <c r="B208" s="4"/>
      <c r="C208" s="4"/>
      <c r="D208" s="4"/>
      <c r="E208" s="4"/>
      <c r="F208" s="4"/>
      <c r="G208" s="4"/>
      <c r="H208" s="4"/>
      <c r="I208" s="4"/>
      <c r="J208" s="4"/>
      <c r="K208" s="4"/>
      <c r="L208" s="4"/>
      <c r="M208" s="4"/>
      <c r="N208" s="4"/>
      <c r="O208" s="4"/>
      <c r="P208" s="157"/>
    </row>
    <row r="209" spans="1:16">
      <c r="A209" s="253"/>
      <c r="B209" s="4"/>
      <c r="C209" s="4"/>
      <c r="D209" s="4"/>
      <c r="E209" s="4"/>
      <c r="F209" s="4"/>
      <c r="G209" s="4"/>
      <c r="H209" s="4"/>
      <c r="I209" s="4"/>
      <c r="J209" s="4"/>
      <c r="K209" s="4"/>
      <c r="L209" s="4"/>
      <c r="M209" s="4"/>
      <c r="N209" s="4"/>
      <c r="O209" s="4"/>
      <c r="P209" s="157"/>
    </row>
    <row r="210" spans="1:16">
      <c r="A210" s="253"/>
      <c r="B210" s="4"/>
      <c r="C210" s="4"/>
      <c r="D210" s="4"/>
      <c r="E210" s="4"/>
      <c r="F210" s="4"/>
      <c r="G210" s="4"/>
      <c r="H210" s="4"/>
      <c r="I210" s="4"/>
      <c r="J210" s="4"/>
      <c r="K210" s="4"/>
      <c r="L210" s="4"/>
      <c r="M210" s="4"/>
      <c r="N210" s="4"/>
      <c r="O210" s="4"/>
      <c r="P210" s="157"/>
    </row>
    <row r="211" spans="1:16" ht="16" thickBot="1">
      <c r="A211" s="268" t="s">
        <v>140</v>
      </c>
      <c r="B211" s="267"/>
      <c r="C211" s="267"/>
      <c r="D211" s="267"/>
      <c r="E211" s="267"/>
      <c r="F211" s="267"/>
      <c r="G211" s="267"/>
      <c r="H211" s="267"/>
      <c r="I211" s="267"/>
      <c r="J211" s="267"/>
      <c r="K211" s="269"/>
      <c r="L211" s="269"/>
      <c r="M211" s="267"/>
      <c r="N211" s="4"/>
      <c r="O211" s="4"/>
      <c r="P211" s="157"/>
    </row>
    <row r="212" spans="1:16" ht="17">
      <c r="A212" s="226" t="s">
        <v>271</v>
      </c>
      <c r="B212" s="283" t="s">
        <v>272</v>
      </c>
      <c r="C212" s="227" t="s">
        <v>273</v>
      </c>
      <c r="D212" s="228" t="s">
        <v>274</v>
      </c>
      <c r="E212" s="228" t="s">
        <v>275</v>
      </c>
      <c r="F212" s="228" t="s">
        <v>276</v>
      </c>
      <c r="G212" s="228" t="s">
        <v>277</v>
      </c>
      <c r="H212" s="228" t="s">
        <v>278</v>
      </c>
      <c r="I212" s="228" t="s">
        <v>279</v>
      </c>
      <c r="J212" s="228" t="s">
        <v>280</v>
      </c>
      <c r="K212" s="229" t="s">
        <v>281</v>
      </c>
      <c r="L212" s="229" t="s">
        <v>282</v>
      </c>
      <c r="M212" s="230" t="s">
        <v>144</v>
      </c>
      <c r="P212" s="157"/>
    </row>
    <row r="213" spans="1:16">
      <c r="A213" s="231" t="s">
        <v>283</v>
      </c>
      <c r="B213" s="284"/>
      <c r="C213" s="232" t="s">
        <v>284</v>
      </c>
      <c r="D213" s="232" t="s">
        <v>147</v>
      </c>
      <c r="E213" s="232" t="s">
        <v>147</v>
      </c>
      <c r="F213" s="232" t="s">
        <v>148</v>
      </c>
      <c r="G213" s="232" t="s">
        <v>149</v>
      </c>
      <c r="H213" s="232" t="s">
        <v>149</v>
      </c>
      <c r="I213" s="232" t="s">
        <v>147</v>
      </c>
      <c r="J213" s="232" t="s">
        <v>147</v>
      </c>
      <c r="K213" s="233" t="s">
        <v>285</v>
      </c>
      <c r="L213" s="233" t="s">
        <v>151</v>
      </c>
      <c r="M213" s="234" t="s">
        <v>152</v>
      </c>
      <c r="P213" s="157"/>
    </row>
    <row r="214" spans="1:16">
      <c r="A214" s="235">
        <v>101</v>
      </c>
      <c r="B214" s="270" t="s">
        <v>286</v>
      </c>
      <c r="C214" s="271">
        <v>1</v>
      </c>
      <c r="D214" s="264">
        <v>2.9311443000000001</v>
      </c>
      <c r="E214" s="264">
        <v>8.3000000000000004E-2</v>
      </c>
      <c r="F214" s="264">
        <v>183.54599999999999</v>
      </c>
      <c r="G214" s="264">
        <v>278.29133000000002</v>
      </c>
      <c r="H214" s="264">
        <v>307.58708000000001</v>
      </c>
      <c r="I214" s="264">
        <v>1.9054359000000001</v>
      </c>
      <c r="J214" s="264">
        <v>2.8886668000000002</v>
      </c>
      <c r="K214" s="264">
        <v>9391.3790000000008</v>
      </c>
      <c r="L214" s="264">
        <v>13748.130999999999</v>
      </c>
      <c r="M214" s="236">
        <v>3251.1118999999999</v>
      </c>
      <c r="P214" s="157"/>
    </row>
    <row r="215" spans="1:16">
      <c r="A215" s="235">
        <v>102</v>
      </c>
      <c r="B215" s="270" t="s">
        <v>286</v>
      </c>
      <c r="C215" s="271">
        <v>1</v>
      </c>
      <c r="D215" s="264">
        <v>3.9006273999999999</v>
      </c>
      <c r="E215" s="264">
        <v>8.3000000000000004E-2</v>
      </c>
      <c r="F215" s="264">
        <v>236.60900000000001</v>
      </c>
      <c r="G215" s="264">
        <v>362.87409000000002</v>
      </c>
      <c r="H215" s="264">
        <v>432.60284000000001</v>
      </c>
      <c r="I215" s="264">
        <v>2.1029431999999999</v>
      </c>
      <c r="J215" s="264">
        <v>3.9605062000000002</v>
      </c>
      <c r="K215" s="264">
        <v>9155.0630999999994</v>
      </c>
      <c r="L215" s="264">
        <v>13008.272999999999</v>
      </c>
      <c r="M215" s="236">
        <v>2311.5891000000001</v>
      </c>
      <c r="P215" s="157"/>
    </row>
    <row r="216" spans="1:16">
      <c r="A216" s="235">
        <v>103</v>
      </c>
      <c r="B216" s="270" t="s">
        <v>286</v>
      </c>
      <c r="C216" s="271">
        <v>1</v>
      </c>
      <c r="D216" s="264">
        <v>3.016343</v>
      </c>
      <c r="E216" s="264">
        <v>8.3000000000000004E-2</v>
      </c>
      <c r="F216" s="264">
        <v>191.10400000000001</v>
      </c>
      <c r="G216" s="264">
        <v>289.20350999999999</v>
      </c>
      <c r="H216" s="264">
        <v>325.06921999999997</v>
      </c>
      <c r="I216" s="264">
        <v>2.0332761000000001</v>
      </c>
      <c r="J216" s="264">
        <v>3.1717298999999999</v>
      </c>
      <c r="K216" s="264">
        <v>9757.0907999999999</v>
      </c>
      <c r="L216" s="264">
        <v>13386.882</v>
      </c>
      <c r="M216" s="236">
        <v>3076.2678999999998</v>
      </c>
      <c r="P216" s="157"/>
    </row>
    <row r="217" spans="1:16">
      <c r="A217" s="237" t="s">
        <v>287</v>
      </c>
      <c r="B217" s="238"/>
      <c r="C217" s="239">
        <f t="shared" ref="C217:M217" si="34">COUNT(C214:C216)</f>
        <v>3</v>
      </c>
      <c r="D217" s="239">
        <f t="shared" si="34"/>
        <v>3</v>
      </c>
      <c r="E217" s="239">
        <f t="shared" si="34"/>
        <v>3</v>
      </c>
      <c r="F217" s="239">
        <f t="shared" si="34"/>
        <v>3</v>
      </c>
      <c r="G217" s="239">
        <f t="shared" si="34"/>
        <v>3</v>
      </c>
      <c r="H217" s="239">
        <f t="shared" si="34"/>
        <v>3</v>
      </c>
      <c r="I217" s="239">
        <f t="shared" si="34"/>
        <v>3</v>
      </c>
      <c r="J217" s="239">
        <f t="shared" si="34"/>
        <v>3</v>
      </c>
      <c r="K217" s="239">
        <f t="shared" si="34"/>
        <v>3</v>
      </c>
      <c r="L217" s="239">
        <f t="shared" si="34"/>
        <v>3</v>
      </c>
      <c r="M217" s="240">
        <f t="shared" si="34"/>
        <v>3</v>
      </c>
      <c r="P217" s="157"/>
    </row>
    <row r="218" spans="1:16">
      <c r="A218" s="241" t="str">
        <f>A212&amp;"-Mean"</f>
        <v>G1-Mean</v>
      </c>
      <c r="B218" s="262"/>
      <c r="C218" s="263">
        <f t="shared" ref="C218:M218" si="35">AVERAGEA(C214:C216)</f>
        <v>1</v>
      </c>
      <c r="D218" s="272">
        <f t="shared" si="35"/>
        <v>3.2827049000000001</v>
      </c>
      <c r="E218" s="272">
        <f t="shared" si="35"/>
        <v>8.3000000000000004E-2</v>
      </c>
      <c r="F218" s="272">
        <f t="shared" si="35"/>
        <v>203.75300000000001</v>
      </c>
      <c r="G218" s="272">
        <f t="shared" si="35"/>
        <v>310.12297666666672</v>
      </c>
      <c r="H218" s="272">
        <f t="shared" si="35"/>
        <v>355.08638000000002</v>
      </c>
      <c r="I218" s="272">
        <f t="shared" si="35"/>
        <v>2.0138850666666666</v>
      </c>
      <c r="J218" s="272">
        <f t="shared" si="35"/>
        <v>3.3403009666666663</v>
      </c>
      <c r="K218" s="272">
        <f t="shared" si="35"/>
        <v>9434.5109666666667</v>
      </c>
      <c r="L218" s="272">
        <f t="shared" si="35"/>
        <v>13381.095333333333</v>
      </c>
      <c r="M218" s="242">
        <f t="shared" si="35"/>
        <v>2879.6563000000001</v>
      </c>
      <c r="P218" s="157"/>
    </row>
    <row r="219" spans="1:16" ht="16" thickBot="1">
      <c r="A219" s="243" t="str">
        <f>A212&amp;"-SD"</f>
        <v>G1-SD</v>
      </c>
      <c r="B219" s="244"/>
      <c r="C219" s="245">
        <f t="shared" ref="C219" si="36">STDEV(C214:C216)</f>
        <v>0</v>
      </c>
      <c r="D219" s="246">
        <f>STDEV(D214:D216)</f>
        <v>0.53682945767265167</v>
      </c>
      <c r="E219" s="246">
        <f t="shared" ref="E219:M219" si="37">STDEV(E214:E216)</f>
        <v>0</v>
      </c>
      <c r="F219" s="246">
        <f t="shared" si="37"/>
        <v>28.703978696341036</v>
      </c>
      <c r="G219" s="246">
        <f t="shared" si="37"/>
        <v>46.008465378859505</v>
      </c>
      <c r="H219" s="246">
        <f t="shared" si="37"/>
        <v>67.697913431239229</v>
      </c>
      <c r="I219" s="246">
        <f t="shared" si="37"/>
        <v>0.10017131584751854</v>
      </c>
      <c r="J219" s="246">
        <f t="shared" si="37"/>
        <v>0.55544763770849337</v>
      </c>
      <c r="K219" s="246">
        <f t="shared" si="37"/>
        <v>303.32262164768298</v>
      </c>
      <c r="L219" s="246">
        <f t="shared" si="37"/>
        <v>369.96294297447332</v>
      </c>
      <c r="M219" s="247">
        <f t="shared" si="37"/>
        <v>499.66775348313166</v>
      </c>
      <c r="P219" s="157"/>
    </row>
    <row r="220" spans="1:16" ht="16" thickBot="1">
      <c r="A220" s="241"/>
      <c r="B220" s="262"/>
      <c r="C220" s="263"/>
      <c r="D220" s="264"/>
      <c r="E220" s="264"/>
      <c r="F220" s="265"/>
      <c r="G220" s="265"/>
      <c r="H220" s="265"/>
      <c r="I220" s="264"/>
      <c r="J220" s="264"/>
      <c r="K220" s="265"/>
      <c r="L220" s="264"/>
      <c r="M220" s="264"/>
      <c r="P220" s="157"/>
    </row>
    <row r="221" spans="1:16" ht="17">
      <c r="A221" s="226" t="s">
        <v>288</v>
      </c>
      <c r="B221" s="283" t="s">
        <v>272</v>
      </c>
      <c r="C221" s="227" t="s">
        <v>273</v>
      </c>
      <c r="D221" s="228" t="s">
        <v>274</v>
      </c>
      <c r="E221" s="228" t="s">
        <v>275</v>
      </c>
      <c r="F221" s="228" t="s">
        <v>276</v>
      </c>
      <c r="G221" s="228" t="s">
        <v>277</v>
      </c>
      <c r="H221" s="228" t="s">
        <v>278</v>
      </c>
      <c r="I221" s="228" t="s">
        <v>279</v>
      </c>
      <c r="J221" s="228" t="s">
        <v>280</v>
      </c>
      <c r="K221" s="248" t="s">
        <v>289</v>
      </c>
      <c r="P221" s="157"/>
    </row>
    <row r="222" spans="1:16">
      <c r="A222" s="231" t="s">
        <v>283</v>
      </c>
      <c r="B222" s="291"/>
      <c r="C222" s="232" t="s">
        <v>284</v>
      </c>
      <c r="D222" s="232" t="s">
        <v>147</v>
      </c>
      <c r="E222" s="232" t="s">
        <v>147</v>
      </c>
      <c r="F222" s="232" t="s">
        <v>148</v>
      </c>
      <c r="G222" s="232" t="s">
        <v>290</v>
      </c>
      <c r="H222" s="232" t="s">
        <v>149</v>
      </c>
      <c r="I222" s="232" t="s">
        <v>147</v>
      </c>
      <c r="J222" s="232" t="s">
        <v>147</v>
      </c>
      <c r="K222" s="249" t="s">
        <v>291</v>
      </c>
      <c r="P222" s="157"/>
    </row>
    <row r="223" spans="1:16">
      <c r="A223" s="235">
        <v>201</v>
      </c>
      <c r="B223" s="270" t="s">
        <v>292</v>
      </c>
      <c r="C223" s="271">
        <v>3</v>
      </c>
      <c r="D223" s="264">
        <v>1.3093512</v>
      </c>
      <c r="E223" s="264">
        <v>0.5</v>
      </c>
      <c r="F223" s="264">
        <v>282.88299999999998</v>
      </c>
      <c r="G223" s="264">
        <v>531.82151999999996</v>
      </c>
      <c r="H223" s="264">
        <v>538.61185</v>
      </c>
      <c r="I223" s="264">
        <v>1.5572816</v>
      </c>
      <c r="J223" s="264">
        <v>1.6623203</v>
      </c>
      <c r="K223" s="236">
        <f>G223*C218/(G218*C223)*100</f>
        <v>57.162433401553933</v>
      </c>
      <c r="P223" s="157"/>
    </row>
    <row r="224" spans="1:16">
      <c r="A224" s="235">
        <v>202</v>
      </c>
      <c r="B224" s="270" t="s">
        <v>292</v>
      </c>
      <c r="C224" s="271">
        <v>3</v>
      </c>
      <c r="D224" s="264">
        <v>1.3474174000000001</v>
      </c>
      <c r="E224" s="264">
        <v>0.5</v>
      </c>
      <c r="F224" s="264">
        <v>268.16000000000003</v>
      </c>
      <c r="G224" s="264">
        <v>650.62021000000004</v>
      </c>
      <c r="H224" s="264">
        <v>665.13959</v>
      </c>
      <c r="I224" s="264">
        <v>1.8053783000000001</v>
      </c>
      <c r="J224" s="264">
        <v>1.9830349</v>
      </c>
      <c r="K224" s="236">
        <f>G224*C218/(G218*C224)*100</f>
        <v>69.931420646216111</v>
      </c>
      <c r="P224" s="157"/>
    </row>
    <row r="225" spans="1:16">
      <c r="A225" s="235">
        <v>203</v>
      </c>
      <c r="B225" s="270" t="s">
        <v>292</v>
      </c>
      <c r="C225" s="271">
        <v>3</v>
      </c>
      <c r="D225" s="264">
        <v>1.1901748999999999</v>
      </c>
      <c r="E225" s="264">
        <v>0.5</v>
      </c>
      <c r="F225" s="264">
        <v>267.75400000000002</v>
      </c>
      <c r="G225" s="264">
        <v>599.03914999999995</v>
      </c>
      <c r="H225" s="264">
        <v>606.00409999999999</v>
      </c>
      <c r="I225" s="264">
        <v>1.7449847999999999</v>
      </c>
      <c r="J225" s="264">
        <v>1.8366098</v>
      </c>
      <c r="K225" s="236">
        <f>G225*C218/(G218*C225)*100</f>
        <v>64.387269467392883</v>
      </c>
      <c r="P225" s="157"/>
    </row>
    <row r="226" spans="1:16">
      <c r="A226" s="237" t="s">
        <v>287</v>
      </c>
      <c r="B226" s="238"/>
      <c r="C226" s="239">
        <f t="shared" ref="C226:K226" si="38">COUNT(C223:C225)</f>
        <v>3</v>
      </c>
      <c r="D226" s="239">
        <f t="shared" si="38"/>
        <v>3</v>
      </c>
      <c r="E226" s="239">
        <f t="shared" si="38"/>
        <v>3</v>
      </c>
      <c r="F226" s="239">
        <f t="shared" si="38"/>
        <v>3</v>
      </c>
      <c r="G226" s="239">
        <f t="shared" si="38"/>
        <v>3</v>
      </c>
      <c r="H226" s="239">
        <f t="shared" si="38"/>
        <v>3</v>
      </c>
      <c r="I226" s="239">
        <f t="shared" si="38"/>
        <v>3</v>
      </c>
      <c r="J226" s="239">
        <f t="shared" si="38"/>
        <v>3</v>
      </c>
      <c r="K226" s="240">
        <f t="shared" si="38"/>
        <v>3</v>
      </c>
      <c r="P226" s="157"/>
    </row>
    <row r="227" spans="1:16">
      <c r="A227" s="241" t="str">
        <f>A221&amp;"-Mean"</f>
        <v>G2-Mean</v>
      </c>
      <c r="B227" s="262"/>
      <c r="C227" s="263">
        <f t="shared" ref="C227:K227" si="39">AVERAGEA(C223:C225)</f>
        <v>3</v>
      </c>
      <c r="D227" s="272">
        <f t="shared" si="39"/>
        <v>1.2823145</v>
      </c>
      <c r="E227" s="272">
        <f t="shared" si="39"/>
        <v>0.5</v>
      </c>
      <c r="F227" s="272">
        <f t="shared" si="39"/>
        <v>272.93233333333336</v>
      </c>
      <c r="G227" s="272">
        <f t="shared" si="39"/>
        <v>593.82695999999999</v>
      </c>
      <c r="H227" s="272">
        <f t="shared" si="39"/>
        <v>603.25184666666667</v>
      </c>
      <c r="I227" s="272">
        <f t="shared" si="39"/>
        <v>1.7025482333333333</v>
      </c>
      <c r="J227" s="272">
        <f t="shared" si="39"/>
        <v>1.8273216666666665</v>
      </c>
      <c r="K227" s="242">
        <f t="shared" si="39"/>
        <v>63.827041171720971</v>
      </c>
      <c r="P227" s="157"/>
    </row>
    <row r="228" spans="1:16" ht="16" thickBot="1">
      <c r="A228" s="243" t="str">
        <f>A221&amp;"-SD"</f>
        <v>G2-SD</v>
      </c>
      <c r="B228" s="244"/>
      <c r="C228" s="245">
        <f t="shared" ref="C228:K228" si="40">STDEV(C223:C225)</f>
        <v>0</v>
      </c>
      <c r="D228" s="246">
        <f t="shared" si="40"/>
        <v>8.2033763242521152E-2</v>
      </c>
      <c r="E228" s="246">
        <f t="shared" si="40"/>
        <v>0</v>
      </c>
      <c r="F228" s="246">
        <f t="shared" si="40"/>
        <v>8.6199207846321269</v>
      </c>
      <c r="G228" s="246">
        <f t="shared" si="40"/>
        <v>59.570608355766389</v>
      </c>
      <c r="H228" s="246">
        <f t="shared" si="40"/>
        <v>63.308754696211118</v>
      </c>
      <c r="I228" s="246">
        <f t="shared" si="40"/>
        <v>0.12937789525480514</v>
      </c>
      <c r="J228" s="246">
        <f t="shared" si="40"/>
        <v>0.16055891669073802</v>
      </c>
      <c r="K228" s="247">
        <f t="shared" si="40"/>
        <v>6.402901734451337</v>
      </c>
      <c r="P228" s="157"/>
    </row>
    <row r="229" spans="1:16" ht="16" thickBot="1">
      <c r="A229" s="158"/>
      <c r="B229" s="159"/>
      <c r="C229" s="159"/>
      <c r="D229" s="159"/>
      <c r="E229" s="159"/>
      <c r="F229" s="159"/>
      <c r="G229" s="159"/>
      <c r="H229" s="159"/>
      <c r="I229" s="159"/>
      <c r="J229" s="159"/>
      <c r="K229" s="159"/>
      <c r="L229" s="159"/>
      <c r="M229" s="159"/>
      <c r="N229" s="159"/>
      <c r="O229" s="159"/>
      <c r="P229" s="160"/>
    </row>
    <row r="230" spans="1:16" ht="16" thickBot="1"/>
    <row r="231" spans="1:16" ht="20">
      <c r="A231" s="289" t="s">
        <v>296</v>
      </c>
      <c r="B231" s="290"/>
      <c r="C231" s="290"/>
      <c r="D231" s="290"/>
      <c r="E231" s="290"/>
      <c r="F231" s="290"/>
      <c r="G231" s="290"/>
      <c r="H231" s="290"/>
      <c r="I231" s="290"/>
      <c r="J231" s="290"/>
      <c r="K231" s="290"/>
      <c r="L231" s="290"/>
      <c r="M231" s="290"/>
      <c r="N231" s="290"/>
      <c r="O231" s="250"/>
      <c r="P231" s="251"/>
    </row>
    <row r="232" spans="1:16" ht="16" thickBot="1">
      <c r="A232" s="273" t="s">
        <v>294</v>
      </c>
      <c r="B232" s="267"/>
      <c r="C232" s="267"/>
      <c r="D232" s="267"/>
      <c r="E232" s="267"/>
      <c r="F232" s="267"/>
      <c r="G232" s="267"/>
      <c r="H232" s="4"/>
      <c r="I232" s="4"/>
      <c r="J232" s="4"/>
      <c r="K232" s="4"/>
      <c r="L232" s="4"/>
      <c r="M232" s="4"/>
      <c r="N232" s="4"/>
      <c r="P232" s="157"/>
    </row>
    <row r="233" spans="1:16">
      <c r="A233" s="292" t="s">
        <v>260</v>
      </c>
      <c r="B233" s="293"/>
      <c r="C233" s="293"/>
      <c r="D233" s="293"/>
      <c r="E233" s="293"/>
      <c r="F233" s="293"/>
      <c r="G233" s="294"/>
      <c r="H233" s="292" t="s">
        <v>261</v>
      </c>
      <c r="I233" s="293"/>
      <c r="J233" s="293"/>
      <c r="K233" s="293"/>
      <c r="L233" s="293"/>
      <c r="M233" s="293"/>
      <c r="N233" s="294"/>
      <c r="P233" s="157"/>
    </row>
    <row r="234" spans="1:16">
      <c r="A234" s="210" t="s">
        <v>262</v>
      </c>
      <c r="B234" s="295" t="s">
        <v>263</v>
      </c>
      <c r="C234" s="296"/>
      <c r="D234" s="297"/>
      <c r="E234" s="211" t="s">
        <v>99</v>
      </c>
      <c r="F234" s="298" t="s">
        <v>264</v>
      </c>
      <c r="G234" s="300" t="s">
        <v>265</v>
      </c>
      <c r="H234" s="210" t="s">
        <v>262</v>
      </c>
      <c r="I234" s="295" t="s">
        <v>263</v>
      </c>
      <c r="J234" s="296"/>
      <c r="K234" s="297"/>
      <c r="L234" s="211" t="s">
        <v>99</v>
      </c>
      <c r="M234" s="298" t="s">
        <v>264</v>
      </c>
      <c r="N234" s="300" t="s">
        <v>265</v>
      </c>
      <c r="P234" s="157"/>
    </row>
    <row r="235" spans="1:16">
      <c r="A235" s="212" t="s">
        <v>266</v>
      </c>
      <c r="B235" s="213">
        <v>101</v>
      </c>
      <c r="C235" s="213">
        <v>102</v>
      </c>
      <c r="D235" s="213">
        <v>103</v>
      </c>
      <c r="E235" s="214" t="s">
        <v>267</v>
      </c>
      <c r="F235" s="299"/>
      <c r="G235" s="301"/>
      <c r="H235" s="212" t="s">
        <v>266</v>
      </c>
      <c r="I235" s="213">
        <v>201</v>
      </c>
      <c r="J235" s="213">
        <v>202</v>
      </c>
      <c r="K235" s="213">
        <v>203</v>
      </c>
      <c r="L235" s="214" t="s">
        <v>267</v>
      </c>
      <c r="M235" s="299"/>
      <c r="N235" s="301"/>
      <c r="P235" s="157"/>
    </row>
    <row r="236" spans="1:16">
      <c r="A236" s="210">
        <v>8.3000000000000004E-2</v>
      </c>
      <c r="B236" s="252">
        <v>91.509399999999999</v>
      </c>
      <c r="C236" s="252">
        <v>121.08</v>
      </c>
      <c r="D236" s="252">
        <v>122.72</v>
      </c>
      <c r="E236" s="215">
        <f>AVERAGE(B236:D236)</f>
        <v>111.76979999999999</v>
      </c>
      <c r="F236" s="215">
        <f>STDEV(B236:D236)</f>
        <v>17.565171679206497</v>
      </c>
      <c r="G236" s="218">
        <f t="shared" ref="G236:G244" si="41">IF(F236="NA","NA",F236/E236*100)</f>
        <v>15.715489943801009</v>
      </c>
      <c r="H236" s="217">
        <v>8.3000000000000004E-2</v>
      </c>
      <c r="I236" s="252">
        <v>6.2643500000000003</v>
      </c>
      <c r="J236" s="252">
        <v>1.94906</v>
      </c>
      <c r="K236" s="252">
        <v>3.35649</v>
      </c>
      <c r="L236" s="215">
        <f>AVERAGE(I236:K236)</f>
        <v>3.8566333333333334</v>
      </c>
      <c r="M236" s="215">
        <f>STDEV(I236:K236)</f>
        <v>2.2006906782720126</v>
      </c>
      <c r="N236" s="218">
        <f t="shared" ref="N236:N244" si="42">IF(M236="NA","NA",M236/L236*100)</f>
        <v>57.062481394100537</v>
      </c>
      <c r="P236" s="157"/>
    </row>
    <row r="237" spans="1:16">
      <c r="A237" s="217">
        <v>0.25</v>
      </c>
      <c r="B237" s="252">
        <v>96.601100000000002</v>
      </c>
      <c r="C237" s="252">
        <v>117.886</v>
      </c>
      <c r="D237" s="252">
        <v>113.501</v>
      </c>
      <c r="E237" s="215">
        <f>AVERAGE(B237:D237)</f>
        <v>109.32936666666667</v>
      </c>
      <c r="F237" s="215">
        <f>STDEV(B237:D237)</f>
        <v>11.238933913113524</v>
      </c>
      <c r="G237" s="218">
        <f t="shared" si="41"/>
        <v>10.279885684675929</v>
      </c>
      <c r="H237" s="217">
        <v>0.25</v>
      </c>
      <c r="I237" s="252">
        <v>40.089399999999998</v>
      </c>
      <c r="J237" s="252">
        <v>20.374500000000001</v>
      </c>
      <c r="K237" s="252">
        <v>13.9358</v>
      </c>
      <c r="L237" s="215">
        <f>AVERAGE(I237:K237)</f>
        <v>24.799899999999997</v>
      </c>
      <c r="M237" s="215">
        <f>STDEV(I237:K237)</f>
        <v>13.62684197127126</v>
      </c>
      <c r="N237" s="218">
        <f t="shared" si="42"/>
        <v>54.947164993694578</v>
      </c>
      <c r="P237" s="157"/>
    </row>
    <row r="238" spans="1:16">
      <c r="A238" s="217">
        <v>0.5</v>
      </c>
      <c r="B238" s="252">
        <v>74.515000000000001</v>
      </c>
      <c r="C238" s="252">
        <v>93.166300000000007</v>
      </c>
      <c r="D238" s="252">
        <v>95.973799999999997</v>
      </c>
      <c r="E238" s="215">
        <f t="shared" ref="E238:E244" si="43">AVERAGE(B238:D238)</f>
        <v>87.88503333333334</v>
      </c>
      <c r="F238" s="215">
        <f t="shared" ref="F238:F244" si="44">STDEV(B238:D238)</f>
        <v>11.663569674989441</v>
      </c>
      <c r="G238" s="218">
        <f t="shared" si="41"/>
        <v>13.271394721728621</v>
      </c>
      <c r="H238" s="217">
        <v>0.5</v>
      </c>
      <c r="I238" s="252">
        <v>70.713300000000004</v>
      </c>
      <c r="J238" s="252">
        <v>49.683700000000002</v>
      </c>
      <c r="K238" s="252">
        <v>26.193100000000001</v>
      </c>
      <c r="L238" s="215">
        <f t="shared" ref="L238:L243" si="45">AVERAGE(I238:K238)</f>
        <v>48.863366666666671</v>
      </c>
      <c r="M238" s="215">
        <f t="shared" ref="M238:M243" si="46">STDEV(I238:K238)</f>
        <v>22.27143376824521</v>
      </c>
      <c r="N238" s="218">
        <f t="shared" si="42"/>
        <v>45.578999744686463</v>
      </c>
      <c r="P238" s="157"/>
    </row>
    <row r="239" spans="1:16">
      <c r="A239" s="217">
        <v>1</v>
      </c>
      <c r="B239" s="252">
        <v>62.142099999999999</v>
      </c>
      <c r="C239" s="252">
        <v>62.216900000000003</v>
      </c>
      <c r="D239" s="252">
        <v>68.714200000000005</v>
      </c>
      <c r="E239" s="215">
        <f t="shared" si="43"/>
        <v>64.357733333333343</v>
      </c>
      <c r="F239" s="215">
        <f t="shared" si="44"/>
        <v>3.772996173246582</v>
      </c>
      <c r="G239" s="218">
        <f t="shared" si="41"/>
        <v>5.8625373794704521</v>
      </c>
      <c r="H239" s="217">
        <v>1</v>
      </c>
      <c r="I239" s="252">
        <v>68.100800000000007</v>
      </c>
      <c r="J239" s="252">
        <v>61.413600000000002</v>
      </c>
      <c r="K239" s="252">
        <v>37.249699999999997</v>
      </c>
      <c r="L239" s="215">
        <f t="shared" si="45"/>
        <v>55.588033333333335</v>
      </c>
      <c r="M239" s="215">
        <f t="shared" si="46"/>
        <v>16.229618388715505</v>
      </c>
      <c r="N239" s="218">
        <f t="shared" si="42"/>
        <v>29.196244974875597</v>
      </c>
      <c r="P239" s="157"/>
    </row>
    <row r="240" spans="1:16">
      <c r="A240" s="217">
        <v>2</v>
      </c>
      <c r="B240" s="252">
        <v>39.872399999999999</v>
      </c>
      <c r="C240" s="252">
        <v>43.5398</v>
      </c>
      <c r="D240" s="252">
        <v>41.984999999999999</v>
      </c>
      <c r="E240" s="215">
        <f t="shared" si="43"/>
        <v>41.799066666666668</v>
      </c>
      <c r="F240" s="215">
        <f t="shared" si="44"/>
        <v>1.8407563916318026</v>
      </c>
      <c r="G240" s="218">
        <f t="shared" si="41"/>
        <v>4.4038217559047634</v>
      </c>
      <c r="H240" s="217">
        <v>2</v>
      </c>
      <c r="I240" s="252">
        <v>74.402199999999993</v>
      </c>
      <c r="J240" s="252">
        <v>80.221100000000007</v>
      </c>
      <c r="K240" s="252">
        <v>63.445599999999999</v>
      </c>
      <c r="L240" s="215">
        <f t="shared" si="45"/>
        <v>72.689633333333333</v>
      </c>
      <c r="M240" s="215">
        <f t="shared" si="46"/>
        <v>8.5178643745561828</v>
      </c>
      <c r="N240" s="218">
        <f t="shared" si="42"/>
        <v>11.718128134579734</v>
      </c>
      <c r="P240" s="157"/>
    </row>
    <row r="241" spans="1:16">
      <c r="A241" s="217">
        <v>4</v>
      </c>
      <c r="B241" s="252">
        <v>22.450500000000002</v>
      </c>
      <c r="C241" s="252">
        <v>24.0947</v>
      </c>
      <c r="D241" s="252">
        <v>17.712800000000001</v>
      </c>
      <c r="E241" s="215">
        <f t="shared" si="43"/>
        <v>21.419333333333338</v>
      </c>
      <c r="F241" s="215">
        <f t="shared" si="44"/>
        <v>3.3135540471423117</v>
      </c>
      <c r="G241" s="218">
        <f t="shared" si="41"/>
        <v>15.469921475033354</v>
      </c>
      <c r="H241" s="217">
        <v>4</v>
      </c>
      <c r="I241" s="252">
        <v>72.9191</v>
      </c>
      <c r="J241" s="252">
        <v>68.3874</v>
      </c>
      <c r="K241" s="252">
        <v>44.1706</v>
      </c>
      <c r="L241" s="215">
        <f t="shared" si="45"/>
        <v>61.825700000000005</v>
      </c>
      <c r="M241" s="215">
        <f t="shared" si="46"/>
        <v>15.456745881006125</v>
      </c>
      <c r="N241" s="218">
        <f t="shared" si="42"/>
        <v>25.000519009095122</v>
      </c>
      <c r="P241" s="157"/>
    </row>
    <row r="242" spans="1:16">
      <c r="A242" s="217">
        <v>6</v>
      </c>
      <c r="B242" s="252">
        <v>17.439699999999998</v>
      </c>
      <c r="C242" s="252">
        <v>13.698700000000001</v>
      </c>
      <c r="D242" s="252">
        <v>10.999599999999999</v>
      </c>
      <c r="E242" s="215">
        <f t="shared" si="43"/>
        <v>14.045999999999999</v>
      </c>
      <c r="F242" s="215">
        <f t="shared" si="44"/>
        <v>3.2340663212123477</v>
      </c>
      <c r="G242" s="218">
        <f t="shared" si="41"/>
        <v>23.024820740512229</v>
      </c>
      <c r="H242" s="217">
        <v>6</v>
      </c>
      <c r="I242" s="252">
        <v>16.312799999999999</v>
      </c>
      <c r="J242" s="252">
        <v>17.3992</v>
      </c>
      <c r="K242" s="252">
        <v>12.332000000000001</v>
      </c>
      <c r="L242" s="215">
        <f t="shared" si="45"/>
        <v>15.348000000000001</v>
      </c>
      <c r="M242" s="215">
        <f t="shared" si="46"/>
        <v>2.6678190043554113</v>
      </c>
      <c r="N242" s="218">
        <f t="shared" si="42"/>
        <v>17.382193148002418</v>
      </c>
      <c r="P242" s="157"/>
    </row>
    <row r="243" spans="1:16">
      <c r="A243" s="217">
        <v>8</v>
      </c>
      <c r="B243" s="252">
        <v>7.4013299999999997</v>
      </c>
      <c r="C243" s="252">
        <v>8.1763499999999993</v>
      </c>
      <c r="D243" s="252">
        <v>7.3573700000000004</v>
      </c>
      <c r="E243" s="215">
        <f t="shared" si="43"/>
        <v>7.6450166666666668</v>
      </c>
      <c r="F243" s="215">
        <f t="shared" si="44"/>
        <v>0.46067282721399244</v>
      </c>
      <c r="G243" s="218">
        <f t="shared" si="41"/>
        <v>6.0257923206706652</v>
      </c>
      <c r="H243" s="217">
        <v>8</v>
      </c>
      <c r="I243" s="252">
        <v>6.98447</v>
      </c>
      <c r="J243" s="252">
        <v>7.0993199999999996</v>
      </c>
      <c r="K243" s="252">
        <v>7.0914000000000001</v>
      </c>
      <c r="L243" s="215">
        <f t="shared" si="45"/>
        <v>7.0583966666666669</v>
      </c>
      <c r="M243" s="215">
        <f t="shared" si="46"/>
        <v>6.4144724127034231E-2</v>
      </c>
      <c r="N243" s="218">
        <f t="shared" si="42"/>
        <v>0.9087718805880971</v>
      </c>
      <c r="P243" s="157"/>
    </row>
    <row r="244" spans="1:16" ht="16" thickBot="1">
      <c r="A244" s="219">
        <v>24</v>
      </c>
      <c r="B244" s="220">
        <v>1.2375100000000001</v>
      </c>
      <c r="C244" s="221" t="s">
        <v>293</v>
      </c>
      <c r="D244" s="222">
        <v>1.04887</v>
      </c>
      <c r="E244" s="223">
        <f t="shared" si="43"/>
        <v>1.1431900000000002</v>
      </c>
      <c r="F244" s="223">
        <f t="shared" si="44"/>
        <v>0.13338862320303044</v>
      </c>
      <c r="G244" s="225">
        <f t="shared" si="41"/>
        <v>11.668106194336062</v>
      </c>
      <c r="H244" s="219">
        <v>24</v>
      </c>
      <c r="I244" s="220" t="s">
        <v>135</v>
      </c>
      <c r="J244" s="221" t="s">
        <v>135</v>
      </c>
      <c r="K244" s="222" t="s">
        <v>135</v>
      </c>
      <c r="L244" s="223" t="s">
        <v>136</v>
      </c>
      <c r="M244" s="223" t="s">
        <v>136</v>
      </c>
      <c r="N244" s="225" t="str">
        <f t="shared" si="42"/>
        <v>NA</v>
      </c>
      <c r="P244" s="157"/>
    </row>
    <row r="245" spans="1:16">
      <c r="A245" s="253" t="s">
        <v>268</v>
      </c>
      <c r="B245" s="4"/>
      <c r="C245" s="4"/>
      <c r="D245" s="4"/>
      <c r="E245" s="4"/>
      <c r="F245" s="4"/>
      <c r="G245" s="4"/>
      <c r="H245" s="254"/>
      <c r="I245" s="255"/>
      <c r="J245" s="255"/>
      <c r="K245" s="255"/>
      <c r="L245" s="255"/>
      <c r="M245" s="255"/>
      <c r="N245" s="255"/>
      <c r="P245" s="157"/>
    </row>
    <row r="246" spans="1:16">
      <c r="A246" s="256"/>
      <c r="B246" s="257"/>
      <c r="C246" s="258"/>
      <c r="D246" s="259"/>
      <c r="E246" s="260"/>
      <c r="F246" s="257"/>
      <c r="G246" s="258"/>
      <c r="H246" s="4"/>
      <c r="I246" s="4"/>
      <c r="J246" s="4"/>
      <c r="K246" s="4"/>
      <c r="L246" s="4"/>
      <c r="M246" s="4"/>
      <c r="N246" s="4"/>
      <c r="P246" s="157"/>
    </row>
    <row r="247" spans="1:16">
      <c r="A247" s="253"/>
      <c r="B247" s="4"/>
      <c r="C247" s="4"/>
      <c r="D247" s="4"/>
      <c r="E247" s="4"/>
      <c r="F247" s="4"/>
      <c r="G247" s="4"/>
      <c r="H247" s="4"/>
      <c r="I247" s="4"/>
      <c r="J247" s="4"/>
      <c r="K247" s="4"/>
      <c r="L247" s="4"/>
      <c r="M247" s="4"/>
      <c r="N247" s="4"/>
      <c r="P247" s="157"/>
    </row>
    <row r="248" spans="1:16">
      <c r="A248" s="261" t="s">
        <v>269</v>
      </c>
      <c r="B248" s="262"/>
      <c r="C248" s="263"/>
      <c r="D248" s="264"/>
      <c r="E248" s="264"/>
      <c r="F248" s="265"/>
      <c r="G248" s="265"/>
      <c r="H248" s="266" t="s">
        <v>270</v>
      </c>
      <c r="I248" s="267"/>
      <c r="J248" s="267"/>
      <c r="K248" s="267"/>
      <c r="L248" s="267"/>
      <c r="M248" s="267"/>
      <c r="N248" s="267"/>
      <c r="P248" s="157"/>
    </row>
    <row r="249" spans="1:16">
      <c r="A249" s="253"/>
      <c r="B249" s="4"/>
      <c r="C249" s="4"/>
      <c r="D249" s="4"/>
      <c r="E249" s="4"/>
      <c r="F249" s="4"/>
      <c r="G249" s="4"/>
      <c r="H249" s="4"/>
      <c r="I249" s="4"/>
      <c r="J249" s="4"/>
      <c r="K249" s="4"/>
      <c r="L249" s="4"/>
      <c r="M249" s="4"/>
      <c r="N249" s="4"/>
      <c r="P249" s="157"/>
    </row>
    <row r="250" spans="1:16">
      <c r="A250" s="253"/>
      <c r="B250" s="4"/>
      <c r="C250" s="4"/>
      <c r="D250" s="4"/>
      <c r="E250" s="4"/>
      <c r="F250" s="4"/>
      <c r="G250" s="4"/>
      <c r="H250" s="4"/>
      <c r="I250" s="4"/>
      <c r="J250" s="4"/>
      <c r="K250" s="4"/>
      <c r="L250" s="4"/>
      <c r="M250" s="4"/>
      <c r="N250" s="4"/>
      <c r="P250" s="157"/>
    </row>
    <row r="251" spans="1:16">
      <c r="A251" s="253"/>
      <c r="B251" s="4"/>
      <c r="C251" s="4"/>
      <c r="D251" s="4"/>
      <c r="E251" s="4"/>
      <c r="F251" s="4"/>
      <c r="G251" s="4"/>
      <c r="H251" s="4"/>
      <c r="I251" s="4"/>
      <c r="J251" s="4"/>
      <c r="K251" s="4"/>
      <c r="L251" s="4"/>
      <c r="M251" s="4"/>
      <c r="N251" s="4"/>
      <c r="P251" s="157"/>
    </row>
    <row r="252" spans="1:16">
      <c r="A252" s="253"/>
      <c r="B252" s="4"/>
      <c r="C252" s="4"/>
      <c r="D252" s="4"/>
      <c r="E252" s="4"/>
      <c r="F252" s="4"/>
      <c r="G252" s="4"/>
      <c r="H252" s="4"/>
      <c r="I252" s="4"/>
      <c r="J252" s="4"/>
      <c r="K252" s="4"/>
      <c r="L252" s="4"/>
      <c r="M252" s="4"/>
      <c r="N252" s="4"/>
      <c r="P252" s="157"/>
    </row>
    <row r="253" spans="1:16">
      <c r="A253" s="253"/>
      <c r="B253" s="4"/>
      <c r="C253" s="4"/>
      <c r="D253" s="4"/>
      <c r="E253" s="4"/>
      <c r="F253" s="4"/>
      <c r="G253" s="4"/>
      <c r="H253" s="4"/>
      <c r="I253" s="4"/>
      <c r="J253" s="4"/>
      <c r="K253" s="4"/>
      <c r="L253" s="4"/>
      <c r="M253" s="4"/>
      <c r="N253" s="4"/>
      <c r="P253" s="157"/>
    </row>
    <row r="254" spans="1:16">
      <c r="A254" s="253"/>
      <c r="B254" s="4"/>
      <c r="C254" s="4"/>
      <c r="D254" s="4"/>
      <c r="E254" s="4"/>
      <c r="F254" s="4"/>
      <c r="G254" s="4"/>
      <c r="H254" s="4"/>
      <c r="I254" s="4"/>
      <c r="J254" s="4"/>
      <c r="K254" s="4"/>
      <c r="L254" s="4"/>
      <c r="M254" s="4"/>
      <c r="N254" s="4"/>
      <c r="P254" s="157"/>
    </row>
    <row r="255" spans="1:16">
      <c r="A255" s="253"/>
      <c r="B255" s="4"/>
      <c r="C255" s="4"/>
      <c r="D255" s="4"/>
      <c r="E255" s="4"/>
      <c r="F255" s="4"/>
      <c r="G255" s="4"/>
      <c r="H255" s="4"/>
      <c r="I255" s="4"/>
      <c r="J255" s="4"/>
      <c r="K255" s="4"/>
      <c r="L255" s="4"/>
      <c r="M255" s="4"/>
      <c r="N255" s="4"/>
      <c r="P255" s="157"/>
    </row>
    <row r="256" spans="1:16">
      <c r="A256" s="253"/>
      <c r="B256" s="4"/>
      <c r="C256" s="4"/>
      <c r="D256" s="4"/>
      <c r="E256" s="4"/>
      <c r="F256" s="4"/>
      <c r="G256" s="4"/>
      <c r="H256" s="4"/>
      <c r="I256" s="4"/>
      <c r="J256" s="4"/>
      <c r="K256" s="4"/>
      <c r="L256" s="4"/>
      <c r="M256" s="4"/>
      <c r="N256" s="4"/>
      <c r="P256" s="157"/>
    </row>
    <row r="257" spans="1:16">
      <c r="A257" s="253"/>
      <c r="B257" s="4"/>
      <c r="C257" s="4"/>
      <c r="D257" s="4"/>
      <c r="E257" s="4"/>
      <c r="F257" s="4"/>
      <c r="G257" s="4"/>
      <c r="H257" s="4"/>
      <c r="I257" s="4"/>
      <c r="J257" s="4"/>
      <c r="K257" s="4"/>
      <c r="L257" s="4"/>
      <c r="M257" s="4"/>
      <c r="N257" s="4"/>
      <c r="P257" s="157"/>
    </row>
    <row r="258" spans="1:16">
      <c r="A258" s="253"/>
      <c r="B258" s="4"/>
      <c r="C258" s="4"/>
      <c r="D258" s="4"/>
      <c r="E258" s="4"/>
      <c r="F258" s="4"/>
      <c r="G258" s="4"/>
      <c r="H258" s="4"/>
      <c r="I258" s="4"/>
      <c r="J258" s="4"/>
      <c r="K258" s="4"/>
      <c r="L258" s="4"/>
      <c r="M258" s="4"/>
      <c r="N258" s="4"/>
      <c r="P258" s="157"/>
    </row>
    <row r="259" spans="1:16">
      <c r="A259" s="253"/>
      <c r="B259" s="4"/>
      <c r="C259" s="4"/>
      <c r="D259" s="4"/>
      <c r="E259" s="4"/>
      <c r="F259" s="4"/>
      <c r="G259" s="4"/>
      <c r="H259" s="4"/>
      <c r="I259" s="4"/>
      <c r="J259" s="4"/>
      <c r="K259" s="4"/>
      <c r="L259" s="4"/>
      <c r="M259" s="4"/>
      <c r="N259" s="4"/>
      <c r="P259" s="157"/>
    </row>
    <row r="260" spans="1:16">
      <c r="A260" s="253"/>
      <c r="B260" s="4"/>
      <c r="C260" s="4"/>
      <c r="D260" s="4"/>
      <c r="E260" s="4"/>
      <c r="F260" s="4"/>
      <c r="G260" s="4"/>
      <c r="H260" s="4"/>
      <c r="I260" s="4"/>
      <c r="J260" s="4"/>
      <c r="K260" s="4"/>
      <c r="L260" s="4"/>
      <c r="M260" s="4"/>
      <c r="N260" s="4"/>
      <c r="P260" s="157"/>
    </row>
    <row r="261" spans="1:16">
      <c r="A261" s="253"/>
      <c r="B261" s="4"/>
      <c r="C261" s="4"/>
      <c r="D261" s="4"/>
      <c r="E261" s="4"/>
      <c r="F261" s="4"/>
      <c r="G261" s="4"/>
      <c r="H261" s="4"/>
      <c r="I261" s="4"/>
      <c r="J261" s="4"/>
      <c r="K261" s="4"/>
      <c r="L261" s="4"/>
      <c r="M261" s="4"/>
      <c r="N261" s="4"/>
      <c r="P261" s="157"/>
    </row>
    <row r="262" spans="1:16">
      <c r="A262" s="253"/>
      <c r="B262" s="4"/>
      <c r="C262" s="4"/>
      <c r="D262" s="4"/>
      <c r="E262" s="4"/>
      <c r="F262" s="4"/>
      <c r="G262" s="4"/>
      <c r="H262" s="4"/>
      <c r="I262" s="4"/>
      <c r="J262" s="4"/>
      <c r="K262" s="4"/>
      <c r="L262" s="4"/>
      <c r="M262" s="4"/>
      <c r="N262" s="4"/>
      <c r="P262" s="157"/>
    </row>
    <row r="263" spans="1:16">
      <c r="A263" s="253"/>
      <c r="B263" s="4"/>
      <c r="C263" s="4"/>
      <c r="D263" s="4"/>
      <c r="E263" s="4"/>
      <c r="F263" s="4"/>
      <c r="G263" s="4"/>
      <c r="H263" s="4"/>
      <c r="I263" s="4"/>
      <c r="J263" s="4"/>
      <c r="K263" s="4"/>
      <c r="L263" s="4"/>
      <c r="M263" s="4"/>
      <c r="N263" s="4"/>
      <c r="P263" s="157"/>
    </row>
    <row r="264" spans="1:16" ht="16" thickBot="1">
      <c r="A264" s="268" t="s">
        <v>140</v>
      </c>
      <c r="B264" s="267"/>
      <c r="C264" s="267"/>
      <c r="D264" s="267"/>
      <c r="E264" s="267"/>
      <c r="F264" s="267"/>
      <c r="G264" s="267"/>
      <c r="H264" s="267"/>
      <c r="I264" s="267"/>
      <c r="J264" s="267"/>
      <c r="K264" s="269"/>
      <c r="L264" s="269"/>
      <c r="M264" s="267"/>
      <c r="N264" s="4"/>
      <c r="P264" s="157"/>
    </row>
    <row r="265" spans="1:16" ht="17">
      <c r="A265" s="226" t="s">
        <v>271</v>
      </c>
      <c r="B265" s="283" t="s">
        <v>272</v>
      </c>
      <c r="C265" s="227" t="s">
        <v>273</v>
      </c>
      <c r="D265" s="228" t="s">
        <v>274</v>
      </c>
      <c r="E265" s="228" t="s">
        <v>275</v>
      </c>
      <c r="F265" s="228" t="s">
        <v>276</v>
      </c>
      <c r="G265" s="228" t="s">
        <v>277</v>
      </c>
      <c r="H265" s="228" t="s">
        <v>278</v>
      </c>
      <c r="I265" s="228" t="s">
        <v>279</v>
      </c>
      <c r="J265" s="228" t="s">
        <v>280</v>
      </c>
      <c r="K265" s="229" t="s">
        <v>281</v>
      </c>
      <c r="L265" s="229" t="s">
        <v>282</v>
      </c>
      <c r="M265" s="230" t="s">
        <v>144</v>
      </c>
      <c r="P265" s="157"/>
    </row>
    <row r="266" spans="1:16">
      <c r="A266" s="231" t="s">
        <v>283</v>
      </c>
      <c r="B266" s="284"/>
      <c r="C266" s="232" t="s">
        <v>284</v>
      </c>
      <c r="D266" s="232" t="s">
        <v>147</v>
      </c>
      <c r="E266" s="232" t="s">
        <v>147</v>
      </c>
      <c r="F266" s="232" t="s">
        <v>148</v>
      </c>
      <c r="G266" s="232" t="s">
        <v>149</v>
      </c>
      <c r="H266" s="232" t="s">
        <v>149</v>
      </c>
      <c r="I266" s="232" t="s">
        <v>147</v>
      </c>
      <c r="J266" s="232" t="s">
        <v>147</v>
      </c>
      <c r="K266" s="233" t="s">
        <v>285</v>
      </c>
      <c r="L266" s="233" t="s">
        <v>151</v>
      </c>
      <c r="M266" s="234" t="s">
        <v>152</v>
      </c>
      <c r="P266" s="157"/>
    </row>
    <row r="267" spans="1:16">
      <c r="A267" s="235">
        <v>101</v>
      </c>
      <c r="B267" s="270" t="s">
        <v>286</v>
      </c>
      <c r="C267" s="271">
        <v>1</v>
      </c>
      <c r="D267" s="264">
        <v>4.9404804000000002</v>
      </c>
      <c r="E267" s="264">
        <v>0.25</v>
      </c>
      <c r="F267" s="264">
        <v>96.601100000000002</v>
      </c>
      <c r="G267" s="264">
        <v>326.02839</v>
      </c>
      <c r="H267" s="264">
        <v>334.84888000000001</v>
      </c>
      <c r="I267" s="264">
        <v>4.1271195000000001</v>
      </c>
      <c r="J267" s="264">
        <v>4.8383579000000001</v>
      </c>
      <c r="K267" s="264">
        <v>14449.378000000001</v>
      </c>
      <c r="L267" s="264">
        <v>21286.04</v>
      </c>
      <c r="M267" s="236">
        <v>2986.4218000000001</v>
      </c>
      <c r="P267" s="157"/>
    </row>
    <row r="268" spans="1:16">
      <c r="A268" s="235">
        <v>102</v>
      </c>
      <c r="B268" s="270" t="s">
        <v>286</v>
      </c>
      <c r="C268" s="271">
        <v>1</v>
      </c>
      <c r="D268" s="264">
        <v>2.4835172999999999</v>
      </c>
      <c r="E268" s="264">
        <v>8.3000000000000004E-2</v>
      </c>
      <c r="F268" s="264">
        <v>121.08</v>
      </c>
      <c r="G268" s="264">
        <v>275.47915</v>
      </c>
      <c r="H268" s="264">
        <v>304.77467000000001</v>
      </c>
      <c r="I268" s="264">
        <v>2.2677018000000002</v>
      </c>
      <c r="J268" s="264">
        <v>3.1631019999999999</v>
      </c>
      <c r="K268" s="264">
        <v>10378.494000000001</v>
      </c>
      <c r="L268" s="264">
        <v>11756.089</v>
      </c>
      <c r="M268" s="236">
        <v>3281.1125999999999</v>
      </c>
      <c r="P268" s="157"/>
    </row>
    <row r="269" spans="1:16">
      <c r="A269" s="235">
        <v>103</v>
      </c>
      <c r="B269" s="270" t="s">
        <v>286</v>
      </c>
      <c r="C269" s="271">
        <v>1</v>
      </c>
      <c r="D269" s="264">
        <v>5.4500070000000003</v>
      </c>
      <c r="E269" s="264">
        <v>8.3000000000000004E-2</v>
      </c>
      <c r="F269" s="264">
        <v>122.72</v>
      </c>
      <c r="G269" s="264">
        <v>326.83481</v>
      </c>
      <c r="H269" s="264">
        <v>335.08175999999997</v>
      </c>
      <c r="I269" s="264">
        <v>3.6944854999999999</v>
      </c>
      <c r="J269" s="264">
        <v>4.3877544999999998</v>
      </c>
      <c r="K269" s="264">
        <v>13094.579</v>
      </c>
      <c r="L269" s="264">
        <v>23465.013999999999</v>
      </c>
      <c r="M269" s="236">
        <v>2984.3463000000002</v>
      </c>
      <c r="P269" s="157"/>
    </row>
    <row r="270" spans="1:16">
      <c r="A270" s="237" t="s">
        <v>287</v>
      </c>
      <c r="B270" s="238"/>
      <c r="C270" s="239">
        <f t="shared" ref="C270:M270" si="47">COUNT(C267:C269)</f>
        <v>3</v>
      </c>
      <c r="D270" s="239">
        <f t="shared" si="47"/>
        <v>3</v>
      </c>
      <c r="E270" s="239">
        <f t="shared" si="47"/>
        <v>3</v>
      </c>
      <c r="F270" s="239">
        <f t="shared" si="47"/>
        <v>3</v>
      </c>
      <c r="G270" s="239">
        <f t="shared" si="47"/>
        <v>3</v>
      </c>
      <c r="H270" s="239">
        <f t="shared" si="47"/>
        <v>3</v>
      </c>
      <c r="I270" s="239">
        <f t="shared" si="47"/>
        <v>3</v>
      </c>
      <c r="J270" s="239">
        <f t="shared" si="47"/>
        <v>3</v>
      </c>
      <c r="K270" s="239">
        <f t="shared" si="47"/>
        <v>3</v>
      </c>
      <c r="L270" s="239">
        <f t="shared" si="47"/>
        <v>3</v>
      </c>
      <c r="M270" s="240">
        <f t="shared" si="47"/>
        <v>3</v>
      </c>
      <c r="P270" s="157"/>
    </row>
    <row r="271" spans="1:16">
      <c r="A271" s="241" t="str">
        <f>A265&amp;"-Mean"</f>
        <v>G1-Mean</v>
      </c>
      <c r="B271" s="262"/>
      <c r="C271" s="263">
        <f t="shared" ref="C271:M271" si="48">AVERAGEA(C267:C269)</f>
        <v>1</v>
      </c>
      <c r="D271" s="272">
        <f t="shared" si="48"/>
        <v>4.2913348999999998</v>
      </c>
      <c r="E271" s="272">
        <f t="shared" si="48"/>
        <v>0.13866666666666669</v>
      </c>
      <c r="F271" s="272">
        <f t="shared" si="48"/>
        <v>113.46703333333335</v>
      </c>
      <c r="G271" s="272">
        <f t="shared" si="48"/>
        <v>309.44745000000006</v>
      </c>
      <c r="H271" s="272">
        <f t="shared" si="48"/>
        <v>324.90177</v>
      </c>
      <c r="I271" s="272">
        <f t="shared" si="48"/>
        <v>3.3631022666666666</v>
      </c>
      <c r="J271" s="272">
        <f t="shared" si="48"/>
        <v>4.1297381333333334</v>
      </c>
      <c r="K271" s="272">
        <f t="shared" si="48"/>
        <v>12640.817000000001</v>
      </c>
      <c r="L271" s="272">
        <f t="shared" si="48"/>
        <v>18835.714333333333</v>
      </c>
      <c r="M271" s="242">
        <f t="shared" si="48"/>
        <v>3083.9602333333337</v>
      </c>
      <c r="P271" s="157"/>
    </row>
    <row r="272" spans="1:16" ht="16" thickBot="1">
      <c r="A272" s="243" t="str">
        <f>A265&amp;"-SD"</f>
        <v>G1-SD</v>
      </c>
      <c r="B272" s="244"/>
      <c r="C272" s="245">
        <f t="shared" ref="C272" si="49">STDEV(C267:C269)</f>
        <v>0</v>
      </c>
      <c r="D272" s="246">
        <f>STDEV(D267:D269)</f>
        <v>1.5862085913205772</v>
      </c>
      <c r="E272" s="246">
        <f t="shared" ref="E272:M272" si="50">STDEV(E267:E269)</f>
        <v>9.6417494954667504E-2</v>
      </c>
      <c r="F272" s="246">
        <f t="shared" si="50"/>
        <v>14.629326040639297</v>
      </c>
      <c r="G272" s="246">
        <f t="shared" si="50"/>
        <v>29.420173894312725</v>
      </c>
      <c r="H272" s="246">
        <f t="shared" si="50"/>
        <v>17.430968822216954</v>
      </c>
      <c r="I272" s="246">
        <f t="shared" si="50"/>
        <v>0.97299521132900002</v>
      </c>
      <c r="J272" s="246">
        <f t="shared" si="50"/>
        <v>0.8669197867865871</v>
      </c>
      <c r="K272" s="246">
        <f t="shared" si="50"/>
        <v>2073.0289674403948</v>
      </c>
      <c r="L272" s="246">
        <f t="shared" si="50"/>
        <v>6227.1825947574707</v>
      </c>
      <c r="M272" s="247">
        <f t="shared" si="50"/>
        <v>170.74211163846866</v>
      </c>
      <c r="P272" s="157"/>
    </row>
    <row r="273" spans="1:16" ht="16" thickBot="1">
      <c r="A273" s="241"/>
      <c r="B273" s="262"/>
      <c r="C273" s="263"/>
      <c r="D273" s="264"/>
      <c r="E273" s="264"/>
      <c r="F273" s="265"/>
      <c r="G273" s="265"/>
      <c r="H273" s="265"/>
      <c r="I273" s="264"/>
      <c r="J273" s="264"/>
      <c r="K273" s="265"/>
      <c r="L273" s="4"/>
      <c r="M273" s="4"/>
      <c r="P273" s="157"/>
    </row>
    <row r="274" spans="1:16" ht="17">
      <c r="A274" s="226" t="s">
        <v>288</v>
      </c>
      <c r="B274" s="283" t="s">
        <v>272</v>
      </c>
      <c r="C274" s="227" t="s">
        <v>273</v>
      </c>
      <c r="D274" s="228" t="s">
        <v>274</v>
      </c>
      <c r="E274" s="228" t="s">
        <v>275</v>
      </c>
      <c r="F274" s="228" t="s">
        <v>276</v>
      </c>
      <c r="G274" s="228" t="s">
        <v>277</v>
      </c>
      <c r="H274" s="228" t="s">
        <v>278</v>
      </c>
      <c r="I274" s="228" t="s">
        <v>279</v>
      </c>
      <c r="J274" s="228" t="s">
        <v>280</v>
      </c>
      <c r="K274" s="248" t="s">
        <v>289</v>
      </c>
      <c r="P274" s="157"/>
    </row>
    <row r="275" spans="1:16">
      <c r="A275" s="231" t="s">
        <v>283</v>
      </c>
      <c r="B275" s="284"/>
      <c r="C275" s="232" t="s">
        <v>284</v>
      </c>
      <c r="D275" s="232" t="s">
        <v>147</v>
      </c>
      <c r="E275" s="232" t="s">
        <v>147</v>
      </c>
      <c r="F275" s="232" t="s">
        <v>148</v>
      </c>
      <c r="G275" s="232" t="s">
        <v>290</v>
      </c>
      <c r="H275" s="232" t="s">
        <v>149</v>
      </c>
      <c r="I275" s="232" t="s">
        <v>147</v>
      </c>
      <c r="J275" s="232" t="s">
        <v>147</v>
      </c>
      <c r="K275" s="249" t="s">
        <v>291</v>
      </c>
      <c r="P275" s="157"/>
    </row>
    <row r="276" spans="1:16">
      <c r="A276" s="235">
        <v>201</v>
      </c>
      <c r="B276" s="270" t="s">
        <v>292</v>
      </c>
      <c r="C276" s="271">
        <v>3</v>
      </c>
      <c r="D276" s="264">
        <v>1.1820071999999999</v>
      </c>
      <c r="E276" s="264">
        <v>2</v>
      </c>
      <c r="F276" s="264">
        <v>74.402199999999993</v>
      </c>
      <c r="G276" s="264">
        <v>383.78634</v>
      </c>
      <c r="H276" s="264">
        <v>395.69679000000002</v>
      </c>
      <c r="I276" s="264">
        <v>2.9304789000000002</v>
      </c>
      <c r="J276" s="264">
        <v>3.1343998000000002</v>
      </c>
      <c r="K276" s="236">
        <f>G276*C271/(G271*C276)*100</f>
        <v>41.341035448829835</v>
      </c>
      <c r="P276" s="157"/>
    </row>
    <row r="277" spans="1:16">
      <c r="A277" s="235">
        <v>202</v>
      </c>
      <c r="B277" s="270" t="s">
        <v>292</v>
      </c>
      <c r="C277" s="271">
        <v>3</v>
      </c>
      <c r="D277" s="264">
        <v>1.2239985</v>
      </c>
      <c r="E277" s="264">
        <v>2</v>
      </c>
      <c r="F277" s="264">
        <v>80.221100000000007</v>
      </c>
      <c r="G277" s="264">
        <v>368.18747000000002</v>
      </c>
      <c r="H277" s="264">
        <v>380.72385000000003</v>
      </c>
      <c r="I277" s="264">
        <v>3.0142405000000001</v>
      </c>
      <c r="J277" s="264">
        <v>3.2365561</v>
      </c>
      <c r="K277" s="236">
        <f>G277*C271/(G271*C277)*100</f>
        <v>39.660742612894907</v>
      </c>
      <c r="P277" s="157"/>
    </row>
    <row r="278" spans="1:16">
      <c r="A278" s="235">
        <v>203</v>
      </c>
      <c r="B278" s="270" t="s">
        <v>292</v>
      </c>
      <c r="C278" s="271">
        <v>3</v>
      </c>
      <c r="D278" s="264">
        <v>1.5157578</v>
      </c>
      <c r="E278" s="264">
        <v>2</v>
      </c>
      <c r="F278" s="264">
        <v>63.445599999999999</v>
      </c>
      <c r="G278" s="264">
        <v>256.34985999999998</v>
      </c>
      <c r="H278" s="264">
        <v>271.85717</v>
      </c>
      <c r="I278" s="264">
        <v>3.0506218999999999</v>
      </c>
      <c r="J278" s="264">
        <v>3.4576832</v>
      </c>
      <c r="K278" s="236">
        <f>G278*C271/(G271*C278)*100</f>
        <v>27.613720304799187</v>
      </c>
      <c r="P278" s="157"/>
    </row>
    <row r="279" spans="1:16">
      <c r="A279" s="237" t="s">
        <v>287</v>
      </c>
      <c r="B279" s="238"/>
      <c r="C279" s="239">
        <f t="shared" ref="C279:J279" si="51">COUNT(C276:C278)</f>
        <v>3</v>
      </c>
      <c r="D279" s="239">
        <f t="shared" si="51"/>
        <v>3</v>
      </c>
      <c r="E279" s="239">
        <f t="shared" si="51"/>
        <v>3</v>
      </c>
      <c r="F279" s="239">
        <f t="shared" si="51"/>
        <v>3</v>
      </c>
      <c r="G279" s="239">
        <f t="shared" si="51"/>
        <v>3</v>
      </c>
      <c r="H279" s="239">
        <f t="shared" si="51"/>
        <v>3</v>
      </c>
      <c r="I279" s="239">
        <f t="shared" si="51"/>
        <v>3</v>
      </c>
      <c r="J279" s="239">
        <f t="shared" si="51"/>
        <v>3</v>
      </c>
      <c r="K279" s="240">
        <f>COUNT(K276:K278)</f>
        <v>3</v>
      </c>
      <c r="P279" s="157"/>
    </row>
    <row r="280" spans="1:16">
      <c r="A280" s="241" t="str">
        <f>A274&amp;"-Mean"</f>
        <v>G2-Mean</v>
      </c>
      <c r="B280" s="262"/>
      <c r="C280" s="263">
        <f t="shared" ref="C280:K280" si="52">AVERAGEA(C276:C278)</f>
        <v>3</v>
      </c>
      <c r="D280" s="272">
        <f t="shared" si="52"/>
        <v>1.3072545</v>
      </c>
      <c r="E280" s="272">
        <f t="shared" si="52"/>
        <v>2</v>
      </c>
      <c r="F280" s="272">
        <f t="shared" si="52"/>
        <v>72.689633333333333</v>
      </c>
      <c r="G280" s="272">
        <f t="shared" si="52"/>
        <v>336.10789</v>
      </c>
      <c r="H280" s="272">
        <f t="shared" si="52"/>
        <v>349.4259366666667</v>
      </c>
      <c r="I280" s="272">
        <f t="shared" si="52"/>
        <v>2.9984470999999999</v>
      </c>
      <c r="J280" s="272">
        <f t="shared" si="52"/>
        <v>3.2762130333333332</v>
      </c>
      <c r="K280" s="242">
        <f t="shared" si="52"/>
        <v>36.205166122174639</v>
      </c>
      <c r="P280" s="157"/>
    </row>
    <row r="281" spans="1:16" ht="16" thickBot="1">
      <c r="A281" s="243" t="str">
        <f>A274&amp;"-SD"</f>
        <v>G2-SD</v>
      </c>
      <c r="B281" s="244"/>
      <c r="C281" s="245">
        <f t="shared" ref="C281:K281" si="53">STDEV(C276:C278)</f>
        <v>0</v>
      </c>
      <c r="D281" s="246">
        <f t="shared" si="53"/>
        <v>0.18178568948652257</v>
      </c>
      <c r="E281" s="246">
        <f t="shared" si="53"/>
        <v>0</v>
      </c>
      <c r="F281" s="246">
        <f t="shared" si="53"/>
        <v>8.5178643745561828</v>
      </c>
      <c r="G281" s="246">
        <f t="shared" si="53"/>
        <v>69.511428545455018</v>
      </c>
      <c r="H281" s="246">
        <f t="shared" si="53"/>
        <v>67.59239901573055</v>
      </c>
      <c r="I281" s="246">
        <f t="shared" si="53"/>
        <v>6.1608917576272841E-2</v>
      </c>
      <c r="J281" s="246">
        <f t="shared" si="53"/>
        <v>0.16524994235987889</v>
      </c>
      <c r="K281" s="247">
        <f t="shared" si="53"/>
        <v>7.487693365002154</v>
      </c>
      <c r="P281" s="157"/>
    </row>
    <row r="282" spans="1:16" ht="16" thickBot="1">
      <c r="A282" s="158"/>
      <c r="B282" s="159"/>
      <c r="C282" s="159"/>
      <c r="D282" s="159"/>
      <c r="E282" s="159"/>
      <c r="F282" s="159"/>
      <c r="G282" s="159"/>
      <c r="H282" s="159"/>
      <c r="I282" s="159"/>
      <c r="J282" s="159"/>
      <c r="K282" s="159"/>
      <c r="L282" s="159"/>
      <c r="M282" s="159"/>
      <c r="N282" s="159"/>
      <c r="O282" s="159"/>
      <c r="P282" s="160"/>
    </row>
  </sheetData>
  <mergeCells count="81">
    <mergeCell ref="C159:C160"/>
    <mergeCell ref="C168:C169"/>
    <mergeCell ref="C127:E127"/>
    <mergeCell ref="G127:G128"/>
    <mergeCell ref="H127:H128"/>
    <mergeCell ref="J127:L127"/>
    <mergeCell ref="N127:N128"/>
    <mergeCell ref="O127:O128"/>
    <mergeCell ref="A70:V70"/>
    <mergeCell ref="B71:O71"/>
    <mergeCell ref="A124:P124"/>
    <mergeCell ref="B125:O125"/>
    <mergeCell ref="B126:H126"/>
    <mergeCell ref="I126:O126"/>
    <mergeCell ref="I53:I54"/>
    <mergeCell ref="P53:P54"/>
    <mergeCell ref="Q53:Q54"/>
    <mergeCell ref="I57:R57"/>
    <mergeCell ref="J58:K58"/>
    <mergeCell ref="M58:N58"/>
    <mergeCell ref="O58:P58"/>
    <mergeCell ref="Q58:R58"/>
    <mergeCell ref="Q47:Q48"/>
    <mergeCell ref="I49:I50"/>
    <mergeCell ref="P49:P50"/>
    <mergeCell ref="Q49:Q50"/>
    <mergeCell ref="I51:I52"/>
    <mergeCell ref="P51:P52"/>
    <mergeCell ref="Q51:Q52"/>
    <mergeCell ref="A30:A31"/>
    <mergeCell ref="B30:C30"/>
    <mergeCell ref="B31:C31"/>
    <mergeCell ref="B46:F46"/>
    <mergeCell ref="I46:Q46"/>
    <mergeCell ref="E30:E31"/>
    <mergeCell ref="F31:G31"/>
    <mergeCell ref="H31:I31"/>
    <mergeCell ref="J31:K31"/>
    <mergeCell ref="L31:M31"/>
    <mergeCell ref="N31:O31"/>
    <mergeCell ref="F30:O30"/>
    <mergeCell ref="B47:B48"/>
    <mergeCell ref="C47:F47"/>
    <mergeCell ref="I47:J48"/>
    <mergeCell ref="K47:O47"/>
    <mergeCell ref="P47:P48"/>
    <mergeCell ref="A1:A2"/>
    <mergeCell ref="B2:C2"/>
    <mergeCell ref="D2:E2"/>
    <mergeCell ref="B1:E1"/>
    <mergeCell ref="A15:A16"/>
    <mergeCell ref="B15:M15"/>
    <mergeCell ref="B16:C16"/>
    <mergeCell ref="D16:E16"/>
    <mergeCell ref="F16:G16"/>
    <mergeCell ref="H16:I16"/>
    <mergeCell ref="J16:K16"/>
    <mergeCell ref="L16:M16"/>
    <mergeCell ref="H180:N180"/>
    <mergeCell ref="B181:D181"/>
    <mergeCell ref="F181:F182"/>
    <mergeCell ref="G181:G182"/>
    <mergeCell ref="I181:K181"/>
    <mergeCell ref="M181:M182"/>
    <mergeCell ref="N181:N182"/>
    <mergeCell ref="B265:B266"/>
    <mergeCell ref="B274:B275"/>
    <mergeCell ref="A178:N178"/>
    <mergeCell ref="A179:N179"/>
    <mergeCell ref="A231:N231"/>
    <mergeCell ref="B212:B213"/>
    <mergeCell ref="B221:B222"/>
    <mergeCell ref="A233:G233"/>
    <mergeCell ref="H233:N233"/>
    <mergeCell ref="B234:D234"/>
    <mergeCell ref="F234:F235"/>
    <mergeCell ref="G234:G235"/>
    <mergeCell ref="I234:K234"/>
    <mergeCell ref="M234:M235"/>
    <mergeCell ref="N234:N235"/>
    <mergeCell ref="A180:G180"/>
  </mergeCells>
  <conditionalFormatting sqref="B193:D193 F193:G193">
    <cfRule type="cellIs" dxfId="20" priority="2" stopIfTrue="1" operator="greaterThan">
      <formula>120</formula>
    </cfRule>
  </conditionalFormatting>
  <conditionalFormatting sqref="B246:D246 F246:G246">
    <cfRule type="cellIs" dxfId="19" priority="1" stopIfTrue="1" operator="greaterThan">
      <formula>120</formula>
    </cfRule>
  </conditionalFormatting>
  <conditionalFormatting sqref="C139:E139 G139:H139">
    <cfRule type="cellIs" dxfId="18" priority="3" stopIfTrue="1" operator="greaterThan">
      <formula>120</formula>
    </cfRule>
  </conditionalFormatting>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969326-9A23-D54F-B154-4B737CC078A4}">
  <dimension ref="A1:P120"/>
  <sheetViews>
    <sheetView zoomScaleNormal="100" workbookViewId="0">
      <selection activeCell="F2" sqref="F2:G2"/>
    </sheetView>
  </sheetViews>
  <sheetFormatPr defaultColWidth="10.81640625" defaultRowHeight="15.5"/>
  <cols>
    <col min="1" max="1" width="23.1796875" style="6" customWidth="1"/>
    <col min="2" max="2" width="21" style="6" customWidth="1"/>
    <col min="3" max="3" width="23" style="6" customWidth="1"/>
    <col min="4" max="4" width="14.6328125" style="6" customWidth="1"/>
    <col min="5" max="6" width="21" style="6" customWidth="1"/>
    <col min="7" max="7" width="15.453125" style="6" customWidth="1"/>
    <col min="8" max="8" width="15.1796875" style="6" customWidth="1"/>
    <col min="9" max="9" width="15.36328125" style="6" customWidth="1"/>
    <col min="10" max="15" width="14.36328125" style="6" customWidth="1"/>
    <col min="16" max="16384" width="10.81640625" style="6"/>
  </cols>
  <sheetData>
    <row r="1" spans="1:15">
      <c r="A1" s="282" t="s">
        <v>257</v>
      </c>
      <c r="B1" s="277" t="s">
        <v>259</v>
      </c>
      <c r="C1" s="278"/>
      <c r="D1" s="278"/>
      <c r="E1" s="278"/>
      <c r="F1" s="278"/>
      <c r="G1" s="278"/>
    </row>
    <row r="2" spans="1:15">
      <c r="A2" s="282"/>
      <c r="B2" s="276" t="s">
        <v>18</v>
      </c>
      <c r="C2" s="276"/>
      <c r="D2" s="276" t="s">
        <v>13</v>
      </c>
      <c r="E2" s="276"/>
      <c r="F2" s="276" t="s">
        <v>258</v>
      </c>
      <c r="G2" s="276"/>
    </row>
    <row r="3" spans="1:15">
      <c r="A3" s="207">
        <v>10</v>
      </c>
      <c r="B3" s="208">
        <v>99.39724953618807</v>
      </c>
      <c r="C3" s="208">
        <v>99.115505614178602</v>
      </c>
      <c r="D3" s="208">
        <v>103.64793396317036</v>
      </c>
      <c r="E3" s="208">
        <v>100.49572464322468</v>
      </c>
      <c r="F3" s="208">
        <v>98.533102179448051</v>
      </c>
      <c r="G3" s="208">
        <v>96.532361348310403</v>
      </c>
    </row>
    <row r="4" spans="1:15">
      <c r="A4" s="209">
        <v>3.333333333333333</v>
      </c>
      <c r="B4" s="208">
        <v>91.956596707879939</v>
      </c>
      <c r="C4" s="208">
        <v>92.860753058050349</v>
      </c>
      <c r="D4" s="208">
        <v>100.76863742432229</v>
      </c>
      <c r="E4" s="208">
        <v>100.6054489033946</v>
      </c>
      <c r="F4" s="208">
        <v>90.129813542301335</v>
      </c>
      <c r="G4" s="208">
        <v>89.835843799215581</v>
      </c>
    </row>
    <row r="5" spans="1:15">
      <c r="A5" s="207">
        <v>1.1111111111111112</v>
      </c>
      <c r="B5" s="208">
        <v>73.464440770019664</v>
      </c>
      <c r="C5" s="208">
        <v>76.900339494984408</v>
      </c>
      <c r="D5" s="208">
        <v>95.895143846599765</v>
      </c>
      <c r="E5" s="208">
        <v>97.789911422548499</v>
      </c>
      <c r="F5" s="208">
        <v>67.716294901401071</v>
      </c>
      <c r="G5" s="208">
        <v>67.14422805804665</v>
      </c>
    </row>
    <row r="6" spans="1:15">
      <c r="A6" s="207">
        <v>0.37037037037037041</v>
      </c>
      <c r="B6" s="208">
        <v>56.617759218216214</v>
      </c>
      <c r="C6" s="208">
        <v>51.895074307900948</v>
      </c>
      <c r="D6" s="208">
        <v>86.297494437389005</v>
      </c>
      <c r="E6" s="208">
        <v>87.018517532264354</v>
      </c>
      <c r="F6" s="208">
        <v>49.052594656706908</v>
      </c>
      <c r="G6" s="208">
        <v>50.333590392914843</v>
      </c>
    </row>
    <row r="7" spans="1:15">
      <c r="A7" s="207">
        <v>0.1234567901234568</v>
      </c>
      <c r="B7" s="208">
        <v>27.058675614624889</v>
      </c>
      <c r="C7" s="208">
        <v>27.322830710095509</v>
      </c>
      <c r="D7" s="208">
        <v>62.483060460386305</v>
      </c>
      <c r="E7" s="208">
        <v>61.988504394667473</v>
      </c>
      <c r="F7" s="208">
        <v>25.531838120422339</v>
      </c>
      <c r="G7" s="208">
        <v>26.525037812164516</v>
      </c>
    </row>
    <row r="8" spans="1:15">
      <c r="A8" s="207">
        <v>4.115226337448559E-2</v>
      </c>
      <c r="B8" s="208">
        <v>5.3114941454189362</v>
      </c>
      <c r="C8" s="208">
        <v>13.879097683795441</v>
      </c>
      <c r="D8" s="208">
        <v>46.109477991717831</v>
      </c>
      <c r="E8" s="208">
        <v>42.175630046496153</v>
      </c>
      <c r="F8" s="208">
        <v>14.397501695059518</v>
      </c>
      <c r="G8" s="208">
        <v>6.8628258485114113</v>
      </c>
    </row>
    <row r="9" spans="1:15">
      <c r="A9" s="207">
        <v>1.3717421124828532E-2</v>
      </c>
      <c r="B9" s="208">
        <v>4.4160959841951053</v>
      </c>
      <c r="C9" s="208">
        <v>4.5999466021139277</v>
      </c>
      <c r="D9" s="208">
        <v>21.764611044966639</v>
      </c>
      <c r="E9" s="22"/>
      <c r="F9" s="208">
        <v>10.701606877914372</v>
      </c>
      <c r="G9" s="208">
        <v>8.3134682444692416</v>
      </c>
    </row>
    <row r="10" spans="1:15">
      <c r="A10" s="207">
        <v>4.5724737082761778E-3</v>
      </c>
      <c r="B10" s="208">
        <v>4.9075071925304909</v>
      </c>
      <c r="C10" s="208">
        <v>6.1549254735914491</v>
      </c>
      <c r="D10" s="208">
        <v>6.4233747606672855</v>
      </c>
      <c r="E10" s="208">
        <v>9.1954219773630399</v>
      </c>
      <c r="F10" s="208">
        <v>2.3525581757811591</v>
      </c>
      <c r="G10" s="208">
        <v>12.231639706384991</v>
      </c>
    </row>
    <row r="11" spans="1:15">
      <c r="A11" s="207">
        <v>1.5241579027587258E-3</v>
      </c>
      <c r="B11" s="208">
        <v>3.0233844500851164</v>
      </c>
      <c r="C11" s="208">
        <v>0.79192343733824511</v>
      </c>
      <c r="D11" s="208">
        <v>13.255141877982085</v>
      </c>
      <c r="E11" s="208">
        <v>3.5956812243249683</v>
      </c>
      <c r="F11" s="208">
        <v>10.25118586987983</v>
      </c>
      <c r="G11" s="208">
        <v>6.1034349639953893</v>
      </c>
    </row>
    <row r="12" spans="1:15">
      <c r="A12" s="207">
        <v>5.080526342529087E-4</v>
      </c>
      <c r="B12" s="208">
        <v>0.89855405730042948</v>
      </c>
      <c r="C12" s="208">
        <v>-8.6552074192531823</v>
      </c>
      <c r="D12" s="208">
        <v>2.4389087829566702</v>
      </c>
      <c r="E12" s="208">
        <v>2.4585824278210913</v>
      </c>
      <c r="F12" s="208">
        <v>6.5475291183478017</v>
      </c>
      <c r="G12" s="208">
        <v>13.447579203664207</v>
      </c>
    </row>
    <row r="13" spans="1:15">
      <c r="A13" s="207">
        <v>1.6935087808430291E-4</v>
      </c>
      <c r="B13" s="208">
        <v>4.1671793880153869</v>
      </c>
      <c r="C13" s="208">
        <v>-4.2512081179682894E-2</v>
      </c>
      <c r="D13" s="208">
        <v>-8.7357337491170579</v>
      </c>
      <c r="E13" s="208">
        <v>10.455312233140202</v>
      </c>
      <c r="F13" s="208">
        <v>-6.4977541668817809</v>
      </c>
      <c r="G13" s="208">
        <v>-5.4139290952907499</v>
      </c>
    </row>
    <row r="15" spans="1:15" ht="18" customHeight="1">
      <c r="A15" s="282" t="s">
        <v>2</v>
      </c>
      <c r="B15" s="279" t="s">
        <v>81</v>
      </c>
      <c r="C15" s="281"/>
      <c r="E15" s="313" t="s">
        <v>2</v>
      </c>
      <c r="F15" s="276" t="s">
        <v>81</v>
      </c>
      <c r="G15" s="276"/>
      <c r="H15" s="276"/>
      <c r="I15" s="276"/>
      <c r="J15" s="276"/>
      <c r="K15" s="276"/>
      <c r="L15" s="276"/>
      <c r="M15" s="276"/>
      <c r="N15" s="276"/>
      <c r="O15" s="276"/>
    </row>
    <row r="16" spans="1:15">
      <c r="A16" s="282"/>
      <c r="B16" s="276" t="s">
        <v>75</v>
      </c>
      <c r="C16" s="276"/>
      <c r="E16" s="313"/>
      <c r="F16" s="276" t="s">
        <v>76</v>
      </c>
      <c r="G16" s="276"/>
      <c r="H16" s="276" t="s">
        <v>77</v>
      </c>
      <c r="I16" s="276"/>
      <c r="J16" s="279" t="s">
        <v>80</v>
      </c>
      <c r="K16" s="281"/>
      <c r="L16" s="279" t="s">
        <v>78</v>
      </c>
      <c r="M16" s="281"/>
      <c r="N16" s="279" t="s">
        <v>79</v>
      </c>
      <c r="O16" s="281"/>
    </row>
    <row r="17" spans="1:15">
      <c r="A17" s="5">
        <v>1.6935087808430282E-2</v>
      </c>
      <c r="B17" s="5">
        <v>92.622823383084594</v>
      </c>
      <c r="C17" s="5">
        <v>90.321828358209004</v>
      </c>
      <c r="E17" s="5">
        <f>E18/3</f>
        <v>0.16935087808430291</v>
      </c>
      <c r="F17" s="5">
        <v>94.135794820963994</v>
      </c>
      <c r="G17" s="5">
        <v>83.619416535528401</v>
      </c>
      <c r="H17" s="5">
        <v>98.585140942344097</v>
      </c>
      <c r="I17" s="5">
        <v>98.917672788663197</v>
      </c>
      <c r="J17" s="5">
        <v>87.403535849586106</v>
      </c>
      <c r="K17" s="5">
        <v>87.216453860904494</v>
      </c>
      <c r="L17" s="5">
        <v>109.987187318425</v>
      </c>
      <c r="M17" s="5">
        <v>110.68675017327701</v>
      </c>
      <c r="N17" s="5">
        <v>107.116858237548</v>
      </c>
      <c r="O17" s="5">
        <v>95.099418681463902</v>
      </c>
    </row>
    <row r="18" spans="1:15">
      <c r="A18" s="5">
        <v>5.0805263425290847E-2</v>
      </c>
      <c r="B18" s="5">
        <v>101.20491293532299</v>
      </c>
      <c r="C18" s="5">
        <v>87.212375621890502</v>
      </c>
      <c r="E18" s="5">
        <f>E19/3</f>
        <v>0.5080526342529087</v>
      </c>
      <c r="F18" s="5">
        <v>98.334868017188498</v>
      </c>
      <c r="G18" s="5">
        <v>103.47094331901</v>
      </c>
      <c r="H18" s="5">
        <v>87.939005985573203</v>
      </c>
      <c r="I18" s="5">
        <v>92.323310482427004</v>
      </c>
      <c r="J18" s="5">
        <v>79.546092324961407</v>
      </c>
      <c r="K18" s="5">
        <v>77.899770824563902</v>
      </c>
      <c r="L18" s="5">
        <v>108.034355372314</v>
      </c>
      <c r="M18" s="5">
        <v>102.096959222896</v>
      </c>
      <c r="N18" s="5">
        <v>102.096379970934</v>
      </c>
      <c r="O18" s="5">
        <v>90.7923768001057</v>
      </c>
    </row>
    <row r="19" spans="1:15">
      <c r="A19" s="5">
        <v>0.15241579027587254</v>
      </c>
      <c r="B19" s="5">
        <v>95.110385572139293</v>
      </c>
      <c r="C19" s="5">
        <v>91.596703980099505</v>
      </c>
      <c r="E19" s="5">
        <f>E20/3</f>
        <v>1.524157902758726</v>
      </c>
      <c r="F19" s="5">
        <v>90.108962553713894</v>
      </c>
      <c r="G19" s="5">
        <v>99.438731260066902</v>
      </c>
      <c r="H19" s="5">
        <v>88.900790402619293</v>
      </c>
      <c r="I19" s="5">
        <v>90.778316365682699</v>
      </c>
      <c r="J19" s="5">
        <v>71.520275010523406</v>
      </c>
      <c r="K19" s="5">
        <v>70.023619101071006</v>
      </c>
      <c r="L19" s="5">
        <v>113.636396115728</v>
      </c>
      <c r="M19" s="5">
        <v>86.793253974166106</v>
      </c>
      <c r="N19" s="5">
        <v>90.020808561236606</v>
      </c>
      <c r="O19" s="5">
        <v>102.25492138988</v>
      </c>
    </row>
    <row r="20" spans="1:15">
      <c r="A20" s="5">
        <v>0.45724737082761763</v>
      </c>
      <c r="B20" s="5">
        <v>81.801927860696495</v>
      </c>
      <c r="C20" s="5">
        <v>80.558146766169202</v>
      </c>
      <c r="E20" s="5">
        <f t="shared" ref="E20:E24" si="0">E21/3</f>
        <v>4.5724737082761777</v>
      </c>
      <c r="F20" s="5">
        <v>93.833128708819302</v>
      </c>
      <c r="G20" s="5">
        <v>90.785619174434103</v>
      </c>
      <c r="H20" s="5">
        <v>83.769568220187196</v>
      </c>
      <c r="I20" s="5">
        <v>90.384394024658505</v>
      </c>
      <c r="J20" s="5">
        <v>65.215611991955498</v>
      </c>
      <c r="K20" s="5">
        <v>61.754595201347001</v>
      </c>
      <c r="L20" s="5">
        <v>89.090311470607105</v>
      </c>
      <c r="M20" s="5">
        <v>88.902876893967601</v>
      </c>
      <c r="N20" s="5">
        <v>86.670299907517503</v>
      </c>
      <c r="O20" s="5">
        <v>98.645461751882706</v>
      </c>
    </row>
    <row r="21" spans="1:15">
      <c r="A21" s="5">
        <v>1.3717421124828528</v>
      </c>
      <c r="B21" s="5">
        <v>70.017101990049795</v>
      </c>
      <c r="C21" s="5">
        <v>65.135261194029894</v>
      </c>
      <c r="E21" s="5">
        <f t="shared" si="0"/>
        <v>13.717421124828533</v>
      </c>
      <c r="F21" s="5">
        <v>94.730516664601595</v>
      </c>
      <c r="G21" s="5">
        <v>97.109308800387396</v>
      </c>
      <c r="H21" s="5">
        <v>85.508965570164193</v>
      </c>
      <c r="I21" s="5">
        <v>92.492134342865896</v>
      </c>
      <c r="J21" s="5">
        <v>60.650811468125902</v>
      </c>
      <c r="K21" s="5">
        <v>59.696693325850099</v>
      </c>
      <c r="L21" s="5">
        <v>111.31017118338499</v>
      </c>
      <c r="M21" s="5">
        <v>94.715217686442898</v>
      </c>
      <c r="N21" s="5">
        <v>90.691967234773401</v>
      </c>
      <c r="O21" s="5">
        <v>95.014863258026196</v>
      </c>
    </row>
    <row r="22" spans="1:15">
      <c r="A22" s="5">
        <v>4.1152263374485587</v>
      </c>
      <c r="B22" s="5">
        <v>49.525808457711399</v>
      </c>
      <c r="C22" s="5">
        <v>51.484763681592</v>
      </c>
      <c r="E22" s="5">
        <f t="shared" si="0"/>
        <v>41.152263374485599</v>
      </c>
      <c r="F22" s="5">
        <v>88.819755477545101</v>
      </c>
      <c r="G22" s="5">
        <v>108.617271713542</v>
      </c>
      <c r="H22" s="5">
        <v>94.538484166368207</v>
      </c>
      <c r="I22" s="5">
        <v>87.923658361896997</v>
      </c>
      <c r="J22" s="5">
        <v>53.672653290304503</v>
      </c>
      <c r="K22" s="5">
        <v>54.159066460876502</v>
      </c>
      <c r="L22" s="5">
        <v>91.370063020515204</v>
      </c>
      <c r="M22" s="5">
        <v>111.349848873518</v>
      </c>
      <c r="N22" s="5">
        <v>91.6485004624125</v>
      </c>
      <c r="O22" s="5">
        <v>85.687343110054201</v>
      </c>
    </row>
    <row r="23" spans="1:15">
      <c r="A23" s="5">
        <v>12.345679012345677</v>
      </c>
      <c r="B23" s="5">
        <v>40.912624378109498</v>
      </c>
      <c r="C23" s="5">
        <v>36.839241293532297</v>
      </c>
      <c r="E23" s="5">
        <f t="shared" si="0"/>
        <v>123.4567901234568</v>
      </c>
      <c r="F23" s="5">
        <v>97.066196030284402</v>
      </c>
      <c r="G23" s="5">
        <v>94.508389605074697</v>
      </c>
      <c r="H23" s="5">
        <v>83.651903105335904</v>
      </c>
      <c r="I23" s="5">
        <v>88.235726709981094</v>
      </c>
      <c r="J23" s="5">
        <v>48.415649408353197</v>
      </c>
      <c r="K23" s="5">
        <v>56.516299518263899</v>
      </c>
      <c r="L23" s="5">
        <v>100.01117385021099</v>
      </c>
      <c r="M23" s="5">
        <v>109.017570686464</v>
      </c>
      <c r="N23" s="5">
        <v>91.627361606553094</v>
      </c>
      <c r="O23" s="5">
        <v>93.4928656361474</v>
      </c>
    </row>
    <row r="24" spans="1:15">
      <c r="A24" s="5">
        <v>37.037037037037031</v>
      </c>
      <c r="B24" s="5">
        <v>42.902674129353201</v>
      </c>
      <c r="C24" s="5">
        <v>29.594216417910399</v>
      </c>
      <c r="E24" s="5">
        <f t="shared" si="0"/>
        <v>370.37037037037038</v>
      </c>
      <c r="F24" s="5">
        <v>86.205059920106507</v>
      </c>
      <c r="G24" s="5">
        <v>99.627059843885505</v>
      </c>
      <c r="H24" s="5">
        <v>82.475251956822007</v>
      </c>
      <c r="I24" s="5">
        <v>84.250460428710298</v>
      </c>
      <c r="J24" s="5">
        <v>52.662410551424202</v>
      </c>
      <c r="K24" s="5">
        <v>51.727000608016503</v>
      </c>
      <c r="L24" s="5">
        <v>108.285875568957</v>
      </c>
      <c r="M24" s="5">
        <v>84.147286244245507</v>
      </c>
      <c r="N24" s="5">
        <v>92.2086801426873</v>
      </c>
      <c r="O24" s="5">
        <v>84.862927731536502</v>
      </c>
    </row>
    <row r="25" spans="1:15">
      <c r="A25" s="5">
        <v>111.1111111111111</v>
      </c>
      <c r="B25" s="5">
        <v>41.441231343283597</v>
      </c>
      <c r="C25" s="5">
        <v>32.3305348258707</v>
      </c>
      <c r="E25" s="5">
        <f>E26/3</f>
        <v>1111.1111111111111</v>
      </c>
      <c r="F25" s="5">
        <v>100.074176386331</v>
      </c>
      <c r="G25" s="5">
        <v>108.339734853178</v>
      </c>
      <c r="H25" s="5">
        <v>84.956451117818602</v>
      </c>
      <c r="I25" s="5">
        <v>82.050634368445301</v>
      </c>
      <c r="J25" s="5">
        <v>49.800056124596601</v>
      </c>
      <c r="K25" s="5">
        <v>47.873111641176699</v>
      </c>
      <c r="L25" s="5">
        <v>123.514995306983</v>
      </c>
      <c r="M25" s="5">
        <v>107.108303739219</v>
      </c>
      <c r="N25" s="5">
        <v>94.127031311930196</v>
      </c>
      <c r="O25" s="5">
        <v>85.380829700092505</v>
      </c>
    </row>
    <row r="26" spans="1:15">
      <c r="A26" s="5">
        <v>333.33333333333331</v>
      </c>
      <c r="B26" s="5">
        <v>35.813121890547301</v>
      </c>
      <c r="C26" s="5">
        <v>29.500932835820901</v>
      </c>
      <c r="E26" s="5">
        <f>E27/3</f>
        <v>3333.3333333333335</v>
      </c>
      <c r="F26" s="5">
        <v>92.122019126013797</v>
      </c>
      <c r="G26" s="5">
        <v>87.851349715530802</v>
      </c>
      <c r="H26" s="5">
        <v>82.812899677699903</v>
      </c>
      <c r="I26" s="5">
        <v>83.145431524019003</v>
      </c>
      <c r="J26" s="5">
        <v>48.883354380057099</v>
      </c>
      <c r="K26" s="5">
        <v>46.114540947570298</v>
      </c>
      <c r="L26" s="5">
        <v>110.08081515409199</v>
      </c>
      <c r="M26" s="5">
        <v>95.052964049999304</v>
      </c>
      <c r="N26" s="5">
        <v>84.450720042277695</v>
      </c>
      <c r="O26" s="5">
        <v>102.640705509314</v>
      </c>
    </row>
    <row r="27" spans="1:15">
      <c r="A27" s="5">
        <v>1000</v>
      </c>
      <c r="B27" s="5">
        <v>36.808146766169202</v>
      </c>
      <c r="C27" s="5">
        <v>26.795708955223901</v>
      </c>
      <c r="E27" s="5">
        <v>10000</v>
      </c>
      <c r="F27" s="5">
        <v>95.500818498056105</v>
      </c>
      <c r="G27" s="5">
        <v>105.207533143353</v>
      </c>
      <c r="H27" s="5">
        <v>79.774070189798906</v>
      </c>
      <c r="I27" s="5">
        <v>83.846306338568596</v>
      </c>
      <c r="J27" s="5">
        <v>44.898508021140302</v>
      </c>
      <c r="K27" s="5">
        <v>46.170665544174703</v>
      </c>
      <c r="L27" s="5">
        <v>109.040436158886</v>
      </c>
      <c r="M27" s="5">
        <v>115.72011739992</v>
      </c>
      <c r="N27" s="5">
        <v>94.650217994450998</v>
      </c>
      <c r="O27" s="5">
        <v>88.456533227639099</v>
      </c>
    </row>
    <row r="29" spans="1:15">
      <c r="A29" s="282" t="s">
        <v>2</v>
      </c>
      <c r="B29" s="279" t="s">
        <v>165</v>
      </c>
      <c r="C29" s="281"/>
      <c r="E29" s="313" t="s">
        <v>2</v>
      </c>
      <c r="F29" s="277" t="s">
        <v>165</v>
      </c>
      <c r="G29" s="278"/>
      <c r="H29" s="278"/>
      <c r="I29" s="278"/>
      <c r="J29" s="278"/>
      <c r="K29" s="278"/>
      <c r="L29" s="278"/>
      <c r="M29" s="278"/>
      <c r="N29" s="278"/>
      <c r="O29" s="278"/>
    </row>
    <row r="30" spans="1:15">
      <c r="A30" s="282"/>
      <c r="B30" s="276" t="s">
        <v>75</v>
      </c>
      <c r="C30" s="276"/>
      <c r="E30" s="313"/>
      <c r="F30" s="276" t="s">
        <v>76</v>
      </c>
      <c r="G30" s="276"/>
      <c r="H30" s="276" t="s">
        <v>77</v>
      </c>
      <c r="I30" s="276"/>
      <c r="J30" s="279" t="s">
        <v>80</v>
      </c>
      <c r="K30" s="281"/>
      <c r="L30" s="279" t="s">
        <v>78</v>
      </c>
      <c r="M30" s="281"/>
      <c r="N30" s="279" t="s">
        <v>79</v>
      </c>
      <c r="O30" s="281"/>
    </row>
    <row r="31" spans="1:15">
      <c r="A31" s="5">
        <v>1.6935087808430282E-2</v>
      </c>
      <c r="B31" s="5">
        <v>103.062015503876</v>
      </c>
      <c r="C31" s="5">
        <v>105.335917312661</v>
      </c>
      <c r="E31" s="5">
        <f>E32/3</f>
        <v>0.16935087808430291</v>
      </c>
      <c r="F31" s="5">
        <v>105.728721532351</v>
      </c>
      <c r="G31" s="5">
        <v>99.796390327283703</v>
      </c>
      <c r="H31" s="5">
        <v>95.143058752050095</v>
      </c>
      <c r="I31" s="5">
        <v>98.154781475136602</v>
      </c>
      <c r="J31" s="5">
        <v>106.89521422604101</v>
      </c>
      <c r="K31" s="5">
        <v>80.925528105979197</v>
      </c>
      <c r="L31" s="5">
        <v>95.934792819999998</v>
      </c>
      <c r="M31" s="5">
        <v>87.216971770000001</v>
      </c>
      <c r="N31" s="5">
        <v>106.3527033</v>
      </c>
      <c r="O31" s="5">
        <v>97.65226681</v>
      </c>
    </row>
    <row r="32" spans="1:15">
      <c r="A32" s="5">
        <v>5.0805263425290847E-2</v>
      </c>
      <c r="B32" s="5">
        <v>97.273901808785496</v>
      </c>
      <c r="C32" s="5">
        <v>92.726098191214504</v>
      </c>
      <c r="E32" s="5">
        <f>E33/3</f>
        <v>0.5080526342529087</v>
      </c>
      <c r="F32" s="5">
        <v>99.072444824292404</v>
      </c>
      <c r="G32" s="5">
        <v>98.227841737469205</v>
      </c>
      <c r="H32" s="5">
        <v>95.742942236219506</v>
      </c>
      <c r="I32" s="5">
        <v>96.4443444638638</v>
      </c>
      <c r="J32" s="5">
        <v>83.121494211719806</v>
      </c>
      <c r="K32" s="5">
        <v>98.540995345506602</v>
      </c>
      <c r="L32" s="5">
        <v>98.415514599999995</v>
      </c>
      <c r="M32" s="5">
        <v>86.243843100000007</v>
      </c>
      <c r="N32" s="5">
        <v>98.499569010000002</v>
      </c>
      <c r="O32" s="5">
        <v>100.99012399999999</v>
      </c>
    </row>
    <row r="33" spans="1:15">
      <c r="A33" s="5">
        <v>0.15241579027587254</v>
      </c>
      <c r="B33" s="5">
        <v>93.552971576227407</v>
      </c>
      <c r="C33" s="5">
        <v>91.485788113695094</v>
      </c>
      <c r="E33" s="5">
        <f>E34/3</f>
        <v>1.524157902758726</v>
      </c>
      <c r="F33" s="5">
        <v>96.176662812327194</v>
      </c>
      <c r="G33" s="5">
        <v>95.814690060831495</v>
      </c>
      <c r="H33" s="5">
        <v>98.068644359461004</v>
      </c>
      <c r="I33" s="5">
        <v>96.991930413515803</v>
      </c>
      <c r="J33" s="5">
        <v>80.543620957154801</v>
      </c>
      <c r="K33" s="5">
        <v>86.319966583124497</v>
      </c>
      <c r="L33" s="5">
        <v>102.4643349</v>
      </c>
      <c r="M33" s="5">
        <v>94.749895219999999</v>
      </c>
      <c r="N33" s="5">
        <v>100.2418571</v>
      </c>
      <c r="O33" s="5">
        <v>106.4700785</v>
      </c>
    </row>
    <row r="34" spans="1:15">
      <c r="A34" s="5">
        <v>0.45724737082761763</v>
      </c>
      <c r="B34" s="5">
        <v>52.829457364341103</v>
      </c>
      <c r="C34" s="5">
        <v>74.948320413436704</v>
      </c>
      <c r="E34" s="5">
        <f t="shared" ref="E34:E38" si="1">E35/3</f>
        <v>4.5724737082761777</v>
      </c>
      <c r="F34" s="5">
        <v>98.127293750942599</v>
      </c>
      <c r="G34" s="5">
        <v>91.652003418631594</v>
      </c>
      <c r="H34" s="5">
        <v>96.555092184018093</v>
      </c>
      <c r="I34" s="5">
        <v>93.1742103937504</v>
      </c>
      <c r="J34" s="5">
        <v>82.644110275689201</v>
      </c>
      <c r="K34" s="5">
        <v>87.561164816803895</v>
      </c>
      <c r="L34" s="5">
        <v>97.997018850000003</v>
      </c>
      <c r="M34" s="5">
        <v>99.80713901</v>
      </c>
      <c r="N34" s="5">
        <v>100.53162709999999</v>
      </c>
      <c r="O34" s="5">
        <v>104.3793328</v>
      </c>
    </row>
    <row r="35" spans="1:15">
      <c r="A35" s="5">
        <v>1.3717421124828528</v>
      </c>
      <c r="B35" s="5">
        <v>48.695090439276498</v>
      </c>
      <c r="C35" s="5">
        <v>45.180878552971599</v>
      </c>
      <c r="E35" s="5">
        <f t="shared" si="1"/>
        <v>13.717421124828533</v>
      </c>
      <c r="F35" s="5">
        <v>92.577044894676007</v>
      </c>
      <c r="G35" s="5">
        <v>94.065155095269205</v>
      </c>
      <c r="H35" s="5">
        <v>94.869265777224001</v>
      </c>
      <c r="I35" s="5">
        <v>89.359566699544899</v>
      </c>
      <c r="J35" s="5">
        <v>74.433106575963706</v>
      </c>
      <c r="K35" s="5">
        <v>76.772287862513394</v>
      </c>
      <c r="L35" s="5">
        <v>99.045779280000005</v>
      </c>
      <c r="M35" s="5">
        <v>99.948318299999997</v>
      </c>
      <c r="N35" s="5">
        <v>100.700354</v>
      </c>
      <c r="O35" s="5">
        <v>102.743416</v>
      </c>
    </row>
    <row r="36" spans="1:15">
      <c r="A36" s="5">
        <v>4.1152263374485587</v>
      </c>
      <c r="B36" s="5">
        <v>23.475452196382399</v>
      </c>
      <c r="C36" s="5">
        <v>26.162790697674399</v>
      </c>
      <c r="E36" s="5">
        <f t="shared" si="1"/>
        <v>41.152263374485599</v>
      </c>
      <c r="F36" s="5">
        <v>97.785430596752306</v>
      </c>
      <c r="G36" s="5">
        <v>96.076114825800602</v>
      </c>
      <c r="H36" s="5">
        <v>91.857543054137594</v>
      </c>
      <c r="I36" s="5">
        <v>92.395900027110102</v>
      </c>
      <c r="J36" s="5">
        <v>90.043561284162806</v>
      </c>
      <c r="K36" s="5">
        <v>65.8401957274138</v>
      </c>
      <c r="L36" s="5">
        <v>99.736549359999998</v>
      </c>
      <c r="M36" s="5">
        <v>96.585225969999996</v>
      </c>
      <c r="N36" s="5">
        <v>105.94189009999999</v>
      </c>
      <c r="O36" s="5">
        <v>104.3023053</v>
      </c>
    </row>
    <row r="37" spans="1:15">
      <c r="A37" s="5">
        <v>12.345679012345677</v>
      </c>
      <c r="B37" s="5">
        <v>15</v>
      </c>
      <c r="C37" s="5">
        <v>19.9612403100775</v>
      </c>
      <c r="E37" s="5">
        <f t="shared" si="1"/>
        <v>123.4567901234568</v>
      </c>
      <c r="F37" s="5">
        <v>96.860389120707893</v>
      </c>
      <c r="G37" s="5">
        <v>93.481976773415099</v>
      </c>
      <c r="H37" s="5">
        <v>96.0905670244818</v>
      </c>
      <c r="I37" s="5">
        <v>87.618366432673696</v>
      </c>
      <c r="J37" s="5">
        <v>69.277360066833793</v>
      </c>
      <c r="K37" s="5">
        <v>85.174245136651194</v>
      </c>
      <c r="L37" s="5">
        <v>97.492807099999993</v>
      </c>
      <c r="M37" s="5">
        <v>101.2290161</v>
      </c>
      <c r="N37" s="5">
        <v>99.354207169999995</v>
      </c>
      <c r="O37" s="5">
        <v>97.905357080000002</v>
      </c>
    </row>
    <row r="38" spans="1:15">
      <c r="A38" s="5">
        <v>37.037037037037031</v>
      </c>
      <c r="B38" s="5">
        <v>13.552971576227399</v>
      </c>
      <c r="C38" s="5">
        <v>10.245478036175699</v>
      </c>
      <c r="E38" s="5">
        <f t="shared" si="1"/>
        <v>370.37037037037038</v>
      </c>
      <c r="F38" s="5">
        <v>90.425317983007403</v>
      </c>
      <c r="G38" s="5">
        <v>90.988386707556202</v>
      </c>
      <c r="H38" s="5">
        <v>93.355713601781204</v>
      </c>
      <c r="I38" s="5">
        <v>88.144418103406807</v>
      </c>
      <c r="J38" s="5">
        <v>64.551259100131304</v>
      </c>
      <c r="K38" s="5">
        <v>69.611528822055107</v>
      </c>
      <c r="L38" s="5">
        <v>100.61891989999999</v>
      </c>
      <c r="M38" s="5">
        <v>98.173492960000004</v>
      </c>
      <c r="N38" s="5">
        <v>94.050315449999999</v>
      </c>
      <c r="O38" s="5">
        <v>100.993792</v>
      </c>
    </row>
    <row r="39" spans="1:15">
      <c r="A39" s="5">
        <v>111.1111111111111</v>
      </c>
      <c r="B39" s="5">
        <v>8.7984496124031004</v>
      </c>
      <c r="C39" s="5">
        <v>10.4521963824289</v>
      </c>
      <c r="E39" s="5">
        <f>E40/3</f>
        <v>1111.1111111111111</v>
      </c>
      <c r="F39" s="5">
        <v>94.226031873711705</v>
      </c>
      <c r="G39" s="5">
        <v>92.496606505454693</v>
      </c>
      <c r="H39" s="5">
        <v>91.359178313442996</v>
      </c>
      <c r="I39" s="5">
        <v>87.809098617383896</v>
      </c>
      <c r="J39" s="5">
        <v>73.287385129490403</v>
      </c>
      <c r="K39" s="5">
        <v>70.9482038429407</v>
      </c>
      <c r="L39" s="5">
        <v>100.4424458</v>
      </c>
      <c r="M39" s="5">
        <v>97.175153710000004</v>
      </c>
      <c r="N39" s="5">
        <v>93.657842130000006</v>
      </c>
      <c r="O39" s="5">
        <v>99.596293509999995</v>
      </c>
    </row>
    <row r="40" spans="1:15">
      <c r="A40" s="5">
        <v>333.33333333333331</v>
      </c>
      <c r="B40" s="5">
        <v>7.1447028423772601</v>
      </c>
      <c r="C40" s="5">
        <v>11.0723514211886</v>
      </c>
      <c r="E40" s="5">
        <f>E41/3</f>
        <v>3333.3333333333335</v>
      </c>
      <c r="F40" s="5">
        <v>91.129153888693395</v>
      </c>
      <c r="G40" s="5">
        <v>90.284550801870196</v>
      </c>
      <c r="H40" s="5">
        <v>88.002907127654098</v>
      </c>
      <c r="I40" s="5">
        <v>87.553763595916905</v>
      </c>
      <c r="J40" s="5">
        <v>65.362811791383194</v>
      </c>
      <c r="K40" s="5">
        <v>69.181883279627598</v>
      </c>
      <c r="L40" s="5">
        <v>100.3970667</v>
      </c>
      <c r="M40" s="5">
        <v>102.7769462</v>
      </c>
      <c r="N40" s="5">
        <v>95.014992849999999</v>
      </c>
      <c r="O40" s="5">
        <v>98.591268389999996</v>
      </c>
    </row>
    <row r="41" spans="1:15">
      <c r="A41" s="5">
        <v>1000</v>
      </c>
      <c r="B41" s="5">
        <v>8.1782945736434094</v>
      </c>
      <c r="C41" s="5">
        <v>9.8320413436692498</v>
      </c>
      <c r="E41" s="5">
        <v>10000</v>
      </c>
      <c r="F41" s="5">
        <v>88.374139057865406</v>
      </c>
      <c r="G41" s="5">
        <v>90.606304358755196</v>
      </c>
      <c r="H41" s="5">
        <v>83.892936179703597</v>
      </c>
      <c r="I41" s="5">
        <v>88.341302939236797</v>
      </c>
      <c r="J41" s="5">
        <v>65.028643036161796</v>
      </c>
      <c r="K41" s="5">
        <v>78.013486096192906</v>
      </c>
      <c r="L41" s="5">
        <v>110.0123847</v>
      </c>
      <c r="M41" s="5">
        <v>100.71472009999999</v>
      </c>
      <c r="N41" s="5">
        <v>90.206277740000004</v>
      </c>
      <c r="O41" s="5">
        <v>99.211156149999994</v>
      </c>
    </row>
    <row r="43" spans="1:15">
      <c r="A43" s="282" t="s">
        <v>2</v>
      </c>
      <c r="B43" s="279" t="s">
        <v>166</v>
      </c>
      <c r="C43" s="281"/>
      <c r="E43" s="313" t="s">
        <v>2</v>
      </c>
      <c r="F43" s="277" t="s">
        <v>166</v>
      </c>
      <c r="G43" s="278"/>
      <c r="H43" s="278"/>
      <c r="I43" s="278"/>
      <c r="J43" s="278"/>
      <c r="K43" s="278"/>
      <c r="L43" s="278"/>
      <c r="M43" s="278"/>
      <c r="N43" s="278"/>
      <c r="O43" s="278"/>
    </row>
    <row r="44" spans="1:15">
      <c r="A44" s="282"/>
      <c r="B44" s="276" t="s">
        <v>75</v>
      </c>
      <c r="C44" s="276"/>
      <c r="E44" s="313"/>
      <c r="F44" s="276" t="s">
        <v>76</v>
      </c>
      <c r="G44" s="276"/>
      <c r="H44" s="276" t="s">
        <v>77</v>
      </c>
      <c r="I44" s="276"/>
      <c r="J44" s="279" t="s">
        <v>80</v>
      </c>
      <c r="K44" s="281"/>
      <c r="L44" s="279" t="s">
        <v>78</v>
      </c>
      <c r="M44" s="281"/>
      <c r="N44" s="279" t="s">
        <v>79</v>
      </c>
      <c r="O44" s="281"/>
    </row>
    <row r="45" spans="1:15">
      <c r="A45" s="5">
        <v>1.6935087808430282E-2</v>
      </c>
      <c r="B45" s="5">
        <v>103.268733850129</v>
      </c>
      <c r="C45" s="5">
        <v>91.692506459948305</v>
      </c>
      <c r="E45" s="5">
        <f>E46/3</f>
        <v>0.16935087808430291</v>
      </c>
      <c r="F45" s="5">
        <v>109.2668542</v>
      </c>
      <c r="G45" s="5">
        <v>96.182487269999996</v>
      </c>
      <c r="H45" s="5">
        <v>98.051254671649801</v>
      </c>
      <c r="I45" s="5">
        <v>98.668939176146907</v>
      </c>
      <c r="J45" s="5">
        <v>104.93597066073499</v>
      </c>
      <c r="K45" s="5">
        <v>107.052245535983</v>
      </c>
      <c r="L45" s="5">
        <v>101.343027249828</v>
      </c>
      <c r="M45" s="5">
        <v>105.53202045645401</v>
      </c>
      <c r="N45" s="5">
        <v>108.4646058</v>
      </c>
      <c r="O45" s="5">
        <v>103.637372</v>
      </c>
    </row>
    <row r="46" spans="1:15">
      <c r="A46" s="5">
        <v>5.0805263425290847E-2</v>
      </c>
      <c r="B46" s="5">
        <v>96.240310077519396</v>
      </c>
      <c r="C46" s="5">
        <v>106.576227390181</v>
      </c>
      <c r="E46" s="5">
        <f>E47/3</f>
        <v>0.5080526342529087</v>
      </c>
      <c r="F46" s="5">
        <v>104.2908298</v>
      </c>
      <c r="G46" s="5">
        <v>100.0681477</v>
      </c>
      <c r="H46" s="5">
        <v>101.573370569633</v>
      </c>
      <c r="I46" s="5">
        <v>101.501088340384</v>
      </c>
      <c r="J46" s="5">
        <v>94.931762159562297</v>
      </c>
      <c r="K46" s="5">
        <v>103.012084410509</v>
      </c>
      <c r="L46" s="5">
        <v>99.315701091519699</v>
      </c>
      <c r="M46" s="5">
        <v>101.96588046714</v>
      </c>
      <c r="N46" s="5">
        <v>103.66613</v>
      </c>
      <c r="O46" s="5">
        <v>104.8780738</v>
      </c>
    </row>
    <row r="47" spans="1:15">
      <c r="A47" s="5">
        <v>0.15241579027587254</v>
      </c>
      <c r="B47" s="5">
        <v>84.250645994831999</v>
      </c>
      <c r="C47" s="5">
        <v>96.653746770025805</v>
      </c>
      <c r="E47" s="5">
        <f>E48/3</f>
        <v>1.524157902758726</v>
      </c>
      <c r="F47" s="5">
        <v>105.34154409999999</v>
      </c>
      <c r="G47" s="5">
        <v>102.2290508</v>
      </c>
      <c r="H47" s="5">
        <v>100.732268265637</v>
      </c>
      <c r="I47" s="5">
        <v>102.105630621381</v>
      </c>
      <c r="J47" s="5">
        <v>93.104070221848104</v>
      </c>
      <c r="K47" s="5">
        <v>99.549089160103406</v>
      </c>
      <c r="L47" s="5">
        <v>105.39767956644501</v>
      </c>
      <c r="M47" s="5">
        <v>99.828639035188104</v>
      </c>
      <c r="N47" s="5">
        <v>93.083190189999996</v>
      </c>
      <c r="O47" s="5">
        <v>97.047684340000004</v>
      </c>
    </row>
    <row r="48" spans="1:15">
      <c r="A48" s="5">
        <v>0.45724737082761763</v>
      </c>
      <c r="B48" s="5">
        <v>103.062015503876</v>
      </c>
      <c r="C48" s="5">
        <v>89.625322997416006</v>
      </c>
      <c r="E48" s="5">
        <f t="shared" ref="E48:E52" si="2">E49/3</f>
        <v>4.5724737082761777</v>
      </c>
      <c r="F48" s="5">
        <v>97.907244719999994</v>
      </c>
      <c r="G48" s="5">
        <v>92.078754009999997</v>
      </c>
      <c r="H48" s="5">
        <v>100.541706024888</v>
      </c>
      <c r="I48" s="5">
        <v>105.003490903117</v>
      </c>
      <c r="J48" s="5">
        <v>99.068117597547001</v>
      </c>
      <c r="K48" s="5">
        <v>98.106174472434304</v>
      </c>
      <c r="L48" s="5">
        <v>103.510800702236</v>
      </c>
      <c r="M48" s="5">
        <v>107.73643233340999</v>
      </c>
      <c r="N48" s="5">
        <v>99.520871369999995</v>
      </c>
      <c r="O48" s="5">
        <v>103.13205309999999</v>
      </c>
    </row>
    <row r="49" spans="1:16">
      <c r="A49" s="5">
        <v>1.3717421124828528</v>
      </c>
      <c r="B49" s="5">
        <v>77.015503875969003</v>
      </c>
      <c r="C49" s="5">
        <v>83.010335917312702</v>
      </c>
      <c r="E49" s="5">
        <f t="shared" si="2"/>
        <v>13.717421124828533</v>
      </c>
      <c r="F49" s="5">
        <v>100.9007893</v>
      </c>
      <c r="G49" s="5">
        <v>94.596503400000003</v>
      </c>
      <c r="H49" s="5">
        <v>99.805741508891501</v>
      </c>
      <c r="I49" s="5">
        <v>100.07515709064</v>
      </c>
      <c r="J49" s="5">
        <v>88.486743221306995</v>
      </c>
      <c r="K49" s="5">
        <v>103.58925028557699</v>
      </c>
      <c r="L49" s="5">
        <v>99.175253797420098</v>
      </c>
      <c r="M49" s="5">
        <v>102.002518891688</v>
      </c>
      <c r="N49" s="5">
        <v>98.136379629999993</v>
      </c>
      <c r="O49" s="5">
        <v>93.896630439999996</v>
      </c>
    </row>
    <row r="50" spans="1:16">
      <c r="A50" s="5">
        <v>4.1152263374485587</v>
      </c>
      <c r="B50" s="5">
        <v>47.868217054263603</v>
      </c>
      <c r="C50" s="5">
        <v>52.622739018087898</v>
      </c>
      <c r="E50" s="5">
        <f t="shared" si="2"/>
        <v>41.152263374485599</v>
      </c>
      <c r="F50" s="5">
        <v>99.949198949999996</v>
      </c>
      <c r="G50" s="5">
        <v>99.195856620000001</v>
      </c>
      <c r="H50" s="5">
        <v>96.888167891905198</v>
      </c>
      <c r="I50" s="5">
        <v>94.877407696414593</v>
      </c>
      <c r="J50" s="5">
        <v>90.314435159021201</v>
      </c>
      <c r="K50" s="5">
        <v>85.2161365959238</v>
      </c>
      <c r="L50" s="5">
        <v>103.81001450271</v>
      </c>
      <c r="M50" s="5">
        <v>104.61605984276</v>
      </c>
      <c r="N50" s="5">
        <v>99.319565449999999</v>
      </c>
      <c r="O50" s="5">
        <v>101.1682933</v>
      </c>
    </row>
    <row r="51" spans="1:16">
      <c r="A51" s="5">
        <v>12.345679012345677</v>
      </c>
      <c r="B51" s="5">
        <v>35.878552971576198</v>
      </c>
      <c r="C51" s="5">
        <v>33.604651162790702</v>
      </c>
      <c r="E51" s="5">
        <f t="shared" si="2"/>
        <v>123.4567901234568</v>
      </c>
      <c r="F51" s="5">
        <v>98.581287869999997</v>
      </c>
      <c r="G51" s="5">
        <v>96.757406419999995</v>
      </c>
      <c r="H51" s="5">
        <v>95.219105507413005</v>
      </c>
      <c r="I51" s="5">
        <v>96.815885662655603</v>
      </c>
      <c r="J51" s="5">
        <v>93.681236096915796</v>
      </c>
      <c r="K51" s="5">
        <v>83.677027595743397</v>
      </c>
      <c r="L51" s="5">
        <v>94.705366002595198</v>
      </c>
      <c r="M51" s="5">
        <v>105.18395542325</v>
      </c>
      <c r="N51" s="5">
        <v>101.5709051</v>
      </c>
      <c r="O51" s="5">
        <v>93.009241070000002</v>
      </c>
    </row>
    <row r="52" spans="1:16">
      <c r="A52" s="5">
        <v>37.037037037037031</v>
      </c>
      <c r="B52" s="5">
        <v>19.754521963824299</v>
      </c>
      <c r="C52" s="5">
        <v>21.4082687338501</v>
      </c>
      <c r="E52" s="5">
        <f t="shared" si="2"/>
        <v>370.37037037037038</v>
      </c>
      <c r="F52" s="5">
        <v>97.966719119999993</v>
      </c>
      <c r="G52" s="5">
        <v>97.986543920000003</v>
      </c>
      <c r="H52" s="5">
        <v>103.262146289375</v>
      </c>
      <c r="I52" s="5">
        <v>95.357098854162402</v>
      </c>
      <c r="J52" s="5">
        <v>83.196056033187006</v>
      </c>
      <c r="K52" s="5">
        <v>73.769013407082298</v>
      </c>
      <c r="L52" s="5">
        <v>104.707655904129</v>
      </c>
      <c r="M52" s="5">
        <v>90.027860468666503</v>
      </c>
      <c r="N52" s="5">
        <v>93.908955289999994</v>
      </c>
      <c r="O52" s="5">
        <v>97.573544699999999</v>
      </c>
    </row>
    <row r="53" spans="1:16">
      <c r="A53" s="5">
        <v>111.1111111111111</v>
      </c>
      <c r="B53" s="5">
        <v>14.173126614987099</v>
      </c>
      <c r="C53" s="5">
        <v>17.067183462532299</v>
      </c>
      <c r="E53" s="5">
        <f>E54/3</f>
        <v>1111.1111111111111</v>
      </c>
      <c r="F53" s="5">
        <v>92.891570740000006</v>
      </c>
      <c r="G53" s="5">
        <v>95.647217710000007</v>
      </c>
      <c r="H53" s="5">
        <v>96.401905622407497</v>
      </c>
      <c r="I53" s="5">
        <v>102.77588401987801</v>
      </c>
      <c r="J53" s="5">
        <v>82.811278783141901</v>
      </c>
      <c r="K53" s="5">
        <v>81.849335658029204</v>
      </c>
      <c r="L53" s="5">
        <v>94.503854667582601</v>
      </c>
      <c r="M53" s="5">
        <v>101.25753759254999</v>
      </c>
      <c r="N53" s="5">
        <v>95.827523959999994</v>
      </c>
      <c r="O53" s="5">
        <v>94.467681929999998</v>
      </c>
    </row>
    <row r="54" spans="1:16">
      <c r="A54" s="5">
        <v>333.33333333333331</v>
      </c>
      <c r="B54" s="5">
        <v>9.2118863049095605</v>
      </c>
      <c r="C54" s="5">
        <v>9.8320413436692498</v>
      </c>
      <c r="E54" s="5">
        <f>E55/3</f>
        <v>3333.3333333333335</v>
      </c>
      <c r="F54" s="5">
        <v>100.0483229</v>
      </c>
      <c r="G54" s="5">
        <v>98.026193509999999</v>
      </c>
      <c r="H54" s="5">
        <v>98.327241365148495</v>
      </c>
      <c r="I54" s="5">
        <v>91.072733993182496</v>
      </c>
      <c r="J54" s="5">
        <v>82.618890158119399</v>
      </c>
      <c r="K54" s="5">
        <v>73.384236157037193</v>
      </c>
      <c r="L54" s="5">
        <v>102.22234943897401</v>
      </c>
      <c r="M54" s="5">
        <v>87.005190443477602</v>
      </c>
      <c r="N54" s="5">
        <v>98.563641169999997</v>
      </c>
      <c r="O54" s="5">
        <v>97.758417489999999</v>
      </c>
    </row>
    <row r="55" spans="1:16">
      <c r="A55" s="5">
        <v>1000</v>
      </c>
      <c r="B55" s="5">
        <v>8.7984496124031004</v>
      </c>
      <c r="C55" s="5">
        <v>10.6589147286822</v>
      </c>
      <c r="E55" s="5">
        <v>10000</v>
      </c>
      <c r="F55" s="5">
        <v>93.803511470000004</v>
      </c>
      <c r="G55" s="5">
        <v>96.51950884</v>
      </c>
      <c r="H55" s="5">
        <v>93.188631976672596</v>
      </c>
      <c r="I55" s="5">
        <v>93.983736498418807</v>
      </c>
      <c r="J55" s="5">
        <v>78.674923345157197</v>
      </c>
      <c r="K55" s="5">
        <v>82.907473095653202</v>
      </c>
      <c r="L55" s="5">
        <v>87.670788489428304</v>
      </c>
      <c r="M55" s="5">
        <v>100.73238684069899</v>
      </c>
      <c r="N55" s="5">
        <v>97.943290270000006</v>
      </c>
      <c r="O55" s="5">
        <v>100.5643755</v>
      </c>
    </row>
    <row r="57" spans="1:16" ht="16" thickBot="1"/>
    <row r="58" spans="1:16" ht="35.5" customHeight="1">
      <c r="A58" s="346" t="s">
        <v>167</v>
      </c>
      <c r="B58" s="347"/>
      <c r="C58" s="347"/>
      <c r="D58" s="347"/>
      <c r="E58" s="347"/>
      <c r="F58" s="347"/>
      <c r="G58" s="347"/>
      <c r="H58" s="347"/>
      <c r="I58" s="347"/>
      <c r="J58" s="347"/>
      <c r="K58" s="348"/>
    </row>
    <row r="59" spans="1:16">
      <c r="A59" s="156"/>
      <c r="G59" s="150"/>
      <c r="H59" s="150"/>
      <c r="I59" s="150"/>
      <c r="J59" s="150"/>
      <c r="K59" s="151"/>
      <c r="L59" s="150"/>
      <c r="M59" s="150"/>
      <c r="N59" s="150"/>
      <c r="O59" s="150"/>
      <c r="P59" s="150"/>
    </row>
    <row r="60" spans="1:16">
      <c r="A60" s="152"/>
      <c r="B60" s="102" t="str">
        <f>MATCH(B64,[5]Summary!$B:$B,0)-8&amp;"."&amp;B64</f>
        <v>1.Dofetilide</v>
      </c>
      <c r="C60" s="103"/>
      <c r="D60" s="104"/>
      <c r="E60" s="104"/>
      <c r="F60" s="104"/>
      <c r="G60" s="104"/>
      <c r="H60" s="105"/>
      <c r="K60" s="157"/>
      <c r="O60" s="116"/>
    </row>
    <row r="61" spans="1:16" ht="14.5" customHeight="1">
      <c r="A61" s="152"/>
      <c r="B61" s="106" t="s">
        <v>254</v>
      </c>
      <c r="C61" s="104"/>
      <c r="D61" s="104"/>
      <c r="E61" s="107"/>
      <c r="F61" s="108"/>
      <c r="G61" s="108"/>
      <c r="H61" s="109"/>
      <c r="I61" s="110"/>
      <c r="J61" s="107"/>
      <c r="K61" s="157"/>
    </row>
    <row r="62" spans="1:16" ht="14.5" customHeight="1">
      <c r="A62" s="152"/>
      <c r="B62" s="341" t="s">
        <v>113</v>
      </c>
      <c r="C62" s="351" t="s">
        <v>168</v>
      </c>
      <c r="D62" s="353" t="s">
        <v>169</v>
      </c>
      <c r="E62" s="354"/>
      <c r="F62" s="355" t="s">
        <v>170</v>
      </c>
      <c r="G62" s="351" t="s">
        <v>104</v>
      </c>
      <c r="H62" s="349" t="s">
        <v>255</v>
      </c>
      <c r="K62" s="157"/>
      <c r="O62" s="125"/>
    </row>
    <row r="63" spans="1:16">
      <c r="A63" s="152"/>
      <c r="B63" s="342"/>
      <c r="C63" s="352"/>
      <c r="D63" s="111" t="s">
        <v>97</v>
      </c>
      <c r="E63" s="112" t="s">
        <v>100</v>
      </c>
      <c r="F63" s="356"/>
      <c r="G63" s="352"/>
      <c r="H63" s="350"/>
      <c r="K63" s="157"/>
      <c r="O63" s="125"/>
    </row>
    <row r="64" spans="1:16">
      <c r="A64" s="152"/>
      <c r="B64" s="359" t="s">
        <v>171</v>
      </c>
      <c r="C64" s="113">
        <v>1.8500000000000001E-3</v>
      </c>
      <c r="D64" s="114">
        <v>10.577870000000001</v>
      </c>
      <c r="E64" s="114">
        <v>2.3419539999999999</v>
      </c>
      <c r="F64" s="115">
        <f>AVERAGE(D64:E64)</f>
        <v>6.4599120000000001</v>
      </c>
      <c r="G64" s="115">
        <f>STDEV(D64:E64)</f>
        <v>5.8236720528827863</v>
      </c>
      <c r="H64" s="343">
        <v>1.4E-2</v>
      </c>
      <c r="K64" s="157"/>
      <c r="O64" s="131"/>
    </row>
    <row r="65" spans="1:15">
      <c r="A65" s="152"/>
      <c r="B65" s="360"/>
      <c r="C65" s="113">
        <v>5.5599999999999998E-3</v>
      </c>
      <c r="D65" s="114">
        <v>19.06382</v>
      </c>
      <c r="E65" s="114">
        <v>13.838290000000001</v>
      </c>
      <c r="F65" s="115">
        <f>AVERAGE(D65:E65)</f>
        <v>16.451055</v>
      </c>
      <c r="G65" s="115">
        <f>STDEV(D65:E65)</f>
        <v>3.695007698293745</v>
      </c>
      <c r="H65" s="344"/>
      <c r="K65" s="157"/>
      <c r="O65" s="131"/>
    </row>
    <row r="66" spans="1:15">
      <c r="A66" s="152"/>
      <c r="B66" s="360"/>
      <c r="C66" s="113">
        <v>1.6670000000000001E-2</v>
      </c>
      <c r="D66" s="114">
        <v>57.844760000000001</v>
      </c>
      <c r="E66" s="114">
        <v>58.188049999999997</v>
      </c>
      <c r="F66" s="115">
        <f>AVERAGE(D66:E66)</f>
        <v>58.016404999999999</v>
      </c>
      <c r="G66" s="115">
        <f>STDEV(D66:E66)</f>
        <v>0.24274268691352716</v>
      </c>
      <c r="H66" s="344"/>
      <c r="K66" s="157"/>
      <c r="O66" s="131"/>
    </row>
    <row r="67" spans="1:15">
      <c r="A67" s="152"/>
      <c r="B67" s="360"/>
      <c r="C67" s="113">
        <v>0.05</v>
      </c>
      <c r="D67" s="115">
        <v>85.614099999999993</v>
      </c>
      <c r="E67" s="115">
        <v>83.558310000000006</v>
      </c>
      <c r="F67" s="115">
        <f>AVERAGE(D67:E67)</f>
        <v>84.586205000000007</v>
      </c>
      <c r="G67" s="115">
        <f>STDEV(D67:E67)</f>
        <v>1.4536630496954839</v>
      </c>
      <c r="H67" s="344"/>
      <c r="K67" s="157"/>
      <c r="O67" s="131"/>
    </row>
    <row r="68" spans="1:15">
      <c r="A68" s="152"/>
      <c r="B68" s="361"/>
      <c r="C68" s="113">
        <v>0.15</v>
      </c>
      <c r="D68" s="115">
        <v>96.187380000000005</v>
      </c>
      <c r="E68" s="115">
        <v>98.715400000000002</v>
      </c>
      <c r="F68" s="115">
        <f>AVERAGE(D68:E68)</f>
        <v>97.451390000000004</v>
      </c>
      <c r="G68" s="115">
        <f>STDEV(D68:E68)</f>
        <v>1.7875800849752144</v>
      </c>
      <c r="H68" s="345"/>
      <c r="K68" s="157"/>
      <c r="O68" s="131"/>
    </row>
    <row r="69" spans="1:15">
      <c r="A69" s="156"/>
      <c r="G69" s="116"/>
      <c r="H69" s="104"/>
      <c r="I69" s="104"/>
      <c r="J69" s="104"/>
      <c r="K69" s="144"/>
      <c r="L69" s="104"/>
      <c r="M69" s="104"/>
      <c r="N69" s="104"/>
      <c r="O69" s="104"/>
    </row>
    <row r="70" spans="1:15">
      <c r="A70" s="156"/>
      <c r="G70" s="116"/>
      <c r="H70" s="104"/>
      <c r="I70" s="104"/>
      <c r="J70" s="104"/>
      <c r="K70" s="144"/>
      <c r="L70" s="104"/>
      <c r="M70" s="104"/>
      <c r="N70" s="104"/>
      <c r="O70" s="104"/>
    </row>
    <row r="71" spans="1:15">
      <c r="A71" s="156"/>
      <c r="G71" s="116"/>
      <c r="H71" s="104"/>
      <c r="I71" s="104"/>
      <c r="J71" s="104"/>
      <c r="K71" s="144"/>
      <c r="L71" s="104"/>
      <c r="M71" s="104"/>
      <c r="N71" s="104"/>
      <c r="O71" s="104"/>
    </row>
    <row r="72" spans="1:15">
      <c r="A72" s="156"/>
      <c r="G72" s="116"/>
      <c r="H72" s="104"/>
      <c r="I72" s="104"/>
      <c r="J72" s="104"/>
      <c r="K72" s="144"/>
      <c r="L72" s="104"/>
      <c r="M72" s="104"/>
      <c r="N72" s="104"/>
      <c r="O72" s="104"/>
    </row>
    <row r="73" spans="1:15">
      <c r="A73" s="156"/>
      <c r="G73" s="116"/>
      <c r="H73" s="104"/>
      <c r="I73" s="104"/>
      <c r="J73" s="104"/>
      <c r="K73" s="144"/>
      <c r="L73" s="104"/>
      <c r="M73" s="104"/>
      <c r="N73" s="104"/>
      <c r="O73" s="104"/>
    </row>
    <row r="74" spans="1:15" ht="14.5" customHeight="1">
      <c r="A74" s="156"/>
      <c r="G74" s="116"/>
      <c r="H74" s="124"/>
      <c r="I74" s="124"/>
      <c r="J74" s="124"/>
      <c r="K74" s="145"/>
      <c r="L74" s="117"/>
      <c r="M74" s="117"/>
      <c r="N74" s="117"/>
      <c r="O74" s="117"/>
    </row>
    <row r="75" spans="1:15" ht="23.5" customHeight="1">
      <c r="A75" s="152"/>
      <c r="B75" s="102" t="s">
        <v>172</v>
      </c>
      <c r="C75" s="118"/>
      <c r="D75" s="119"/>
      <c r="E75" s="119"/>
      <c r="F75" s="119"/>
      <c r="G75" s="119"/>
      <c r="H75" s="120"/>
      <c r="I75" s="119"/>
      <c r="J75" s="119"/>
      <c r="K75" s="146"/>
      <c r="L75" s="116"/>
      <c r="M75" s="117"/>
      <c r="N75" s="117"/>
      <c r="O75" s="117"/>
    </row>
    <row r="76" spans="1:15">
      <c r="A76" s="152"/>
      <c r="B76" s="106" t="s">
        <v>254</v>
      </c>
      <c r="C76" s="121"/>
      <c r="D76" s="119"/>
      <c r="E76" s="119"/>
      <c r="F76" s="122"/>
      <c r="G76" s="122"/>
      <c r="H76" s="123"/>
      <c r="I76" s="107"/>
      <c r="J76" s="107"/>
      <c r="K76" s="145"/>
      <c r="L76" s="124"/>
      <c r="M76" s="125"/>
      <c r="N76" s="126"/>
      <c r="O76" s="125"/>
    </row>
    <row r="77" spans="1:15" ht="15.5" customHeight="1">
      <c r="A77" s="152"/>
      <c r="B77" s="341" t="s">
        <v>113</v>
      </c>
      <c r="C77" s="364" t="s">
        <v>173</v>
      </c>
      <c r="D77" s="353" t="s">
        <v>169</v>
      </c>
      <c r="E77" s="354"/>
      <c r="F77" s="355" t="s">
        <v>170</v>
      </c>
      <c r="G77" s="351" t="s">
        <v>104</v>
      </c>
      <c r="H77" s="357" t="s">
        <v>255</v>
      </c>
      <c r="I77" s="125"/>
      <c r="J77" s="125"/>
      <c r="K77" s="145"/>
      <c r="L77" s="124"/>
      <c r="M77" s="127"/>
      <c r="N77" s="128"/>
      <c r="O77" s="125"/>
    </row>
    <row r="78" spans="1:15">
      <c r="A78" s="152"/>
      <c r="B78" s="342"/>
      <c r="C78" s="365"/>
      <c r="D78" s="111" t="s">
        <v>97</v>
      </c>
      <c r="E78" s="133" t="s">
        <v>100</v>
      </c>
      <c r="F78" s="356"/>
      <c r="G78" s="352"/>
      <c r="H78" s="358"/>
      <c r="I78" s="125"/>
      <c r="J78" s="125"/>
      <c r="K78" s="146"/>
      <c r="L78" s="116"/>
      <c r="M78" s="129"/>
      <c r="N78" s="130"/>
      <c r="O78" s="131"/>
    </row>
    <row r="79" spans="1:15">
      <c r="A79" s="152"/>
      <c r="B79" s="359" t="s">
        <v>18</v>
      </c>
      <c r="C79" s="134">
        <v>1</v>
      </c>
      <c r="D79" s="135">
        <v>17.121877522343965</v>
      </c>
      <c r="E79" s="135">
        <v>12.857673841267282</v>
      </c>
      <c r="F79" s="134">
        <f>AVERAGE(D79:E79)</f>
        <v>14.989775681805623</v>
      </c>
      <c r="G79" s="134">
        <f>STDEV(D79:E79)</f>
        <v>3.0152473392499624</v>
      </c>
      <c r="H79" s="343">
        <v>7.9878499999999999</v>
      </c>
      <c r="I79" s="125"/>
      <c r="J79" s="125"/>
      <c r="K79" s="146"/>
      <c r="L79" s="116"/>
      <c r="M79" s="129"/>
      <c r="N79" s="130"/>
      <c r="O79" s="131"/>
    </row>
    <row r="80" spans="1:15">
      <c r="A80" s="152"/>
      <c r="B80" s="360"/>
      <c r="C80" s="134">
        <v>3</v>
      </c>
      <c r="D80" s="135">
        <v>34.743353641580946</v>
      </c>
      <c r="E80" s="135">
        <v>30.586712498857516</v>
      </c>
      <c r="F80" s="134">
        <f>AVERAGE(D80:E80)</f>
        <v>32.665033070219231</v>
      </c>
      <c r="G80" s="134">
        <f>STDEV(D80:E80)</f>
        <v>2.9391891389787372</v>
      </c>
      <c r="H80" s="344"/>
      <c r="I80" s="131"/>
      <c r="J80" s="131"/>
      <c r="K80" s="146"/>
      <c r="L80" s="116"/>
      <c r="M80" s="129"/>
      <c r="N80" s="130"/>
      <c r="O80" s="131"/>
    </row>
    <row r="81" spans="1:15">
      <c r="A81" s="152"/>
      <c r="B81" s="360"/>
      <c r="C81" s="134">
        <v>10</v>
      </c>
      <c r="D81" s="135">
        <v>60.995850469385118</v>
      </c>
      <c r="E81" s="135">
        <v>51.421245542266817</v>
      </c>
      <c r="F81" s="134">
        <f>AVERAGE(D81:E81)</f>
        <v>56.208548005825968</v>
      </c>
      <c r="G81" s="134">
        <f>STDEV(D81:E81)</f>
        <v>6.7702680711474805</v>
      </c>
      <c r="H81" s="344"/>
      <c r="I81" s="131"/>
      <c r="J81" s="131"/>
      <c r="K81" s="146"/>
      <c r="L81" s="116"/>
      <c r="M81" s="131"/>
      <c r="N81" s="132"/>
      <c r="O81" s="131"/>
    </row>
    <row r="82" spans="1:15">
      <c r="A82" s="152"/>
      <c r="B82" s="360"/>
      <c r="C82" s="135">
        <v>30</v>
      </c>
      <c r="D82" s="134">
        <v>76.451343054185756</v>
      </c>
      <c r="E82" s="134">
        <v>78.515460998063574</v>
      </c>
      <c r="F82" s="135">
        <f>AVERAGE(D82:E82)</f>
        <v>77.483402026124665</v>
      </c>
      <c r="G82" s="135">
        <f>STDEV(D82:E82)</f>
        <v>1.4595517952848387</v>
      </c>
      <c r="H82" s="344"/>
      <c r="I82" s="131"/>
      <c r="J82" s="131"/>
      <c r="K82" s="146"/>
      <c r="L82" s="116"/>
      <c r="M82" s="131"/>
      <c r="N82" s="132"/>
      <c r="O82" s="131"/>
    </row>
    <row r="83" spans="1:15">
      <c r="A83" s="152"/>
      <c r="B83" s="361"/>
      <c r="C83" s="136" t="s">
        <v>174</v>
      </c>
      <c r="D83" s="136">
        <v>93.568450197938873</v>
      </c>
      <c r="E83" s="136">
        <v>94.756722451254433</v>
      </c>
      <c r="F83" s="136">
        <f>AVERAGE(D83:E83)</f>
        <v>94.162586324596646</v>
      </c>
      <c r="G83" s="136">
        <f>STDEV(D83:E83)</f>
        <v>0.84023536821525158</v>
      </c>
      <c r="H83" s="345"/>
      <c r="I83" s="129"/>
      <c r="J83" s="129"/>
      <c r="K83" s="146"/>
      <c r="L83" s="116"/>
      <c r="M83" s="104"/>
      <c r="N83" s="105"/>
      <c r="O83" s="104"/>
    </row>
    <row r="84" spans="1:15">
      <c r="A84" s="156"/>
      <c r="G84" s="116"/>
      <c r="H84" s="116"/>
      <c r="I84" s="104"/>
      <c r="J84" s="104"/>
      <c r="K84" s="144"/>
      <c r="L84" s="104"/>
      <c r="M84" s="104"/>
      <c r="N84" s="105"/>
      <c r="O84" s="104"/>
    </row>
    <row r="85" spans="1:15">
      <c r="A85" s="156"/>
      <c r="G85" s="116"/>
      <c r="H85" s="116"/>
      <c r="I85" s="104"/>
      <c r="J85" s="104"/>
      <c r="K85" s="144"/>
      <c r="L85" s="104"/>
      <c r="M85" s="104"/>
      <c r="N85" s="105"/>
      <c r="O85" s="104"/>
    </row>
    <row r="86" spans="1:15">
      <c r="A86" s="156"/>
      <c r="G86" s="116"/>
      <c r="H86" s="118"/>
      <c r="I86" s="118"/>
      <c r="J86" s="119"/>
      <c r="K86" s="147"/>
      <c r="L86" s="119"/>
      <c r="M86" s="119"/>
      <c r="N86" s="120"/>
      <c r="O86" s="119"/>
    </row>
    <row r="87" spans="1:15" ht="15.5" customHeight="1">
      <c r="A87" s="156"/>
      <c r="B87" s="341" t="s">
        <v>113</v>
      </c>
      <c r="C87" s="362" t="s">
        <v>175</v>
      </c>
      <c r="D87" s="353" t="s">
        <v>169</v>
      </c>
      <c r="E87" s="354"/>
      <c r="F87" s="355" t="s">
        <v>170</v>
      </c>
      <c r="G87" s="351" t="s">
        <v>104</v>
      </c>
      <c r="H87" s="349" t="s">
        <v>255</v>
      </c>
      <c r="K87" s="157"/>
    </row>
    <row r="88" spans="1:15" ht="14.5" customHeight="1">
      <c r="A88" s="156"/>
      <c r="B88" s="342"/>
      <c r="C88" s="363"/>
      <c r="D88" s="111" t="s">
        <v>97</v>
      </c>
      <c r="E88" s="133" t="s">
        <v>100</v>
      </c>
      <c r="F88" s="356"/>
      <c r="G88" s="352"/>
      <c r="H88" s="350"/>
      <c r="K88" s="157"/>
    </row>
    <row r="89" spans="1:15" ht="14.5" customHeight="1">
      <c r="A89" s="156"/>
      <c r="B89" s="359" t="str">
        <f>B79</f>
        <v>DKY709</v>
      </c>
      <c r="C89" s="134">
        <v>1.18</v>
      </c>
      <c r="D89" s="135">
        <v>17.121877522343965</v>
      </c>
      <c r="E89" s="135">
        <v>12.857673841267282</v>
      </c>
      <c r="F89" s="134">
        <f>AVERAGE(D89:E89)</f>
        <v>14.989775681805623</v>
      </c>
      <c r="G89" s="134">
        <f>STDEV(D89:E89)</f>
        <v>3.0152473392499624</v>
      </c>
      <c r="H89" s="137">
        <v>8.9574800000000003</v>
      </c>
      <c r="K89" s="157"/>
    </row>
    <row r="90" spans="1:15">
      <c r="A90" s="156"/>
      <c r="B90" s="360"/>
      <c r="C90" s="134">
        <v>3.39</v>
      </c>
      <c r="D90" s="135">
        <v>34.743353641580946</v>
      </c>
      <c r="E90" s="135">
        <v>30.586712498857516</v>
      </c>
      <c r="F90" s="134">
        <f>AVERAGE(D90:E90)</f>
        <v>32.665033070219231</v>
      </c>
      <c r="G90" s="134">
        <f>STDEV(D90:E90)</f>
        <v>2.9391891389787372</v>
      </c>
      <c r="H90" s="138"/>
      <c r="K90" s="157"/>
    </row>
    <row r="91" spans="1:15">
      <c r="A91" s="156"/>
      <c r="B91" s="360"/>
      <c r="C91" s="134">
        <v>11.0375</v>
      </c>
      <c r="D91" s="135">
        <v>60.995850469385118</v>
      </c>
      <c r="E91" s="135">
        <v>51.421245542266817</v>
      </c>
      <c r="F91" s="134">
        <f>AVERAGE(D91:E91)</f>
        <v>56.208548005825968</v>
      </c>
      <c r="G91" s="134">
        <f>STDEV(D91:E91)</f>
        <v>6.7702680711474805</v>
      </c>
      <c r="H91" s="138"/>
      <c r="K91" s="157"/>
    </row>
    <row r="92" spans="1:15">
      <c r="A92" s="156"/>
      <c r="B92" s="360"/>
      <c r="C92" s="135">
        <v>31.125</v>
      </c>
      <c r="D92" s="134">
        <v>76.451343054185756</v>
      </c>
      <c r="E92" s="134">
        <v>78.515460998063574</v>
      </c>
      <c r="F92" s="135">
        <f>AVERAGE(D92:E92)</f>
        <v>77.483402026124665</v>
      </c>
      <c r="G92" s="135">
        <f>STDEV(D92:E92)</f>
        <v>1.4595517952848387</v>
      </c>
      <c r="H92" s="138"/>
      <c r="K92" s="157"/>
    </row>
    <row r="93" spans="1:15">
      <c r="A93" s="156"/>
      <c r="B93" s="361"/>
      <c r="C93" s="136" t="s">
        <v>176</v>
      </c>
      <c r="D93" s="136">
        <v>93.568450197938873</v>
      </c>
      <c r="E93" s="136">
        <v>94.756722451254433</v>
      </c>
      <c r="F93" s="136">
        <f>AVERAGE(D93:E93)</f>
        <v>94.162586324596646</v>
      </c>
      <c r="G93" s="136">
        <f>STDEV(D93:E93)</f>
        <v>0.84023536821525158</v>
      </c>
      <c r="H93" s="139"/>
      <c r="K93" s="157"/>
    </row>
    <row r="94" spans="1:15">
      <c r="A94" s="156"/>
      <c r="K94" s="157"/>
    </row>
    <row r="95" spans="1:15" ht="110" customHeight="1">
      <c r="A95" s="156"/>
      <c r="B95" s="366" t="s">
        <v>253</v>
      </c>
      <c r="C95" s="366"/>
      <c r="D95" s="366"/>
      <c r="E95" s="366"/>
      <c r="F95" s="366"/>
      <c r="G95" s="366"/>
      <c r="H95" s="366"/>
      <c r="K95" s="157"/>
    </row>
    <row r="96" spans="1:15">
      <c r="A96" s="156"/>
      <c r="G96" s="116"/>
      <c r="H96" s="140"/>
      <c r="I96" s="140"/>
      <c r="J96" s="140"/>
      <c r="K96" s="148"/>
      <c r="L96" s="140"/>
      <c r="M96" s="140"/>
      <c r="N96" s="140"/>
      <c r="O96" s="129"/>
    </row>
    <row r="97" spans="1:15">
      <c r="A97" s="156"/>
      <c r="G97" s="116"/>
      <c r="H97" s="140"/>
      <c r="I97" s="140"/>
      <c r="J97" s="140"/>
      <c r="K97" s="148"/>
      <c r="L97" s="140"/>
      <c r="M97" s="140"/>
      <c r="N97" s="140"/>
      <c r="O97" s="153"/>
    </row>
    <row r="98" spans="1:15">
      <c r="A98" s="156"/>
      <c r="B98" s="102" t="s">
        <v>177</v>
      </c>
      <c r="C98" s="102"/>
      <c r="D98" s="104"/>
      <c r="E98" s="104"/>
      <c r="F98" s="104"/>
      <c r="G98" s="104"/>
      <c r="H98" s="105"/>
      <c r="I98" s="140"/>
      <c r="J98" s="140"/>
      <c r="K98" s="148"/>
      <c r="L98" s="140"/>
      <c r="M98" s="140"/>
      <c r="N98" s="140"/>
      <c r="O98" s="153"/>
    </row>
    <row r="99" spans="1:15" ht="25" customHeight="1">
      <c r="A99" s="156"/>
      <c r="B99" s="106" t="s">
        <v>254</v>
      </c>
      <c r="C99" s="121"/>
      <c r="D99" s="104"/>
      <c r="E99" s="104"/>
      <c r="F99" s="108"/>
      <c r="G99" s="108"/>
      <c r="H99" s="142"/>
      <c r="I99" s="140"/>
      <c r="J99" s="140"/>
      <c r="K99" s="148"/>
      <c r="L99" s="140"/>
      <c r="M99" s="140"/>
      <c r="N99" s="140"/>
      <c r="O99" s="153"/>
    </row>
    <row r="100" spans="1:15" ht="31" customHeight="1">
      <c r="A100" s="156"/>
      <c r="B100" s="341" t="s">
        <v>113</v>
      </c>
      <c r="C100" s="364" t="s">
        <v>173</v>
      </c>
      <c r="D100" s="353" t="s">
        <v>169</v>
      </c>
      <c r="E100" s="354"/>
      <c r="F100" s="355" t="s">
        <v>170</v>
      </c>
      <c r="G100" s="351" t="s">
        <v>104</v>
      </c>
      <c r="H100" s="349" t="s">
        <v>255</v>
      </c>
      <c r="I100" s="140"/>
      <c r="J100" s="140"/>
      <c r="K100" s="148"/>
      <c r="L100" s="140"/>
      <c r="M100" s="140"/>
      <c r="N100" s="140"/>
      <c r="O100" s="153"/>
    </row>
    <row r="101" spans="1:15" ht="14.5" customHeight="1">
      <c r="A101" s="156"/>
      <c r="B101" s="342"/>
      <c r="C101" s="365"/>
      <c r="D101" s="111" t="s">
        <v>97</v>
      </c>
      <c r="E101" s="112" t="s">
        <v>100</v>
      </c>
      <c r="F101" s="356"/>
      <c r="G101" s="352"/>
      <c r="H101" s="350"/>
      <c r="K101" s="157"/>
      <c r="O101" s="154"/>
    </row>
    <row r="102" spans="1:15">
      <c r="A102" s="156"/>
      <c r="B102" s="359" t="s">
        <v>178</v>
      </c>
      <c r="C102" s="115">
        <v>1</v>
      </c>
      <c r="D102" s="114">
        <v>5.9955654247990653</v>
      </c>
      <c r="E102" s="114">
        <v>0.3755</v>
      </c>
      <c r="F102" s="115">
        <f>AVERAGE(D102:E102)</f>
        <v>3.1855327123995325</v>
      </c>
      <c r="G102" s="115">
        <f>STDEV(D102:E102)</f>
        <v>3.9739863725874738</v>
      </c>
      <c r="H102" s="343">
        <v>30.7577</v>
      </c>
      <c r="K102" s="157"/>
      <c r="O102" s="154"/>
    </row>
    <row r="103" spans="1:15">
      <c r="A103" s="156"/>
      <c r="B103" s="360"/>
      <c r="C103" s="115">
        <v>3</v>
      </c>
      <c r="D103" s="114">
        <v>7.6627286629278419</v>
      </c>
      <c r="E103" s="114">
        <v>8.2179000000000002</v>
      </c>
      <c r="F103" s="115">
        <f>AVERAGE(D103:E103)</f>
        <v>7.9403143314639211</v>
      </c>
      <c r="G103" s="115">
        <f>STDEV(D103:E103)</f>
        <v>0.39256541716412563</v>
      </c>
      <c r="H103" s="344"/>
      <c r="K103" s="157"/>
      <c r="O103" s="131"/>
    </row>
    <row r="104" spans="1:15">
      <c r="A104" s="156"/>
      <c r="B104" s="360"/>
      <c r="C104" s="115">
        <v>10</v>
      </c>
      <c r="D104" s="114">
        <v>16.523319379949598</v>
      </c>
      <c r="E104" s="114">
        <v>21.2499</v>
      </c>
      <c r="F104" s="115">
        <f>AVERAGE(D104:E104)</f>
        <v>18.886609689974797</v>
      </c>
      <c r="G104" s="115">
        <f>STDEV(D104:E104)</f>
        <v>3.3421972082625695</v>
      </c>
      <c r="H104" s="344"/>
      <c r="K104" s="157"/>
      <c r="O104" s="155"/>
    </row>
    <row r="105" spans="1:15">
      <c r="A105" s="156"/>
      <c r="B105" s="360"/>
      <c r="C105" s="114">
        <v>30</v>
      </c>
      <c r="D105" s="115">
        <v>36.842310302842748</v>
      </c>
      <c r="E105" s="115">
        <v>50.034399999999998</v>
      </c>
      <c r="F105" s="114">
        <f>AVERAGE(D105:E105)</f>
        <v>43.438355151421376</v>
      </c>
      <c r="G105" s="114">
        <f>STDEV(D105:E105)</f>
        <v>9.3282160828810312</v>
      </c>
      <c r="H105" s="344"/>
      <c r="K105" s="157"/>
      <c r="O105" s="131"/>
    </row>
    <row r="106" spans="1:15">
      <c r="A106" s="156"/>
      <c r="B106" s="361"/>
      <c r="C106" s="143" t="s">
        <v>174</v>
      </c>
      <c r="D106" s="143">
        <v>65.289874276884944</v>
      </c>
      <c r="E106" s="143">
        <v>73.167900000000003</v>
      </c>
      <c r="F106" s="143">
        <f>AVERAGE(D106:E106)</f>
        <v>69.228887138442474</v>
      </c>
      <c r="G106" s="143">
        <f>STDEV(D106:E106)</f>
        <v>5.5706054111767127</v>
      </c>
      <c r="H106" s="345"/>
      <c r="K106" s="157"/>
      <c r="O106" s="131"/>
    </row>
    <row r="107" spans="1:15">
      <c r="A107" s="156"/>
      <c r="B107" s="140"/>
      <c r="C107" s="140"/>
      <c r="D107" s="140"/>
      <c r="E107" s="140"/>
      <c r="F107" s="140"/>
      <c r="G107" s="140"/>
      <c r="H107" s="140"/>
      <c r="K107" s="157"/>
      <c r="O107" s="131"/>
    </row>
    <row r="108" spans="1:15" ht="14.5" customHeight="1">
      <c r="A108" s="156"/>
      <c r="B108" s="140"/>
      <c r="C108" s="140"/>
      <c r="D108" s="140"/>
      <c r="E108" s="140"/>
      <c r="F108" s="140"/>
      <c r="G108" s="140"/>
      <c r="H108" s="140"/>
      <c r="I108" s="141"/>
      <c r="J108" s="141"/>
      <c r="K108" s="149"/>
      <c r="L108" s="141"/>
      <c r="M108" s="141"/>
      <c r="N108" s="141"/>
      <c r="O108" s="131"/>
    </row>
    <row r="109" spans="1:15">
      <c r="A109" s="156"/>
      <c r="B109" s="140"/>
      <c r="C109" s="140"/>
      <c r="D109" s="140"/>
      <c r="E109" s="140"/>
      <c r="F109" s="140"/>
      <c r="G109" s="140"/>
      <c r="H109" s="140"/>
      <c r="I109" s="141"/>
      <c r="J109" s="141"/>
      <c r="K109" s="149"/>
      <c r="L109" s="141"/>
      <c r="M109" s="141"/>
      <c r="N109" s="141"/>
      <c r="O109" s="131"/>
    </row>
    <row r="110" spans="1:15" ht="14.5" customHeight="1">
      <c r="A110" s="156"/>
      <c r="B110" s="140"/>
      <c r="C110" s="140"/>
      <c r="D110" s="140"/>
      <c r="E110" s="140"/>
      <c r="F110" s="140"/>
      <c r="G110" s="140"/>
      <c r="H110" s="140"/>
      <c r="I110" s="141"/>
      <c r="J110" s="141"/>
      <c r="K110" s="149"/>
      <c r="L110" s="141"/>
      <c r="M110" s="141"/>
      <c r="N110" s="141"/>
      <c r="O110" s="131"/>
    </row>
    <row r="111" spans="1:15" ht="16" customHeight="1">
      <c r="A111" s="156"/>
      <c r="B111" s="140"/>
      <c r="C111" s="140"/>
      <c r="D111" s="140"/>
      <c r="E111" s="140"/>
      <c r="F111" s="140"/>
      <c r="G111" s="140"/>
      <c r="H111" s="140"/>
      <c r="I111" s="124"/>
      <c r="J111" s="124"/>
      <c r="K111" s="145"/>
      <c r="L111" s="124"/>
      <c r="M111" s="124"/>
      <c r="N111" s="124"/>
      <c r="O111" s="124"/>
    </row>
    <row r="112" spans="1:15" ht="15" customHeight="1">
      <c r="A112" s="156"/>
      <c r="B112" s="341" t="s">
        <v>113</v>
      </c>
      <c r="C112" s="362" t="s">
        <v>175</v>
      </c>
      <c r="D112" s="353" t="s">
        <v>169</v>
      </c>
      <c r="E112" s="354"/>
      <c r="F112" s="355" t="s">
        <v>170</v>
      </c>
      <c r="G112" s="351" t="s">
        <v>104</v>
      </c>
      <c r="H112" s="349" t="s">
        <v>255</v>
      </c>
      <c r="I112" s="124"/>
      <c r="J112" s="124"/>
      <c r="K112" s="145"/>
      <c r="L112" s="124"/>
      <c r="M112" s="124"/>
      <c r="N112" s="124"/>
      <c r="O112" s="124"/>
    </row>
    <row r="113" spans="1:15">
      <c r="A113" s="156"/>
      <c r="B113" s="342"/>
      <c r="C113" s="363"/>
      <c r="D113" s="111" t="s">
        <v>97</v>
      </c>
      <c r="E113" s="133" t="s">
        <v>100</v>
      </c>
      <c r="F113" s="356"/>
      <c r="G113" s="352"/>
      <c r="H113" s="350"/>
      <c r="I113" s="118"/>
      <c r="J113" s="119"/>
      <c r="K113" s="147"/>
      <c r="L113" s="119"/>
      <c r="M113" s="119"/>
      <c r="N113" s="120"/>
      <c r="O113" s="119"/>
    </row>
    <row r="114" spans="1:15">
      <c r="A114" s="156"/>
      <c r="B114" s="359" t="str">
        <f>B102</f>
        <v>Compound 16a</v>
      </c>
      <c r="C114" s="134">
        <v>1.2749999999999999</v>
      </c>
      <c r="D114" s="135">
        <v>5.9955654247990653</v>
      </c>
      <c r="E114" s="135">
        <v>0.3755</v>
      </c>
      <c r="F114" s="134">
        <f>AVERAGE(D114:E114)</f>
        <v>3.1855327123995325</v>
      </c>
      <c r="G114" s="134">
        <f>STDEV(D114:E114)</f>
        <v>3.9739863725874738</v>
      </c>
      <c r="H114" s="343">
        <v>47.540500000000002</v>
      </c>
      <c r="K114" s="157"/>
      <c r="O114" s="119"/>
    </row>
    <row r="115" spans="1:15" ht="14.5" customHeight="1">
      <c r="A115" s="156"/>
      <c r="B115" s="360"/>
      <c r="C115" s="134">
        <v>3.395</v>
      </c>
      <c r="D115" s="135">
        <v>7.6627286629278419</v>
      </c>
      <c r="E115" s="135">
        <v>8.2179000000000002</v>
      </c>
      <c r="F115" s="134">
        <f>AVERAGE(D115:E115)</f>
        <v>7.9403143314639211</v>
      </c>
      <c r="G115" s="134">
        <f>STDEV(D115:E115)</f>
        <v>0.39256541716412563</v>
      </c>
      <c r="H115" s="344"/>
      <c r="K115" s="157"/>
      <c r="O115" s="107"/>
    </row>
    <row r="116" spans="1:15" ht="14.5" customHeight="1">
      <c r="A116" s="156"/>
      <c r="B116" s="360"/>
      <c r="C116" s="134">
        <v>9.9499999999999993</v>
      </c>
      <c r="D116" s="135">
        <v>16.523319379949598</v>
      </c>
      <c r="E116" s="135">
        <v>21.2499</v>
      </c>
      <c r="F116" s="134">
        <f>AVERAGE(D116:E116)</f>
        <v>18.886609689974797</v>
      </c>
      <c r="G116" s="134">
        <f>STDEV(D116:E116)</f>
        <v>3.3421972082625695</v>
      </c>
      <c r="H116" s="344"/>
      <c r="K116" s="157"/>
      <c r="O116" s="125"/>
    </row>
    <row r="117" spans="1:15">
      <c r="A117" s="156"/>
      <c r="B117" s="360"/>
      <c r="C117" s="135">
        <v>32.25</v>
      </c>
      <c r="D117" s="134">
        <v>36.842310302842748</v>
      </c>
      <c r="E117" s="134">
        <v>50.034399999999998</v>
      </c>
      <c r="F117" s="135">
        <f>AVERAGE(D117:E117)</f>
        <v>43.438355151421376</v>
      </c>
      <c r="G117" s="135">
        <f>STDEV(D117:E117)</f>
        <v>9.3282160828810312</v>
      </c>
      <c r="H117" s="344"/>
      <c r="K117" s="157"/>
      <c r="O117" s="125"/>
    </row>
    <row r="118" spans="1:15">
      <c r="A118" s="156"/>
      <c r="B118" s="361"/>
      <c r="C118" s="136" t="s">
        <v>179</v>
      </c>
      <c r="D118" s="136">
        <v>65.289874276884944</v>
      </c>
      <c r="E118" s="136">
        <v>73.167900000000003</v>
      </c>
      <c r="F118" s="136">
        <f>AVERAGE(D118:E118)</f>
        <v>69.228887138442474</v>
      </c>
      <c r="G118" s="136">
        <f>STDEV(D118:E118)</f>
        <v>5.5706054111767127</v>
      </c>
      <c r="H118" s="345"/>
      <c r="K118" s="157"/>
      <c r="O118" s="125"/>
    </row>
    <row r="119" spans="1:15" ht="128" customHeight="1" thickBot="1">
      <c r="A119" s="158"/>
      <c r="B119" s="367" t="s">
        <v>180</v>
      </c>
      <c r="C119" s="367"/>
      <c r="D119" s="367"/>
      <c r="E119" s="367"/>
      <c r="F119" s="367"/>
      <c r="G119" s="367"/>
      <c r="H119" s="367"/>
      <c r="I119" s="159"/>
      <c r="J119" s="159"/>
      <c r="K119" s="160"/>
      <c r="O119" s="131"/>
    </row>
    <row r="120" spans="1:15">
      <c r="B120" s="141"/>
      <c r="C120" s="141"/>
      <c r="D120" s="141"/>
      <c r="E120" s="141"/>
      <c r="F120" s="141"/>
      <c r="G120" s="141"/>
      <c r="H120" s="141"/>
      <c r="O120" s="131"/>
    </row>
  </sheetData>
  <mergeCells count="77">
    <mergeCell ref="B119:H119"/>
    <mergeCell ref="G112:G113"/>
    <mergeCell ref="H112:H113"/>
    <mergeCell ref="B102:B106"/>
    <mergeCell ref="H114:H118"/>
    <mergeCell ref="B114:B118"/>
    <mergeCell ref="B89:B93"/>
    <mergeCell ref="B112:B113"/>
    <mergeCell ref="C112:C113"/>
    <mergeCell ref="D112:E112"/>
    <mergeCell ref="F112:F113"/>
    <mergeCell ref="B95:H95"/>
    <mergeCell ref="B100:B101"/>
    <mergeCell ref="H102:H106"/>
    <mergeCell ref="D100:E100"/>
    <mergeCell ref="C100:C101"/>
    <mergeCell ref="F100:F101"/>
    <mergeCell ref="G100:G101"/>
    <mergeCell ref="H100:H101"/>
    <mergeCell ref="F44:G44"/>
    <mergeCell ref="H64:H68"/>
    <mergeCell ref="H77:H78"/>
    <mergeCell ref="B79:B83"/>
    <mergeCell ref="B87:B88"/>
    <mergeCell ref="C87:C88"/>
    <mergeCell ref="D87:E87"/>
    <mergeCell ref="F87:F88"/>
    <mergeCell ref="G87:G88"/>
    <mergeCell ref="H87:H88"/>
    <mergeCell ref="B77:B78"/>
    <mergeCell ref="C77:C78"/>
    <mergeCell ref="D77:E77"/>
    <mergeCell ref="F77:F78"/>
    <mergeCell ref="G77:G78"/>
    <mergeCell ref="B64:B68"/>
    <mergeCell ref="H62:H63"/>
    <mergeCell ref="C62:C63"/>
    <mergeCell ref="D62:E62"/>
    <mergeCell ref="F62:F63"/>
    <mergeCell ref="G62:G63"/>
    <mergeCell ref="N16:O16"/>
    <mergeCell ref="F15:O15"/>
    <mergeCell ref="N30:O30"/>
    <mergeCell ref="N44:O44"/>
    <mergeCell ref="F29:O29"/>
    <mergeCell ref="F43:O43"/>
    <mergeCell ref="H44:I44"/>
    <mergeCell ref="J44:K44"/>
    <mergeCell ref="L44:M44"/>
    <mergeCell ref="H30:I30"/>
    <mergeCell ref="J30:K30"/>
    <mergeCell ref="L30:M30"/>
    <mergeCell ref="H16:I16"/>
    <mergeCell ref="F30:G30"/>
    <mergeCell ref="J16:K16"/>
    <mergeCell ref="L16:M16"/>
    <mergeCell ref="B62:B63"/>
    <mergeCell ref="H79:H83"/>
    <mergeCell ref="A58:K58"/>
    <mergeCell ref="A15:A16"/>
    <mergeCell ref="B15:C15"/>
    <mergeCell ref="B16:C16"/>
    <mergeCell ref="E15:E16"/>
    <mergeCell ref="F16:G16"/>
    <mergeCell ref="A29:A30"/>
    <mergeCell ref="B29:C29"/>
    <mergeCell ref="E29:E30"/>
    <mergeCell ref="B30:C30"/>
    <mergeCell ref="A43:A44"/>
    <mergeCell ref="B43:C43"/>
    <mergeCell ref="E43:E44"/>
    <mergeCell ref="B44:C44"/>
    <mergeCell ref="F2:G2"/>
    <mergeCell ref="B1:G1"/>
    <mergeCell ref="A1:A2"/>
    <mergeCell ref="B2:C2"/>
    <mergeCell ref="D2:E2"/>
  </mergeCells>
  <conditionalFormatting sqref="D64:E68">
    <cfRule type="duplicateValues" dxfId="17" priority="14"/>
  </conditionalFormatting>
  <conditionalFormatting sqref="D79:E83">
    <cfRule type="duplicateValues" dxfId="16" priority="15"/>
  </conditionalFormatting>
  <conditionalFormatting sqref="D89:E93">
    <cfRule type="duplicateValues" dxfId="15" priority="8"/>
  </conditionalFormatting>
  <conditionalFormatting sqref="D102:E106">
    <cfRule type="duplicateValues" dxfId="14" priority="6"/>
  </conditionalFormatting>
  <conditionalFormatting sqref="D114:E118">
    <cfRule type="duplicateValues" dxfId="13" priority="4"/>
  </conditionalFormatting>
  <conditionalFormatting sqref="H62">
    <cfRule type="duplicateValues" dxfId="12" priority="9"/>
  </conditionalFormatting>
  <conditionalFormatting sqref="H64">
    <cfRule type="duplicateValues" dxfId="11" priority="11"/>
  </conditionalFormatting>
  <conditionalFormatting sqref="H77 H79">
    <cfRule type="duplicateValues" dxfId="10" priority="10"/>
  </conditionalFormatting>
  <conditionalFormatting sqref="H87 H89">
    <cfRule type="duplicateValues" dxfId="9" priority="7"/>
  </conditionalFormatting>
  <conditionalFormatting sqref="H100 H102">
    <cfRule type="duplicateValues" dxfId="8" priority="5"/>
  </conditionalFormatting>
  <conditionalFormatting sqref="H112 H114">
    <cfRule type="duplicateValues" dxfId="7" priority="3"/>
  </conditionalFormatting>
  <conditionalFormatting sqref="O62:O68">
    <cfRule type="duplicateValues" dxfId="6" priority="16"/>
  </conditionalFormatting>
  <conditionalFormatting sqref="O76:O82">
    <cfRule type="duplicateValues" dxfId="5" priority="17"/>
  </conditionalFormatting>
  <pageMargins left="0.7" right="0.7" top="0.75" bottom="0.75" header="0.3" footer="0.3"/>
  <pageSetup paperSize="9" orientation="portrait" r:id="rId1"/>
  <drawing r:id="rId2"/>
  <legacyDrawing r:id="rId3"/>
  <oleObjects>
    <mc:AlternateContent xmlns:mc="http://schemas.openxmlformats.org/markup-compatibility/2006">
      <mc:Choice Requires="x14">
        <oleObject progId="Prism6.Document" shapeId="22549" r:id="rId4">
          <objectPr defaultSize="0" autoPict="0" altText="" r:id="rId5">
            <anchor moveWithCells="1">
              <from>
                <xdr:col>8</xdr:col>
                <xdr:colOff>139700</xdr:colOff>
                <xdr:row>60</xdr:row>
                <xdr:rowOff>63500</xdr:rowOff>
              </from>
              <to>
                <xdr:col>10</xdr:col>
                <xdr:colOff>546100</xdr:colOff>
                <xdr:row>69</xdr:row>
                <xdr:rowOff>12700</xdr:rowOff>
              </to>
            </anchor>
          </objectPr>
        </oleObject>
      </mc:Choice>
      <mc:Fallback>
        <oleObject progId="Prism6.Document" shapeId="22549" r:id="rId4"/>
      </mc:Fallback>
    </mc:AlternateContent>
    <mc:AlternateContent xmlns:mc="http://schemas.openxmlformats.org/markup-compatibility/2006">
      <mc:Choice Requires="x14">
        <oleObject progId="Prism6.Document" shapeId="22550" r:id="rId6">
          <objectPr defaultSize="0" autoPict="0" r:id="rId7">
            <anchor moveWithCells="1">
              <from>
                <xdr:col>8</xdr:col>
                <xdr:colOff>254000</xdr:colOff>
                <xdr:row>75</xdr:row>
                <xdr:rowOff>25400</xdr:rowOff>
              </from>
              <to>
                <xdr:col>10</xdr:col>
                <xdr:colOff>609600</xdr:colOff>
                <xdr:row>83</xdr:row>
                <xdr:rowOff>101600</xdr:rowOff>
              </to>
            </anchor>
          </objectPr>
        </oleObject>
      </mc:Choice>
      <mc:Fallback>
        <oleObject progId="Prism6.Document" shapeId="22550" r:id="rId6"/>
      </mc:Fallback>
    </mc:AlternateContent>
    <mc:AlternateContent xmlns:mc="http://schemas.openxmlformats.org/markup-compatibility/2006">
      <mc:Choice Requires="x14">
        <oleObject progId="Prism6.Document" shapeId="22551" r:id="rId8">
          <objectPr defaultSize="0" autoPict="0" r:id="rId9">
            <anchor moveWithCells="1">
              <from>
                <xdr:col>8</xdr:col>
                <xdr:colOff>190500</xdr:colOff>
                <xdr:row>86</xdr:row>
                <xdr:rowOff>12700</xdr:rowOff>
              </from>
              <to>
                <xdr:col>10</xdr:col>
                <xdr:colOff>558800</xdr:colOff>
                <xdr:row>94</xdr:row>
                <xdr:rowOff>139700</xdr:rowOff>
              </to>
            </anchor>
          </objectPr>
        </oleObject>
      </mc:Choice>
      <mc:Fallback>
        <oleObject progId="Prism6.Document" shapeId="22551" r:id="rId8"/>
      </mc:Fallback>
    </mc:AlternateContent>
    <mc:AlternateContent xmlns:mc="http://schemas.openxmlformats.org/markup-compatibility/2006">
      <mc:Choice Requires="x14">
        <oleObject progId="Prism6.Document" shapeId="22552" r:id="rId10">
          <objectPr defaultSize="0" autoPict="0" r:id="rId11">
            <anchor moveWithCells="1">
              <from>
                <xdr:col>8</xdr:col>
                <xdr:colOff>279400</xdr:colOff>
                <xdr:row>99</xdr:row>
                <xdr:rowOff>25400</xdr:rowOff>
              </from>
              <to>
                <xdr:col>10</xdr:col>
                <xdr:colOff>876300</xdr:colOff>
                <xdr:row>107</xdr:row>
                <xdr:rowOff>76200</xdr:rowOff>
              </to>
            </anchor>
          </objectPr>
        </oleObject>
      </mc:Choice>
      <mc:Fallback>
        <oleObject progId="Prism6.Document" shapeId="22552" r:id="rId10"/>
      </mc:Fallback>
    </mc:AlternateContent>
    <mc:AlternateContent xmlns:mc="http://schemas.openxmlformats.org/markup-compatibility/2006">
      <mc:Choice Requires="x14">
        <oleObject progId="Prism6.Document" shapeId="22553" r:id="rId12">
          <objectPr defaultSize="0" autoPict="0" r:id="rId13">
            <anchor moveWithCells="1">
              <from>
                <xdr:col>8</xdr:col>
                <xdr:colOff>292100</xdr:colOff>
                <xdr:row>109</xdr:row>
                <xdr:rowOff>165100</xdr:rowOff>
              </from>
              <to>
                <xdr:col>10</xdr:col>
                <xdr:colOff>889000</xdr:colOff>
                <xdr:row>118</xdr:row>
                <xdr:rowOff>228600</xdr:rowOff>
              </to>
            </anchor>
          </objectPr>
        </oleObject>
      </mc:Choice>
      <mc:Fallback>
        <oleObject progId="Prism6.Document" shapeId="22553" r:id="rId12"/>
      </mc:Fallback>
    </mc:AlternateContent>
  </oleObjec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C11"/>
  <sheetViews>
    <sheetView tabSelected="1" workbookViewId="0">
      <selection sqref="A1:C11"/>
    </sheetView>
  </sheetViews>
  <sheetFormatPr defaultColWidth="8.81640625" defaultRowHeight="14.5"/>
  <cols>
    <col min="1" max="1" width="21.81640625" customWidth="1"/>
    <col min="2" max="3" width="20.81640625" customWidth="1"/>
  </cols>
  <sheetData>
    <row r="1" spans="1:3" ht="16.5">
      <c r="A1" s="194" t="s">
        <v>0</v>
      </c>
      <c r="B1" s="368" t="s">
        <v>1</v>
      </c>
      <c r="C1" s="368"/>
    </row>
    <row r="2" spans="1:3" ht="16.5">
      <c r="A2" s="196">
        <v>1000</v>
      </c>
      <c r="B2" s="196">
        <v>37.799999999999997</v>
      </c>
      <c r="C2" s="196">
        <v>35</v>
      </c>
    </row>
    <row r="3" spans="1:3" ht="16.5">
      <c r="A3" s="196">
        <v>333</v>
      </c>
      <c r="B3" s="196">
        <v>39.5</v>
      </c>
      <c r="C3" s="196">
        <v>41.1</v>
      </c>
    </row>
    <row r="4" spans="1:3" ht="16.5">
      <c r="A4" s="196">
        <v>111</v>
      </c>
      <c r="B4" s="196">
        <v>45.3</v>
      </c>
      <c r="C4" s="196">
        <v>39.1</v>
      </c>
    </row>
    <row r="5" spans="1:3" ht="16.5">
      <c r="A5" s="196">
        <v>37</v>
      </c>
      <c r="B5" s="196">
        <v>52.6</v>
      </c>
      <c r="C5" s="196">
        <v>51.4</v>
      </c>
    </row>
    <row r="6" spans="1:3" ht="16.5">
      <c r="A6" s="196">
        <v>12</v>
      </c>
      <c r="B6" s="196">
        <v>66.900000000000006</v>
      </c>
      <c r="C6" s="196">
        <v>58</v>
      </c>
    </row>
    <row r="7" spans="1:3" ht="16.5">
      <c r="A7" s="196">
        <v>4.0999999999999996</v>
      </c>
      <c r="B7" s="196">
        <v>77</v>
      </c>
      <c r="C7" s="196">
        <v>78.900000000000006</v>
      </c>
    </row>
    <row r="8" spans="1:3" ht="16.5">
      <c r="A8" s="196">
        <v>1.4</v>
      </c>
      <c r="B8" s="196">
        <v>90.2</v>
      </c>
      <c r="C8" s="196">
        <v>92.2</v>
      </c>
    </row>
    <row r="9" spans="1:3" ht="16.5">
      <c r="A9" s="196">
        <v>0.5</v>
      </c>
      <c r="B9" s="196">
        <v>92.2</v>
      </c>
      <c r="C9" s="196">
        <v>102.2</v>
      </c>
    </row>
    <row r="10" spans="1:3" ht="16.5">
      <c r="A10" s="196">
        <v>0.2</v>
      </c>
      <c r="B10" s="196">
        <v>99.6</v>
      </c>
      <c r="C10" s="196">
        <v>103.2</v>
      </c>
    </row>
    <row r="11" spans="1:3" ht="16.5">
      <c r="A11" s="196">
        <v>0.1</v>
      </c>
      <c r="B11" s="196">
        <v>103</v>
      </c>
      <c r="C11" s="196">
        <v>108.5</v>
      </c>
    </row>
  </sheetData>
  <mergeCells count="1">
    <mergeCell ref="B1:C1"/>
  </mergeCells>
  <pageMargins left="0.7" right="0.7" top="0.75" bottom="0.75" header="0.3" footer="0.3"/>
  <headerFooter>
    <oddFooter>&amp;R_x000D_&amp;1#&amp;"Calibri"&amp;10&amp;K000000 SK Life Science Labs Proprietary / Confidential</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859D2A-6B3E-2B4F-B7D0-8D34BDF51A4C}">
  <dimension ref="A1:Q13"/>
  <sheetViews>
    <sheetView workbookViewId="0">
      <selection sqref="A1:Q13"/>
    </sheetView>
  </sheetViews>
  <sheetFormatPr defaultColWidth="11.453125" defaultRowHeight="14.5"/>
  <cols>
    <col min="1" max="1" width="22.1796875" customWidth="1"/>
  </cols>
  <sheetData>
    <row r="1" spans="1:17" ht="15">
      <c r="A1" s="282" t="s">
        <v>2</v>
      </c>
      <c r="B1" s="282" t="s">
        <v>3</v>
      </c>
      <c r="C1" s="282"/>
      <c r="D1" s="282"/>
      <c r="E1" s="282"/>
      <c r="F1" s="282"/>
      <c r="G1" s="282"/>
      <c r="H1" s="282"/>
      <c r="I1" s="282"/>
      <c r="J1" s="282" t="s">
        <v>1</v>
      </c>
      <c r="K1" s="282"/>
      <c r="L1" s="282"/>
      <c r="M1" s="282"/>
      <c r="N1" s="282"/>
      <c r="O1" s="282"/>
      <c r="P1" s="282"/>
      <c r="Q1" s="282"/>
    </row>
    <row r="2" spans="1:17" ht="15">
      <c r="A2" s="282"/>
      <c r="B2" s="369" t="s">
        <v>4</v>
      </c>
      <c r="C2" s="369"/>
      <c r="D2" s="369" t="s">
        <v>5</v>
      </c>
      <c r="E2" s="369"/>
      <c r="F2" s="369" t="s">
        <v>6</v>
      </c>
      <c r="G2" s="369"/>
      <c r="H2" s="369" t="s">
        <v>7</v>
      </c>
      <c r="I2" s="369"/>
      <c r="J2" s="369" t="s">
        <v>4</v>
      </c>
      <c r="K2" s="369"/>
      <c r="L2" s="369" t="s">
        <v>5</v>
      </c>
      <c r="M2" s="369"/>
      <c r="N2" s="369" t="s">
        <v>6</v>
      </c>
      <c r="O2" s="369"/>
      <c r="P2" s="369" t="s">
        <v>7</v>
      </c>
      <c r="Q2" s="369"/>
    </row>
    <row r="3" spans="1:17" ht="15.5">
      <c r="A3" s="197">
        <v>1000</v>
      </c>
      <c r="B3" s="197">
        <v>85.8</v>
      </c>
      <c r="C3" s="197">
        <v>93.9</v>
      </c>
      <c r="D3" s="197">
        <v>68.599999999999994</v>
      </c>
      <c r="E3" s="197">
        <v>75.599999999999994</v>
      </c>
      <c r="F3" s="197">
        <v>31.1</v>
      </c>
      <c r="G3" s="197">
        <v>30.3</v>
      </c>
      <c r="H3" s="197">
        <v>19.399999999999999</v>
      </c>
      <c r="I3" s="197">
        <v>23.5</v>
      </c>
      <c r="J3" s="197">
        <v>63.9</v>
      </c>
      <c r="K3" s="197">
        <v>67.900000000000006</v>
      </c>
      <c r="L3" s="197">
        <v>40.1</v>
      </c>
      <c r="M3" s="197">
        <v>39</v>
      </c>
      <c r="N3" s="197">
        <v>14.7</v>
      </c>
      <c r="O3" s="197">
        <v>18.100000000000001</v>
      </c>
      <c r="P3" s="197">
        <v>9.9</v>
      </c>
      <c r="Q3" s="197">
        <v>11.4</v>
      </c>
    </row>
    <row r="4" spans="1:17" ht="15.5">
      <c r="A4" s="197">
        <v>333.33332999999999</v>
      </c>
      <c r="B4" s="197">
        <v>82.9</v>
      </c>
      <c r="C4" s="197">
        <v>95.1</v>
      </c>
      <c r="D4" s="197">
        <v>73.099999999999994</v>
      </c>
      <c r="E4" s="197">
        <v>77.400000000000006</v>
      </c>
      <c r="F4" s="197">
        <v>29.4</v>
      </c>
      <c r="G4" s="197">
        <v>31.3</v>
      </c>
      <c r="H4" s="197">
        <v>19.600000000000001</v>
      </c>
      <c r="I4" s="197">
        <v>20.3</v>
      </c>
      <c r="J4" s="197">
        <v>65.400000000000006</v>
      </c>
      <c r="K4" s="197">
        <v>74.3</v>
      </c>
      <c r="L4" s="197">
        <v>41.4</v>
      </c>
      <c r="M4" s="197">
        <v>45.7</v>
      </c>
      <c r="N4" s="197">
        <v>13.1</v>
      </c>
      <c r="O4" s="197">
        <v>15.9</v>
      </c>
      <c r="P4" s="197">
        <v>16.100000000000001</v>
      </c>
      <c r="Q4" s="197">
        <v>10.5</v>
      </c>
    </row>
    <row r="5" spans="1:17" ht="15.5">
      <c r="A5" s="197">
        <v>111.11111</v>
      </c>
      <c r="B5" s="197">
        <v>89</v>
      </c>
      <c r="C5" s="197">
        <v>92.9</v>
      </c>
      <c r="D5" s="197">
        <v>71.099999999999994</v>
      </c>
      <c r="E5" s="197">
        <v>69.5</v>
      </c>
      <c r="F5" s="197">
        <v>29.7</v>
      </c>
      <c r="G5" s="197">
        <v>35</v>
      </c>
      <c r="H5" s="197">
        <v>22.4</v>
      </c>
      <c r="I5" s="197">
        <v>22.1</v>
      </c>
      <c r="J5" s="197">
        <v>69.400000000000006</v>
      </c>
      <c r="K5" s="197">
        <v>75.599999999999994</v>
      </c>
      <c r="L5" s="197">
        <v>46.9</v>
      </c>
      <c r="M5" s="197">
        <v>47</v>
      </c>
      <c r="N5" s="197">
        <v>14.7</v>
      </c>
      <c r="O5" s="197">
        <v>17.3</v>
      </c>
      <c r="P5" s="197">
        <v>14.3</v>
      </c>
      <c r="Q5" s="197">
        <v>16.2</v>
      </c>
    </row>
    <row r="6" spans="1:17" ht="15.5">
      <c r="A6" s="197">
        <v>37.037039999999998</v>
      </c>
      <c r="B6" s="197">
        <v>91.1</v>
      </c>
      <c r="C6" s="197">
        <v>96.2</v>
      </c>
      <c r="D6" s="197">
        <v>74.3</v>
      </c>
      <c r="E6" s="197">
        <v>74.400000000000006</v>
      </c>
      <c r="F6" s="197">
        <v>30.9</v>
      </c>
      <c r="G6" s="197">
        <v>38.1</v>
      </c>
      <c r="H6" s="197">
        <v>28.6</v>
      </c>
      <c r="I6" s="197">
        <v>29.8</v>
      </c>
      <c r="J6" s="197">
        <v>71</v>
      </c>
      <c r="K6" s="197">
        <v>74.7</v>
      </c>
      <c r="L6" s="197">
        <v>47.8</v>
      </c>
      <c r="M6" s="197">
        <v>49.9</v>
      </c>
      <c r="N6" s="197">
        <v>18.7</v>
      </c>
      <c r="O6" s="197">
        <v>17.600000000000001</v>
      </c>
      <c r="P6" s="197">
        <v>15.5</v>
      </c>
      <c r="Q6" s="197">
        <v>9.1999999999999993</v>
      </c>
    </row>
    <row r="7" spans="1:17" ht="15.5">
      <c r="A7" s="197">
        <v>12.34568</v>
      </c>
      <c r="B7" s="197">
        <v>88.3</v>
      </c>
      <c r="C7" s="197">
        <v>92.7</v>
      </c>
      <c r="D7" s="197">
        <v>84.6</v>
      </c>
      <c r="E7" s="197">
        <v>89</v>
      </c>
      <c r="F7" s="197">
        <v>39.799999999999997</v>
      </c>
      <c r="G7" s="197">
        <v>41.1</v>
      </c>
      <c r="H7" s="197">
        <v>27.6</v>
      </c>
      <c r="I7" s="197">
        <v>28.2</v>
      </c>
      <c r="J7" s="197">
        <v>80.8</v>
      </c>
      <c r="K7" s="197">
        <v>78.599999999999994</v>
      </c>
      <c r="L7" s="197">
        <v>54.6</v>
      </c>
      <c r="M7" s="197">
        <v>56.2</v>
      </c>
      <c r="N7" s="197">
        <v>23.7</v>
      </c>
      <c r="O7" s="197">
        <v>23.3</v>
      </c>
      <c r="P7" s="197">
        <v>19.100000000000001</v>
      </c>
      <c r="Q7" s="197">
        <v>22.3</v>
      </c>
    </row>
    <row r="8" spans="1:17" ht="15.5">
      <c r="A8" s="197">
        <v>4.1152300000000004</v>
      </c>
      <c r="B8" s="197">
        <v>96.5</v>
      </c>
      <c r="C8" s="197">
        <v>104.2</v>
      </c>
      <c r="D8" s="197">
        <v>83.9</v>
      </c>
      <c r="E8" s="197">
        <v>81.7</v>
      </c>
      <c r="F8" s="197">
        <v>54.6</v>
      </c>
      <c r="G8" s="197">
        <v>57.8</v>
      </c>
      <c r="H8" s="197">
        <v>40.9</v>
      </c>
      <c r="I8" s="197">
        <v>40.200000000000003</v>
      </c>
      <c r="J8" s="197">
        <v>82.6</v>
      </c>
      <c r="K8" s="197">
        <v>85.1</v>
      </c>
      <c r="L8" s="197">
        <v>55.6</v>
      </c>
      <c r="M8" s="197">
        <v>65</v>
      </c>
      <c r="N8" s="197">
        <v>33.9</v>
      </c>
      <c r="O8" s="197">
        <v>28.1</v>
      </c>
      <c r="P8" s="197">
        <v>22.7</v>
      </c>
      <c r="Q8" s="197">
        <v>24.8</v>
      </c>
    </row>
    <row r="9" spans="1:17" ht="15.5">
      <c r="A9" s="197">
        <v>1.37174</v>
      </c>
      <c r="B9" s="197">
        <v>107.6</v>
      </c>
      <c r="C9" s="197">
        <v>94.5</v>
      </c>
      <c r="D9" s="197">
        <v>84.4</v>
      </c>
      <c r="E9" s="197">
        <v>87</v>
      </c>
      <c r="F9" s="197">
        <v>64</v>
      </c>
      <c r="G9" s="197">
        <v>63.4</v>
      </c>
      <c r="H9" s="197">
        <v>55.4</v>
      </c>
      <c r="I9" s="197">
        <v>53.1</v>
      </c>
      <c r="J9" s="197">
        <v>91.5</v>
      </c>
      <c r="K9" s="197">
        <v>84.4</v>
      </c>
      <c r="L9" s="197">
        <v>67.900000000000006</v>
      </c>
      <c r="M9" s="197">
        <v>69.900000000000006</v>
      </c>
      <c r="N9" s="197">
        <v>47.4</v>
      </c>
      <c r="O9" s="197">
        <v>45.8</v>
      </c>
      <c r="P9" s="197">
        <v>35.799999999999997</v>
      </c>
      <c r="Q9" s="197">
        <v>34.200000000000003</v>
      </c>
    </row>
    <row r="10" spans="1:17" ht="15.5">
      <c r="A10" s="197">
        <v>0.45724999999999999</v>
      </c>
      <c r="B10" s="197">
        <v>100.1</v>
      </c>
      <c r="C10" s="197">
        <v>95.6</v>
      </c>
      <c r="D10" s="197">
        <v>92.8</v>
      </c>
      <c r="E10" s="197">
        <v>95.8</v>
      </c>
      <c r="F10" s="197">
        <v>75.599999999999994</v>
      </c>
      <c r="G10" s="197">
        <v>76</v>
      </c>
      <c r="H10" s="197">
        <v>80.8</v>
      </c>
      <c r="I10" s="197">
        <v>71.3</v>
      </c>
      <c r="J10" s="197">
        <v>86.3</v>
      </c>
      <c r="K10" s="197">
        <v>92.5</v>
      </c>
      <c r="L10" s="197">
        <v>86.3</v>
      </c>
      <c r="M10" s="197">
        <v>77.7</v>
      </c>
      <c r="N10" s="197">
        <v>65.5</v>
      </c>
      <c r="O10" s="197">
        <v>64.3</v>
      </c>
      <c r="P10" s="197">
        <v>58.5</v>
      </c>
      <c r="Q10" s="197">
        <v>53.2</v>
      </c>
    </row>
    <row r="11" spans="1:17" ht="15.5">
      <c r="A11" s="197">
        <v>0.15242</v>
      </c>
      <c r="B11" s="197">
        <v>100.9</v>
      </c>
      <c r="C11" s="197">
        <v>106.7</v>
      </c>
      <c r="D11" s="197">
        <v>89.4</v>
      </c>
      <c r="E11" s="197">
        <v>99.3</v>
      </c>
      <c r="F11" s="197">
        <v>84.6</v>
      </c>
      <c r="G11" s="197">
        <v>92.2</v>
      </c>
      <c r="H11" s="197">
        <v>88</v>
      </c>
      <c r="I11" s="197">
        <v>82.7</v>
      </c>
      <c r="J11" s="197">
        <v>102.7</v>
      </c>
      <c r="K11" s="197">
        <v>89.8</v>
      </c>
      <c r="L11" s="197">
        <v>86.9</v>
      </c>
      <c r="M11" s="197">
        <v>93.5</v>
      </c>
      <c r="N11" s="197">
        <v>76.599999999999994</v>
      </c>
      <c r="O11" s="197">
        <v>80.099999999999994</v>
      </c>
      <c r="P11" s="197">
        <v>74.7</v>
      </c>
      <c r="Q11" s="197">
        <v>72</v>
      </c>
    </row>
    <row r="12" spans="1:17" ht="15.5">
      <c r="A12" s="197">
        <v>5.0810000000000001E-2</v>
      </c>
      <c r="B12" s="197">
        <v>104.2</v>
      </c>
      <c r="C12" s="197">
        <v>95.5</v>
      </c>
      <c r="D12" s="197">
        <v>104.7</v>
      </c>
      <c r="E12" s="197">
        <v>94.9</v>
      </c>
      <c r="F12" s="197">
        <v>103.1</v>
      </c>
      <c r="G12" s="197">
        <v>95</v>
      </c>
      <c r="H12" s="197">
        <v>89.5</v>
      </c>
      <c r="I12" s="197">
        <v>93.3</v>
      </c>
      <c r="J12" s="197">
        <v>100.1</v>
      </c>
      <c r="K12" s="197">
        <v>94.9</v>
      </c>
      <c r="L12" s="197">
        <v>88.7</v>
      </c>
      <c r="M12" s="197">
        <v>95.5</v>
      </c>
      <c r="N12" s="197">
        <v>88.6</v>
      </c>
      <c r="O12" s="197">
        <v>86.2</v>
      </c>
      <c r="P12" s="197">
        <v>88.2</v>
      </c>
      <c r="Q12" s="197">
        <v>88.4</v>
      </c>
    </row>
    <row r="13" spans="1:17" ht="15.5">
      <c r="A13" s="197">
        <v>1.694E-2</v>
      </c>
      <c r="B13" s="197">
        <v>104.6</v>
      </c>
      <c r="C13" s="197">
        <v>93.8</v>
      </c>
      <c r="D13" s="197">
        <v>94.2</v>
      </c>
      <c r="E13" s="197">
        <v>103</v>
      </c>
      <c r="F13" s="197">
        <v>108.1</v>
      </c>
      <c r="G13" s="197">
        <v>102.7</v>
      </c>
      <c r="H13" s="197">
        <v>100.9</v>
      </c>
      <c r="I13" s="197">
        <v>96.4</v>
      </c>
      <c r="J13" s="197">
        <v>93.2</v>
      </c>
      <c r="K13" s="197">
        <v>93.1</v>
      </c>
      <c r="L13" s="197">
        <v>82.7</v>
      </c>
      <c r="M13" s="197">
        <v>93.2</v>
      </c>
      <c r="N13" s="197">
        <v>97</v>
      </c>
      <c r="O13" s="197">
        <v>97.5</v>
      </c>
      <c r="P13" s="197">
        <v>86.6</v>
      </c>
      <c r="Q13" s="197">
        <v>92.7</v>
      </c>
    </row>
  </sheetData>
  <mergeCells count="11">
    <mergeCell ref="N2:O2"/>
    <mergeCell ref="P2:Q2"/>
    <mergeCell ref="B1:I1"/>
    <mergeCell ref="J1:Q1"/>
    <mergeCell ref="A1:A2"/>
    <mergeCell ref="B2:C2"/>
    <mergeCell ref="D2:E2"/>
    <mergeCell ref="F2:G2"/>
    <mergeCell ref="H2:I2"/>
    <mergeCell ref="J2:K2"/>
    <mergeCell ref="L2:M2"/>
  </mergeCells>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B949B8-9651-496C-B7A5-4CA951A5D1CA}">
  <dimension ref="B2:L62"/>
  <sheetViews>
    <sheetView topLeftCell="A45" workbookViewId="0">
      <selection activeCell="Q89" sqref="Q89"/>
    </sheetView>
  </sheetViews>
  <sheetFormatPr defaultColWidth="8.81640625" defaultRowHeight="14.5"/>
  <sheetData>
    <row r="2" spans="2:12" ht="16.5">
      <c r="B2" s="370" t="s">
        <v>8</v>
      </c>
      <c r="C2" s="370"/>
      <c r="D2" s="370"/>
      <c r="E2" s="370"/>
      <c r="F2" s="370"/>
      <c r="G2" s="370"/>
      <c r="H2" s="370"/>
      <c r="I2" s="370"/>
      <c r="J2" s="370"/>
      <c r="K2" s="370"/>
      <c r="L2" s="370"/>
    </row>
    <row r="33" spans="2:12" ht="16.5">
      <c r="B33" s="370" t="s">
        <v>9</v>
      </c>
      <c r="C33" s="370"/>
      <c r="D33" s="370"/>
      <c r="E33" s="370"/>
      <c r="F33" s="370"/>
      <c r="G33" s="370"/>
      <c r="H33" s="370"/>
      <c r="I33" s="370"/>
      <c r="J33" s="370"/>
      <c r="K33" s="370"/>
      <c r="L33" s="370"/>
    </row>
    <row r="62" spans="2:12" ht="16.5">
      <c r="B62" s="370" t="s">
        <v>10</v>
      </c>
      <c r="C62" s="370"/>
      <c r="D62" s="370"/>
      <c r="E62" s="370"/>
      <c r="F62" s="370"/>
      <c r="G62" s="370"/>
      <c r="H62" s="370"/>
      <c r="I62" s="370"/>
      <c r="J62" s="370"/>
      <c r="K62" s="370"/>
      <c r="L62" s="370"/>
    </row>
  </sheetData>
  <mergeCells count="3">
    <mergeCell ref="B2:L2"/>
    <mergeCell ref="B33:L33"/>
    <mergeCell ref="B62:L62"/>
  </mergeCells>
  <pageMargins left="0.7" right="0.7" top="0.75" bottom="0.75" header="0.3" footer="0.3"/>
  <headerFooter>
    <oddFooter>&amp;R_x000D_&amp;1#&amp;"Calibri"&amp;10&amp;K000000 SK Life Science Labs Proprietary / Confidential</oddFooter>
  </headerFooter>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FA3C6A-3710-460F-B3D5-7B1CC3B8BE85}">
  <dimension ref="B1:H7"/>
  <sheetViews>
    <sheetView workbookViewId="0">
      <selection activeCell="J19" sqref="J19"/>
    </sheetView>
  </sheetViews>
  <sheetFormatPr defaultColWidth="8.81640625" defaultRowHeight="15.5"/>
  <cols>
    <col min="1" max="1" width="8.81640625" style="6"/>
    <col min="2" max="2" width="21.81640625" style="6" customWidth="1"/>
    <col min="3" max="16384" width="8.81640625" style="6"/>
  </cols>
  <sheetData>
    <row r="1" spans="2:8">
      <c r="B1" s="282" t="s">
        <v>2</v>
      </c>
      <c r="C1" s="282" t="s">
        <v>11</v>
      </c>
      <c r="D1" s="282"/>
      <c r="E1" s="282"/>
      <c r="F1" s="282"/>
      <c r="G1" s="282"/>
      <c r="H1" s="282"/>
    </row>
    <row r="2" spans="2:8">
      <c r="B2" s="282"/>
      <c r="C2" s="282" t="s">
        <v>12</v>
      </c>
      <c r="D2" s="282"/>
      <c r="E2" s="282"/>
      <c r="F2" s="282" t="s">
        <v>13</v>
      </c>
      <c r="G2" s="282"/>
      <c r="H2" s="282"/>
    </row>
    <row r="3" spans="2:8">
      <c r="B3" s="198">
        <v>0</v>
      </c>
      <c r="C3" s="199">
        <v>71.260000000000005</v>
      </c>
      <c r="D3" s="199">
        <v>87.79</v>
      </c>
      <c r="E3" s="199">
        <v>111.79</v>
      </c>
      <c r="F3" s="199">
        <v>89.08</v>
      </c>
      <c r="G3" s="199">
        <v>88.97</v>
      </c>
      <c r="H3" s="199">
        <v>109.7</v>
      </c>
    </row>
    <row r="4" spans="2:8">
      <c r="B4" s="198">
        <v>1</v>
      </c>
      <c r="C4" s="199">
        <v>89.44</v>
      </c>
      <c r="D4" s="199">
        <v>98.75</v>
      </c>
      <c r="E4" s="199">
        <v>134.36000000000001</v>
      </c>
      <c r="F4" s="199">
        <v>110.39</v>
      </c>
      <c r="G4" s="199">
        <v>87.61</v>
      </c>
      <c r="H4" s="199">
        <v>118.84</v>
      </c>
    </row>
    <row r="5" spans="2:8">
      <c r="B5" s="198">
        <v>10</v>
      </c>
      <c r="C5" s="199">
        <v>130</v>
      </c>
      <c r="D5" s="199">
        <v>126.49</v>
      </c>
      <c r="E5" s="199">
        <v>132.49</v>
      </c>
      <c r="F5" s="199">
        <v>149.91</v>
      </c>
      <c r="G5" s="199">
        <v>139.13999999999999</v>
      </c>
      <c r="H5" s="199">
        <v>154.19999999999999</v>
      </c>
    </row>
    <row r="6" spans="2:8">
      <c r="B6" s="198">
        <v>100</v>
      </c>
      <c r="C6" s="199">
        <v>134.72999999999999</v>
      </c>
      <c r="D6" s="199">
        <v>173.25</v>
      </c>
      <c r="E6" s="199">
        <v>208.55</v>
      </c>
      <c r="F6" s="199">
        <v>161.84</v>
      </c>
      <c r="G6" s="199">
        <v>155.76</v>
      </c>
      <c r="H6" s="199">
        <v>160.01</v>
      </c>
    </row>
    <row r="7" spans="2:8">
      <c r="B7" s="198">
        <v>1000</v>
      </c>
      <c r="C7" s="199">
        <v>190.38</v>
      </c>
      <c r="D7" s="199">
        <v>172.1</v>
      </c>
      <c r="E7" s="199">
        <v>194.1</v>
      </c>
      <c r="F7" s="199">
        <v>173.41</v>
      </c>
      <c r="G7" s="199">
        <v>147.63999999999999</v>
      </c>
      <c r="H7" s="199">
        <v>137.53</v>
      </c>
    </row>
  </sheetData>
  <mergeCells count="4">
    <mergeCell ref="B1:B2"/>
    <mergeCell ref="C1:H1"/>
    <mergeCell ref="C2:E2"/>
    <mergeCell ref="F2:H2"/>
  </mergeCells>
  <pageMargins left="0.7" right="0.7" top="0.75" bottom="0.75" header="0.3" footer="0.3"/>
  <headerFooter>
    <oddFooter>&amp;R_x000D_&amp;1#&amp;"Calibri"&amp;10&amp;K000000 SK Life Science Labs Proprietary / Confidential</oddFooter>
  </headerFooter>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2D0735B-FDC1-4B25-A852-AB74FC317981}">
  <dimension ref="A1:I14"/>
  <sheetViews>
    <sheetView workbookViewId="0">
      <selection activeCell="A16" sqref="A1:XFD1048576"/>
    </sheetView>
  </sheetViews>
  <sheetFormatPr defaultColWidth="8.81640625" defaultRowHeight="15.5"/>
  <cols>
    <col min="1" max="1" width="23.453125" style="6" customWidth="1"/>
    <col min="2" max="9" width="12.81640625" style="6" customWidth="1"/>
    <col min="10" max="16384" width="8.81640625" style="6"/>
  </cols>
  <sheetData>
    <row r="1" spans="1:9">
      <c r="A1" s="369" t="s">
        <v>0</v>
      </c>
      <c r="B1" s="282" t="s">
        <v>14</v>
      </c>
      <c r="C1" s="282"/>
      <c r="D1" s="282"/>
      <c r="E1" s="282"/>
      <c r="F1" s="282"/>
      <c r="G1" s="282"/>
      <c r="H1" s="282"/>
      <c r="I1" s="282"/>
    </row>
    <row r="2" spans="1:9">
      <c r="A2" s="369"/>
      <c r="B2" s="369" t="s">
        <v>15</v>
      </c>
      <c r="C2" s="369"/>
      <c r="D2" s="369"/>
      <c r="E2" s="369"/>
      <c r="F2" s="282" t="s">
        <v>16</v>
      </c>
      <c r="G2" s="282"/>
      <c r="H2" s="282"/>
      <c r="I2" s="282"/>
    </row>
    <row r="3" spans="1:9">
      <c r="A3" s="369"/>
      <c r="B3" s="369" t="s">
        <v>17</v>
      </c>
      <c r="C3" s="369"/>
      <c r="D3" s="369" t="s">
        <v>18</v>
      </c>
      <c r="E3" s="369"/>
      <c r="F3" s="369" t="s">
        <v>17</v>
      </c>
      <c r="G3" s="369"/>
      <c r="H3" s="369" t="s">
        <v>18</v>
      </c>
      <c r="I3" s="369"/>
    </row>
    <row r="4" spans="1:9">
      <c r="A4" s="197">
        <v>1000</v>
      </c>
      <c r="B4" s="199">
        <v>29.667000000000002</v>
      </c>
      <c r="C4" s="199">
        <v>20.010999999999999</v>
      </c>
      <c r="D4" s="199">
        <v>87.468999999999994</v>
      </c>
      <c r="E4" s="199">
        <v>77.489000000000004</v>
      </c>
      <c r="F4" s="197">
        <v>7.5750000000000002</v>
      </c>
      <c r="G4" s="197">
        <v>4.6189999999999998</v>
      </c>
      <c r="H4" s="197">
        <v>46.533000000000001</v>
      </c>
      <c r="I4" s="197">
        <v>31.821999999999999</v>
      </c>
    </row>
    <row r="5" spans="1:9">
      <c r="A5" s="197">
        <v>333.33330000000001</v>
      </c>
      <c r="B5" s="199">
        <v>36.015999999999998</v>
      </c>
      <c r="C5" s="199">
        <v>25.83</v>
      </c>
      <c r="D5" s="199">
        <v>92.012</v>
      </c>
      <c r="E5" s="199">
        <v>77.191999999999993</v>
      </c>
      <c r="F5" s="197">
        <v>9.56</v>
      </c>
      <c r="G5" s="197">
        <v>5.6340000000000003</v>
      </c>
      <c r="H5" s="197">
        <v>50.594000000000001</v>
      </c>
      <c r="I5" s="197">
        <v>35.274000000000001</v>
      </c>
    </row>
    <row r="6" spans="1:9">
      <c r="A6" s="197">
        <v>111.11109999999999</v>
      </c>
      <c r="B6" s="199">
        <v>33.886000000000003</v>
      </c>
      <c r="C6" s="199">
        <v>27.434999999999999</v>
      </c>
      <c r="D6" s="199">
        <v>87.594999999999999</v>
      </c>
      <c r="E6" s="199">
        <v>78.694000000000003</v>
      </c>
      <c r="F6" s="197">
        <v>12.384</v>
      </c>
      <c r="G6" s="197">
        <v>8.8780000000000001</v>
      </c>
      <c r="H6" s="197">
        <v>62.667999999999999</v>
      </c>
      <c r="I6" s="197">
        <v>43.531999999999996</v>
      </c>
    </row>
    <row r="7" spans="1:9">
      <c r="A7" s="197">
        <v>37.037039999999998</v>
      </c>
      <c r="B7" s="199">
        <v>51.283000000000001</v>
      </c>
      <c r="C7" s="199">
        <v>36.048000000000002</v>
      </c>
      <c r="D7" s="199">
        <v>100.422</v>
      </c>
      <c r="E7" s="199">
        <v>85.146000000000001</v>
      </c>
      <c r="F7" s="197">
        <v>17.673999999999999</v>
      </c>
      <c r="G7" s="197">
        <v>11.023999999999999</v>
      </c>
      <c r="H7" s="197">
        <v>71.061000000000007</v>
      </c>
      <c r="I7" s="197">
        <v>55.42</v>
      </c>
    </row>
    <row r="8" spans="1:9">
      <c r="A8" s="197">
        <v>12.34568</v>
      </c>
      <c r="B8" s="199">
        <v>67.081999999999994</v>
      </c>
      <c r="C8" s="199">
        <v>61.418999999999997</v>
      </c>
      <c r="D8" s="199">
        <v>106.545</v>
      </c>
      <c r="E8" s="199">
        <v>92.156000000000006</v>
      </c>
      <c r="F8" s="197">
        <v>33.095999999999997</v>
      </c>
      <c r="G8" s="197">
        <v>23.606999999999999</v>
      </c>
      <c r="H8" s="197">
        <v>86.783000000000001</v>
      </c>
      <c r="I8" s="197">
        <v>72.323999999999998</v>
      </c>
    </row>
    <row r="9" spans="1:9">
      <c r="A9" s="197">
        <v>4.1152259999999998</v>
      </c>
      <c r="B9" s="199">
        <v>89.367000000000004</v>
      </c>
      <c r="C9" s="199">
        <v>80.075000000000003</v>
      </c>
      <c r="D9" s="199">
        <v>100.52200000000001</v>
      </c>
      <c r="E9" s="199">
        <v>94.712999999999994</v>
      </c>
      <c r="F9" s="197">
        <v>68.725999999999999</v>
      </c>
      <c r="G9" s="197">
        <v>59.603000000000002</v>
      </c>
      <c r="H9" s="197">
        <v>100.822</v>
      </c>
      <c r="I9" s="197">
        <v>91.905000000000001</v>
      </c>
    </row>
    <row r="10" spans="1:9">
      <c r="A10" s="197">
        <v>1.371742</v>
      </c>
      <c r="B10" s="199">
        <v>106.51600000000001</v>
      </c>
      <c r="C10" s="199">
        <v>98.504000000000005</v>
      </c>
      <c r="D10" s="199">
        <v>104.128</v>
      </c>
      <c r="E10" s="199">
        <v>93.194999999999993</v>
      </c>
      <c r="F10" s="197">
        <v>95.831999999999994</v>
      </c>
      <c r="G10" s="197">
        <v>95.019000000000005</v>
      </c>
      <c r="H10" s="197">
        <v>107.49299999999999</v>
      </c>
      <c r="I10" s="197">
        <v>93.882999999999996</v>
      </c>
    </row>
    <row r="11" spans="1:9">
      <c r="A11" s="197">
        <v>0.45724700000000001</v>
      </c>
      <c r="B11" s="199">
        <v>106.383</v>
      </c>
      <c r="C11" s="199">
        <v>97.021000000000001</v>
      </c>
      <c r="D11" s="199">
        <v>103.54300000000001</v>
      </c>
      <c r="E11" s="199">
        <v>96.588999999999999</v>
      </c>
      <c r="F11" s="197">
        <v>97.989000000000004</v>
      </c>
      <c r="G11" s="197">
        <v>102.083</v>
      </c>
      <c r="H11" s="197">
        <v>110.309</v>
      </c>
      <c r="I11" s="197">
        <v>95.984999999999999</v>
      </c>
    </row>
    <row r="12" spans="1:9">
      <c r="A12" s="197">
        <v>0.152416</v>
      </c>
      <c r="B12" s="199">
        <v>101.884</v>
      </c>
      <c r="C12" s="199">
        <v>98.082999999999998</v>
      </c>
      <c r="D12" s="199">
        <v>107.18</v>
      </c>
      <c r="E12" s="199">
        <v>96.078000000000003</v>
      </c>
      <c r="F12" s="197">
        <v>96.466999999999999</v>
      </c>
      <c r="G12" s="197">
        <v>100.307</v>
      </c>
      <c r="H12" s="197">
        <v>103.6</v>
      </c>
      <c r="I12" s="197">
        <v>97.671999999999997</v>
      </c>
    </row>
    <row r="13" spans="1:9">
      <c r="A13" s="197">
        <v>5.0805000000000003E-2</v>
      </c>
      <c r="B13" s="199">
        <v>103.687</v>
      </c>
      <c r="C13" s="199">
        <v>96.564999999999998</v>
      </c>
      <c r="D13" s="199">
        <v>100.752</v>
      </c>
      <c r="E13" s="199">
        <v>94.531999999999996</v>
      </c>
      <c r="F13" s="197">
        <v>101.502</v>
      </c>
      <c r="G13" s="197">
        <v>98.673000000000002</v>
      </c>
      <c r="H13" s="197">
        <v>106.584</v>
      </c>
      <c r="I13" s="197">
        <v>98.352999999999994</v>
      </c>
    </row>
    <row r="14" spans="1:9">
      <c r="A14" s="197">
        <v>0</v>
      </c>
      <c r="B14" s="199">
        <v>104.59699999999999</v>
      </c>
      <c r="C14" s="199">
        <v>95.403000000000006</v>
      </c>
      <c r="D14" s="199">
        <v>102.6</v>
      </c>
      <c r="E14" s="199">
        <v>97.4</v>
      </c>
      <c r="F14" s="197">
        <v>101.31399999999999</v>
      </c>
      <c r="G14" s="197">
        <v>98.686000000000007</v>
      </c>
      <c r="H14" s="197">
        <v>102.53</v>
      </c>
      <c r="I14" s="197">
        <v>97.47</v>
      </c>
    </row>
  </sheetData>
  <mergeCells count="8">
    <mergeCell ref="F3:G3"/>
    <mergeCell ref="H3:I3"/>
    <mergeCell ref="A1:A3"/>
    <mergeCell ref="B1:I1"/>
    <mergeCell ref="B2:E2"/>
    <mergeCell ref="F2:I2"/>
    <mergeCell ref="B3:C3"/>
    <mergeCell ref="D3:E3"/>
  </mergeCells>
  <pageMargins left="0.7" right="0.7" top="0.75" bottom="0.75" header="0.3" footer="0.3"/>
  <headerFooter>
    <oddFooter>&amp;R_x000D_&amp;1#&amp;"Calibri"&amp;10&amp;K000000 SK Life Science Labs Proprietary / Confidential</oddFooter>
  </headerFooter>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75073D-CD36-4ACD-B23B-C80BC6582082}">
  <dimension ref="A1:G17"/>
  <sheetViews>
    <sheetView workbookViewId="0">
      <selection activeCell="O50" sqref="O50"/>
    </sheetView>
  </sheetViews>
  <sheetFormatPr defaultColWidth="8.81640625" defaultRowHeight="15.5"/>
  <cols>
    <col min="1" max="1" width="10.36328125" style="6" customWidth="1"/>
    <col min="2" max="6" width="8.81640625" style="6"/>
    <col min="7" max="7" width="9.6328125" style="6" customWidth="1"/>
    <col min="8" max="16384" width="8.81640625" style="6"/>
  </cols>
  <sheetData>
    <row r="1" spans="1:7">
      <c r="A1" s="282" t="s">
        <v>19</v>
      </c>
      <c r="B1" s="276" t="s">
        <v>20</v>
      </c>
      <c r="C1" s="276"/>
      <c r="D1" s="276"/>
      <c r="E1" s="276"/>
      <c r="F1" s="276"/>
      <c r="G1" s="276"/>
    </row>
    <row r="2" spans="1:7">
      <c r="A2" s="282"/>
      <c r="B2" s="371" t="s">
        <v>21</v>
      </c>
      <c r="C2" s="371"/>
      <c r="D2" s="371"/>
      <c r="E2" s="371" t="s">
        <v>13</v>
      </c>
      <c r="F2" s="371"/>
      <c r="G2" s="371"/>
    </row>
    <row r="3" spans="1:7">
      <c r="A3" s="198" t="s">
        <v>22</v>
      </c>
      <c r="B3" s="199">
        <v>77</v>
      </c>
      <c r="C3" s="199">
        <v>79.400000000000006</v>
      </c>
      <c r="D3" s="199">
        <v>78.3</v>
      </c>
      <c r="E3" s="199">
        <v>92.3</v>
      </c>
      <c r="F3" s="199">
        <v>90.3</v>
      </c>
      <c r="G3" s="199">
        <v>89.7</v>
      </c>
    </row>
    <row r="4" spans="1:7">
      <c r="A4" s="198" t="s">
        <v>23</v>
      </c>
      <c r="B4" s="199">
        <v>77.8</v>
      </c>
      <c r="C4" s="199">
        <v>77.400000000000006</v>
      </c>
      <c r="D4" s="199">
        <v>78</v>
      </c>
      <c r="E4" s="199">
        <v>85.4</v>
      </c>
      <c r="F4" s="199">
        <v>84.4</v>
      </c>
      <c r="G4" s="199">
        <v>82</v>
      </c>
    </row>
    <row r="5" spans="1:7">
      <c r="A5" s="198" t="s">
        <v>24</v>
      </c>
      <c r="B5" s="199">
        <v>70.400000000000006</v>
      </c>
      <c r="C5" s="199">
        <v>69.7</v>
      </c>
      <c r="D5" s="199">
        <v>68.900000000000006</v>
      </c>
      <c r="E5" s="199">
        <v>71.3</v>
      </c>
      <c r="F5" s="199">
        <v>69.099999999999994</v>
      </c>
      <c r="G5" s="199">
        <v>71</v>
      </c>
    </row>
    <row r="6" spans="1:7">
      <c r="A6" s="198" t="s">
        <v>25</v>
      </c>
      <c r="B6" s="199">
        <v>89.6</v>
      </c>
      <c r="C6" s="199">
        <v>89</v>
      </c>
      <c r="D6" s="199">
        <v>88.9</v>
      </c>
      <c r="E6" s="199">
        <v>89.6</v>
      </c>
      <c r="F6" s="199">
        <v>89</v>
      </c>
      <c r="G6" s="199">
        <v>88.9</v>
      </c>
    </row>
    <row r="7" spans="1:7">
      <c r="A7" s="198" t="s">
        <v>26</v>
      </c>
      <c r="B7" s="199">
        <v>53.6</v>
      </c>
      <c r="C7" s="199">
        <v>57.8</v>
      </c>
      <c r="D7" s="199">
        <v>56.4</v>
      </c>
      <c r="E7" s="199">
        <v>59.7</v>
      </c>
      <c r="F7" s="199">
        <v>56.3</v>
      </c>
      <c r="G7" s="199">
        <v>60.9</v>
      </c>
    </row>
    <row r="8" spans="1:7">
      <c r="A8" s="198" t="s">
        <v>27</v>
      </c>
      <c r="B8" s="199">
        <v>42.6</v>
      </c>
      <c r="C8" s="199">
        <v>31.9</v>
      </c>
      <c r="D8" s="199">
        <v>35.9</v>
      </c>
      <c r="E8" s="199">
        <v>42.7</v>
      </c>
      <c r="F8" s="199">
        <v>37.799999999999997</v>
      </c>
      <c r="G8" s="199">
        <v>43.9</v>
      </c>
    </row>
    <row r="10" spans="1:7">
      <c r="A10" s="282" t="s">
        <v>19</v>
      </c>
      <c r="B10" s="276" t="s">
        <v>20</v>
      </c>
      <c r="C10" s="276"/>
      <c r="D10" s="276"/>
      <c r="E10" s="276"/>
      <c r="F10" s="276"/>
      <c r="G10" s="276"/>
    </row>
    <row r="11" spans="1:7">
      <c r="A11" s="282"/>
      <c r="B11" s="371" t="s">
        <v>21</v>
      </c>
      <c r="C11" s="371"/>
      <c r="D11" s="371"/>
      <c r="E11" s="371" t="s">
        <v>18</v>
      </c>
      <c r="F11" s="371"/>
      <c r="G11" s="371"/>
    </row>
    <row r="12" spans="1:7">
      <c r="A12" s="198" t="s">
        <v>22</v>
      </c>
      <c r="B12" s="199">
        <v>78.599999999999994</v>
      </c>
      <c r="C12" s="199">
        <v>76.3</v>
      </c>
      <c r="D12" s="199">
        <v>83.7</v>
      </c>
      <c r="E12" s="199">
        <v>89.6</v>
      </c>
      <c r="F12" s="199">
        <v>87.5</v>
      </c>
      <c r="G12" s="199">
        <v>88.1</v>
      </c>
    </row>
    <row r="13" spans="1:7">
      <c r="A13" s="198" t="s">
        <v>23</v>
      </c>
      <c r="B13" s="199">
        <v>80.7</v>
      </c>
      <c r="C13" s="199">
        <v>79.900000000000006</v>
      </c>
      <c r="D13" s="199">
        <v>81.3</v>
      </c>
      <c r="E13" s="199">
        <v>88.4</v>
      </c>
      <c r="F13" s="199">
        <v>86.9</v>
      </c>
      <c r="G13" s="199">
        <v>85.9</v>
      </c>
    </row>
    <row r="14" spans="1:7">
      <c r="A14" s="198" t="s">
        <v>24</v>
      </c>
      <c r="B14" s="199">
        <v>69</v>
      </c>
      <c r="C14" s="199">
        <v>68.099999999999994</v>
      </c>
      <c r="D14" s="199">
        <v>67.3</v>
      </c>
      <c r="E14" s="199">
        <v>66.2</v>
      </c>
      <c r="F14" s="199">
        <v>62.5</v>
      </c>
      <c r="G14" s="199">
        <v>64.5</v>
      </c>
    </row>
    <row r="15" spans="1:7">
      <c r="A15" s="198" t="s">
        <v>25</v>
      </c>
      <c r="B15" s="199">
        <v>89.8</v>
      </c>
      <c r="C15" s="199">
        <v>88.9</v>
      </c>
      <c r="D15" s="199">
        <v>89</v>
      </c>
      <c r="E15" s="199">
        <v>86.8</v>
      </c>
      <c r="F15" s="199">
        <v>86.6</v>
      </c>
      <c r="G15" s="199">
        <v>87.5</v>
      </c>
    </row>
    <row r="16" spans="1:7">
      <c r="A16" s="198" t="s">
        <v>26</v>
      </c>
      <c r="B16" s="199">
        <v>54.9</v>
      </c>
      <c r="C16" s="199">
        <v>51.4</v>
      </c>
      <c r="D16" s="199">
        <v>50</v>
      </c>
      <c r="E16" s="199">
        <v>57.2</v>
      </c>
      <c r="F16" s="199">
        <v>54.1</v>
      </c>
      <c r="G16" s="199">
        <v>47.2</v>
      </c>
    </row>
    <row r="17" spans="1:7">
      <c r="A17" s="198" t="s">
        <v>27</v>
      </c>
      <c r="B17" s="199">
        <v>51.3</v>
      </c>
      <c r="C17" s="199">
        <v>48.9</v>
      </c>
      <c r="D17" s="199">
        <v>37.299999999999997</v>
      </c>
      <c r="E17" s="199">
        <v>39.5</v>
      </c>
      <c r="F17" s="199">
        <v>45</v>
      </c>
      <c r="G17" s="199">
        <v>46.2</v>
      </c>
    </row>
  </sheetData>
  <mergeCells count="8">
    <mergeCell ref="B2:D2"/>
    <mergeCell ref="E2:G2"/>
    <mergeCell ref="B11:D11"/>
    <mergeCell ref="E11:G11"/>
    <mergeCell ref="A10:A11"/>
    <mergeCell ref="B10:G10"/>
    <mergeCell ref="A1:A2"/>
    <mergeCell ref="B1:G1"/>
  </mergeCells>
  <pageMargins left="0.7" right="0.7" top="0.75" bottom="0.75" header="0.3" footer="0.3"/>
  <headerFooter>
    <oddFooter>&amp;R_x000D_&amp;1#&amp;"Calibri"&amp;10&amp;K000000 SK Life Science Labs Proprietary / Confidential</oddFooter>
  </headerFooter>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51C03B-AA72-284E-8625-5620935D7D0E}">
  <dimension ref="B1:R283"/>
  <sheetViews>
    <sheetView topLeftCell="B85" zoomScaleNormal="100" workbookViewId="0">
      <selection activeCell="N13" sqref="N13"/>
    </sheetView>
  </sheetViews>
  <sheetFormatPr defaultColWidth="8.81640625" defaultRowHeight="15.5"/>
  <cols>
    <col min="1" max="1" width="8.6328125" style="6" customWidth="1"/>
    <col min="2" max="2" width="19.1796875" style="6" customWidth="1"/>
    <col min="3" max="3" width="15.453125" style="6" customWidth="1"/>
    <col min="4" max="4" width="8.81640625" style="6" bestFit="1" customWidth="1"/>
    <col min="5" max="5" width="10.81640625" style="6" customWidth="1"/>
    <col min="6" max="8" width="8.81640625" style="6" bestFit="1" customWidth="1"/>
    <col min="9" max="9" width="8.6328125" style="6" customWidth="1"/>
    <col min="10" max="10" width="11.6328125" style="6" customWidth="1"/>
    <col min="11" max="11" width="11.36328125" style="6" customWidth="1"/>
    <col min="12" max="12" width="8.81640625" style="6" bestFit="1" customWidth="1"/>
    <col min="13" max="13" width="9.453125" style="6" bestFit="1" customWidth="1"/>
    <col min="14" max="16" width="8.81640625" style="6" bestFit="1" customWidth="1"/>
    <col min="17" max="16384" width="8.81640625" style="6"/>
  </cols>
  <sheetData>
    <row r="1" spans="2:11" ht="16" thickBot="1"/>
    <row r="2" spans="2:11" ht="16" thickTop="1">
      <c r="B2" s="384" t="s">
        <v>181</v>
      </c>
      <c r="C2" s="385"/>
      <c r="D2" s="385"/>
      <c r="E2" s="385"/>
      <c r="F2" s="385"/>
      <c r="G2" s="385"/>
      <c r="H2" s="385"/>
      <c r="I2" s="385"/>
      <c r="J2" s="385"/>
      <c r="K2" s="386"/>
    </row>
    <row r="3" spans="2:11">
      <c r="B3" s="308" t="s">
        <v>182</v>
      </c>
      <c r="C3" s="309" t="s">
        <v>86</v>
      </c>
      <c r="D3" s="309"/>
      <c r="E3" s="309" t="s">
        <v>87</v>
      </c>
      <c r="F3" s="309"/>
      <c r="G3" s="309"/>
      <c r="H3" s="309"/>
      <c r="I3" s="309"/>
      <c r="J3" s="309" t="s">
        <v>256</v>
      </c>
      <c r="K3" s="314" t="s">
        <v>243</v>
      </c>
    </row>
    <row r="4" spans="2:11">
      <c r="B4" s="308"/>
      <c r="C4" s="309"/>
      <c r="D4" s="309"/>
      <c r="E4" s="14" t="s">
        <v>92</v>
      </c>
      <c r="F4" s="14" t="s">
        <v>93</v>
      </c>
      <c r="G4" s="14" t="s">
        <v>94</v>
      </c>
      <c r="H4" s="14" t="s">
        <v>95</v>
      </c>
      <c r="I4" s="14" t="s">
        <v>96</v>
      </c>
      <c r="J4" s="309"/>
      <c r="K4" s="314"/>
    </row>
    <row r="5" spans="2:11">
      <c r="B5" s="308" t="s">
        <v>17</v>
      </c>
      <c r="C5" s="309" t="s">
        <v>183</v>
      </c>
      <c r="D5" s="14" t="s">
        <v>99</v>
      </c>
      <c r="E5" s="16">
        <v>100</v>
      </c>
      <c r="F5" s="16">
        <v>99.214370819681008</v>
      </c>
      <c r="G5" s="16">
        <v>96.49360935849873</v>
      </c>
      <c r="H5" s="16">
        <v>91.970064177204904</v>
      </c>
      <c r="I5" s="16">
        <v>79.799073898562114</v>
      </c>
      <c r="J5" s="375" t="s">
        <v>184</v>
      </c>
      <c r="K5" s="316" t="s">
        <v>185</v>
      </c>
    </row>
    <row r="6" spans="2:11" ht="46.5">
      <c r="B6" s="308"/>
      <c r="C6" s="309"/>
      <c r="D6" s="14" t="s">
        <v>101</v>
      </c>
      <c r="E6" s="16">
        <v>3.0712970213740514E-2</v>
      </c>
      <c r="F6" s="16">
        <v>1.4546891418455481E-2</v>
      </c>
      <c r="G6" s="16">
        <v>4.8244579087035049E-2</v>
      </c>
      <c r="H6" s="16">
        <v>2.7237152880097568E-2</v>
      </c>
      <c r="I6" s="16">
        <v>2.5362647789683317E-2</v>
      </c>
      <c r="J6" s="375"/>
      <c r="K6" s="316"/>
    </row>
    <row r="7" spans="2:11">
      <c r="B7" s="308" t="s">
        <v>17</v>
      </c>
      <c r="C7" s="309" t="s">
        <v>186</v>
      </c>
      <c r="D7" s="14" t="s">
        <v>99</v>
      </c>
      <c r="E7" s="16">
        <v>100</v>
      </c>
      <c r="F7" s="16">
        <v>92.669231636053382</v>
      </c>
      <c r="G7" s="16">
        <v>76.146750591606434</v>
      </c>
      <c r="H7" s="16">
        <v>58.175823822019026</v>
      </c>
      <c r="I7" s="16">
        <v>42.430882660699623</v>
      </c>
      <c r="J7" s="375">
        <v>36.386404864343739</v>
      </c>
      <c r="K7" s="316">
        <v>55.708306647968669</v>
      </c>
    </row>
    <row r="8" spans="2:11" ht="46.5">
      <c r="B8" s="308"/>
      <c r="C8" s="309"/>
      <c r="D8" s="14" t="s">
        <v>101</v>
      </c>
      <c r="E8" s="16">
        <v>1.9519739667069647E-2</v>
      </c>
      <c r="F8" s="16">
        <v>6.2390763221576905E-2</v>
      </c>
      <c r="G8" s="16">
        <v>1.2676665280797894E-2</v>
      </c>
      <c r="H8" s="16">
        <v>9.1854004887954813E-3</v>
      </c>
      <c r="I8" s="16">
        <v>2.0695724476036025E-2</v>
      </c>
      <c r="J8" s="375"/>
      <c r="K8" s="316"/>
    </row>
    <row r="9" spans="2:11">
      <c r="B9" s="308" t="s">
        <v>17</v>
      </c>
      <c r="C9" s="309" t="s">
        <v>187</v>
      </c>
      <c r="D9" s="14" t="s">
        <v>99</v>
      </c>
      <c r="E9" s="16">
        <v>100</v>
      </c>
      <c r="F9" s="16">
        <v>90.651745199027374</v>
      </c>
      <c r="G9" s="16">
        <v>88.897930268624719</v>
      </c>
      <c r="H9" s="16">
        <v>83.137720423519511</v>
      </c>
      <c r="I9" s="16">
        <v>76.407423717347342</v>
      </c>
      <c r="J9" s="375" t="s">
        <v>188</v>
      </c>
      <c r="K9" s="316" t="s">
        <v>189</v>
      </c>
    </row>
    <row r="10" spans="2:11" ht="46.5">
      <c r="B10" s="308"/>
      <c r="C10" s="309"/>
      <c r="D10" s="14" t="s">
        <v>101</v>
      </c>
      <c r="E10" s="16">
        <v>9.3687011541689052E-3</v>
      </c>
      <c r="F10" s="16">
        <v>2.4866310934822933E-2</v>
      </c>
      <c r="G10" s="16">
        <v>1.2351010640469017E-2</v>
      </c>
      <c r="H10" s="16">
        <v>3.3014166729435003E-2</v>
      </c>
      <c r="I10" s="16">
        <v>6.5495108160904966E-2</v>
      </c>
      <c r="J10" s="375"/>
      <c r="K10" s="316"/>
    </row>
    <row r="11" spans="2:11">
      <c r="B11" s="308" t="s">
        <v>17</v>
      </c>
      <c r="C11" s="309" t="s">
        <v>190</v>
      </c>
      <c r="D11" s="14" t="s">
        <v>99</v>
      </c>
      <c r="E11" s="16">
        <v>100</v>
      </c>
      <c r="F11" s="16">
        <v>99.596690572216531</v>
      </c>
      <c r="G11" s="16">
        <v>93.109382593004142</v>
      </c>
      <c r="H11" s="16">
        <v>87.369883959551444</v>
      </c>
      <c r="I11" s="16">
        <v>82.211670901983112</v>
      </c>
      <c r="J11" s="375" t="s">
        <v>191</v>
      </c>
      <c r="K11" s="316" t="s">
        <v>192</v>
      </c>
    </row>
    <row r="12" spans="2:11" ht="47" thickBot="1">
      <c r="B12" s="308"/>
      <c r="C12" s="387"/>
      <c r="D12" s="19" t="s">
        <v>101</v>
      </c>
      <c r="E12" s="20">
        <v>1.1656820871184057E-2</v>
      </c>
      <c r="F12" s="20">
        <v>1.4266339802044545E-2</v>
      </c>
      <c r="G12" s="20">
        <v>7.2634674263798195E-3</v>
      </c>
      <c r="H12" s="20">
        <v>4.0130975210465457E-2</v>
      </c>
      <c r="I12" s="20">
        <v>4.9517468026338927E-4</v>
      </c>
      <c r="J12" s="388"/>
      <c r="K12" s="319"/>
    </row>
    <row r="13" spans="2:11" ht="16" thickTop="1"/>
    <row r="14" spans="2:11" ht="16" thickBot="1"/>
    <row r="15" spans="2:11" ht="16" thickTop="1">
      <c r="B15" s="384" t="s">
        <v>193</v>
      </c>
      <c r="C15" s="385"/>
      <c r="D15" s="385"/>
      <c r="E15" s="385"/>
      <c r="F15" s="385"/>
      <c r="G15" s="385"/>
      <c r="H15" s="385"/>
      <c r="I15" s="385"/>
      <c r="J15" s="385"/>
      <c r="K15" s="386"/>
    </row>
    <row r="16" spans="2:11">
      <c r="B16" s="308" t="s">
        <v>182</v>
      </c>
      <c r="C16" s="309" t="s">
        <v>86</v>
      </c>
      <c r="D16" s="309"/>
      <c r="E16" s="14"/>
      <c r="F16" s="309" t="s">
        <v>194</v>
      </c>
      <c r="G16" s="309"/>
      <c r="H16" s="309"/>
      <c r="I16" s="309"/>
      <c r="J16" s="309"/>
      <c r="K16" s="314" t="s">
        <v>256</v>
      </c>
    </row>
    <row r="17" spans="2:11">
      <c r="B17" s="308"/>
      <c r="C17" s="309"/>
      <c r="D17" s="309"/>
      <c r="E17" s="14" t="s">
        <v>92</v>
      </c>
      <c r="F17" s="14" t="s">
        <v>93</v>
      </c>
      <c r="G17" s="14" t="s">
        <v>94</v>
      </c>
      <c r="H17" s="14" t="s">
        <v>95</v>
      </c>
      <c r="I17" s="14" t="s">
        <v>195</v>
      </c>
      <c r="J17" s="14" t="s">
        <v>196</v>
      </c>
      <c r="K17" s="314"/>
    </row>
    <row r="18" spans="2:11" ht="14.5" customHeight="1">
      <c r="B18" s="308" t="s">
        <v>17</v>
      </c>
      <c r="C18" s="309" t="s">
        <v>98</v>
      </c>
      <c r="D18" s="14" t="s">
        <v>99</v>
      </c>
      <c r="E18" s="16">
        <v>100</v>
      </c>
      <c r="F18" s="16">
        <v>107.51355538342369</v>
      </c>
      <c r="G18" s="16">
        <v>109.14020139426802</v>
      </c>
      <c r="H18" s="16">
        <v>108.5979860573199</v>
      </c>
      <c r="I18" s="16">
        <v>94.268009295120066</v>
      </c>
      <c r="J18" s="16">
        <v>90.627420604182802</v>
      </c>
      <c r="K18" s="376">
        <v>495.25934102901954</v>
      </c>
    </row>
    <row r="19" spans="2:11" ht="46.5">
      <c r="B19" s="308"/>
      <c r="C19" s="309"/>
      <c r="D19" s="14" t="s">
        <v>101</v>
      </c>
      <c r="E19" s="16">
        <v>2.5195129306414682E-2</v>
      </c>
      <c r="F19" s="16">
        <v>5.2982064296398512E-2</v>
      </c>
      <c r="G19" s="16">
        <v>1.7062903165608705E-2</v>
      </c>
      <c r="H19" s="16">
        <v>2.0174230561670059E-3</v>
      </c>
      <c r="I19" s="16">
        <v>1.0458440477697482E-2</v>
      </c>
      <c r="J19" s="16">
        <v>5.5601558862532E-2</v>
      </c>
      <c r="K19" s="376"/>
    </row>
    <row r="20" spans="2:11" ht="14.5" customHeight="1">
      <c r="B20" s="308" t="s">
        <v>17</v>
      </c>
      <c r="C20" s="309" t="s">
        <v>197</v>
      </c>
      <c r="D20" s="14" t="s">
        <v>99</v>
      </c>
      <c r="E20" s="16">
        <v>100.00000000000001</v>
      </c>
      <c r="F20" s="16">
        <v>111.22501281394159</v>
      </c>
      <c r="G20" s="16">
        <v>108.14966683751923</v>
      </c>
      <c r="H20" s="16">
        <v>119.93849308047157</v>
      </c>
      <c r="I20" s="16">
        <v>108.14966683751925</v>
      </c>
      <c r="J20" s="16">
        <v>100.46130189646335</v>
      </c>
      <c r="K20" s="376">
        <v>1486.9318940808005</v>
      </c>
    </row>
    <row r="21" spans="2:11" ht="46.5">
      <c r="B21" s="308"/>
      <c r="C21" s="309"/>
      <c r="D21" s="14" t="s">
        <v>101</v>
      </c>
      <c r="E21" s="16">
        <v>1.5222185960960968E-2</v>
      </c>
      <c r="F21" s="16">
        <v>1.9551339571978316E-2</v>
      </c>
      <c r="G21" s="16">
        <v>4.6917037614273502E-2</v>
      </c>
      <c r="H21" s="16">
        <v>1.2087295404898359E-2</v>
      </c>
      <c r="I21" s="16">
        <v>3.3512169724480997E-2</v>
      </c>
      <c r="J21" s="16">
        <v>1.4430750636460188E-2</v>
      </c>
      <c r="K21" s="376"/>
    </row>
    <row r="22" spans="2:11" ht="14.5" customHeight="1">
      <c r="B22" s="308" t="s">
        <v>17</v>
      </c>
      <c r="C22" s="309" t="s">
        <v>103</v>
      </c>
      <c r="D22" s="14" t="s">
        <v>99</v>
      </c>
      <c r="E22" s="16">
        <v>100</v>
      </c>
      <c r="F22" s="16">
        <v>116.89497716894977</v>
      </c>
      <c r="G22" s="16">
        <v>113.69863013698631</v>
      </c>
      <c r="H22" s="16">
        <v>118.26484018264841</v>
      </c>
      <c r="I22" s="16">
        <v>109.58904109589042</v>
      </c>
      <c r="J22" s="16">
        <v>95.936073059360737</v>
      </c>
      <c r="K22" s="376">
        <v>650.92339359195546</v>
      </c>
    </row>
    <row r="23" spans="2:11" ht="46.5">
      <c r="B23" s="308"/>
      <c r="C23" s="309"/>
      <c r="D23" s="14" t="s">
        <v>101</v>
      </c>
      <c r="E23" s="16">
        <v>0.12269432732917263</v>
      </c>
      <c r="F23" s="16">
        <v>6.6291260736238922E-2</v>
      </c>
      <c r="G23" s="16">
        <v>9.6552733174066846E-2</v>
      </c>
      <c r="H23" s="16">
        <v>6.0063124270671918E-2</v>
      </c>
      <c r="I23" s="16">
        <v>4.7140452079103327E-2</v>
      </c>
      <c r="J23" s="16">
        <v>9.356291535928607E-2</v>
      </c>
      <c r="K23" s="376"/>
    </row>
    <row r="24" spans="2:11" ht="14.5" customHeight="1">
      <c r="B24" s="308" t="s">
        <v>17</v>
      </c>
      <c r="C24" s="309" t="s">
        <v>105</v>
      </c>
      <c r="D24" s="14" t="s">
        <v>99</v>
      </c>
      <c r="E24" s="16">
        <v>100</v>
      </c>
      <c r="F24" s="16">
        <v>115.55555555555556</v>
      </c>
      <c r="G24" s="16">
        <v>113.77777777777777</v>
      </c>
      <c r="H24" s="16">
        <v>117.33333333333333</v>
      </c>
      <c r="I24" s="16">
        <v>107.55555555555556</v>
      </c>
      <c r="J24" s="16">
        <v>108.44444444444444</v>
      </c>
      <c r="K24" s="376">
        <v>7424.0831506987861</v>
      </c>
    </row>
    <row r="25" spans="2:11" ht="47" thickBot="1">
      <c r="B25" s="317"/>
      <c r="C25" s="387"/>
      <c r="D25" s="19" t="s">
        <v>101</v>
      </c>
      <c r="E25" s="20">
        <v>5.6568542494923699E-2</v>
      </c>
      <c r="F25" s="20">
        <v>3.2635697593225328E-2</v>
      </c>
      <c r="G25" s="20">
        <v>0</v>
      </c>
      <c r="H25" s="20">
        <v>0</v>
      </c>
      <c r="I25" s="20">
        <v>9.3501723132105502E-2</v>
      </c>
      <c r="J25" s="20">
        <v>6.9551486674086574E-2</v>
      </c>
      <c r="K25" s="377"/>
    </row>
    <row r="26" spans="2:11" ht="16" thickTop="1"/>
    <row r="27" spans="2:11" ht="16" thickBot="1"/>
    <row r="28" spans="2:11" ht="25.5" customHeight="1" thickTop="1">
      <c r="B28" s="378" t="s">
        <v>198</v>
      </c>
      <c r="C28" s="379"/>
      <c r="D28" s="379"/>
      <c r="E28" s="379"/>
      <c r="F28" s="379"/>
      <c r="G28" s="380"/>
    </row>
    <row r="29" spans="2:11">
      <c r="B29" s="381" t="str">
        <f>'[6]ZCL-5254A_10_NI_10'!A8</f>
        <v>Direction</v>
      </c>
      <c r="C29" s="276"/>
      <c r="D29" s="276" t="s">
        <v>199</v>
      </c>
      <c r="E29" s="276"/>
      <c r="F29" s="276" t="s">
        <v>99</v>
      </c>
      <c r="G29" s="382"/>
      <c r="H29" s="383"/>
      <c r="I29" s="383"/>
    </row>
    <row r="30" spans="2:11">
      <c r="B30" s="381" t="str">
        <f>'[6]ZCL-5254A_10_NI_10'!A9</f>
        <v>Apical-Basal</v>
      </c>
      <c r="C30" s="276"/>
      <c r="D30" s="320" t="s">
        <v>200</v>
      </c>
      <c r="E30" s="320"/>
      <c r="F30" s="320">
        <v>5.9031121905373406E-6</v>
      </c>
      <c r="G30" s="321"/>
      <c r="H30" s="383"/>
      <c r="I30" s="383"/>
    </row>
    <row r="31" spans="2:11">
      <c r="B31" s="381"/>
      <c r="C31" s="276"/>
      <c r="D31" s="320" t="s">
        <v>201</v>
      </c>
      <c r="E31" s="320"/>
      <c r="F31" s="389">
        <v>2.4E-2</v>
      </c>
      <c r="G31" s="321"/>
      <c r="H31" s="383"/>
      <c r="I31" s="383"/>
    </row>
    <row r="32" spans="2:11">
      <c r="B32" s="381"/>
      <c r="C32" s="276"/>
      <c r="D32" s="320" t="s">
        <v>202</v>
      </c>
      <c r="E32" s="320"/>
      <c r="F32" s="389">
        <v>0.78100000000000003</v>
      </c>
      <c r="G32" s="321"/>
      <c r="H32" s="383"/>
      <c r="I32" s="383"/>
    </row>
    <row r="33" spans="2:10">
      <c r="B33" s="381" t="str">
        <f>'[6]ZCL-5254A_10_NI_10'!A12</f>
        <v>Basal-Apical</v>
      </c>
      <c r="C33" s="276"/>
      <c r="D33" s="320" t="s">
        <v>203</v>
      </c>
      <c r="E33" s="320"/>
      <c r="F33" s="320">
        <v>2.6394323269323276E-5</v>
      </c>
      <c r="G33" s="321"/>
      <c r="H33" s="383"/>
      <c r="I33" s="383"/>
    </row>
    <row r="34" spans="2:10">
      <c r="B34" s="381"/>
      <c r="C34" s="276"/>
      <c r="D34" s="320" t="s">
        <v>201</v>
      </c>
      <c r="E34" s="320"/>
      <c r="F34" s="389">
        <v>0.23599999999999999</v>
      </c>
      <c r="G34" s="321"/>
      <c r="H34" s="383"/>
      <c r="I34" s="383"/>
    </row>
    <row r="35" spans="2:10">
      <c r="B35" s="381"/>
      <c r="C35" s="276"/>
      <c r="D35" s="320" t="s">
        <v>202</v>
      </c>
      <c r="E35" s="320"/>
      <c r="F35" s="389">
        <v>0.58899999999999997</v>
      </c>
      <c r="G35" s="321"/>
      <c r="H35" s="383"/>
      <c r="I35" s="383"/>
    </row>
    <row r="36" spans="2:10" ht="16" thickBot="1">
      <c r="B36" s="390" t="str">
        <f>'[6]ZCL-5254A_10_NI_10'!A15</f>
        <v>B-A/A-B Efflux</v>
      </c>
      <c r="C36" s="391"/>
      <c r="D36" s="392" t="s">
        <v>109</v>
      </c>
      <c r="E36" s="392"/>
      <c r="F36" s="392">
        <v>4.47</v>
      </c>
      <c r="G36" s="393"/>
    </row>
    <row r="37" spans="2:10" ht="16" thickTop="1"/>
    <row r="39" spans="2:10" ht="16" thickBot="1"/>
    <row r="40" spans="2:10" ht="16" thickTop="1">
      <c r="B40" s="384" t="s">
        <v>204</v>
      </c>
      <c r="C40" s="385"/>
      <c r="D40" s="385"/>
      <c r="E40" s="385"/>
      <c r="F40" s="385"/>
      <c r="G40" s="385"/>
      <c r="H40" s="385"/>
      <c r="I40" s="385"/>
      <c r="J40" s="386"/>
    </row>
    <row r="41" spans="2:10">
      <c r="B41" s="394" t="s">
        <v>182</v>
      </c>
      <c r="C41" s="395" t="s">
        <v>205</v>
      </c>
      <c r="D41" s="395" t="s">
        <v>206</v>
      </c>
      <c r="E41" s="395"/>
      <c r="F41" s="395"/>
      <c r="G41" s="395" t="s">
        <v>207</v>
      </c>
      <c r="H41" s="395" t="s">
        <v>208</v>
      </c>
      <c r="I41" s="395" t="s">
        <v>209</v>
      </c>
      <c r="J41" s="396" t="s">
        <v>210</v>
      </c>
    </row>
    <row r="42" spans="2:10" ht="31">
      <c r="B42" s="394"/>
      <c r="C42" s="395"/>
      <c r="D42" s="161" t="s">
        <v>211</v>
      </c>
      <c r="E42" s="161" t="s">
        <v>212</v>
      </c>
      <c r="F42" s="161" t="s">
        <v>213</v>
      </c>
      <c r="G42" s="395"/>
      <c r="H42" s="395"/>
      <c r="I42" s="395"/>
      <c r="J42" s="396"/>
    </row>
    <row r="43" spans="2:10" ht="14.5" customHeight="1">
      <c r="B43" s="162" t="s">
        <v>17</v>
      </c>
      <c r="C43" s="163" t="s">
        <v>98</v>
      </c>
      <c r="D43" s="164">
        <v>8.6445849999999993</v>
      </c>
      <c r="E43" s="164">
        <v>6.6170150000000003</v>
      </c>
      <c r="F43" s="164">
        <v>0.565334</v>
      </c>
      <c r="G43" s="165">
        <v>91.456359098475673</v>
      </c>
      <c r="H43" s="166">
        <v>8.5436409015243271</v>
      </c>
      <c r="I43" s="163" t="s">
        <v>122</v>
      </c>
      <c r="J43" s="167">
        <v>83.084948554499732</v>
      </c>
    </row>
    <row r="44" spans="2:10">
      <c r="B44" s="162" t="s">
        <v>17</v>
      </c>
      <c r="C44" s="163" t="s">
        <v>197</v>
      </c>
      <c r="D44" s="164">
        <v>13.675049999999999</v>
      </c>
      <c r="E44" s="164">
        <v>9.5099450000000001</v>
      </c>
      <c r="F44" s="164">
        <v>0.53981000000000001</v>
      </c>
      <c r="G44" s="165">
        <v>94.323731630414272</v>
      </c>
      <c r="H44" s="166">
        <v>5.6762683695857277</v>
      </c>
      <c r="I44" s="163" t="s">
        <v>122</v>
      </c>
      <c r="J44" s="167">
        <v>73.48971301750268</v>
      </c>
    </row>
    <row r="45" spans="2:10" ht="14.5" customHeight="1">
      <c r="B45" s="162" t="s">
        <v>17</v>
      </c>
      <c r="C45" s="163" t="s">
        <v>103</v>
      </c>
      <c r="D45" s="164">
        <v>10.924949999999999</v>
      </c>
      <c r="E45" s="164">
        <v>6.3581199999999995</v>
      </c>
      <c r="F45" s="164">
        <v>0.56128050000000007</v>
      </c>
      <c r="G45" s="165">
        <v>91.172225437707993</v>
      </c>
      <c r="H45" s="166">
        <v>8.8277745622920065</v>
      </c>
      <c r="I45" s="163" t="s">
        <v>122</v>
      </c>
      <c r="J45" s="167">
        <v>63.335763550405268</v>
      </c>
    </row>
    <row r="46" spans="2:10" ht="16" thickBot="1">
      <c r="B46" s="168" t="s">
        <v>17</v>
      </c>
      <c r="C46" s="169" t="s">
        <v>105</v>
      </c>
      <c r="D46" s="170">
        <v>10.636005000000001</v>
      </c>
      <c r="E46" s="170">
        <v>7.2625599999999997</v>
      </c>
      <c r="F46" s="170">
        <v>0.47747499999999998</v>
      </c>
      <c r="G46" s="171">
        <v>93.425527637637416</v>
      </c>
      <c r="H46" s="172">
        <v>6.5744723623625845</v>
      </c>
      <c r="I46" s="169" t="s">
        <v>122</v>
      </c>
      <c r="J46" s="173">
        <v>72.772013552080878</v>
      </c>
    </row>
    <row r="47" spans="2:10" ht="16" thickTop="1"/>
    <row r="49" spans="2:17" ht="16" thickBot="1"/>
    <row r="50" spans="2:17" ht="35.5" customHeight="1" thickTop="1">
      <c r="B50" s="397" t="s">
        <v>214</v>
      </c>
      <c r="C50" s="398"/>
      <c r="D50" s="398"/>
      <c r="E50" s="398"/>
      <c r="F50" s="398"/>
      <c r="G50" s="398"/>
      <c r="H50" s="398"/>
      <c r="I50" s="398"/>
      <c r="J50" s="398"/>
      <c r="K50" s="398"/>
      <c r="L50" s="398"/>
      <c r="M50" s="398"/>
      <c r="N50" s="398"/>
      <c r="O50" s="398"/>
      <c r="P50" s="399"/>
      <c r="Q50" s="174"/>
    </row>
    <row r="51" spans="2:17">
      <c r="B51" s="400" t="s">
        <v>215</v>
      </c>
      <c r="C51" s="401" t="s">
        <v>216</v>
      </c>
      <c r="D51" s="401"/>
      <c r="E51" s="401" t="s">
        <v>217</v>
      </c>
      <c r="F51" s="401"/>
      <c r="G51" s="401" t="s">
        <v>218</v>
      </c>
      <c r="H51" s="401"/>
      <c r="I51" s="401" t="s">
        <v>219</v>
      </c>
      <c r="J51" s="401"/>
      <c r="K51" s="401" t="s">
        <v>220</v>
      </c>
      <c r="L51" s="401"/>
      <c r="M51" s="401" t="s">
        <v>221</v>
      </c>
      <c r="N51" s="401"/>
      <c r="O51" s="401" t="s">
        <v>222</v>
      </c>
      <c r="P51" s="402"/>
      <c r="Q51" s="174"/>
    </row>
    <row r="52" spans="2:17" ht="77.5">
      <c r="B52" s="400"/>
      <c r="C52" s="175" t="s">
        <v>223</v>
      </c>
      <c r="D52" s="175" t="s">
        <v>224</v>
      </c>
      <c r="E52" s="175" t="s">
        <v>223</v>
      </c>
      <c r="F52" s="175" t="s">
        <v>224</v>
      </c>
      <c r="G52" s="175" t="s">
        <v>223</v>
      </c>
      <c r="H52" s="175" t="s">
        <v>224</v>
      </c>
      <c r="I52" s="175" t="s">
        <v>223</v>
      </c>
      <c r="J52" s="175" t="s">
        <v>224</v>
      </c>
      <c r="K52" s="175" t="s">
        <v>223</v>
      </c>
      <c r="L52" s="175" t="s">
        <v>224</v>
      </c>
      <c r="M52" s="175" t="s">
        <v>223</v>
      </c>
      <c r="N52" s="175" t="s">
        <v>224</v>
      </c>
      <c r="O52" s="175" t="s">
        <v>223</v>
      </c>
      <c r="P52" s="176" t="s">
        <v>224</v>
      </c>
      <c r="Q52" s="174"/>
    </row>
    <row r="53" spans="2:17">
      <c r="B53" s="177">
        <v>10</v>
      </c>
      <c r="C53" s="178">
        <v>90.662650602409627</v>
      </c>
      <c r="D53" s="178">
        <v>2.3491919640749023E-2</v>
      </c>
      <c r="E53" s="178">
        <v>76.655052264808361</v>
      </c>
      <c r="F53" s="178">
        <v>2.1427478217774153E-2</v>
      </c>
      <c r="G53" s="178">
        <v>111.63895486935866</v>
      </c>
      <c r="H53" s="178">
        <v>9.6286880842423553E-2</v>
      </c>
      <c r="I53" s="178">
        <v>87.140340575455099</v>
      </c>
      <c r="J53" s="178">
        <v>0.11816878823063603</v>
      </c>
      <c r="K53" s="178">
        <v>89.647577092511014</v>
      </c>
      <c r="L53" s="178">
        <v>3.8221988172245751E-2</v>
      </c>
      <c r="M53" s="178">
        <v>90.110650069156293</v>
      </c>
      <c r="N53" s="178">
        <v>1.0853519281451189E-3</v>
      </c>
      <c r="O53" s="178">
        <v>84.971098265895961</v>
      </c>
      <c r="P53" s="179">
        <v>2.8861501272920229E-2</v>
      </c>
      <c r="Q53" s="174"/>
    </row>
    <row r="54" spans="2:17">
      <c r="B54" s="177">
        <v>3.3333333333333335</v>
      </c>
      <c r="C54" s="178">
        <v>89.457831325301214</v>
      </c>
      <c r="D54" s="178">
        <v>3.3331632783204251E-2</v>
      </c>
      <c r="E54" s="178">
        <v>85.017421602787465</v>
      </c>
      <c r="F54" s="178">
        <v>7.7279429637873995E-3</v>
      </c>
      <c r="G54" s="178">
        <v>114.60807600950119</v>
      </c>
      <c r="H54" s="178">
        <v>1.4655062822519444E-3</v>
      </c>
      <c r="I54" s="178">
        <v>98.120963006459192</v>
      </c>
      <c r="J54" s="178">
        <v>3.6392090473993471E-2</v>
      </c>
      <c r="K54" s="178">
        <v>98.23788546255507</v>
      </c>
      <c r="L54" s="178">
        <v>3.8050589122146067E-2</v>
      </c>
      <c r="M54" s="178">
        <v>83.955739972337483</v>
      </c>
      <c r="N54" s="178">
        <v>0.13513078520204203</v>
      </c>
      <c r="O54" s="178">
        <v>82.514450867052034</v>
      </c>
      <c r="P54" s="179">
        <v>7.6778669761061055E-2</v>
      </c>
      <c r="Q54" s="174"/>
    </row>
    <row r="55" spans="2:17">
      <c r="B55" s="177">
        <v>1.1111111111111112</v>
      </c>
      <c r="C55" s="178">
        <v>85.843373493975903</v>
      </c>
      <c r="D55" s="178">
        <v>5.458368135475105E-2</v>
      </c>
      <c r="E55" s="178">
        <v>88.966318234610924</v>
      </c>
      <c r="F55" s="178">
        <v>4.4309563311950843E-2</v>
      </c>
      <c r="G55" s="178">
        <v>107.95724465558196</v>
      </c>
      <c r="H55" s="178">
        <v>5.7564248413426361E-2</v>
      </c>
      <c r="I55" s="178">
        <v>100.11743981209631</v>
      </c>
      <c r="J55" s="178">
        <v>2.4883523091608177E-3</v>
      </c>
      <c r="K55" s="178">
        <v>105.2863436123348</v>
      </c>
      <c r="L55" s="178">
        <v>1.1834423116093009E-2</v>
      </c>
      <c r="M55" s="178">
        <v>101.38312586445366</v>
      </c>
      <c r="N55" s="178">
        <v>3.0869600270081191E-2</v>
      </c>
      <c r="O55" s="178">
        <v>96.242774566473997</v>
      </c>
      <c r="P55" s="179">
        <v>8.4937751493879693E-3</v>
      </c>
      <c r="Q55" s="174"/>
    </row>
    <row r="56" spans="2:17">
      <c r="B56" s="177">
        <v>0.37037037037037041</v>
      </c>
      <c r="C56" s="178">
        <v>87.650602409638552</v>
      </c>
      <c r="D56" s="178">
        <v>4.3738563784734841E-2</v>
      </c>
      <c r="E56" s="178">
        <v>84.552845528455293</v>
      </c>
      <c r="F56" s="178">
        <v>3.108161675545262E-2</v>
      </c>
      <c r="G56" s="178">
        <v>105.58194774346794</v>
      </c>
      <c r="H56" s="178">
        <v>2.7043453948641792E-2</v>
      </c>
      <c r="I56" s="178">
        <v>99.941280093951846</v>
      </c>
      <c r="J56" s="178">
        <v>2.9912860308714075E-2</v>
      </c>
      <c r="K56" s="178">
        <v>102.6431718061674</v>
      </c>
      <c r="L56" s="178">
        <v>0</v>
      </c>
      <c r="M56" s="178">
        <v>92.669432918395572</v>
      </c>
      <c r="N56" s="178">
        <v>1.8996898599041506E-2</v>
      </c>
      <c r="O56" s="178">
        <v>91.329479768786129</v>
      </c>
      <c r="P56" s="179">
        <v>4.9228953120582494E-2</v>
      </c>
      <c r="Q56" s="174"/>
    </row>
    <row r="57" spans="2:17">
      <c r="B57" s="177">
        <v>0.1234567901234568</v>
      </c>
      <c r="C57" s="178">
        <v>84.638554216867476</v>
      </c>
      <c r="D57" s="178">
        <v>3.5229519347372465E-2</v>
      </c>
      <c r="E57" s="178">
        <v>86.178861788617894</v>
      </c>
      <c r="F57" s="178">
        <v>0</v>
      </c>
      <c r="G57" s="178">
        <v>103.08788598574822</v>
      </c>
      <c r="H57" s="178">
        <v>5.539546212060515E-2</v>
      </c>
      <c r="I57" s="178">
        <v>101.87903699354082</v>
      </c>
      <c r="J57" s="178">
        <v>1.5487064948177916E-2</v>
      </c>
      <c r="K57" s="178">
        <v>103.08370044052865</v>
      </c>
      <c r="L57" s="178">
        <v>2.4174590809796337E-2</v>
      </c>
      <c r="M57" s="178">
        <v>104.21853388658369</v>
      </c>
      <c r="N57" s="178">
        <v>1.7830164356396151E-2</v>
      </c>
      <c r="O57" s="178">
        <v>97.97687861271676</v>
      </c>
      <c r="P57" s="179">
        <v>1.2515164268788469E-2</v>
      </c>
      <c r="Q57" s="174"/>
    </row>
    <row r="58" spans="2:17">
      <c r="B58" s="177">
        <v>4.1152263374485597E-2</v>
      </c>
      <c r="C58" s="178">
        <v>88.855421686746979</v>
      </c>
      <c r="D58" s="178">
        <v>2.3969721396154088E-2</v>
      </c>
      <c r="E58" s="178">
        <v>83.62369337979095</v>
      </c>
      <c r="F58" s="178">
        <v>3.1426968052735427E-2</v>
      </c>
      <c r="G58" s="178">
        <v>103.80047505938242</v>
      </c>
      <c r="H58" s="178">
        <v>1.9417119849516318E-2</v>
      </c>
      <c r="I58" s="178">
        <v>101.29183793305931</v>
      </c>
      <c r="J58" s="178">
        <v>6.8046217783748975E-2</v>
      </c>
      <c r="K58" s="178">
        <v>103.74449339207047</v>
      </c>
      <c r="L58" s="178">
        <v>9.007729696643825E-3</v>
      </c>
      <c r="M58" s="178">
        <v>102.42047026279391</v>
      </c>
      <c r="N58" s="178">
        <v>2.3872612464096925E-2</v>
      </c>
      <c r="O58" s="178">
        <v>99.132947976878626</v>
      </c>
      <c r="P58" s="179">
        <v>8.2461432208343847E-3</v>
      </c>
      <c r="Q58" s="174"/>
    </row>
    <row r="59" spans="2:17">
      <c r="B59" s="177">
        <v>1.3717421124828532E-2</v>
      </c>
      <c r="C59" s="178">
        <v>91.566265060240966</v>
      </c>
      <c r="D59" s="178">
        <v>0</v>
      </c>
      <c r="E59" s="178">
        <v>89.663182346109181</v>
      </c>
      <c r="F59" s="178">
        <v>2.9310125645038224E-2</v>
      </c>
      <c r="G59" s="178">
        <v>105.93824228028504</v>
      </c>
      <c r="H59" s="178">
        <v>5.3905001256373437E-2</v>
      </c>
      <c r="I59" s="178">
        <v>105.40223135642984</v>
      </c>
      <c r="J59" s="178">
        <v>5.121107607479182E-2</v>
      </c>
      <c r="K59" s="178">
        <v>100</v>
      </c>
      <c r="L59" s="178">
        <v>6.2300156932736826E-3</v>
      </c>
      <c r="M59" s="178">
        <v>99.031811894882424</v>
      </c>
      <c r="N59" s="178">
        <v>1.5801268853330719E-2</v>
      </c>
      <c r="O59" s="178">
        <v>96.098265895953773</v>
      </c>
      <c r="P59" s="179">
        <v>5.3165923397484841E-2</v>
      </c>
      <c r="Q59" s="174"/>
    </row>
    <row r="60" spans="2:17">
      <c r="B60" s="177">
        <v>0</v>
      </c>
      <c r="C60" s="178">
        <v>100</v>
      </c>
      <c r="D60" s="178">
        <v>0</v>
      </c>
      <c r="E60" s="178">
        <v>100.00000000000001</v>
      </c>
      <c r="F60" s="178">
        <v>2.4637866940297806E-2</v>
      </c>
      <c r="G60" s="178">
        <v>100</v>
      </c>
      <c r="H60" s="178">
        <v>5.3746833724393241E-2</v>
      </c>
      <c r="I60" s="178">
        <v>100</v>
      </c>
      <c r="J60" s="178">
        <v>5.8129741260198112E-3</v>
      </c>
      <c r="K60" s="178">
        <v>100</v>
      </c>
      <c r="L60" s="178">
        <v>1.2460031386547063E-2</v>
      </c>
      <c r="M60" s="178">
        <v>100</v>
      </c>
      <c r="N60" s="178">
        <v>3.9120707119588557E-3</v>
      </c>
      <c r="O60" s="178">
        <v>100</v>
      </c>
      <c r="P60" s="179">
        <v>8.174644869208653E-3</v>
      </c>
      <c r="Q60" s="174"/>
    </row>
    <row r="61" spans="2:17" ht="16" thickBot="1">
      <c r="B61" s="180" t="s">
        <v>225</v>
      </c>
      <c r="C61" s="403" t="s">
        <v>226</v>
      </c>
      <c r="D61" s="403"/>
      <c r="E61" s="403" t="s">
        <v>226</v>
      </c>
      <c r="F61" s="403"/>
      <c r="G61" s="403" t="s">
        <v>226</v>
      </c>
      <c r="H61" s="403"/>
      <c r="I61" s="403" t="s">
        <v>226</v>
      </c>
      <c r="J61" s="403"/>
      <c r="K61" s="403" t="s">
        <v>226</v>
      </c>
      <c r="L61" s="403"/>
      <c r="M61" s="403" t="s">
        <v>226</v>
      </c>
      <c r="N61" s="403"/>
      <c r="O61" s="403" t="s">
        <v>226</v>
      </c>
      <c r="P61" s="404"/>
      <c r="Q61" s="174"/>
    </row>
    <row r="62" spans="2:17" ht="16" thickTop="1"/>
    <row r="65" spans="2:16" ht="16" thickBot="1"/>
    <row r="66" spans="2:16" ht="27.5" customHeight="1" thickTop="1">
      <c r="B66" s="405" t="s">
        <v>227</v>
      </c>
      <c r="C66" s="406"/>
      <c r="D66" s="406"/>
      <c r="E66" s="406"/>
      <c r="F66" s="406"/>
      <c r="G66" s="406"/>
      <c r="H66" s="406"/>
      <c r="I66" s="406"/>
      <c r="J66" s="406"/>
      <c r="K66" s="406"/>
      <c r="L66" s="406"/>
      <c r="M66" s="406"/>
      <c r="N66" s="406"/>
      <c r="O66" s="406"/>
      <c r="P66" s="407"/>
    </row>
    <row r="67" spans="2:16">
      <c r="B67" s="11"/>
      <c r="P67" s="12"/>
    </row>
    <row r="68" spans="2:16">
      <c r="B68" s="11"/>
      <c r="P68" s="12"/>
    </row>
    <row r="69" spans="2:16">
      <c r="B69" s="11"/>
      <c r="P69" s="12"/>
    </row>
    <row r="70" spans="2:16">
      <c r="B70" s="11"/>
      <c r="P70" s="12"/>
    </row>
    <row r="71" spans="2:16">
      <c r="B71" s="11"/>
      <c r="P71" s="12"/>
    </row>
    <row r="72" spans="2:16">
      <c r="B72" s="11"/>
      <c r="P72" s="12"/>
    </row>
    <row r="73" spans="2:16">
      <c r="B73" s="11"/>
      <c r="P73" s="12"/>
    </row>
    <row r="74" spans="2:16">
      <c r="B74" s="11"/>
      <c r="P74" s="12"/>
    </row>
    <row r="75" spans="2:16">
      <c r="B75" s="11"/>
      <c r="P75" s="12"/>
    </row>
    <row r="76" spans="2:16">
      <c r="B76" s="11"/>
      <c r="P76" s="12"/>
    </row>
    <row r="77" spans="2:16">
      <c r="B77" s="11"/>
      <c r="P77" s="12"/>
    </row>
    <row r="78" spans="2:16">
      <c r="B78" s="11"/>
      <c r="P78" s="12"/>
    </row>
    <row r="79" spans="2:16">
      <c r="B79" s="11"/>
      <c r="P79" s="12"/>
    </row>
    <row r="80" spans="2:16">
      <c r="B80" s="11"/>
      <c r="P80" s="12"/>
    </row>
    <row r="81" spans="2:16">
      <c r="B81" s="11"/>
      <c r="P81" s="12"/>
    </row>
    <row r="82" spans="2:16">
      <c r="B82" s="11"/>
      <c r="P82" s="12"/>
    </row>
    <row r="83" spans="2:16">
      <c r="B83" s="11"/>
      <c r="P83" s="12"/>
    </row>
    <row r="84" spans="2:16">
      <c r="B84" s="11"/>
      <c r="P84" s="12"/>
    </row>
    <row r="85" spans="2:16" ht="16" thickBot="1">
      <c r="B85" s="25"/>
      <c r="C85" s="26"/>
      <c r="D85" s="26"/>
      <c r="E85" s="26"/>
      <c r="F85" s="26"/>
      <c r="G85" s="26"/>
      <c r="H85" s="26"/>
      <c r="I85" s="26"/>
      <c r="J85" s="26"/>
      <c r="K85" s="26"/>
      <c r="L85" s="26"/>
      <c r="M85" s="26"/>
      <c r="N85" s="26"/>
      <c r="O85" s="26"/>
      <c r="P85" s="27"/>
    </row>
    <row r="86" spans="2:16" ht="16" thickTop="1"/>
    <row r="87" spans="2:16" ht="16" thickBot="1"/>
    <row r="88" spans="2:16" s="150" customFormat="1" ht="35.5" customHeight="1" thickTop="1">
      <c r="B88" s="329" t="s">
        <v>228</v>
      </c>
      <c r="C88" s="408"/>
      <c r="D88" s="408"/>
      <c r="E88" s="408"/>
      <c r="F88" s="408"/>
      <c r="G88" s="408"/>
      <c r="H88" s="408"/>
      <c r="I88" s="408"/>
      <c r="J88" s="408"/>
      <c r="K88" s="408"/>
      <c r="L88" s="408"/>
      <c r="M88" s="408"/>
      <c r="N88" s="408"/>
      <c r="O88" s="409"/>
    </row>
    <row r="89" spans="2:16" ht="16" thickBot="1">
      <c r="B89" s="181"/>
      <c r="C89" s="65"/>
      <c r="D89" s="65"/>
      <c r="E89" s="65"/>
      <c r="F89" s="65"/>
      <c r="G89" s="65"/>
      <c r="H89" s="65"/>
      <c r="I89" s="65"/>
      <c r="J89" s="65"/>
      <c r="K89" s="65"/>
      <c r="L89" s="67"/>
      <c r="M89" s="67"/>
      <c r="N89" s="65"/>
      <c r="O89" s="12"/>
    </row>
    <row r="90" spans="2:16" ht="17.5">
      <c r="B90" s="182" t="s">
        <v>141</v>
      </c>
      <c r="C90" s="338" t="s">
        <v>142</v>
      </c>
      <c r="D90" s="70" t="s">
        <v>143</v>
      </c>
      <c r="E90" s="71" t="s">
        <v>244</v>
      </c>
      <c r="F90" s="71" t="s">
        <v>245</v>
      </c>
      <c r="G90" s="71" t="s">
        <v>246</v>
      </c>
      <c r="H90" s="71" t="s">
        <v>247</v>
      </c>
      <c r="I90" s="71" t="s">
        <v>248</v>
      </c>
      <c r="J90" s="71" t="s">
        <v>249</v>
      </c>
      <c r="K90" s="71" t="s">
        <v>250</v>
      </c>
      <c r="L90" s="72" t="s">
        <v>251</v>
      </c>
      <c r="M90" s="72" t="s">
        <v>252</v>
      </c>
      <c r="N90" s="73" t="s">
        <v>144</v>
      </c>
      <c r="O90" s="12"/>
    </row>
    <row r="91" spans="2:16">
      <c r="B91" s="183" t="s">
        <v>145</v>
      </c>
      <c r="C91" s="339"/>
      <c r="D91" s="76" t="s">
        <v>146</v>
      </c>
      <c r="E91" s="76" t="s">
        <v>147</v>
      </c>
      <c r="F91" s="76" t="s">
        <v>147</v>
      </c>
      <c r="G91" s="76" t="s">
        <v>148</v>
      </c>
      <c r="H91" s="76" t="s">
        <v>149</v>
      </c>
      <c r="I91" s="76" t="s">
        <v>149</v>
      </c>
      <c r="J91" s="76" t="s">
        <v>147</v>
      </c>
      <c r="K91" s="76" t="s">
        <v>147</v>
      </c>
      <c r="L91" s="77" t="s">
        <v>150</v>
      </c>
      <c r="M91" s="77" t="s">
        <v>151</v>
      </c>
      <c r="N91" s="78" t="s">
        <v>229</v>
      </c>
      <c r="O91" s="12"/>
    </row>
    <row r="92" spans="2:16">
      <c r="B92" s="184">
        <v>101</v>
      </c>
      <c r="C92" s="80" t="s">
        <v>153</v>
      </c>
      <c r="D92" s="185">
        <v>1.0416666666666667</v>
      </c>
      <c r="E92" s="63">
        <v>1.8241338</v>
      </c>
      <c r="F92" s="63">
        <v>8.3000000000000004E-2</v>
      </c>
      <c r="G92" s="63">
        <v>441.154</v>
      </c>
      <c r="H92" s="63">
        <v>744.84981000000005</v>
      </c>
      <c r="I92" s="63">
        <v>785.18934000000002</v>
      </c>
      <c r="J92" s="63">
        <v>1.9509491999999999</v>
      </c>
      <c r="K92" s="63">
        <v>2.3969258999999998</v>
      </c>
      <c r="L92" s="63">
        <v>3174.7793999999999</v>
      </c>
      <c r="M92" s="63">
        <v>3485.7013000000002</v>
      </c>
      <c r="N92" s="82">
        <v>22.075355000000002</v>
      </c>
      <c r="O92" s="12"/>
    </row>
    <row r="93" spans="2:16">
      <c r="B93" s="184">
        <v>102</v>
      </c>
      <c r="C93" s="80" t="s">
        <v>153</v>
      </c>
      <c r="D93" s="185">
        <v>1.0101010101010102</v>
      </c>
      <c r="E93" s="63">
        <v>1.9598905</v>
      </c>
      <c r="F93" s="63">
        <v>8.3000000000000004E-2</v>
      </c>
      <c r="G93" s="63">
        <v>500.89499999999998</v>
      </c>
      <c r="H93" s="63">
        <v>946.74701000000005</v>
      </c>
      <c r="I93" s="63">
        <v>997.04696999999999</v>
      </c>
      <c r="J93" s="63">
        <v>1.9887683</v>
      </c>
      <c r="K93" s="63">
        <v>2.4346741000000001</v>
      </c>
      <c r="L93" s="63">
        <v>2466.3038999999999</v>
      </c>
      <c r="M93" s="63">
        <v>2864.2577999999999</v>
      </c>
      <c r="N93" s="82">
        <v>16.883189999999999</v>
      </c>
      <c r="O93" s="12"/>
    </row>
    <row r="94" spans="2:16">
      <c r="B94" s="184">
        <v>103</v>
      </c>
      <c r="C94" s="80" t="s">
        <v>153</v>
      </c>
      <c r="D94" s="185">
        <v>1.0167768174885612</v>
      </c>
      <c r="E94" s="63">
        <v>2.0295489999999998</v>
      </c>
      <c r="F94" s="63">
        <v>8.3000000000000004E-2</v>
      </c>
      <c r="G94" s="63">
        <v>373.964</v>
      </c>
      <c r="H94" s="63">
        <v>720.84646999999995</v>
      </c>
      <c r="I94" s="63">
        <v>760.00142000000005</v>
      </c>
      <c r="J94" s="63">
        <v>1.9504359</v>
      </c>
      <c r="K94" s="63">
        <v>2.4129573</v>
      </c>
      <c r="L94" s="63">
        <v>3238.4366</v>
      </c>
      <c r="M94" s="63">
        <v>3929.7042000000001</v>
      </c>
      <c r="N94" s="82">
        <v>22.368379999999998</v>
      </c>
      <c r="O94" s="12"/>
    </row>
    <row r="95" spans="2:16">
      <c r="B95" s="186" t="s">
        <v>154</v>
      </c>
      <c r="C95" s="84"/>
      <c r="D95" s="85">
        <f t="shared" ref="D95:N95" si="0">COUNT(D92:D94)</f>
        <v>3</v>
      </c>
      <c r="E95" s="85">
        <f t="shared" si="0"/>
        <v>3</v>
      </c>
      <c r="F95" s="85">
        <f t="shared" si="0"/>
        <v>3</v>
      </c>
      <c r="G95" s="85">
        <f t="shared" si="0"/>
        <v>3</v>
      </c>
      <c r="H95" s="85">
        <f t="shared" si="0"/>
        <v>3</v>
      </c>
      <c r="I95" s="85">
        <f t="shared" si="0"/>
        <v>3</v>
      </c>
      <c r="J95" s="85">
        <f t="shared" si="0"/>
        <v>3</v>
      </c>
      <c r="K95" s="85">
        <f t="shared" si="0"/>
        <v>3</v>
      </c>
      <c r="L95" s="85">
        <f t="shared" si="0"/>
        <v>3</v>
      </c>
      <c r="M95" s="85">
        <f t="shared" si="0"/>
        <v>3</v>
      </c>
      <c r="N95" s="86">
        <f t="shared" si="0"/>
        <v>3</v>
      </c>
      <c r="O95" s="12"/>
    </row>
    <row r="96" spans="2:16">
      <c r="B96" s="187" t="str">
        <f>B90&amp;"-Mean"</f>
        <v>G1-Mean</v>
      </c>
      <c r="C96" s="61"/>
      <c r="D96" s="63">
        <f>AVERAGEA(D92:D94)</f>
        <v>1.0228481647520793</v>
      </c>
      <c r="E96" s="88">
        <f>AVERAGEA(E92:E94)</f>
        <v>1.9378577666666665</v>
      </c>
      <c r="F96" s="88">
        <f t="shared" ref="F96:N96" si="1">AVERAGEA(F92:F94)</f>
        <v>8.3000000000000004E-2</v>
      </c>
      <c r="G96" s="88">
        <f t="shared" si="1"/>
        <v>438.67099999999999</v>
      </c>
      <c r="H96" s="88">
        <f t="shared" si="1"/>
        <v>804.14776333333339</v>
      </c>
      <c r="I96" s="88">
        <f t="shared" si="1"/>
        <v>847.41257666666661</v>
      </c>
      <c r="J96" s="88">
        <f t="shared" si="1"/>
        <v>1.9633844666666667</v>
      </c>
      <c r="K96" s="88">
        <f t="shared" si="1"/>
        <v>2.4148524333333334</v>
      </c>
      <c r="L96" s="88">
        <f t="shared" si="1"/>
        <v>2959.8399666666664</v>
      </c>
      <c r="M96" s="88">
        <f t="shared" si="1"/>
        <v>3426.5544333333332</v>
      </c>
      <c r="N96" s="89">
        <f t="shared" si="1"/>
        <v>20.442308333333333</v>
      </c>
      <c r="O96" s="12"/>
    </row>
    <row r="97" spans="2:15" ht="16" thickBot="1">
      <c r="B97" s="188" t="str">
        <f>B90&amp;"-SD"</f>
        <v>G1-SD</v>
      </c>
      <c r="C97" s="91"/>
      <c r="D97" s="189">
        <f>STDEV(D92:D94)</f>
        <v>1.6635612757001671E-2</v>
      </c>
      <c r="E97" s="93">
        <f>STDEV(E92:E94)</f>
        <v>0.10446498026306861</v>
      </c>
      <c r="F97" s="93">
        <f t="shared" ref="F97:N97" si="2">STDEV(F92:F94)</f>
        <v>0</v>
      </c>
      <c r="G97" s="93">
        <f t="shared" si="2"/>
        <v>63.501918530072885</v>
      </c>
      <c r="H97" s="93">
        <f t="shared" si="2"/>
        <v>124.07638351118391</v>
      </c>
      <c r="I97" s="93">
        <f t="shared" si="2"/>
        <v>130.19772110009438</v>
      </c>
      <c r="J97" s="93">
        <f t="shared" si="2"/>
        <v>2.1984542643487839E-2</v>
      </c>
      <c r="K97" s="93">
        <f t="shared" si="2"/>
        <v>1.8945323923684643E-2</v>
      </c>
      <c r="L97" s="93">
        <f t="shared" si="2"/>
        <v>428.59823448488976</v>
      </c>
      <c r="M97" s="93">
        <f t="shared" si="2"/>
        <v>535.18013013900531</v>
      </c>
      <c r="N97" s="94">
        <f t="shared" si="2"/>
        <v>3.0857670676281312</v>
      </c>
      <c r="O97" s="12"/>
    </row>
    <row r="98" spans="2:15" ht="16" thickBot="1">
      <c r="B98" s="11"/>
      <c r="O98" s="12"/>
    </row>
    <row r="99" spans="2:15" ht="17.5">
      <c r="B99" s="182" t="s">
        <v>155</v>
      </c>
      <c r="C99" s="338" t="s">
        <v>142</v>
      </c>
      <c r="D99" s="70" t="s">
        <v>143</v>
      </c>
      <c r="E99" s="71" t="s">
        <v>244</v>
      </c>
      <c r="F99" s="71" t="s">
        <v>245</v>
      </c>
      <c r="G99" s="71" t="s">
        <v>246</v>
      </c>
      <c r="H99" s="71" t="s">
        <v>247</v>
      </c>
      <c r="I99" s="71" t="s">
        <v>248</v>
      </c>
      <c r="J99" s="71" t="s">
        <v>249</v>
      </c>
      <c r="K99" s="71" t="s">
        <v>250</v>
      </c>
      <c r="L99" s="95" t="s">
        <v>156</v>
      </c>
      <c r="O99" s="12"/>
    </row>
    <row r="100" spans="2:15">
      <c r="B100" s="183" t="s">
        <v>145</v>
      </c>
      <c r="C100" s="340"/>
      <c r="D100" s="76" t="s">
        <v>146</v>
      </c>
      <c r="E100" s="76" t="s">
        <v>147</v>
      </c>
      <c r="F100" s="76" t="s">
        <v>147</v>
      </c>
      <c r="G100" s="76" t="s">
        <v>148</v>
      </c>
      <c r="H100" s="76" t="s">
        <v>157</v>
      </c>
      <c r="I100" s="76" t="s">
        <v>149</v>
      </c>
      <c r="J100" s="76" t="s">
        <v>147</v>
      </c>
      <c r="K100" s="76" t="s">
        <v>147</v>
      </c>
      <c r="L100" s="97" t="s">
        <v>158</v>
      </c>
      <c r="O100" s="12"/>
    </row>
    <row r="101" spans="2:15">
      <c r="B101" s="184">
        <v>201</v>
      </c>
      <c r="C101" s="80" t="s">
        <v>159</v>
      </c>
      <c r="D101" s="185">
        <v>2.9658922392486402</v>
      </c>
      <c r="E101" s="63">
        <v>1.9637777000000001</v>
      </c>
      <c r="F101" s="63">
        <v>2</v>
      </c>
      <c r="G101" s="63">
        <v>371.28899999999999</v>
      </c>
      <c r="H101" s="63">
        <v>1941.3083999999999</v>
      </c>
      <c r="I101" s="63">
        <v>2154.0100000000002</v>
      </c>
      <c r="J101" s="63">
        <v>3.3259102999999999</v>
      </c>
      <c r="K101" s="63">
        <v>4.0672246999999997</v>
      </c>
      <c r="L101" s="82">
        <f>H101*D96/(H96*D101)*100</f>
        <v>83.255796122801712</v>
      </c>
      <c r="O101" s="12"/>
    </row>
    <row r="102" spans="2:15">
      <c r="B102" s="184">
        <v>202</v>
      </c>
      <c r="C102" s="80" t="s">
        <v>159</v>
      </c>
      <c r="D102" s="185">
        <v>2.9397354238118569</v>
      </c>
      <c r="E102" s="63">
        <v>3.2447542</v>
      </c>
      <c r="F102" s="63">
        <v>2</v>
      </c>
      <c r="G102" s="63">
        <v>366.048</v>
      </c>
      <c r="H102" s="63">
        <v>2688.2959000000001</v>
      </c>
      <c r="I102" s="63">
        <v>2704.491</v>
      </c>
      <c r="J102" s="63">
        <v>5.0109586000000004</v>
      </c>
      <c r="K102" s="63">
        <v>5.1527007999999999</v>
      </c>
      <c r="L102" s="82">
        <f>H102*D96/(H96*D102)*100</f>
        <v>116.31725268210815</v>
      </c>
      <c r="O102" s="12"/>
    </row>
    <row r="103" spans="2:15">
      <c r="B103" s="184">
        <v>203</v>
      </c>
      <c r="C103" s="80" t="s">
        <v>159</v>
      </c>
      <c r="D103" s="185">
        <v>3.0441400304414001</v>
      </c>
      <c r="E103" s="63">
        <v>2.6866363999999998</v>
      </c>
      <c r="F103" s="63">
        <v>4</v>
      </c>
      <c r="G103" s="63">
        <v>512.91200000000003</v>
      </c>
      <c r="H103" s="63">
        <v>3665.6318999999999</v>
      </c>
      <c r="I103" s="63">
        <v>3675.848</v>
      </c>
      <c r="J103" s="63">
        <v>5.4296068000000002</v>
      </c>
      <c r="K103" s="63">
        <v>5.4919909999999996</v>
      </c>
      <c r="L103" s="82">
        <f>H103*D96/(H96*D103)*100</f>
        <v>153.16500066117152</v>
      </c>
      <c r="O103" s="12"/>
    </row>
    <row r="104" spans="2:15">
      <c r="B104" s="186" t="s">
        <v>154</v>
      </c>
      <c r="C104" s="84"/>
      <c r="D104" s="85">
        <f t="shared" ref="D104:L104" si="3">COUNT(D101:D103)</f>
        <v>3</v>
      </c>
      <c r="E104" s="85">
        <f t="shared" si="3"/>
        <v>3</v>
      </c>
      <c r="F104" s="85">
        <f t="shared" si="3"/>
        <v>3</v>
      </c>
      <c r="G104" s="85">
        <f t="shared" si="3"/>
        <v>3</v>
      </c>
      <c r="H104" s="85">
        <f t="shared" si="3"/>
        <v>3</v>
      </c>
      <c r="I104" s="85">
        <f t="shared" si="3"/>
        <v>3</v>
      </c>
      <c r="J104" s="85">
        <f t="shared" si="3"/>
        <v>3</v>
      </c>
      <c r="K104" s="85">
        <f t="shared" si="3"/>
        <v>3</v>
      </c>
      <c r="L104" s="86">
        <f t="shared" si="3"/>
        <v>3</v>
      </c>
      <c r="O104" s="12"/>
    </row>
    <row r="105" spans="2:15">
      <c r="B105" s="187" t="str">
        <f>B99&amp;"-Mean"</f>
        <v>G2-Mean</v>
      </c>
      <c r="C105" s="61"/>
      <c r="D105" s="63">
        <f>AVERAGEA(D101:D103)</f>
        <v>2.9832558978339656</v>
      </c>
      <c r="E105" s="88">
        <f t="shared" ref="E105:L105" si="4">AVERAGEA(E101:E103)</f>
        <v>2.6317227666666665</v>
      </c>
      <c r="F105" s="88">
        <f t="shared" si="4"/>
        <v>2.6666666666666665</v>
      </c>
      <c r="G105" s="88">
        <f t="shared" si="4"/>
        <v>416.74966666666666</v>
      </c>
      <c r="H105" s="88">
        <f t="shared" si="4"/>
        <v>2765.0787333333333</v>
      </c>
      <c r="I105" s="88">
        <f t="shared" si="4"/>
        <v>2844.7829999999999</v>
      </c>
      <c r="J105" s="88">
        <f t="shared" si="4"/>
        <v>4.5888252333333339</v>
      </c>
      <c r="K105" s="88">
        <f t="shared" si="4"/>
        <v>4.9039721666666658</v>
      </c>
      <c r="L105" s="89">
        <f t="shared" si="4"/>
        <v>117.57934982202714</v>
      </c>
      <c r="O105" s="12"/>
    </row>
    <row r="106" spans="2:15" ht="16" thickBot="1">
      <c r="B106" s="188" t="str">
        <f>B99&amp;"-SD"</f>
        <v>G2-SD</v>
      </c>
      <c r="C106" s="91"/>
      <c r="D106" s="189">
        <f t="shared" ref="D106:L106" si="5">STDEV(D101:D103)</f>
        <v>5.4324975388565309E-2</v>
      </c>
      <c r="E106" s="93">
        <f t="shared" si="5"/>
        <v>0.64225137503353269</v>
      </c>
      <c r="F106" s="93">
        <f t="shared" si="5"/>
        <v>1.1547005383792517</v>
      </c>
      <c r="G106" s="93">
        <f t="shared" si="5"/>
        <v>83.320242344422809</v>
      </c>
      <c r="H106" s="93">
        <f t="shared" si="5"/>
        <v>864.72225933191226</v>
      </c>
      <c r="I106" s="93">
        <f t="shared" si="5"/>
        <v>770.55766072955271</v>
      </c>
      <c r="J106" s="93">
        <f t="shared" si="5"/>
        <v>1.1135673196839349</v>
      </c>
      <c r="K106" s="93">
        <f t="shared" si="5"/>
        <v>0.74423732920610219</v>
      </c>
      <c r="L106" s="94">
        <f t="shared" si="5"/>
        <v>34.971686929426866</v>
      </c>
      <c r="O106" s="12"/>
    </row>
    <row r="107" spans="2:15" ht="16" thickBot="1">
      <c r="B107" s="25"/>
      <c r="C107" s="26"/>
      <c r="D107" s="26"/>
      <c r="E107" s="26"/>
      <c r="F107" s="26"/>
      <c r="G107" s="26"/>
      <c r="H107" s="26"/>
      <c r="I107" s="26"/>
      <c r="J107" s="26"/>
      <c r="K107" s="26"/>
      <c r="L107" s="26"/>
      <c r="M107" s="26"/>
      <c r="N107" s="26"/>
      <c r="O107" s="27"/>
    </row>
    <row r="108" spans="2:15" ht="16" thickTop="1"/>
    <row r="109" spans="2:15" ht="16" thickBot="1"/>
    <row r="110" spans="2:15" ht="31" customHeight="1" thickTop="1" thickBot="1">
      <c r="B110" s="329" t="s">
        <v>230</v>
      </c>
      <c r="C110" s="330"/>
      <c r="D110" s="330"/>
      <c r="E110" s="330"/>
      <c r="F110" s="330"/>
      <c r="G110" s="330"/>
      <c r="H110" s="330"/>
      <c r="I110" s="330"/>
      <c r="J110" s="330"/>
      <c r="K110" s="330"/>
      <c r="L110" s="330"/>
      <c r="M110" s="330"/>
      <c r="N110" s="330"/>
      <c r="O110" s="331"/>
    </row>
    <row r="111" spans="2:15" ht="17.5">
      <c r="B111" s="182" t="s">
        <v>141</v>
      </c>
      <c r="C111" s="338" t="s">
        <v>142</v>
      </c>
      <c r="D111" s="70" t="s">
        <v>143</v>
      </c>
      <c r="E111" s="71" t="s">
        <v>244</v>
      </c>
      <c r="F111" s="71" t="s">
        <v>245</v>
      </c>
      <c r="G111" s="71" t="s">
        <v>246</v>
      </c>
      <c r="H111" s="71" t="s">
        <v>247</v>
      </c>
      <c r="I111" s="71" t="s">
        <v>248</v>
      </c>
      <c r="J111" s="71" t="s">
        <v>249</v>
      </c>
      <c r="K111" s="71" t="s">
        <v>250</v>
      </c>
      <c r="L111" s="72" t="s">
        <v>251</v>
      </c>
      <c r="M111" s="72" t="s">
        <v>252</v>
      </c>
      <c r="N111" s="73" t="s">
        <v>144</v>
      </c>
      <c r="O111" s="12"/>
    </row>
    <row r="112" spans="2:15">
      <c r="B112" s="183" t="s">
        <v>145</v>
      </c>
      <c r="C112" s="339"/>
      <c r="D112" s="76" t="s">
        <v>146</v>
      </c>
      <c r="E112" s="76" t="s">
        <v>147</v>
      </c>
      <c r="F112" s="76" t="s">
        <v>147</v>
      </c>
      <c r="G112" s="76" t="s">
        <v>148</v>
      </c>
      <c r="H112" s="76" t="s">
        <v>149</v>
      </c>
      <c r="I112" s="76" t="s">
        <v>149</v>
      </c>
      <c r="J112" s="76" t="s">
        <v>147</v>
      </c>
      <c r="K112" s="76" t="s">
        <v>147</v>
      </c>
      <c r="L112" s="77" t="s">
        <v>150</v>
      </c>
      <c r="M112" s="77" t="s">
        <v>151</v>
      </c>
      <c r="N112" s="78" t="s">
        <v>229</v>
      </c>
      <c r="O112" s="12"/>
    </row>
    <row r="113" spans="2:15">
      <c r="B113" s="184">
        <v>101</v>
      </c>
      <c r="C113" s="80" t="s">
        <v>153</v>
      </c>
      <c r="D113" s="185">
        <v>1</v>
      </c>
      <c r="E113" s="63">
        <v>9.3486256999999995</v>
      </c>
      <c r="F113" s="63">
        <v>8.3000000000000004E-2</v>
      </c>
      <c r="G113" s="63">
        <v>276.125</v>
      </c>
      <c r="H113" s="63">
        <v>787.31992000000002</v>
      </c>
      <c r="I113" s="63">
        <v>861.93538000000001</v>
      </c>
      <c r="J113" s="63">
        <v>4.3138927000000002</v>
      </c>
      <c r="K113" s="63">
        <v>7.1856192999999999</v>
      </c>
      <c r="L113" s="63">
        <v>8336.6103000000003</v>
      </c>
      <c r="M113" s="63">
        <v>15647.594999999999</v>
      </c>
      <c r="N113" s="82">
        <v>19.336329999999997</v>
      </c>
      <c r="O113" s="12"/>
    </row>
    <row r="114" spans="2:15">
      <c r="B114" s="184">
        <v>102</v>
      </c>
      <c r="C114" s="80" t="s">
        <v>153</v>
      </c>
      <c r="D114" s="185">
        <v>1.0101010101010102</v>
      </c>
      <c r="E114" s="63">
        <v>7.9596365000000002</v>
      </c>
      <c r="F114" s="63">
        <v>8.3000000000000004E-2</v>
      </c>
      <c r="G114" s="63">
        <v>287.11399999999998</v>
      </c>
      <c r="H114" s="63">
        <v>753.83965000000001</v>
      </c>
      <c r="I114" s="63">
        <v>812.29037000000005</v>
      </c>
      <c r="J114" s="63">
        <v>4.4500852999999996</v>
      </c>
      <c r="K114" s="63">
        <v>6.6831725000000004</v>
      </c>
      <c r="L114" s="63">
        <v>8309.8415000000005</v>
      </c>
      <c r="M114" s="63">
        <v>14278.343999999999</v>
      </c>
      <c r="N114" s="82">
        <v>20.723295</v>
      </c>
      <c r="O114" s="12"/>
    </row>
    <row r="115" spans="2:15">
      <c r="B115" s="184">
        <v>103</v>
      </c>
      <c r="C115" s="80" t="s">
        <v>153</v>
      </c>
      <c r="D115" s="185">
        <v>1</v>
      </c>
      <c r="E115" s="63">
        <v>9.237114</v>
      </c>
      <c r="F115" s="63">
        <v>8.3000000000000004E-2</v>
      </c>
      <c r="G115" s="63">
        <v>250.542</v>
      </c>
      <c r="H115" s="63">
        <v>1038.6541</v>
      </c>
      <c r="I115" s="63">
        <v>1172.6211000000001</v>
      </c>
      <c r="J115" s="63">
        <v>5.5147016999999998</v>
      </c>
      <c r="K115" s="63">
        <v>9.1490472</v>
      </c>
      <c r="L115" s="63">
        <v>7802.2196000000004</v>
      </c>
      <c r="M115" s="63">
        <v>11364.574000000001</v>
      </c>
      <c r="N115" s="82">
        <v>14.213173333333334</v>
      </c>
      <c r="O115" s="12"/>
    </row>
    <row r="116" spans="2:15">
      <c r="B116" s="186" t="s">
        <v>154</v>
      </c>
      <c r="C116" s="84"/>
      <c r="D116" s="85">
        <f t="shared" ref="D116:N116" si="6">COUNT(D113:D115)</f>
        <v>3</v>
      </c>
      <c r="E116" s="85">
        <f t="shared" si="6"/>
        <v>3</v>
      </c>
      <c r="F116" s="85">
        <f t="shared" si="6"/>
        <v>3</v>
      </c>
      <c r="G116" s="85">
        <f t="shared" si="6"/>
        <v>3</v>
      </c>
      <c r="H116" s="85">
        <f t="shared" si="6"/>
        <v>3</v>
      </c>
      <c r="I116" s="85">
        <f t="shared" si="6"/>
        <v>3</v>
      </c>
      <c r="J116" s="85">
        <f t="shared" si="6"/>
        <v>3</v>
      </c>
      <c r="K116" s="85">
        <f t="shared" si="6"/>
        <v>3</v>
      </c>
      <c r="L116" s="85">
        <f t="shared" si="6"/>
        <v>3</v>
      </c>
      <c r="M116" s="85">
        <f t="shared" si="6"/>
        <v>3</v>
      </c>
      <c r="N116" s="86">
        <f t="shared" si="6"/>
        <v>3</v>
      </c>
      <c r="O116" s="12"/>
    </row>
    <row r="117" spans="2:15">
      <c r="B117" s="187" t="str">
        <f>B111&amp;"-Mean"</f>
        <v>G1-Mean</v>
      </c>
      <c r="C117" s="61"/>
      <c r="D117" s="63">
        <f>AVERAGEA(D113:D115)</f>
        <v>1.0033670033670035</v>
      </c>
      <c r="E117" s="88">
        <f>AVERAGEA(E113:E115)</f>
        <v>8.8484587333333327</v>
      </c>
      <c r="F117" s="88">
        <f t="shared" ref="F117:N117" si="7">AVERAGEA(F113:F115)</f>
        <v>8.3000000000000004E-2</v>
      </c>
      <c r="G117" s="88">
        <f t="shared" si="7"/>
        <v>271.26033333333334</v>
      </c>
      <c r="H117" s="88">
        <f t="shared" si="7"/>
        <v>859.93789000000004</v>
      </c>
      <c r="I117" s="88">
        <f t="shared" si="7"/>
        <v>948.94894999999997</v>
      </c>
      <c r="J117" s="88">
        <f t="shared" si="7"/>
        <v>4.7595599000000002</v>
      </c>
      <c r="K117" s="88">
        <f t="shared" si="7"/>
        <v>7.672613000000001</v>
      </c>
      <c r="L117" s="88">
        <f t="shared" si="7"/>
        <v>8149.5571333333346</v>
      </c>
      <c r="M117" s="88">
        <f t="shared" si="7"/>
        <v>13763.504333333332</v>
      </c>
      <c r="N117" s="89">
        <f t="shared" si="7"/>
        <v>18.090932777777777</v>
      </c>
      <c r="O117" s="12"/>
    </row>
    <row r="118" spans="2:15" ht="16" thickBot="1">
      <c r="B118" s="188" t="str">
        <f>B111&amp;"-SD"</f>
        <v>G1-SD</v>
      </c>
      <c r="C118" s="91"/>
      <c r="D118" s="189">
        <f>STDEV(D113:D115)</f>
        <v>5.8318209009053483E-3</v>
      </c>
      <c r="E118" s="93">
        <f>STDEV(E113:E115)</f>
        <v>0.77175931264867992</v>
      </c>
      <c r="F118" s="93">
        <f t="shared" ref="F118:N118" si="8">STDEV(F113:F115)</f>
        <v>0</v>
      </c>
      <c r="G118" s="93">
        <f t="shared" si="8"/>
        <v>18.765034834322392</v>
      </c>
      <c r="H118" s="93">
        <f t="shared" si="8"/>
        <v>155.67544734925795</v>
      </c>
      <c r="I118" s="93">
        <f t="shared" si="8"/>
        <v>195.28973288089711</v>
      </c>
      <c r="J118" s="93">
        <f t="shared" si="8"/>
        <v>0.65750776394968724</v>
      </c>
      <c r="K118" s="93">
        <f t="shared" si="8"/>
        <v>1.3030758446478781</v>
      </c>
      <c r="L118" s="93">
        <f t="shared" si="8"/>
        <v>301.10075341972049</v>
      </c>
      <c r="M118" s="93">
        <f t="shared" si="8"/>
        <v>2187.4327723133133</v>
      </c>
      <c r="N118" s="94">
        <f t="shared" si="8"/>
        <v>3.42909342385708</v>
      </c>
      <c r="O118" s="12"/>
    </row>
    <row r="119" spans="2:15" ht="16" thickBot="1">
      <c r="B119" s="11"/>
      <c r="O119" s="12"/>
    </row>
    <row r="120" spans="2:15" ht="17.5">
      <c r="B120" s="182" t="s">
        <v>155</v>
      </c>
      <c r="C120" s="338" t="s">
        <v>142</v>
      </c>
      <c r="D120" s="70" t="s">
        <v>143</v>
      </c>
      <c r="E120" s="71" t="s">
        <v>244</v>
      </c>
      <c r="F120" s="71" t="s">
        <v>245</v>
      </c>
      <c r="G120" s="71" t="s">
        <v>246</v>
      </c>
      <c r="H120" s="71" t="s">
        <v>247</v>
      </c>
      <c r="I120" s="71" t="s">
        <v>248</v>
      </c>
      <c r="J120" s="71" t="s">
        <v>249</v>
      </c>
      <c r="K120" s="71" t="s">
        <v>250</v>
      </c>
      <c r="L120" s="95" t="s">
        <v>156</v>
      </c>
      <c r="O120" s="12"/>
    </row>
    <row r="121" spans="2:15">
      <c r="B121" s="183" t="s">
        <v>145</v>
      </c>
      <c r="C121" s="340"/>
      <c r="D121" s="76" t="s">
        <v>146</v>
      </c>
      <c r="E121" s="76" t="s">
        <v>147</v>
      </c>
      <c r="F121" s="76" t="s">
        <v>147</v>
      </c>
      <c r="G121" s="76" t="s">
        <v>148</v>
      </c>
      <c r="H121" s="76" t="s">
        <v>157</v>
      </c>
      <c r="I121" s="76" t="s">
        <v>149</v>
      </c>
      <c r="J121" s="76" t="s">
        <v>147</v>
      </c>
      <c r="K121" s="76" t="s">
        <v>147</v>
      </c>
      <c r="L121" s="97" t="s">
        <v>158</v>
      </c>
      <c r="O121" s="12"/>
    </row>
    <row r="122" spans="2:15">
      <c r="B122" s="184">
        <v>201</v>
      </c>
      <c r="C122" s="80" t="s">
        <v>159</v>
      </c>
      <c r="D122" s="185">
        <v>3.1304347826086958</v>
      </c>
      <c r="E122" s="63">
        <v>11.036951</v>
      </c>
      <c r="F122" s="63">
        <v>2</v>
      </c>
      <c r="G122" s="63">
        <v>86.916300000000007</v>
      </c>
      <c r="H122" s="63">
        <v>1149.0201</v>
      </c>
      <c r="I122" s="63">
        <v>1449.0866000000001</v>
      </c>
      <c r="J122" s="63">
        <v>8.3227420999999993</v>
      </c>
      <c r="K122" s="63">
        <v>14.866288000000001</v>
      </c>
      <c r="L122" s="82">
        <f>H122*D117/(H117*D122)*100</f>
        <v>42.826806904213122</v>
      </c>
      <c r="O122" s="12"/>
    </row>
    <row r="123" spans="2:15">
      <c r="B123" s="184">
        <v>202</v>
      </c>
      <c r="C123" s="80" t="s">
        <v>159</v>
      </c>
      <c r="D123" s="185">
        <v>3.0000000000000004</v>
      </c>
      <c r="E123" s="63">
        <v>10.274851999999999</v>
      </c>
      <c r="F123" s="63">
        <v>2</v>
      </c>
      <c r="G123" s="63">
        <v>96.781400000000005</v>
      </c>
      <c r="H123" s="63">
        <v>1119.5539000000001</v>
      </c>
      <c r="I123" s="63">
        <v>1388.9113</v>
      </c>
      <c r="J123" s="63">
        <v>8.0991627000000008</v>
      </c>
      <c r="K123" s="63">
        <v>14.057658999999999</v>
      </c>
      <c r="L123" s="82">
        <f>H123*D117/(H117*D123)*100</f>
        <v>43.542812987375243</v>
      </c>
      <c r="O123" s="12"/>
    </row>
    <row r="124" spans="2:15">
      <c r="B124" s="184">
        <v>203</v>
      </c>
      <c r="C124" s="80" t="s">
        <v>159</v>
      </c>
      <c r="D124" s="185">
        <v>2.91588785046729</v>
      </c>
      <c r="E124" s="63">
        <v>8.7366688000000003</v>
      </c>
      <c r="F124" s="63">
        <v>2</v>
      </c>
      <c r="G124" s="63">
        <v>150.22499999999999</v>
      </c>
      <c r="H124" s="63">
        <v>1599.1871000000001</v>
      </c>
      <c r="I124" s="63">
        <v>1878.1894</v>
      </c>
      <c r="J124" s="63">
        <v>7.6742856000000002</v>
      </c>
      <c r="K124" s="63">
        <v>11.971804000000001</v>
      </c>
      <c r="L124" s="82">
        <f>H124*D117/(H117*D124)*100</f>
        <v>63.991338051478799</v>
      </c>
      <c r="O124" s="12"/>
    </row>
    <row r="125" spans="2:15">
      <c r="B125" s="186" t="s">
        <v>154</v>
      </c>
      <c r="C125" s="84"/>
      <c r="D125" s="85">
        <f t="shared" ref="D125:L125" si="9">COUNT(D122:D124)</f>
        <v>3</v>
      </c>
      <c r="E125" s="85">
        <f t="shared" si="9"/>
        <v>3</v>
      </c>
      <c r="F125" s="85">
        <f t="shared" si="9"/>
        <v>3</v>
      </c>
      <c r="G125" s="85">
        <f t="shared" si="9"/>
        <v>3</v>
      </c>
      <c r="H125" s="85">
        <f t="shared" si="9"/>
        <v>3</v>
      </c>
      <c r="I125" s="85">
        <f t="shared" si="9"/>
        <v>3</v>
      </c>
      <c r="J125" s="85">
        <f t="shared" si="9"/>
        <v>3</v>
      </c>
      <c r="K125" s="85">
        <f t="shared" si="9"/>
        <v>3</v>
      </c>
      <c r="L125" s="86">
        <f t="shared" si="9"/>
        <v>3</v>
      </c>
      <c r="O125" s="12"/>
    </row>
    <row r="126" spans="2:15">
      <c r="B126" s="187" t="str">
        <f>B120&amp;"-Mean"</f>
        <v>G2-Mean</v>
      </c>
      <c r="C126" s="61"/>
      <c r="D126" s="63">
        <f>AVERAGEA(D122:D124)</f>
        <v>3.0154408776919954</v>
      </c>
      <c r="E126" s="88">
        <f t="shared" ref="E126:L126" si="10">AVERAGEA(E122:E124)</f>
        <v>10.016157266666665</v>
      </c>
      <c r="F126" s="88">
        <f t="shared" si="10"/>
        <v>2</v>
      </c>
      <c r="G126" s="88">
        <f t="shared" si="10"/>
        <v>111.30756666666666</v>
      </c>
      <c r="H126" s="88">
        <f t="shared" si="10"/>
        <v>1289.2537</v>
      </c>
      <c r="I126" s="88">
        <f t="shared" si="10"/>
        <v>1572.0624333333335</v>
      </c>
      <c r="J126" s="88">
        <f t="shared" si="10"/>
        <v>8.032063466666667</v>
      </c>
      <c r="K126" s="88">
        <f t="shared" si="10"/>
        <v>13.631917</v>
      </c>
      <c r="L126" s="89">
        <f t="shared" si="10"/>
        <v>50.120319314355726</v>
      </c>
      <c r="O126" s="12"/>
    </row>
    <row r="127" spans="2:15" ht="16" thickBot="1">
      <c r="B127" s="188" t="str">
        <f>B120&amp;"-SD"</f>
        <v>G2-SD</v>
      </c>
      <c r="C127" s="91"/>
      <c r="D127" s="189">
        <f t="shared" ref="D127:L127" si="11">STDEV(D122:D124)</f>
        <v>0.10810370969928183</v>
      </c>
      <c r="E127" s="93">
        <f t="shared" si="11"/>
        <v>1.1717579842697947</v>
      </c>
      <c r="F127" s="93">
        <f t="shared" si="11"/>
        <v>0</v>
      </c>
      <c r="G127" s="93">
        <f t="shared" si="11"/>
        <v>34.062516237696535</v>
      </c>
      <c r="H127" s="93">
        <f t="shared" si="11"/>
        <v>268.81424546009498</v>
      </c>
      <c r="I127" s="93">
        <f t="shared" si="11"/>
        <v>266.81558513873051</v>
      </c>
      <c r="J127" s="93">
        <f t="shared" si="11"/>
        <v>0.32939442684038106</v>
      </c>
      <c r="K127" s="93">
        <f t="shared" si="11"/>
        <v>1.4934696496705246</v>
      </c>
      <c r="L127" s="94">
        <f t="shared" si="11"/>
        <v>12.017988050501426</v>
      </c>
      <c r="O127" s="12"/>
    </row>
    <row r="128" spans="2:15" ht="16" thickBot="1">
      <c r="B128" s="25"/>
      <c r="C128" s="26"/>
      <c r="D128" s="26"/>
      <c r="E128" s="26"/>
      <c r="F128" s="26"/>
      <c r="G128" s="26"/>
      <c r="H128" s="26"/>
      <c r="I128" s="26"/>
      <c r="J128" s="26"/>
      <c r="K128" s="26"/>
      <c r="L128" s="26"/>
      <c r="M128" s="26"/>
      <c r="N128" s="26"/>
      <c r="O128" s="27"/>
    </row>
    <row r="129" spans="2:13" ht="16" thickTop="1"/>
    <row r="131" spans="2:13" ht="16" thickBot="1"/>
    <row r="132" spans="2:13" ht="29" customHeight="1" thickTop="1">
      <c r="B132" s="405" t="s">
        <v>231</v>
      </c>
      <c r="C132" s="416"/>
      <c r="D132" s="416"/>
      <c r="E132" s="416"/>
      <c r="F132" s="416"/>
      <c r="G132" s="416"/>
      <c r="H132" s="416"/>
      <c r="I132" s="416"/>
      <c r="J132" s="416"/>
      <c r="K132" s="416"/>
      <c r="L132" s="416"/>
      <c r="M132" s="417"/>
    </row>
    <row r="133" spans="2:13">
      <c r="B133" s="11"/>
      <c r="M133" s="12"/>
    </row>
    <row r="134" spans="2:13">
      <c r="B134" s="11"/>
      <c r="M134" s="12"/>
    </row>
    <row r="135" spans="2:13">
      <c r="B135" s="11"/>
      <c r="M135" s="12"/>
    </row>
    <row r="136" spans="2:13">
      <c r="B136" s="11"/>
      <c r="M136" s="12"/>
    </row>
    <row r="137" spans="2:13">
      <c r="B137" s="11"/>
      <c r="M137" s="12"/>
    </row>
    <row r="138" spans="2:13">
      <c r="B138" s="11"/>
      <c r="M138" s="12"/>
    </row>
    <row r="139" spans="2:13">
      <c r="B139" s="11"/>
      <c r="M139" s="12"/>
    </row>
    <row r="140" spans="2:13">
      <c r="B140" s="11"/>
      <c r="M140" s="12"/>
    </row>
    <row r="141" spans="2:13">
      <c r="B141" s="11"/>
      <c r="M141" s="12"/>
    </row>
    <row r="142" spans="2:13">
      <c r="B142" s="11"/>
      <c r="M142" s="12"/>
    </row>
    <row r="143" spans="2:13" ht="16" thickBot="1">
      <c r="B143" s="25"/>
      <c r="C143" s="26"/>
      <c r="D143" s="26"/>
      <c r="E143" s="26"/>
      <c r="F143" s="26"/>
      <c r="G143" s="26"/>
      <c r="H143" s="26"/>
      <c r="I143" s="26"/>
      <c r="J143" s="26"/>
      <c r="K143" s="26"/>
      <c r="L143" s="26"/>
      <c r="M143" s="27"/>
    </row>
    <row r="144" spans="2:13" ht="16" thickTop="1"/>
    <row r="146" spans="2:10" ht="16" thickBot="1"/>
    <row r="147" spans="2:10" ht="37.5" customHeight="1" thickTop="1">
      <c r="B147" s="329" t="s">
        <v>232</v>
      </c>
      <c r="C147" s="408"/>
      <c r="D147" s="408"/>
      <c r="E147" s="408"/>
      <c r="F147" s="408"/>
      <c r="G147" s="408"/>
      <c r="H147" s="408"/>
      <c r="I147" s="408"/>
      <c r="J147" s="409"/>
    </row>
    <row r="148" spans="2:10">
      <c r="B148" s="418" t="s">
        <v>233</v>
      </c>
      <c r="C148" s="419"/>
      <c r="D148" s="419"/>
      <c r="E148" s="419"/>
      <c r="F148" s="419"/>
      <c r="G148" s="419"/>
      <c r="H148" s="419"/>
      <c r="I148" s="419"/>
      <c r="J148" s="420"/>
    </row>
    <row r="149" spans="2:10">
      <c r="B149" s="11"/>
      <c r="J149" s="12"/>
    </row>
    <row r="150" spans="2:10">
      <c r="B150" s="11"/>
      <c r="J150" s="12"/>
    </row>
    <row r="151" spans="2:10">
      <c r="B151" s="11"/>
      <c r="J151" s="12"/>
    </row>
    <row r="152" spans="2:10">
      <c r="B152" s="11"/>
      <c r="J152" s="12"/>
    </row>
    <row r="153" spans="2:10">
      <c r="B153" s="11"/>
      <c r="J153" s="12"/>
    </row>
    <row r="154" spans="2:10">
      <c r="B154" s="11"/>
      <c r="J154" s="12"/>
    </row>
    <row r="155" spans="2:10">
      <c r="B155" s="11"/>
      <c r="J155" s="12"/>
    </row>
    <row r="156" spans="2:10">
      <c r="B156" s="11"/>
      <c r="J156" s="12"/>
    </row>
    <row r="157" spans="2:10">
      <c r="B157" s="11"/>
      <c r="J157" s="12"/>
    </row>
    <row r="158" spans="2:10">
      <c r="B158" s="11"/>
      <c r="J158" s="12"/>
    </row>
    <row r="159" spans="2:10">
      <c r="B159" s="11"/>
      <c r="J159" s="12"/>
    </row>
    <row r="160" spans="2:10">
      <c r="B160" s="11"/>
      <c r="J160" s="12"/>
    </row>
    <row r="161" spans="2:10">
      <c r="B161" s="11"/>
      <c r="J161" s="12"/>
    </row>
    <row r="162" spans="2:10">
      <c r="B162" s="11"/>
      <c r="J162" s="12"/>
    </row>
    <row r="163" spans="2:10">
      <c r="B163" s="11"/>
      <c r="J163" s="12"/>
    </row>
    <row r="164" spans="2:10">
      <c r="B164" s="11"/>
      <c r="J164" s="12"/>
    </row>
    <row r="165" spans="2:10">
      <c r="B165" s="11"/>
      <c r="J165" s="12"/>
    </row>
    <row r="166" spans="2:10">
      <c r="B166" s="11"/>
      <c r="J166" s="12"/>
    </row>
    <row r="167" spans="2:10">
      <c r="B167" s="11"/>
      <c r="J167" s="12"/>
    </row>
    <row r="168" spans="2:10">
      <c r="B168" s="11"/>
      <c r="J168" s="12"/>
    </row>
    <row r="169" spans="2:10">
      <c r="B169" s="11"/>
      <c r="J169" s="12"/>
    </row>
    <row r="170" spans="2:10">
      <c r="B170" s="11"/>
      <c r="J170" s="12"/>
    </row>
    <row r="171" spans="2:10">
      <c r="B171" s="11"/>
      <c r="J171" s="12"/>
    </row>
    <row r="172" spans="2:10" ht="16" thickBot="1">
      <c r="B172" s="25"/>
      <c r="C172" s="26"/>
      <c r="D172" s="26"/>
      <c r="E172" s="26"/>
      <c r="F172" s="26"/>
      <c r="G172" s="26"/>
      <c r="H172" s="26"/>
      <c r="I172" s="26"/>
      <c r="J172" s="27"/>
    </row>
    <row r="173" spans="2:10" ht="16" thickTop="1"/>
    <row r="174" spans="2:10" ht="16" thickBot="1"/>
    <row r="175" spans="2:10" ht="23" customHeight="1" thickTop="1">
      <c r="B175" s="310" t="s">
        <v>234</v>
      </c>
      <c r="C175" s="311"/>
      <c r="D175" s="311"/>
      <c r="E175" s="312"/>
    </row>
    <row r="176" spans="2:10">
      <c r="B176" s="410" t="s">
        <v>235</v>
      </c>
      <c r="C176" s="282"/>
      <c r="D176" s="282"/>
      <c r="E176" s="411"/>
    </row>
    <row r="177" spans="2:12">
      <c r="B177" s="190" t="s">
        <v>236</v>
      </c>
      <c r="C177" s="191" t="s">
        <v>225</v>
      </c>
      <c r="D177" s="412" t="s">
        <v>237</v>
      </c>
      <c r="E177" s="413"/>
    </row>
    <row r="178" spans="2:12">
      <c r="B178" s="190" t="s">
        <v>17</v>
      </c>
      <c r="C178" s="191" t="s">
        <v>238</v>
      </c>
      <c r="D178" s="412">
        <v>82.32</v>
      </c>
      <c r="E178" s="413"/>
    </row>
    <row r="179" spans="2:12" ht="16" thickBot="1">
      <c r="B179" s="192" t="s">
        <v>239</v>
      </c>
      <c r="C179" s="193">
        <v>17.39</v>
      </c>
      <c r="D179" s="414">
        <v>0.43</v>
      </c>
      <c r="E179" s="415"/>
    </row>
    <row r="180" spans="2:12" ht="16" thickTop="1"/>
    <row r="182" spans="2:12" ht="16" thickBot="1"/>
    <row r="183" spans="2:12" ht="38" customHeight="1" thickTop="1">
      <c r="B183" s="329" t="s">
        <v>240</v>
      </c>
      <c r="C183" s="330"/>
      <c r="D183" s="330"/>
      <c r="E183" s="330"/>
      <c r="F183" s="330"/>
      <c r="G183" s="330"/>
      <c r="H183" s="330"/>
      <c r="I183" s="330"/>
      <c r="J183" s="330"/>
      <c r="K183" s="330"/>
      <c r="L183" s="331"/>
    </row>
    <row r="184" spans="2:12">
      <c r="B184" s="11"/>
      <c r="L184" s="12"/>
    </row>
    <row r="185" spans="2:12">
      <c r="B185" s="11"/>
      <c r="L185" s="12"/>
    </row>
    <row r="186" spans="2:12">
      <c r="B186" s="11"/>
      <c r="L186" s="12"/>
    </row>
    <row r="187" spans="2:12">
      <c r="B187" s="11"/>
      <c r="L187" s="12"/>
    </row>
    <row r="188" spans="2:12">
      <c r="B188" s="11"/>
      <c r="L188" s="12"/>
    </row>
    <row r="189" spans="2:12">
      <c r="B189" s="11"/>
      <c r="L189" s="12"/>
    </row>
    <row r="190" spans="2:12">
      <c r="B190" s="11"/>
      <c r="L190" s="12"/>
    </row>
    <row r="191" spans="2:12">
      <c r="B191" s="11"/>
      <c r="L191" s="12"/>
    </row>
    <row r="192" spans="2:12">
      <c r="B192" s="11"/>
      <c r="L192" s="12"/>
    </row>
    <row r="193" spans="2:12">
      <c r="B193" s="11"/>
      <c r="L193" s="12"/>
    </row>
    <row r="194" spans="2:12">
      <c r="B194" s="11"/>
      <c r="L194" s="12"/>
    </row>
    <row r="195" spans="2:12">
      <c r="B195" s="11"/>
      <c r="L195" s="12"/>
    </row>
    <row r="196" spans="2:12">
      <c r="B196" s="11"/>
      <c r="L196" s="12"/>
    </row>
    <row r="197" spans="2:12">
      <c r="B197" s="11"/>
      <c r="L197" s="12"/>
    </row>
    <row r="198" spans="2:12">
      <c r="B198" s="11"/>
      <c r="L198" s="12"/>
    </row>
    <row r="199" spans="2:12">
      <c r="B199" s="11"/>
      <c r="L199" s="12"/>
    </row>
    <row r="200" spans="2:12">
      <c r="B200" s="11"/>
      <c r="L200" s="12"/>
    </row>
    <row r="201" spans="2:12">
      <c r="B201" s="11"/>
      <c r="L201" s="12"/>
    </row>
    <row r="202" spans="2:12">
      <c r="B202" s="11"/>
      <c r="L202" s="12"/>
    </row>
    <row r="203" spans="2:12" ht="16" thickBot="1">
      <c r="B203" s="25"/>
      <c r="C203" s="26"/>
      <c r="D203" s="26"/>
      <c r="E203" s="26"/>
      <c r="F203" s="26"/>
      <c r="G203" s="26"/>
      <c r="H203" s="26"/>
      <c r="I203" s="26"/>
      <c r="J203" s="26"/>
      <c r="K203" s="26"/>
      <c r="L203" s="27"/>
    </row>
    <row r="204" spans="2:12" ht="16" thickTop="1"/>
    <row r="205" spans="2:12" ht="16" thickBot="1"/>
    <row r="206" spans="2:12" ht="16" thickTop="1">
      <c r="B206" s="329" t="s">
        <v>241</v>
      </c>
      <c r="C206" s="330"/>
      <c r="D206" s="330"/>
      <c r="E206" s="330"/>
      <c r="F206" s="330"/>
      <c r="G206" s="330"/>
      <c r="H206" s="330"/>
      <c r="I206" s="330"/>
      <c r="J206" s="330"/>
      <c r="K206" s="330"/>
      <c r="L206" s="331"/>
    </row>
    <row r="207" spans="2:12">
      <c r="B207" s="11"/>
      <c r="L207" s="12"/>
    </row>
    <row r="208" spans="2:12">
      <c r="B208" s="11"/>
      <c r="L208" s="12"/>
    </row>
    <row r="209" spans="2:12">
      <c r="B209" s="11"/>
      <c r="L209" s="12"/>
    </row>
    <row r="210" spans="2:12">
      <c r="B210" s="11"/>
      <c r="L210" s="12"/>
    </row>
    <row r="211" spans="2:12">
      <c r="B211" s="11"/>
      <c r="L211" s="12"/>
    </row>
    <row r="212" spans="2:12">
      <c r="B212" s="11"/>
      <c r="L212" s="12"/>
    </row>
    <row r="213" spans="2:12">
      <c r="B213" s="11"/>
      <c r="L213" s="12"/>
    </row>
    <row r="214" spans="2:12">
      <c r="B214" s="11"/>
      <c r="L214" s="12"/>
    </row>
    <row r="215" spans="2:12">
      <c r="B215" s="11"/>
      <c r="L215" s="12"/>
    </row>
    <row r="216" spans="2:12">
      <c r="B216" s="11"/>
      <c r="L216" s="12"/>
    </row>
    <row r="217" spans="2:12">
      <c r="B217" s="11"/>
      <c r="L217" s="12"/>
    </row>
    <row r="218" spans="2:12">
      <c r="B218" s="11"/>
      <c r="L218" s="12"/>
    </row>
    <row r="219" spans="2:12">
      <c r="B219" s="11"/>
      <c r="L219" s="12"/>
    </row>
    <row r="220" spans="2:12">
      <c r="B220" s="11"/>
      <c r="L220" s="12"/>
    </row>
    <row r="221" spans="2:12">
      <c r="B221" s="11"/>
      <c r="L221" s="12"/>
    </row>
    <row r="222" spans="2:12">
      <c r="B222" s="11"/>
      <c r="L222" s="12"/>
    </row>
    <row r="223" spans="2:12" ht="16" thickBot="1">
      <c r="B223" s="25"/>
      <c r="C223" s="26"/>
      <c r="D223" s="26"/>
      <c r="E223" s="26"/>
      <c r="F223" s="26"/>
      <c r="G223" s="26"/>
      <c r="H223" s="26"/>
      <c r="I223" s="26"/>
      <c r="J223" s="26"/>
      <c r="K223" s="26"/>
      <c r="L223" s="27"/>
    </row>
    <row r="224" spans="2:12" ht="16" thickTop="1"/>
    <row r="225" spans="2:18" ht="16" thickBot="1"/>
    <row r="226" spans="2:18">
      <c r="B226" s="274"/>
      <c r="C226" s="250"/>
      <c r="D226" s="250"/>
      <c r="E226" s="250"/>
      <c r="F226" s="250"/>
      <c r="G226" s="250"/>
      <c r="H226" s="250"/>
      <c r="I226" s="250"/>
      <c r="J226" s="250"/>
      <c r="K226" s="250"/>
      <c r="L226" s="250"/>
      <c r="M226" s="250"/>
      <c r="N226" s="250"/>
      <c r="O226" s="250"/>
      <c r="P226" s="250"/>
      <c r="Q226" s="250"/>
      <c r="R226" s="251"/>
    </row>
    <row r="227" spans="2:18" ht="22.5">
      <c r="B227" s="372" t="s">
        <v>297</v>
      </c>
      <c r="C227" s="373"/>
      <c r="D227" s="373"/>
      <c r="E227" s="373"/>
      <c r="F227" s="373"/>
      <c r="G227" s="373"/>
      <c r="H227" s="373"/>
      <c r="I227" s="373"/>
      <c r="J227" s="373"/>
      <c r="K227" s="373"/>
      <c r="L227" s="373"/>
      <c r="M227" s="373"/>
      <c r="N227" s="373"/>
      <c r="O227" s="373"/>
      <c r="P227" s="373"/>
      <c r="Q227" s="373"/>
      <c r="R227" s="374"/>
    </row>
    <row r="228" spans="2:18">
      <c r="B228" s="156"/>
      <c r="R228" s="157"/>
    </row>
    <row r="229" spans="2:18">
      <c r="B229" s="156"/>
      <c r="R229" s="157"/>
    </row>
    <row r="230" spans="2:18">
      <c r="B230" s="156"/>
      <c r="R230" s="157"/>
    </row>
    <row r="231" spans="2:18">
      <c r="B231" s="156"/>
      <c r="R231" s="157"/>
    </row>
    <row r="232" spans="2:18">
      <c r="B232" s="156"/>
      <c r="R232" s="157"/>
    </row>
    <row r="233" spans="2:18">
      <c r="B233" s="156"/>
      <c r="R233" s="157"/>
    </row>
    <row r="234" spans="2:18">
      <c r="B234" s="156"/>
      <c r="R234" s="157"/>
    </row>
    <row r="235" spans="2:18">
      <c r="B235" s="156"/>
      <c r="R235" s="157"/>
    </row>
    <row r="236" spans="2:18">
      <c r="B236" s="156"/>
      <c r="R236" s="157"/>
    </row>
    <row r="237" spans="2:18">
      <c r="B237" s="156"/>
      <c r="R237" s="157"/>
    </row>
    <row r="238" spans="2:18">
      <c r="B238" s="156"/>
      <c r="R238" s="157"/>
    </row>
    <row r="239" spans="2:18">
      <c r="B239" s="156"/>
      <c r="R239" s="157"/>
    </row>
    <row r="240" spans="2:18">
      <c r="B240" s="156"/>
      <c r="R240" s="157"/>
    </row>
    <row r="241" spans="2:18">
      <c r="B241" s="156"/>
      <c r="R241" s="157"/>
    </row>
    <row r="242" spans="2:18">
      <c r="B242" s="156"/>
      <c r="R242" s="157"/>
    </row>
    <row r="243" spans="2:18">
      <c r="B243" s="156"/>
      <c r="R243" s="157"/>
    </row>
    <row r="244" spans="2:18">
      <c r="B244" s="156"/>
      <c r="R244" s="157"/>
    </row>
    <row r="245" spans="2:18">
      <c r="B245" s="156"/>
      <c r="R245" s="157"/>
    </row>
    <row r="246" spans="2:18">
      <c r="B246" s="156"/>
      <c r="R246" s="157"/>
    </row>
    <row r="247" spans="2:18">
      <c r="B247" s="156"/>
      <c r="R247" s="157"/>
    </row>
    <row r="248" spans="2:18">
      <c r="B248" s="156"/>
      <c r="R248" s="157"/>
    </row>
    <row r="249" spans="2:18">
      <c r="B249" s="156"/>
      <c r="R249" s="157"/>
    </row>
    <row r="250" spans="2:18">
      <c r="B250" s="156"/>
      <c r="R250" s="157"/>
    </row>
    <row r="251" spans="2:18">
      <c r="B251" s="156"/>
      <c r="R251" s="157"/>
    </row>
    <row r="252" spans="2:18">
      <c r="B252" s="156"/>
      <c r="R252" s="157"/>
    </row>
    <row r="253" spans="2:18">
      <c r="B253" s="156"/>
      <c r="R253" s="157"/>
    </row>
    <row r="254" spans="2:18">
      <c r="B254" s="156"/>
      <c r="R254" s="157"/>
    </row>
    <row r="255" spans="2:18">
      <c r="B255" s="156"/>
      <c r="R255" s="157"/>
    </row>
    <row r="256" spans="2:18">
      <c r="B256" s="156"/>
      <c r="R256" s="157"/>
    </row>
    <row r="257" spans="2:18">
      <c r="B257" s="156"/>
      <c r="R257" s="157"/>
    </row>
    <row r="258" spans="2:18">
      <c r="B258" s="156"/>
      <c r="R258" s="157"/>
    </row>
    <row r="259" spans="2:18">
      <c r="B259" s="156"/>
      <c r="R259" s="157"/>
    </row>
    <row r="260" spans="2:18">
      <c r="B260" s="156"/>
      <c r="R260" s="157"/>
    </row>
    <row r="261" spans="2:18">
      <c r="B261" s="156"/>
      <c r="R261" s="157"/>
    </row>
    <row r="262" spans="2:18">
      <c r="B262" s="156"/>
      <c r="R262" s="157"/>
    </row>
    <row r="263" spans="2:18">
      <c r="B263" s="156"/>
      <c r="R263" s="157"/>
    </row>
    <row r="264" spans="2:18">
      <c r="B264" s="156"/>
      <c r="R264" s="157"/>
    </row>
    <row r="265" spans="2:18">
      <c r="B265" s="156"/>
      <c r="R265" s="157"/>
    </row>
    <row r="266" spans="2:18">
      <c r="B266" s="156"/>
      <c r="R266" s="157"/>
    </row>
    <row r="267" spans="2:18">
      <c r="B267" s="156"/>
      <c r="R267" s="157"/>
    </row>
    <row r="268" spans="2:18">
      <c r="B268" s="156"/>
      <c r="R268" s="157"/>
    </row>
    <row r="269" spans="2:18">
      <c r="B269" s="156"/>
      <c r="R269" s="157"/>
    </row>
    <row r="270" spans="2:18">
      <c r="B270" s="156"/>
      <c r="R270" s="157"/>
    </row>
    <row r="271" spans="2:18">
      <c r="B271" s="156"/>
      <c r="R271" s="157"/>
    </row>
    <row r="272" spans="2:18">
      <c r="B272" s="156"/>
      <c r="R272" s="157"/>
    </row>
    <row r="273" spans="2:18">
      <c r="B273" s="156"/>
      <c r="R273" s="157"/>
    </row>
    <row r="274" spans="2:18">
      <c r="B274" s="156"/>
      <c r="R274" s="157"/>
    </row>
    <row r="275" spans="2:18">
      <c r="B275" s="156"/>
      <c r="R275" s="157"/>
    </row>
    <row r="276" spans="2:18">
      <c r="B276" s="156"/>
      <c r="R276" s="157"/>
    </row>
    <row r="277" spans="2:18">
      <c r="B277" s="156"/>
      <c r="R277" s="157"/>
    </row>
    <row r="278" spans="2:18">
      <c r="B278" s="156"/>
      <c r="R278" s="157"/>
    </row>
    <row r="279" spans="2:18">
      <c r="B279" s="156"/>
      <c r="R279" s="157"/>
    </row>
    <row r="280" spans="2:18">
      <c r="B280" s="156"/>
      <c r="R280" s="157"/>
    </row>
    <row r="281" spans="2:18">
      <c r="B281" s="156"/>
      <c r="R281" s="157"/>
    </row>
    <row r="282" spans="2:18">
      <c r="B282" s="156"/>
      <c r="R282" s="157"/>
    </row>
    <row r="283" spans="2:18" ht="16" thickBot="1">
      <c r="B283" s="158"/>
      <c r="C283" s="159"/>
      <c r="D283" s="159"/>
      <c r="E283" s="159"/>
      <c r="F283" s="159"/>
      <c r="G283" s="159"/>
      <c r="H283" s="159"/>
      <c r="I283" s="159"/>
      <c r="J283" s="159"/>
      <c r="K283" s="159"/>
      <c r="L283" s="159"/>
      <c r="M283" s="159"/>
      <c r="N283" s="159"/>
      <c r="O283" s="159"/>
      <c r="P283" s="159"/>
      <c r="Q283" s="159"/>
      <c r="R283" s="160"/>
    </row>
  </sheetData>
  <mergeCells count="113">
    <mergeCell ref="B176:E176"/>
    <mergeCell ref="D177:E177"/>
    <mergeCell ref="D178:E178"/>
    <mergeCell ref="D179:E179"/>
    <mergeCell ref="B183:L183"/>
    <mergeCell ref="B206:L206"/>
    <mergeCell ref="C111:C112"/>
    <mergeCell ref="C120:C121"/>
    <mergeCell ref="B132:M132"/>
    <mergeCell ref="B147:J147"/>
    <mergeCell ref="B148:J148"/>
    <mergeCell ref="B175:E175"/>
    <mergeCell ref="O61:P61"/>
    <mergeCell ref="B66:P66"/>
    <mergeCell ref="B88:O88"/>
    <mergeCell ref="C90:C91"/>
    <mergeCell ref="C99:C100"/>
    <mergeCell ref="B110:O110"/>
    <mergeCell ref="C61:D61"/>
    <mergeCell ref="E61:F61"/>
    <mergeCell ref="G61:H61"/>
    <mergeCell ref="I61:J61"/>
    <mergeCell ref="K61:L61"/>
    <mergeCell ref="M61:N61"/>
    <mergeCell ref="B50:P50"/>
    <mergeCell ref="B51:B52"/>
    <mergeCell ref="C51:D51"/>
    <mergeCell ref="E51:F51"/>
    <mergeCell ref="G51:H51"/>
    <mergeCell ref="I51:J51"/>
    <mergeCell ref="K51:L51"/>
    <mergeCell ref="M51:N51"/>
    <mergeCell ref="O51:P51"/>
    <mergeCell ref="B36:C36"/>
    <mergeCell ref="D36:E36"/>
    <mergeCell ref="F36:G36"/>
    <mergeCell ref="B40:J40"/>
    <mergeCell ref="B41:B42"/>
    <mergeCell ref="C41:C42"/>
    <mergeCell ref="D41:F41"/>
    <mergeCell ref="G41:G42"/>
    <mergeCell ref="H41:H42"/>
    <mergeCell ref="I41:I42"/>
    <mergeCell ref="J41:J42"/>
    <mergeCell ref="B34:C34"/>
    <mergeCell ref="D34:E34"/>
    <mergeCell ref="F34:G34"/>
    <mergeCell ref="H34:I34"/>
    <mergeCell ref="B35:C35"/>
    <mergeCell ref="D35:E35"/>
    <mergeCell ref="F35:G35"/>
    <mergeCell ref="H35:I35"/>
    <mergeCell ref="B32:C32"/>
    <mergeCell ref="D32:E32"/>
    <mergeCell ref="F32:G32"/>
    <mergeCell ref="H32:I32"/>
    <mergeCell ref="B33:C33"/>
    <mergeCell ref="D33:E33"/>
    <mergeCell ref="F33:G33"/>
    <mergeCell ref="H33:I33"/>
    <mergeCell ref="B30:C30"/>
    <mergeCell ref="D30:E30"/>
    <mergeCell ref="F30:G30"/>
    <mergeCell ref="H30:I30"/>
    <mergeCell ref="B31:C31"/>
    <mergeCell ref="D31:E31"/>
    <mergeCell ref="F31:G31"/>
    <mergeCell ref="H31:I31"/>
    <mergeCell ref="B24:B25"/>
    <mergeCell ref="C24:C25"/>
    <mergeCell ref="B2:K2"/>
    <mergeCell ref="B3:B4"/>
    <mergeCell ref="C3:D4"/>
    <mergeCell ref="E3:I3"/>
    <mergeCell ref="J3:J4"/>
    <mergeCell ref="K3:K4"/>
    <mergeCell ref="B15:K15"/>
    <mergeCell ref="B16:B17"/>
    <mergeCell ref="C16:D17"/>
    <mergeCell ref="F16:J16"/>
    <mergeCell ref="K16:K17"/>
    <mergeCell ref="B9:B10"/>
    <mergeCell ref="C9:C10"/>
    <mergeCell ref="J9:J10"/>
    <mergeCell ref="K9:K10"/>
    <mergeCell ref="B11:B12"/>
    <mergeCell ref="C11:C12"/>
    <mergeCell ref="J11:J12"/>
    <mergeCell ref="K11:K12"/>
    <mergeCell ref="B227:R227"/>
    <mergeCell ref="B5:B6"/>
    <mergeCell ref="C5:C6"/>
    <mergeCell ref="J5:J6"/>
    <mergeCell ref="K5:K6"/>
    <mergeCell ref="B7:B8"/>
    <mergeCell ref="C7:C8"/>
    <mergeCell ref="J7:J8"/>
    <mergeCell ref="K7:K8"/>
    <mergeCell ref="B18:B19"/>
    <mergeCell ref="C18:C19"/>
    <mergeCell ref="K18:K19"/>
    <mergeCell ref="K24:K25"/>
    <mergeCell ref="B28:G28"/>
    <mergeCell ref="B29:C29"/>
    <mergeCell ref="D29:E29"/>
    <mergeCell ref="F29:G29"/>
    <mergeCell ref="H29:I29"/>
    <mergeCell ref="B20:B21"/>
    <mergeCell ref="C20:C21"/>
    <mergeCell ref="K20:K21"/>
    <mergeCell ref="B22:B23"/>
    <mergeCell ref="C22:C23"/>
    <mergeCell ref="K22:K23"/>
  </mergeCells>
  <conditionalFormatting sqref="D43:F46">
    <cfRule type="cellIs" dxfId="4" priority="2" stopIfTrue="1" operator="equal">
      <formula>0</formula>
    </cfRule>
  </conditionalFormatting>
  <conditionalFormatting sqref="J5:J12">
    <cfRule type="cellIs" dxfId="3" priority="3" stopIfTrue="1" operator="between">
      <formula>30</formula>
      <formula>120</formula>
    </cfRule>
    <cfRule type="cellIs" dxfId="2" priority="4" stopIfTrue="1" operator="greaterThan">
      <formula>120</formula>
    </cfRule>
    <cfRule type="cellIs" dxfId="1" priority="5" stopIfTrue="1" operator="lessThan">
      <formula>30</formula>
    </cfRule>
  </conditionalFormatting>
  <conditionalFormatting sqref="J43:J46">
    <cfRule type="cellIs" dxfId="0" priority="1" stopIfTrue="1" operator="lessThan">
      <formula>70</formula>
    </cfRule>
  </conditionalFormatting>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C8F82B-4A72-4097-8A32-ED40C6950FD1}">
  <dimension ref="A1:Q14"/>
  <sheetViews>
    <sheetView workbookViewId="0">
      <selection activeCell="F21" sqref="F21"/>
    </sheetView>
  </sheetViews>
  <sheetFormatPr defaultColWidth="8.81640625" defaultRowHeight="15.5"/>
  <cols>
    <col min="1" max="1" width="10.453125" style="6" customWidth="1"/>
    <col min="2" max="16384" width="8.81640625" style="6"/>
  </cols>
  <sheetData>
    <row r="1" spans="1:17">
      <c r="A1" s="282" t="s">
        <v>28</v>
      </c>
      <c r="B1" s="276" t="s">
        <v>29</v>
      </c>
      <c r="C1" s="276"/>
      <c r="D1" s="276"/>
      <c r="E1" s="276"/>
      <c r="F1" s="276"/>
      <c r="G1" s="276"/>
      <c r="H1" s="276"/>
      <c r="I1" s="276"/>
      <c r="J1" s="276"/>
      <c r="K1" s="276"/>
      <c r="L1" s="276"/>
      <c r="M1" s="276"/>
      <c r="N1" s="276"/>
      <c r="O1" s="276"/>
      <c r="P1" s="276"/>
      <c r="Q1" s="276"/>
    </row>
    <row r="2" spans="1:17">
      <c r="A2" s="282"/>
      <c r="B2" s="371" t="s">
        <v>30</v>
      </c>
      <c r="C2" s="371"/>
      <c r="D2" s="371"/>
      <c r="E2" s="371"/>
      <c r="F2" s="371" t="s">
        <v>31</v>
      </c>
      <c r="G2" s="371"/>
      <c r="H2" s="371"/>
      <c r="I2" s="371"/>
      <c r="J2" s="371" t="s">
        <v>32</v>
      </c>
      <c r="K2" s="371"/>
      <c r="L2" s="371"/>
      <c r="M2" s="371"/>
      <c r="N2" s="371" t="s">
        <v>33</v>
      </c>
      <c r="O2" s="371"/>
      <c r="P2" s="371"/>
      <c r="Q2" s="371"/>
    </row>
    <row r="3" spans="1:17">
      <c r="A3" s="198">
        <v>0</v>
      </c>
      <c r="B3" s="199">
        <v>80</v>
      </c>
      <c r="C3" s="199">
        <v>97</v>
      </c>
      <c r="D3" s="199">
        <v>134</v>
      </c>
      <c r="E3" s="199">
        <v>88</v>
      </c>
      <c r="F3" s="200"/>
      <c r="G3" s="200"/>
      <c r="H3" s="200"/>
      <c r="I3" s="200"/>
      <c r="J3" s="200"/>
      <c r="K3" s="200"/>
      <c r="L3" s="200"/>
      <c r="M3" s="200"/>
      <c r="N3" s="200"/>
      <c r="O3" s="200"/>
      <c r="P3" s="200"/>
      <c r="Q3" s="200"/>
    </row>
    <row r="4" spans="1:17">
      <c r="A4" s="198">
        <v>6</v>
      </c>
      <c r="B4" s="199"/>
      <c r="C4" s="199"/>
      <c r="D4" s="199"/>
      <c r="E4" s="199"/>
      <c r="F4" s="199">
        <v>38</v>
      </c>
      <c r="G4" s="199">
        <v>30</v>
      </c>
      <c r="H4" s="199">
        <v>22</v>
      </c>
      <c r="I4" s="199">
        <v>30</v>
      </c>
      <c r="J4" s="199">
        <v>17</v>
      </c>
      <c r="K4" s="199">
        <v>16</v>
      </c>
      <c r="L4" s="199">
        <v>17</v>
      </c>
      <c r="M4" s="199">
        <v>12</v>
      </c>
      <c r="N4" s="199">
        <v>8</v>
      </c>
      <c r="O4" s="199">
        <v>21</v>
      </c>
      <c r="P4" s="199">
        <v>1</v>
      </c>
      <c r="Q4" s="199">
        <v>12</v>
      </c>
    </row>
    <row r="5" spans="1:17">
      <c r="A5" s="198">
        <v>12</v>
      </c>
      <c r="B5" s="199"/>
      <c r="C5" s="199"/>
      <c r="D5" s="199"/>
      <c r="E5" s="199"/>
      <c r="F5" s="199"/>
      <c r="G5" s="199"/>
      <c r="H5" s="199"/>
      <c r="I5" s="199"/>
      <c r="J5" s="199">
        <v>22</v>
      </c>
      <c r="K5" s="199">
        <v>8</v>
      </c>
      <c r="L5" s="199">
        <v>15</v>
      </c>
      <c r="M5" s="199">
        <v>19</v>
      </c>
      <c r="N5" s="199"/>
      <c r="O5" s="199"/>
      <c r="P5" s="199"/>
      <c r="Q5" s="199"/>
    </row>
    <row r="6" spans="1:17">
      <c r="A6" s="198">
        <v>24</v>
      </c>
      <c r="B6" s="199"/>
      <c r="C6" s="199"/>
      <c r="D6" s="199"/>
      <c r="E6" s="199"/>
      <c r="F6" s="199">
        <v>39</v>
      </c>
      <c r="G6" s="199">
        <v>35</v>
      </c>
      <c r="H6" s="199">
        <v>32</v>
      </c>
      <c r="I6" s="199">
        <v>33</v>
      </c>
      <c r="J6" s="199">
        <v>45</v>
      </c>
      <c r="K6" s="199">
        <v>26</v>
      </c>
      <c r="L6" s="199">
        <v>23</v>
      </c>
      <c r="M6" s="199">
        <v>40</v>
      </c>
      <c r="N6" s="199">
        <v>18</v>
      </c>
      <c r="O6" s="199">
        <v>9</v>
      </c>
      <c r="P6" s="199">
        <v>16</v>
      </c>
      <c r="Q6" s="199">
        <v>19</v>
      </c>
    </row>
    <row r="9" spans="1:17">
      <c r="A9" s="282" t="s">
        <v>28</v>
      </c>
      <c r="B9" s="276" t="s">
        <v>34</v>
      </c>
      <c r="C9" s="276"/>
      <c r="D9" s="276"/>
      <c r="E9" s="276"/>
      <c r="F9" s="276"/>
      <c r="G9" s="276"/>
      <c r="H9" s="276"/>
      <c r="I9" s="276"/>
      <c r="J9" s="276"/>
      <c r="K9" s="276"/>
      <c r="L9" s="276"/>
      <c r="M9" s="276"/>
      <c r="N9" s="276"/>
      <c r="O9" s="276"/>
      <c r="P9" s="276"/>
      <c r="Q9" s="276"/>
    </row>
    <row r="10" spans="1:17">
      <c r="A10" s="282"/>
      <c r="B10" s="371" t="s">
        <v>30</v>
      </c>
      <c r="C10" s="371"/>
      <c r="D10" s="371"/>
      <c r="E10" s="371"/>
      <c r="F10" s="371" t="s">
        <v>31</v>
      </c>
      <c r="G10" s="371"/>
      <c r="H10" s="371"/>
      <c r="I10" s="371"/>
      <c r="J10" s="371" t="s">
        <v>32</v>
      </c>
      <c r="K10" s="371"/>
      <c r="L10" s="371"/>
      <c r="M10" s="371"/>
      <c r="N10" s="371" t="s">
        <v>33</v>
      </c>
      <c r="O10" s="371"/>
      <c r="P10" s="371"/>
      <c r="Q10" s="371"/>
    </row>
    <row r="11" spans="1:17">
      <c r="A11" s="198">
        <v>0</v>
      </c>
      <c r="B11" s="199">
        <v>90</v>
      </c>
      <c r="C11" s="199">
        <v>82</v>
      </c>
      <c r="D11" s="199">
        <v>100</v>
      </c>
      <c r="E11" s="199">
        <v>127</v>
      </c>
      <c r="F11" s="5"/>
      <c r="G11" s="5"/>
      <c r="H11" s="5"/>
      <c r="I11" s="5"/>
      <c r="J11" s="200"/>
      <c r="K11" s="200"/>
      <c r="L11" s="200"/>
      <c r="M11" s="200"/>
      <c r="N11" s="200"/>
      <c r="O11" s="200"/>
      <c r="P11" s="200"/>
      <c r="Q11" s="200"/>
    </row>
    <row r="12" spans="1:17">
      <c r="A12" s="198">
        <v>6</v>
      </c>
      <c r="B12" s="199"/>
      <c r="C12" s="199"/>
      <c r="D12" s="199"/>
      <c r="E12" s="199"/>
      <c r="F12" s="199">
        <v>28</v>
      </c>
      <c r="G12" s="199">
        <v>55</v>
      </c>
      <c r="H12" s="199">
        <v>31</v>
      </c>
      <c r="I12" s="199">
        <v>38</v>
      </c>
      <c r="J12" s="199">
        <v>37</v>
      </c>
      <c r="K12" s="199">
        <v>27</v>
      </c>
      <c r="L12" s="199">
        <v>40</v>
      </c>
      <c r="M12" s="199">
        <v>35</v>
      </c>
      <c r="N12" s="199">
        <v>27</v>
      </c>
      <c r="O12" s="199">
        <v>22</v>
      </c>
      <c r="P12" s="199">
        <v>26</v>
      </c>
      <c r="Q12" s="199">
        <v>34</v>
      </c>
    </row>
    <row r="13" spans="1:17">
      <c r="A13" s="198">
        <v>12</v>
      </c>
      <c r="B13" s="199"/>
      <c r="C13" s="199"/>
      <c r="D13" s="199"/>
      <c r="E13" s="199"/>
      <c r="F13" s="199"/>
      <c r="G13" s="199"/>
      <c r="H13" s="199"/>
      <c r="I13" s="199"/>
      <c r="J13" s="199">
        <v>22</v>
      </c>
      <c r="K13" s="199">
        <v>8</v>
      </c>
      <c r="L13" s="199">
        <v>15</v>
      </c>
      <c r="M13" s="199">
        <v>19</v>
      </c>
      <c r="N13" s="199"/>
      <c r="O13" s="199"/>
      <c r="P13" s="199"/>
      <c r="Q13" s="199"/>
    </row>
    <row r="14" spans="1:17">
      <c r="A14" s="198">
        <v>24</v>
      </c>
      <c r="B14" s="199"/>
      <c r="C14" s="199"/>
      <c r="D14" s="199"/>
      <c r="E14" s="199"/>
      <c r="F14" s="199">
        <v>60</v>
      </c>
      <c r="G14" s="199">
        <v>52</v>
      </c>
      <c r="H14" s="199">
        <v>72</v>
      </c>
      <c r="I14" s="199">
        <v>72</v>
      </c>
      <c r="J14" s="199">
        <v>54</v>
      </c>
      <c r="K14" s="199">
        <v>52</v>
      </c>
      <c r="L14" s="199">
        <v>55</v>
      </c>
      <c r="M14" s="199">
        <v>6</v>
      </c>
      <c r="N14" s="199">
        <v>40</v>
      </c>
      <c r="O14" s="199">
        <v>23</v>
      </c>
      <c r="P14" s="199">
        <v>16</v>
      </c>
      <c r="Q14" s="199">
        <v>49</v>
      </c>
    </row>
  </sheetData>
  <mergeCells count="12">
    <mergeCell ref="B1:Q1"/>
    <mergeCell ref="A9:A10"/>
    <mergeCell ref="A1:A2"/>
    <mergeCell ref="B2:E2"/>
    <mergeCell ref="F2:I2"/>
    <mergeCell ref="J2:M2"/>
    <mergeCell ref="N2:Q2"/>
    <mergeCell ref="B10:E10"/>
    <mergeCell ref="F10:I10"/>
    <mergeCell ref="J10:M10"/>
    <mergeCell ref="N10:Q10"/>
    <mergeCell ref="B9:Q9"/>
  </mergeCells>
  <pageMargins left="0.7" right="0.7" top="0.75" bottom="0.75" header="0.3" footer="0.3"/>
  <headerFooter>
    <oddFooter>&amp;R_x000D_&amp;1#&amp;"Calibri"&amp;10&amp;K000000 SK Life Science Labs Proprietary / Confidential</oddFoot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B966EF-15FF-481B-B5F8-D972598FD73A}">
  <dimension ref="A1:U9"/>
  <sheetViews>
    <sheetView workbookViewId="0">
      <selection sqref="A1:U9"/>
    </sheetView>
  </sheetViews>
  <sheetFormatPr defaultColWidth="8.81640625" defaultRowHeight="14.5"/>
  <cols>
    <col min="1" max="1" width="15.6328125" customWidth="1"/>
  </cols>
  <sheetData>
    <row r="1" spans="1:21" ht="15.5">
      <c r="A1" s="422" t="s">
        <v>35</v>
      </c>
      <c r="B1" s="422" t="s">
        <v>36</v>
      </c>
      <c r="C1" s="422"/>
      <c r="D1" s="422"/>
      <c r="E1" s="422"/>
      <c r="F1" s="422"/>
      <c r="G1" s="422"/>
      <c r="H1" s="422"/>
      <c r="I1" s="422"/>
      <c r="J1" s="422"/>
      <c r="K1" s="422"/>
      <c r="L1" s="422"/>
      <c r="M1" s="422"/>
      <c r="N1" s="422"/>
      <c r="O1" s="422"/>
      <c r="P1" s="422"/>
      <c r="Q1" s="422"/>
      <c r="R1" s="422"/>
      <c r="S1" s="422"/>
      <c r="T1" s="422"/>
      <c r="U1" s="422"/>
    </row>
    <row r="2" spans="1:21" ht="15.5">
      <c r="A2" s="422"/>
      <c r="B2" s="421" t="s">
        <v>37</v>
      </c>
      <c r="C2" s="421"/>
      <c r="D2" s="421"/>
      <c r="E2" s="421"/>
      <c r="F2" s="421"/>
      <c r="G2" s="421"/>
      <c r="H2" s="421"/>
      <c r="I2" s="421"/>
      <c r="J2" s="421"/>
      <c r="K2" s="421"/>
      <c r="L2" s="421" t="s">
        <v>38</v>
      </c>
      <c r="M2" s="421"/>
      <c r="N2" s="421"/>
      <c r="O2" s="421"/>
      <c r="P2" s="421"/>
      <c r="Q2" s="421"/>
      <c r="R2" s="421"/>
      <c r="S2" s="421"/>
      <c r="T2" s="421"/>
      <c r="U2" s="421"/>
    </row>
    <row r="3" spans="1:21" ht="15.5">
      <c r="A3" s="201">
        <v>1</v>
      </c>
      <c r="B3" s="201">
        <v>97.2</v>
      </c>
      <c r="C3" s="201">
        <v>87.3</v>
      </c>
      <c r="D3" s="201">
        <v>106.4</v>
      </c>
      <c r="E3" s="201">
        <v>94.8</v>
      </c>
      <c r="F3" s="201">
        <v>81.3</v>
      </c>
      <c r="G3" s="201">
        <v>77.400000000000006</v>
      </c>
      <c r="H3" s="201">
        <v>111.6</v>
      </c>
      <c r="I3" s="201">
        <v>100.2</v>
      </c>
      <c r="J3" s="201">
        <v>65.7</v>
      </c>
      <c r="K3" s="201">
        <v>119</v>
      </c>
      <c r="L3" s="201">
        <v>107.4</v>
      </c>
      <c r="M3" s="201">
        <v>115</v>
      </c>
      <c r="N3" s="201">
        <v>78.8</v>
      </c>
      <c r="O3" s="201">
        <v>71.2</v>
      </c>
      <c r="P3" s="201">
        <v>87.5</v>
      </c>
      <c r="Q3" s="201">
        <v>105.3</v>
      </c>
      <c r="R3" s="201">
        <v>102.8</v>
      </c>
      <c r="S3" s="201">
        <v>85.7</v>
      </c>
      <c r="T3" s="201">
        <v>89.1</v>
      </c>
      <c r="U3" s="201">
        <v>100.1</v>
      </c>
    </row>
    <row r="4" spans="1:21" ht="15.5">
      <c r="A4" s="201">
        <v>3</v>
      </c>
      <c r="B4" s="201">
        <v>211.3</v>
      </c>
      <c r="C4" s="201">
        <v>122.5</v>
      </c>
      <c r="D4" s="201">
        <v>126.2</v>
      </c>
      <c r="E4" s="201">
        <v>118.6</v>
      </c>
      <c r="F4" s="201">
        <v>104.4</v>
      </c>
      <c r="G4" s="201">
        <v>92</v>
      </c>
      <c r="H4" s="201">
        <v>159.5</v>
      </c>
      <c r="I4" s="201">
        <v>187.9</v>
      </c>
      <c r="J4" s="201">
        <v>85.6</v>
      </c>
      <c r="K4" s="201">
        <v>116.6</v>
      </c>
      <c r="L4" s="201">
        <v>154.80000000000001</v>
      </c>
      <c r="M4" s="201">
        <v>142.19999999999999</v>
      </c>
      <c r="N4" s="201">
        <v>126.2</v>
      </c>
      <c r="O4" s="201">
        <v>81.5</v>
      </c>
      <c r="P4" s="201">
        <v>116.6</v>
      </c>
      <c r="Q4" s="201">
        <v>127.1</v>
      </c>
      <c r="R4" s="201">
        <v>148.1</v>
      </c>
      <c r="S4" s="201">
        <v>121.7</v>
      </c>
      <c r="T4" s="201">
        <v>106</v>
      </c>
      <c r="U4" s="201">
        <v>150.69999999999999</v>
      </c>
    </row>
    <row r="5" spans="1:21" ht="15.5">
      <c r="A5" s="201">
        <v>7</v>
      </c>
      <c r="B5" s="201">
        <v>265.60000000000002</v>
      </c>
      <c r="C5" s="201">
        <v>123.7</v>
      </c>
      <c r="D5" s="201">
        <v>409.1</v>
      </c>
      <c r="E5" s="201">
        <v>571.4</v>
      </c>
      <c r="F5" s="201">
        <v>130.1</v>
      </c>
      <c r="G5" s="201">
        <v>106</v>
      </c>
      <c r="H5" s="201">
        <v>310.5</v>
      </c>
      <c r="I5" s="201">
        <v>400.1</v>
      </c>
      <c r="J5" s="201">
        <v>93.3</v>
      </c>
      <c r="K5" s="201">
        <v>262.2</v>
      </c>
      <c r="L5" s="201">
        <v>340.7</v>
      </c>
      <c r="M5" s="201">
        <v>173.2</v>
      </c>
      <c r="N5" s="201">
        <v>361.3</v>
      </c>
      <c r="O5" s="201">
        <v>149.69999999999999</v>
      </c>
      <c r="P5" s="201">
        <v>133.19999999999999</v>
      </c>
      <c r="Q5" s="201">
        <v>172.7</v>
      </c>
      <c r="R5" s="201">
        <v>280.8</v>
      </c>
      <c r="S5" s="201">
        <v>285.10000000000002</v>
      </c>
      <c r="T5" s="201">
        <v>75.099999999999994</v>
      </c>
      <c r="U5" s="201">
        <v>247</v>
      </c>
    </row>
    <row r="6" spans="1:21" ht="15.5">
      <c r="A6" s="201">
        <v>10</v>
      </c>
      <c r="B6" s="201">
        <v>573.4</v>
      </c>
      <c r="C6" s="201">
        <v>123.7</v>
      </c>
      <c r="D6" s="201">
        <v>729.2</v>
      </c>
      <c r="E6" s="201">
        <v>976.4</v>
      </c>
      <c r="F6" s="201">
        <v>184.2</v>
      </c>
      <c r="G6" s="201">
        <v>48.4</v>
      </c>
      <c r="H6" s="201">
        <v>322.8</v>
      </c>
      <c r="I6" s="201">
        <v>948.7</v>
      </c>
      <c r="J6" s="201">
        <v>94.4</v>
      </c>
      <c r="K6" s="201">
        <v>277.3</v>
      </c>
      <c r="L6" s="201">
        <v>195.2</v>
      </c>
      <c r="M6" s="201">
        <v>246.1</v>
      </c>
      <c r="N6" s="201">
        <v>198.5</v>
      </c>
      <c r="O6" s="201">
        <v>161.5</v>
      </c>
      <c r="P6" s="201">
        <v>68.5</v>
      </c>
      <c r="Q6" s="201">
        <v>123.5</v>
      </c>
      <c r="R6" s="201">
        <v>125.3</v>
      </c>
      <c r="S6" s="201">
        <v>285.89999999999998</v>
      </c>
      <c r="T6" s="201">
        <v>70.900000000000006</v>
      </c>
      <c r="U6" s="201">
        <v>287.7</v>
      </c>
    </row>
    <row r="7" spans="1:21" ht="15.5">
      <c r="A7" s="201">
        <v>14</v>
      </c>
      <c r="B7" s="201">
        <v>1076.3</v>
      </c>
      <c r="C7" s="201">
        <v>127.5</v>
      </c>
      <c r="D7" s="201">
        <v>1288.4000000000001</v>
      </c>
      <c r="E7" s="201">
        <v>1618.4</v>
      </c>
      <c r="F7" s="201">
        <v>209.1</v>
      </c>
      <c r="G7" s="201">
        <v>56.3</v>
      </c>
      <c r="H7" s="201">
        <v>520.70000000000005</v>
      </c>
      <c r="I7" s="201">
        <v>1211.4000000000001</v>
      </c>
      <c r="J7" s="201">
        <v>144.30000000000001</v>
      </c>
      <c r="K7" s="201">
        <v>505.8</v>
      </c>
      <c r="L7" s="201">
        <v>200.9</v>
      </c>
      <c r="M7" s="201">
        <v>274.39999999999998</v>
      </c>
      <c r="N7" s="201">
        <v>265.2</v>
      </c>
      <c r="O7" s="201">
        <v>158.80000000000001</v>
      </c>
      <c r="P7" s="201">
        <v>48.1</v>
      </c>
      <c r="Q7" s="201">
        <v>42.4</v>
      </c>
      <c r="R7" s="201">
        <v>87.7</v>
      </c>
      <c r="S7" s="201">
        <v>402.2</v>
      </c>
      <c r="T7" s="201">
        <v>80.099999999999994</v>
      </c>
      <c r="U7" s="201">
        <v>499.5</v>
      </c>
    </row>
    <row r="8" spans="1:21" ht="15.5">
      <c r="A8" s="201">
        <v>18</v>
      </c>
      <c r="B8" s="201">
        <v>1321.3</v>
      </c>
      <c r="C8" s="201">
        <v>137.9</v>
      </c>
      <c r="D8" s="201">
        <v>2896.3</v>
      </c>
      <c r="E8" s="201">
        <v>2338.1</v>
      </c>
      <c r="F8" s="201">
        <v>259.2</v>
      </c>
      <c r="G8" s="201">
        <v>61.4</v>
      </c>
      <c r="H8" s="201">
        <v>802.8</v>
      </c>
      <c r="I8" s="201">
        <v>1803.4</v>
      </c>
      <c r="J8" s="201">
        <v>242.4</v>
      </c>
      <c r="K8" s="201">
        <v>1102</v>
      </c>
      <c r="L8" s="201">
        <v>435.9</v>
      </c>
      <c r="M8" s="201">
        <v>510.3</v>
      </c>
      <c r="N8" s="201">
        <v>629.9</v>
      </c>
      <c r="O8" s="201">
        <v>160.80000000000001</v>
      </c>
      <c r="P8" s="201">
        <v>27</v>
      </c>
      <c r="Q8" s="201">
        <v>46.9</v>
      </c>
      <c r="R8" s="201">
        <v>63.6</v>
      </c>
      <c r="S8" s="201">
        <v>472.4</v>
      </c>
      <c r="T8" s="201">
        <v>31.5</v>
      </c>
      <c r="U8" s="201">
        <v>898.1</v>
      </c>
    </row>
    <row r="9" spans="1:21" ht="15.5">
      <c r="A9" s="201">
        <v>22</v>
      </c>
      <c r="B9" s="201">
        <v>1620</v>
      </c>
      <c r="C9" s="201">
        <v>208.4</v>
      </c>
      <c r="D9" s="201">
        <v>3435.8</v>
      </c>
      <c r="E9" s="201">
        <v>2734</v>
      </c>
      <c r="F9" s="201">
        <v>399.4</v>
      </c>
      <c r="G9" s="201">
        <v>72.099999999999994</v>
      </c>
      <c r="H9" s="201">
        <v>1348.7</v>
      </c>
      <c r="I9" s="201">
        <v>2723.7</v>
      </c>
      <c r="J9" s="201">
        <v>293.10000000000002</v>
      </c>
      <c r="K9" s="201">
        <v>1865.2</v>
      </c>
      <c r="L9" s="201">
        <v>530.6</v>
      </c>
      <c r="M9" s="201">
        <v>773.1</v>
      </c>
      <c r="N9" s="201">
        <v>916.2</v>
      </c>
      <c r="O9" s="201">
        <v>196</v>
      </c>
      <c r="P9" s="201">
        <v>16.7</v>
      </c>
      <c r="Q9" s="201">
        <v>81.5</v>
      </c>
      <c r="R9" s="201">
        <v>45.6</v>
      </c>
      <c r="S9" s="201">
        <v>1060</v>
      </c>
      <c r="T9" s="201">
        <v>53.4</v>
      </c>
      <c r="U9" s="201">
        <v>1617</v>
      </c>
    </row>
  </sheetData>
  <mergeCells count="4">
    <mergeCell ref="B2:K2"/>
    <mergeCell ref="L2:U2"/>
    <mergeCell ref="B1:U1"/>
    <mergeCell ref="A1:A2"/>
  </mergeCells>
  <pageMargins left="0.7" right="0.7" top="0.75" bottom="0.75" header="0.3" footer="0.3"/>
  <headerFooter>
    <oddFooter>&amp;R_x000D_&amp;1#&amp;"Calibri"&amp;10&amp;K000000 SK Life Science Labs Proprietary / Confidential</oddFooter>
  </headerFooter>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8570E5-4DC7-453C-9D24-F8F1102BF9F3}">
  <dimension ref="A1:U9"/>
  <sheetViews>
    <sheetView workbookViewId="0">
      <selection activeCell="G25" sqref="A1:XFD1048576"/>
    </sheetView>
  </sheetViews>
  <sheetFormatPr defaultColWidth="8.81640625" defaultRowHeight="15.5"/>
  <cols>
    <col min="1" max="1" width="15.453125" style="6" customWidth="1"/>
    <col min="2" max="16384" width="8.81640625" style="6"/>
  </cols>
  <sheetData>
    <row r="1" spans="1:21">
      <c r="A1" s="422" t="s">
        <v>39</v>
      </c>
      <c r="B1" s="422" t="s">
        <v>40</v>
      </c>
      <c r="C1" s="422"/>
      <c r="D1" s="422"/>
      <c r="E1" s="422"/>
      <c r="F1" s="422"/>
      <c r="G1" s="422"/>
      <c r="H1" s="422"/>
      <c r="I1" s="422"/>
      <c r="J1" s="422"/>
      <c r="K1" s="422"/>
      <c r="L1" s="422"/>
      <c r="M1" s="422"/>
      <c r="N1" s="422"/>
      <c r="O1" s="422"/>
      <c r="P1" s="422"/>
      <c r="Q1" s="422"/>
      <c r="R1" s="422"/>
      <c r="S1" s="422"/>
      <c r="T1" s="422"/>
      <c r="U1" s="422"/>
    </row>
    <row r="2" spans="1:21">
      <c r="A2" s="422"/>
      <c r="B2" s="421" t="s">
        <v>37</v>
      </c>
      <c r="C2" s="421"/>
      <c r="D2" s="421"/>
      <c r="E2" s="421"/>
      <c r="F2" s="421"/>
      <c r="G2" s="421"/>
      <c r="H2" s="421"/>
      <c r="I2" s="421"/>
      <c r="J2" s="421"/>
      <c r="K2" s="421"/>
      <c r="L2" s="421" t="s">
        <v>38</v>
      </c>
      <c r="M2" s="421"/>
      <c r="N2" s="421"/>
      <c r="O2" s="421"/>
      <c r="P2" s="421"/>
      <c r="Q2" s="421"/>
      <c r="R2" s="421"/>
      <c r="S2" s="421"/>
      <c r="T2" s="421"/>
      <c r="U2" s="421"/>
    </row>
    <row r="3" spans="1:21">
      <c r="A3" s="199">
        <v>1</v>
      </c>
      <c r="B3" s="199">
        <v>0</v>
      </c>
      <c r="C3" s="199">
        <v>0</v>
      </c>
      <c r="D3" s="199">
        <v>0</v>
      </c>
      <c r="E3" s="199">
        <v>0</v>
      </c>
      <c r="F3" s="199">
        <v>0</v>
      </c>
      <c r="G3" s="199">
        <v>0</v>
      </c>
      <c r="H3" s="199">
        <v>0</v>
      </c>
      <c r="I3" s="199">
        <v>0</v>
      </c>
      <c r="J3" s="199">
        <v>0</v>
      </c>
      <c r="K3" s="199">
        <v>0</v>
      </c>
      <c r="L3" s="199">
        <v>0</v>
      </c>
      <c r="M3" s="199">
        <v>0</v>
      </c>
      <c r="N3" s="199">
        <v>0</v>
      </c>
      <c r="O3" s="199">
        <v>0</v>
      </c>
      <c r="P3" s="199">
        <v>0</v>
      </c>
      <c r="Q3" s="199">
        <v>0</v>
      </c>
      <c r="R3" s="199">
        <v>0</v>
      </c>
      <c r="S3" s="199">
        <v>0</v>
      </c>
      <c r="T3" s="199">
        <v>0</v>
      </c>
      <c r="U3" s="199">
        <v>0</v>
      </c>
    </row>
    <row r="4" spans="1:21">
      <c r="A4" s="199">
        <v>3</v>
      </c>
      <c r="B4" s="199">
        <v>-4.3</v>
      </c>
      <c r="C4" s="199">
        <v>-3.1</v>
      </c>
      <c r="D4" s="199">
        <v>0.5</v>
      </c>
      <c r="E4" s="199">
        <v>-4.2</v>
      </c>
      <c r="F4" s="199">
        <v>-2.9</v>
      </c>
      <c r="G4" s="199">
        <v>-1.9</v>
      </c>
      <c r="H4" s="199">
        <v>-3.9</v>
      </c>
      <c r="I4" s="199">
        <v>-4.8</v>
      </c>
      <c r="J4" s="199">
        <v>1.4</v>
      </c>
      <c r="K4" s="199">
        <v>-2.9</v>
      </c>
      <c r="L4" s="199">
        <v>-0.8</v>
      </c>
      <c r="M4" s="199">
        <v>0</v>
      </c>
      <c r="N4" s="199">
        <v>-2.5</v>
      </c>
      <c r="O4" s="199">
        <v>-0.8</v>
      </c>
      <c r="P4" s="199">
        <v>-3.8</v>
      </c>
      <c r="Q4" s="199">
        <v>0.9</v>
      </c>
      <c r="R4" s="199">
        <v>-5</v>
      </c>
      <c r="S4" s="199">
        <v>-0.9</v>
      </c>
      <c r="T4" s="199">
        <v>-0.5</v>
      </c>
      <c r="U4" s="199">
        <v>-2</v>
      </c>
    </row>
    <row r="5" spans="1:21">
      <c r="A5" s="199">
        <v>7</v>
      </c>
      <c r="B5" s="199">
        <v>-8.1999999999999993</v>
      </c>
      <c r="C5" s="199">
        <v>-3.9</v>
      </c>
      <c r="D5" s="199">
        <v>1.4</v>
      </c>
      <c r="E5" s="199">
        <v>0.9</v>
      </c>
      <c r="F5" s="199">
        <v>-1</v>
      </c>
      <c r="G5" s="199">
        <v>-1.9</v>
      </c>
      <c r="H5" s="199">
        <v>-3.4</v>
      </c>
      <c r="I5" s="199">
        <v>-3</v>
      </c>
      <c r="J5" s="199">
        <v>2.2999999999999998</v>
      </c>
      <c r="K5" s="199">
        <v>-1</v>
      </c>
      <c r="L5" s="199">
        <v>12.4</v>
      </c>
      <c r="M5" s="199">
        <v>-2</v>
      </c>
      <c r="N5" s="199">
        <v>-3.4</v>
      </c>
      <c r="O5" s="199">
        <v>4.4000000000000004</v>
      </c>
      <c r="P5" s="199">
        <v>-6.1</v>
      </c>
      <c r="Q5" s="199">
        <v>3.7</v>
      </c>
      <c r="R5" s="199">
        <v>-4.5</v>
      </c>
      <c r="S5" s="199">
        <v>1.8</v>
      </c>
      <c r="T5" s="199">
        <v>-1</v>
      </c>
      <c r="U5" s="199">
        <v>-2.5</v>
      </c>
    </row>
    <row r="6" spans="1:21">
      <c r="A6" s="199">
        <v>10</v>
      </c>
      <c r="B6" s="199">
        <v>-10.4</v>
      </c>
      <c r="C6" s="199">
        <v>-5.7</v>
      </c>
      <c r="D6" s="199">
        <v>-0.5</v>
      </c>
      <c r="E6" s="199">
        <v>0</v>
      </c>
      <c r="F6" s="199">
        <v>-1.5</v>
      </c>
      <c r="G6" s="199">
        <v>-1.9</v>
      </c>
      <c r="H6" s="199">
        <v>-1.5</v>
      </c>
      <c r="I6" s="199">
        <v>-0.9</v>
      </c>
      <c r="J6" s="199">
        <v>-6.5</v>
      </c>
      <c r="K6" s="199">
        <v>-2.9</v>
      </c>
      <c r="L6" s="199">
        <v>5</v>
      </c>
      <c r="M6" s="199">
        <v>-1.2</v>
      </c>
      <c r="N6" s="199">
        <v>-5</v>
      </c>
      <c r="O6" s="199">
        <v>-4</v>
      </c>
      <c r="P6" s="199">
        <v>-5.7</v>
      </c>
      <c r="Q6" s="199">
        <v>-2.2999999999999998</v>
      </c>
      <c r="R6" s="199">
        <v>-3.2</v>
      </c>
      <c r="S6" s="199">
        <v>-8.1</v>
      </c>
      <c r="T6" s="199">
        <v>0</v>
      </c>
      <c r="U6" s="199">
        <v>-5</v>
      </c>
    </row>
    <row r="7" spans="1:21">
      <c r="A7" s="199">
        <v>14</v>
      </c>
      <c r="B7" s="199">
        <v>-12.5</v>
      </c>
      <c r="C7" s="199">
        <v>-3.5</v>
      </c>
      <c r="D7" s="199">
        <v>6.1</v>
      </c>
      <c r="E7" s="199">
        <v>5.0999999999999996</v>
      </c>
      <c r="F7" s="199">
        <v>3.9</v>
      </c>
      <c r="G7" s="199">
        <v>1.9</v>
      </c>
      <c r="H7" s="199">
        <v>2</v>
      </c>
      <c r="I7" s="199">
        <v>3.5</v>
      </c>
      <c r="J7" s="199">
        <v>-1.9</v>
      </c>
      <c r="K7" s="199">
        <v>15.5</v>
      </c>
      <c r="L7" s="199">
        <v>6.2</v>
      </c>
      <c r="M7" s="199">
        <v>-1.6</v>
      </c>
      <c r="N7" s="199">
        <v>-2.1</v>
      </c>
      <c r="O7" s="199">
        <v>0.8</v>
      </c>
      <c r="P7" s="199">
        <v>-3.8</v>
      </c>
      <c r="Q7" s="199">
        <v>5.6</v>
      </c>
      <c r="R7" s="199">
        <v>-0.5</v>
      </c>
      <c r="S7" s="199">
        <v>0</v>
      </c>
      <c r="T7" s="199">
        <v>1</v>
      </c>
      <c r="U7" s="199">
        <v>1.5</v>
      </c>
    </row>
    <row r="8" spans="1:21">
      <c r="A8" s="199">
        <v>18</v>
      </c>
      <c r="B8" s="199">
        <v>-12.2</v>
      </c>
      <c r="C8" s="199">
        <v>-4.4000000000000004</v>
      </c>
      <c r="D8" s="199">
        <v>5.6</v>
      </c>
      <c r="E8" s="199">
        <v>5.6</v>
      </c>
      <c r="F8" s="199">
        <v>0.5</v>
      </c>
      <c r="G8" s="199">
        <v>0</v>
      </c>
      <c r="H8" s="199">
        <v>0.5</v>
      </c>
      <c r="I8" s="199">
        <v>2.6</v>
      </c>
      <c r="J8" s="199">
        <v>-0.9</v>
      </c>
      <c r="K8" s="199">
        <v>14.1</v>
      </c>
      <c r="L8" s="199">
        <v>6.2</v>
      </c>
      <c r="M8" s="199">
        <v>0.4</v>
      </c>
      <c r="N8" s="199">
        <v>-3.8</v>
      </c>
      <c r="O8" s="199">
        <v>-2</v>
      </c>
      <c r="P8" s="199">
        <v>-1.4</v>
      </c>
      <c r="Q8" s="199">
        <v>2.8</v>
      </c>
      <c r="R8" s="199">
        <v>-1.8</v>
      </c>
      <c r="S8" s="199">
        <v>0.9</v>
      </c>
      <c r="T8" s="199">
        <v>3.8</v>
      </c>
      <c r="U8" s="199">
        <v>-0.5</v>
      </c>
    </row>
    <row r="9" spans="1:21">
      <c r="A9" s="199">
        <v>22</v>
      </c>
      <c r="B9" s="199">
        <v>-12.2</v>
      </c>
      <c r="C9" s="199">
        <v>-4.4000000000000004</v>
      </c>
      <c r="D9" s="199">
        <v>6.6</v>
      </c>
      <c r="E9" s="199">
        <v>19.399999999999999</v>
      </c>
      <c r="F9" s="199">
        <v>-0.5</v>
      </c>
      <c r="G9" s="199">
        <v>-0.5</v>
      </c>
      <c r="H9" s="199">
        <v>3.4</v>
      </c>
      <c r="I9" s="199">
        <v>4.8</v>
      </c>
      <c r="J9" s="199">
        <v>-2.8</v>
      </c>
      <c r="K9" s="199">
        <v>5.8</v>
      </c>
      <c r="L9" s="199">
        <v>0.4</v>
      </c>
      <c r="M9" s="199">
        <v>-3.6</v>
      </c>
      <c r="N9" s="199">
        <v>2.1</v>
      </c>
      <c r="O9" s="199">
        <v>-3.6</v>
      </c>
      <c r="P9" s="199">
        <v>-1.4</v>
      </c>
      <c r="Q9" s="199">
        <v>5.0999999999999996</v>
      </c>
      <c r="R9" s="199">
        <v>-3.6</v>
      </c>
      <c r="S9" s="199">
        <v>0.9</v>
      </c>
      <c r="T9" s="199">
        <v>5.8</v>
      </c>
      <c r="U9" s="199">
        <v>1.5</v>
      </c>
    </row>
  </sheetData>
  <mergeCells count="4">
    <mergeCell ref="B2:K2"/>
    <mergeCell ref="L2:U2"/>
    <mergeCell ref="A1:A2"/>
    <mergeCell ref="B1:U1"/>
  </mergeCells>
  <pageMargins left="0.7" right="0.7" top="0.75" bottom="0.75" header="0.3" footer="0.3"/>
  <headerFooter>
    <oddFooter>&amp;R_x000D_&amp;1#&amp;"Calibri"&amp;10&amp;K000000 SK Life Science Labs Proprietary / Confidential</oddFooter>
  </headerFooter>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7F6915-F121-4C4E-9302-9A28451411D9}">
  <dimension ref="A1:G71"/>
  <sheetViews>
    <sheetView topLeftCell="A39" workbookViewId="0">
      <selection activeCell="J87" sqref="J87"/>
    </sheetView>
  </sheetViews>
  <sheetFormatPr defaultColWidth="8.81640625" defaultRowHeight="14.5"/>
  <cols>
    <col min="1" max="7" width="20.453125" style="3" customWidth="1"/>
  </cols>
  <sheetData>
    <row r="1" spans="1:7" s="2" customFormat="1" ht="45">
      <c r="A1" s="202" t="s">
        <v>41</v>
      </c>
      <c r="B1" s="202" t="s">
        <v>42</v>
      </c>
      <c r="C1" s="202" t="s">
        <v>43</v>
      </c>
      <c r="D1" s="202" t="s">
        <v>44</v>
      </c>
      <c r="E1" s="202" t="s">
        <v>45</v>
      </c>
      <c r="F1" s="202" t="s">
        <v>46</v>
      </c>
      <c r="G1" s="202" t="s">
        <v>47</v>
      </c>
    </row>
    <row r="2" spans="1:7" ht="15.5">
      <c r="A2" s="197">
        <v>19</v>
      </c>
      <c r="B2" s="197">
        <v>1</v>
      </c>
      <c r="C2" s="197"/>
      <c r="D2" s="197"/>
      <c r="E2" s="197"/>
      <c r="F2" s="197"/>
      <c r="G2" s="197"/>
    </row>
    <row r="3" spans="1:7" ht="15.5">
      <c r="A3" s="197">
        <v>22</v>
      </c>
      <c r="B3" s="197">
        <v>1</v>
      </c>
      <c r="C3" s="197"/>
      <c r="D3" s="197"/>
      <c r="E3" s="197"/>
      <c r="F3" s="197"/>
      <c r="G3" s="197"/>
    </row>
    <row r="4" spans="1:7" ht="15.5">
      <c r="A4" s="197">
        <v>33</v>
      </c>
      <c r="B4" s="197">
        <v>1</v>
      </c>
      <c r="C4" s="197"/>
      <c r="D4" s="197"/>
      <c r="E4" s="197"/>
      <c r="F4" s="197"/>
      <c r="G4" s="197"/>
    </row>
    <row r="5" spans="1:7" ht="15.5">
      <c r="A5" s="197">
        <v>22</v>
      </c>
      <c r="B5" s="197">
        <v>1</v>
      </c>
      <c r="C5" s="197"/>
      <c r="D5" s="197"/>
      <c r="E5" s="197"/>
      <c r="F5" s="197"/>
      <c r="G5" s="197"/>
    </row>
    <row r="6" spans="1:7" ht="15.5">
      <c r="A6" s="197">
        <v>49</v>
      </c>
      <c r="B6" s="197">
        <v>0</v>
      </c>
      <c r="C6" s="197"/>
      <c r="D6" s="197"/>
      <c r="E6" s="197"/>
      <c r="F6" s="197"/>
      <c r="G6" s="197"/>
    </row>
    <row r="7" spans="1:7" ht="15.5">
      <c r="A7" s="197">
        <v>25</v>
      </c>
      <c r="B7" s="197">
        <v>1</v>
      </c>
      <c r="C7" s="197"/>
      <c r="D7" s="197"/>
      <c r="E7" s="197"/>
      <c r="F7" s="197"/>
      <c r="G7" s="197"/>
    </row>
    <row r="8" spans="1:7" ht="15.5">
      <c r="A8" s="197">
        <v>22</v>
      </c>
      <c r="B8" s="197">
        <v>1</v>
      </c>
      <c r="C8" s="197"/>
      <c r="D8" s="197"/>
      <c r="E8" s="197"/>
      <c r="F8" s="197"/>
      <c r="G8" s="197"/>
    </row>
    <row r="9" spans="1:7" ht="15.5">
      <c r="A9" s="197">
        <v>19</v>
      </c>
      <c r="B9" s="197">
        <v>1</v>
      </c>
      <c r="C9" s="197"/>
      <c r="D9" s="197"/>
      <c r="E9" s="197"/>
      <c r="F9" s="197"/>
      <c r="G9" s="197"/>
    </row>
    <row r="10" spans="1:7" ht="15.5">
      <c r="A10" s="197">
        <v>19</v>
      </c>
      <c r="B10" s="197">
        <v>1</v>
      </c>
      <c r="C10" s="197"/>
      <c r="D10" s="197"/>
      <c r="E10" s="197"/>
      <c r="F10" s="197"/>
      <c r="G10" s="197"/>
    </row>
    <row r="11" spans="1:7" ht="15.5">
      <c r="A11" s="197">
        <v>25</v>
      </c>
      <c r="B11" s="197">
        <v>0</v>
      </c>
      <c r="C11" s="197"/>
      <c r="D11" s="197"/>
      <c r="E11" s="197"/>
      <c r="F11" s="197"/>
      <c r="G11" s="197"/>
    </row>
    <row r="12" spans="1:7" ht="15.5">
      <c r="A12" s="197">
        <v>17</v>
      </c>
      <c r="B12" s="197"/>
      <c r="C12" s="197">
        <v>0</v>
      </c>
      <c r="D12" s="197"/>
      <c r="E12" s="197"/>
      <c r="F12" s="197"/>
      <c r="G12" s="197"/>
    </row>
    <row r="13" spans="1:7" ht="15.5">
      <c r="A13" s="197">
        <v>25</v>
      </c>
      <c r="B13" s="197"/>
      <c r="C13" s="197">
        <v>1</v>
      </c>
      <c r="D13" s="197"/>
      <c r="E13" s="197"/>
      <c r="F13" s="197"/>
      <c r="G13" s="197"/>
    </row>
    <row r="14" spans="1:7" ht="15.5">
      <c r="A14" s="197">
        <v>33</v>
      </c>
      <c r="B14" s="197"/>
      <c r="C14" s="197">
        <v>1</v>
      </c>
      <c r="D14" s="197"/>
      <c r="E14" s="197"/>
      <c r="F14" s="197"/>
      <c r="G14" s="197"/>
    </row>
    <row r="15" spans="1:7" ht="15.5">
      <c r="A15" s="197">
        <v>25</v>
      </c>
      <c r="B15" s="197"/>
      <c r="C15" s="197">
        <v>0</v>
      </c>
      <c r="D15" s="197"/>
      <c r="E15" s="197"/>
      <c r="F15" s="197"/>
      <c r="G15" s="197"/>
    </row>
    <row r="16" spans="1:7" ht="15.5">
      <c r="A16" s="197">
        <v>15</v>
      </c>
      <c r="B16" s="197"/>
      <c r="C16" s="197">
        <v>1</v>
      </c>
      <c r="D16" s="197"/>
      <c r="E16" s="197"/>
      <c r="F16" s="197"/>
      <c r="G16" s="197"/>
    </row>
    <row r="17" spans="1:7" ht="15.5">
      <c r="A17" s="197">
        <v>22</v>
      </c>
      <c r="B17" s="197"/>
      <c r="C17" s="197">
        <v>1</v>
      </c>
      <c r="D17" s="197"/>
      <c r="E17" s="197"/>
      <c r="F17" s="197"/>
      <c r="G17" s="197"/>
    </row>
    <row r="18" spans="1:7" ht="15.5">
      <c r="A18" s="197">
        <v>19</v>
      </c>
      <c r="B18" s="197"/>
      <c r="C18" s="197">
        <v>1</v>
      </c>
      <c r="D18" s="197"/>
      <c r="E18" s="197"/>
      <c r="F18" s="197"/>
      <c r="G18" s="197"/>
    </row>
    <row r="19" spans="1:7" ht="15.5">
      <c r="A19" s="197">
        <v>36</v>
      </c>
      <c r="B19" s="197"/>
      <c r="C19" s="197">
        <v>1</v>
      </c>
      <c r="D19" s="197"/>
      <c r="E19" s="197"/>
      <c r="F19" s="197"/>
      <c r="G19" s="197"/>
    </row>
    <row r="20" spans="1:7" ht="15.5">
      <c r="A20" s="197">
        <v>22</v>
      </c>
      <c r="B20" s="197"/>
      <c r="C20" s="197">
        <v>1</v>
      </c>
      <c r="D20" s="197"/>
      <c r="E20" s="197"/>
      <c r="F20" s="197"/>
      <c r="G20" s="197"/>
    </row>
    <row r="21" spans="1:7" ht="15.5">
      <c r="A21" s="197">
        <v>22</v>
      </c>
      <c r="B21" s="197"/>
      <c r="C21" s="197">
        <v>1</v>
      </c>
      <c r="D21" s="197"/>
      <c r="E21" s="197"/>
      <c r="F21" s="197"/>
      <c r="G21" s="197"/>
    </row>
    <row r="22" spans="1:7" ht="15.5">
      <c r="A22" s="197">
        <v>33</v>
      </c>
      <c r="B22" s="197"/>
      <c r="C22" s="197"/>
      <c r="D22" s="197">
        <v>1</v>
      </c>
      <c r="E22" s="197"/>
      <c r="F22" s="197"/>
      <c r="G22" s="197"/>
    </row>
    <row r="23" spans="1:7" ht="15.5">
      <c r="A23" s="197">
        <v>19</v>
      </c>
      <c r="B23" s="197"/>
      <c r="C23" s="197"/>
      <c r="D23" s="197">
        <v>1</v>
      </c>
      <c r="E23" s="197"/>
      <c r="F23" s="197"/>
      <c r="G23" s="197"/>
    </row>
    <row r="24" spans="1:7" ht="15.5">
      <c r="A24" s="197">
        <v>22</v>
      </c>
      <c r="B24" s="197"/>
      <c r="C24" s="197"/>
      <c r="D24" s="197">
        <v>1</v>
      </c>
      <c r="E24" s="197"/>
      <c r="F24" s="197"/>
      <c r="G24" s="197"/>
    </row>
    <row r="25" spans="1:7" ht="15.5">
      <c r="A25" s="197">
        <v>22</v>
      </c>
      <c r="B25" s="197"/>
      <c r="C25" s="197"/>
      <c r="D25" s="197">
        <v>1</v>
      </c>
      <c r="E25" s="197"/>
      <c r="F25" s="197"/>
      <c r="G25" s="197"/>
    </row>
    <row r="26" spans="1:7" ht="15.5">
      <c r="A26" s="197">
        <v>25</v>
      </c>
      <c r="B26" s="197"/>
      <c r="C26" s="197"/>
      <c r="D26" s="197">
        <v>1</v>
      </c>
      <c r="E26" s="197"/>
      <c r="F26" s="197"/>
      <c r="G26" s="197"/>
    </row>
    <row r="27" spans="1:7" ht="15.5">
      <c r="A27" s="197">
        <v>36</v>
      </c>
      <c r="B27" s="197"/>
      <c r="C27" s="197"/>
      <c r="D27" s="197">
        <v>1</v>
      </c>
      <c r="E27" s="197"/>
      <c r="F27" s="197"/>
      <c r="G27" s="197"/>
    </row>
    <row r="28" spans="1:7" ht="15.5">
      <c r="A28" s="197">
        <v>49</v>
      </c>
      <c r="B28" s="197"/>
      <c r="C28" s="197"/>
      <c r="D28" s="197">
        <v>0</v>
      </c>
      <c r="E28" s="197"/>
      <c r="F28" s="197"/>
      <c r="G28" s="197"/>
    </row>
    <row r="29" spans="1:7" ht="15.5">
      <c r="A29" s="197">
        <v>28</v>
      </c>
      <c r="B29" s="197"/>
      <c r="C29" s="197"/>
      <c r="D29" s="197">
        <v>1</v>
      </c>
      <c r="E29" s="197"/>
      <c r="F29" s="197"/>
      <c r="G29" s="197"/>
    </row>
    <row r="30" spans="1:7" ht="15.5">
      <c r="A30" s="197">
        <v>49</v>
      </c>
      <c r="B30" s="197"/>
      <c r="C30" s="197"/>
      <c r="D30" s="197"/>
      <c r="E30" s="197"/>
      <c r="F30" s="197"/>
      <c r="G30" s="197"/>
    </row>
    <row r="31" spans="1:7" ht="15.5">
      <c r="A31" s="197">
        <v>49</v>
      </c>
      <c r="B31" s="197"/>
      <c r="C31" s="197"/>
      <c r="D31" s="197"/>
      <c r="E31" s="197"/>
      <c r="F31" s="197"/>
      <c r="G31" s="197"/>
    </row>
    <row r="32" spans="1:7" ht="15.5">
      <c r="A32" s="197">
        <v>25</v>
      </c>
      <c r="B32" s="197"/>
      <c r="C32" s="197"/>
      <c r="D32" s="197"/>
      <c r="E32" s="197">
        <v>1</v>
      </c>
      <c r="F32" s="197"/>
      <c r="G32" s="197"/>
    </row>
    <row r="33" spans="1:7" ht="15.5">
      <c r="A33" s="197">
        <v>36</v>
      </c>
      <c r="B33" s="197"/>
      <c r="C33" s="197"/>
      <c r="D33" s="197"/>
      <c r="E33" s="197">
        <v>1</v>
      </c>
      <c r="F33" s="197"/>
      <c r="G33" s="197"/>
    </row>
    <row r="34" spans="1:7" ht="15.5">
      <c r="A34" s="197">
        <v>25</v>
      </c>
      <c r="B34" s="197"/>
      <c r="C34" s="197"/>
      <c r="D34" s="197"/>
      <c r="E34" s="197">
        <v>1</v>
      </c>
      <c r="F34" s="197"/>
      <c r="G34" s="197"/>
    </row>
    <row r="35" spans="1:7" ht="15.5">
      <c r="A35" s="197">
        <v>33</v>
      </c>
      <c r="B35" s="197"/>
      <c r="C35" s="197"/>
      <c r="D35" s="197"/>
      <c r="E35" s="197">
        <v>1</v>
      </c>
      <c r="F35" s="197"/>
      <c r="G35" s="197"/>
    </row>
    <row r="36" spans="1:7" ht="15.5">
      <c r="A36" s="197">
        <v>22</v>
      </c>
      <c r="B36" s="197"/>
      <c r="C36" s="197"/>
      <c r="D36" s="197"/>
      <c r="E36" s="197">
        <v>1</v>
      </c>
      <c r="F36" s="197"/>
      <c r="G36" s="197"/>
    </row>
    <row r="37" spans="1:7" ht="15.5">
      <c r="A37" s="197">
        <v>33</v>
      </c>
      <c r="B37" s="197"/>
      <c r="C37" s="197"/>
      <c r="D37" s="197"/>
      <c r="E37" s="197">
        <v>1</v>
      </c>
      <c r="F37" s="197"/>
      <c r="G37" s="197"/>
    </row>
    <row r="38" spans="1:7" ht="15.5">
      <c r="A38" s="197">
        <v>20</v>
      </c>
      <c r="B38" s="197"/>
      <c r="C38" s="197"/>
      <c r="D38" s="197"/>
      <c r="E38" s="197">
        <v>0</v>
      </c>
      <c r="F38" s="197"/>
      <c r="G38" s="197"/>
    </row>
    <row r="39" spans="1:7" ht="15.5">
      <c r="A39" s="197">
        <v>39</v>
      </c>
      <c r="B39" s="197"/>
      <c r="C39" s="197"/>
      <c r="D39" s="197"/>
      <c r="E39" s="197">
        <v>1</v>
      </c>
      <c r="F39" s="197"/>
      <c r="G39" s="197"/>
    </row>
    <row r="40" spans="1:7" ht="15.5">
      <c r="A40" s="197">
        <v>22</v>
      </c>
      <c r="B40" s="197"/>
      <c r="C40" s="197"/>
      <c r="D40" s="197"/>
      <c r="E40" s="197">
        <v>1</v>
      </c>
      <c r="F40" s="197"/>
      <c r="G40" s="197"/>
    </row>
    <row r="41" spans="1:7" ht="15.5">
      <c r="A41" s="197">
        <v>36</v>
      </c>
      <c r="B41" s="197"/>
      <c r="C41" s="197"/>
      <c r="D41" s="197"/>
      <c r="E41" s="197">
        <v>1</v>
      </c>
      <c r="F41" s="197"/>
      <c r="G41" s="197"/>
    </row>
    <row r="42" spans="1:7" ht="15.5">
      <c r="A42" s="197">
        <v>33</v>
      </c>
      <c r="B42" s="197"/>
      <c r="C42" s="197"/>
      <c r="D42" s="197"/>
      <c r="E42" s="197"/>
      <c r="F42" s="197">
        <v>1</v>
      </c>
      <c r="G42" s="197"/>
    </row>
    <row r="43" spans="1:7" ht="15.5">
      <c r="A43" s="197">
        <v>15</v>
      </c>
      <c r="B43" s="197"/>
      <c r="C43" s="197"/>
      <c r="D43" s="197"/>
      <c r="E43" s="197"/>
      <c r="F43" s="197">
        <v>1</v>
      </c>
      <c r="G43" s="197"/>
    </row>
    <row r="44" spans="1:7" ht="15.5">
      <c r="A44" s="197">
        <v>25</v>
      </c>
      <c r="B44" s="197"/>
      <c r="C44" s="197"/>
      <c r="D44" s="197"/>
      <c r="E44" s="197"/>
      <c r="F44" s="197">
        <v>1</v>
      </c>
      <c r="G44" s="197"/>
    </row>
    <row r="45" spans="1:7" ht="15.5">
      <c r="A45" s="197">
        <v>19</v>
      </c>
      <c r="B45" s="197"/>
      <c r="C45" s="197"/>
      <c r="D45" s="197"/>
      <c r="E45" s="197"/>
      <c r="F45" s="197">
        <v>1</v>
      </c>
      <c r="G45" s="197"/>
    </row>
    <row r="46" spans="1:7" ht="15.5">
      <c r="A46" s="197">
        <v>22</v>
      </c>
      <c r="B46" s="197"/>
      <c r="C46" s="197"/>
      <c r="D46" s="197"/>
      <c r="E46" s="197"/>
      <c r="F46" s="197">
        <v>1</v>
      </c>
      <c r="G46" s="197"/>
    </row>
    <row r="47" spans="1:7" ht="15.5">
      <c r="A47" s="197">
        <v>39</v>
      </c>
      <c r="B47" s="197"/>
      <c r="C47" s="197"/>
      <c r="D47" s="197"/>
      <c r="E47" s="197"/>
      <c r="F47" s="197">
        <v>1</v>
      </c>
      <c r="G47" s="197"/>
    </row>
    <row r="48" spans="1:7" ht="15.5">
      <c r="A48" s="197">
        <v>49</v>
      </c>
      <c r="B48" s="197"/>
      <c r="C48" s="197"/>
      <c r="D48" s="197"/>
      <c r="E48" s="197"/>
      <c r="F48" s="197">
        <v>0</v>
      </c>
      <c r="G48" s="197"/>
    </row>
    <row r="49" spans="1:7" ht="15.5">
      <c r="A49" s="197">
        <v>33</v>
      </c>
      <c r="B49" s="197"/>
      <c r="C49" s="197"/>
      <c r="D49" s="197"/>
      <c r="E49" s="197"/>
      <c r="F49" s="197">
        <v>1</v>
      </c>
      <c r="G49" s="197"/>
    </row>
    <row r="50" spans="1:7" ht="15.5">
      <c r="A50" s="197">
        <v>36</v>
      </c>
      <c r="B50" s="197"/>
      <c r="C50" s="197"/>
      <c r="D50" s="197"/>
      <c r="E50" s="197"/>
      <c r="F50" s="197">
        <v>1</v>
      </c>
      <c r="G50" s="197"/>
    </row>
    <row r="51" spans="1:7" ht="15.5">
      <c r="A51" s="197">
        <v>25</v>
      </c>
      <c r="B51" s="197"/>
      <c r="C51" s="197"/>
      <c r="D51" s="197"/>
      <c r="E51" s="197"/>
      <c r="F51" s="197">
        <v>0</v>
      </c>
      <c r="G51" s="197"/>
    </row>
    <row r="52" spans="1:7" ht="15.5">
      <c r="A52" s="197">
        <v>42</v>
      </c>
      <c r="B52" s="197"/>
      <c r="C52" s="197"/>
      <c r="D52" s="197"/>
      <c r="E52" s="197"/>
      <c r="F52" s="197"/>
      <c r="G52" s="197">
        <v>1</v>
      </c>
    </row>
    <row r="53" spans="1:7" ht="15.5">
      <c r="A53" s="197">
        <v>49</v>
      </c>
      <c r="B53" s="197"/>
      <c r="C53" s="197"/>
      <c r="D53" s="197"/>
      <c r="E53" s="197"/>
      <c r="F53" s="197"/>
      <c r="G53" s="197">
        <v>1</v>
      </c>
    </row>
    <row r="54" spans="1:7" ht="15.5">
      <c r="A54" s="197">
        <v>49</v>
      </c>
      <c r="B54" s="197"/>
      <c r="C54" s="197"/>
      <c r="D54" s="197"/>
      <c r="E54" s="197"/>
      <c r="F54" s="197"/>
      <c r="G54" s="197">
        <v>0</v>
      </c>
    </row>
    <row r="55" spans="1:7" ht="15.5">
      <c r="A55" s="197">
        <v>42</v>
      </c>
      <c r="B55" s="197"/>
      <c r="C55" s="197"/>
      <c r="D55" s="197"/>
      <c r="E55" s="197"/>
      <c r="F55" s="197"/>
      <c r="G55" s="197">
        <v>1</v>
      </c>
    </row>
    <row r="56" spans="1:7" ht="15.5">
      <c r="A56" s="197">
        <v>49</v>
      </c>
      <c r="B56" s="197"/>
      <c r="C56" s="197"/>
      <c r="D56" s="197"/>
      <c r="E56" s="197"/>
      <c r="F56" s="197"/>
      <c r="G56" s="197">
        <v>0</v>
      </c>
    </row>
    <row r="57" spans="1:7" ht="15.5">
      <c r="A57" s="197">
        <v>49</v>
      </c>
      <c r="B57" s="197"/>
      <c r="C57" s="197"/>
      <c r="D57" s="197"/>
      <c r="E57" s="197"/>
      <c r="F57" s="197"/>
      <c r="G57" s="197">
        <v>0</v>
      </c>
    </row>
    <row r="58" spans="1:7" ht="15.5">
      <c r="A58" s="197">
        <v>28</v>
      </c>
      <c r="B58" s="197"/>
      <c r="C58" s="197"/>
      <c r="D58" s="197"/>
      <c r="E58" s="197"/>
      <c r="F58" s="197"/>
      <c r="G58" s="197">
        <v>1</v>
      </c>
    </row>
    <row r="59" spans="1:7" ht="15.5">
      <c r="A59" s="197">
        <v>33</v>
      </c>
      <c r="B59" s="197"/>
      <c r="C59" s="197"/>
      <c r="D59" s="197"/>
      <c r="E59" s="197"/>
      <c r="F59" s="197"/>
      <c r="G59" s="197">
        <v>1</v>
      </c>
    </row>
    <row r="60" spans="1:7" ht="15.5">
      <c r="A60" s="197">
        <v>25</v>
      </c>
      <c r="B60" s="197"/>
      <c r="C60" s="197"/>
      <c r="D60" s="197"/>
      <c r="E60" s="197"/>
      <c r="F60" s="197"/>
      <c r="G60" s="197">
        <v>0</v>
      </c>
    </row>
    <row r="61" spans="1:7" ht="16.5">
      <c r="A61" s="1"/>
      <c r="B61" s="1"/>
      <c r="C61" s="1"/>
      <c r="D61" s="1"/>
      <c r="E61" s="1"/>
      <c r="F61" s="1"/>
      <c r="G61" s="1"/>
    </row>
    <row r="62" spans="1:7" ht="16.5">
      <c r="A62" s="1"/>
      <c r="B62" s="1"/>
      <c r="C62" s="1"/>
      <c r="D62" s="1"/>
      <c r="E62" s="1"/>
      <c r="F62" s="1"/>
      <c r="G62" s="1"/>
    </row>
    <row r="63" spans="1:7" ht="16.5">
      <c r="A63" s="1"/>
      <c r="B63" s="1"/>
      <c r="C63" s="1"/>
      <c r="D63" s="1"/>
      <c r="E63" s="1"/>
      <c r="F63" s="1"/>
      <c r="G63" s="1"/>
    </row>
    <row r="64" spans="1:7" ht="16.5">
      <c r="A64" s="1"/>
      <c r="B64" s="1"/>
      <c r="C64" s="1"/>
      <c r="D64" s="1"/>
      <c r="E64" s="1"/>
      <c r="F64" s="1"/>
      <c r="G64" s="1"/>
    </row>
    <row r="65" spans="1:7" ht="16.5">
      <c r="A65" s="1"/>
      <c r="B65" s="1"/>
      <c r="C65" s="1"/>
      <c r="D65" s="1"/>
      <c r="E65" s="1"/>
      <c r="F65" s="1"/>
      <c r="G65" s="1"/>
    </row>
    <row r="66" spans="1:7" ht="16.5">
      <c r="A66" s="1"/>
      <c r="B66" s="1"/>
      <c r="C66" s="1"/>
      <c r="D66" s="1"/>
      <c r="E66" s="1"/>
      <c r="F66" s="1"/>
      <c r="G66" s="1"/>
    </row>
    <row r="67" spans="1:7" ht="16.5">
      <c r="A67" s="1"/>
      <c r="B67" s="1"/>
      <c r="C67" s="1"/>
      <c r="D67" s="1"/>
      <c r="E67" s="1"/>
      <c r="F67" s="1"/>
      <c r="G67" s="1"/>
    </row>
    <row r="68" spans="1:7" ht="16.5">
      <c r="A68" s="1"/>
      <c r="B68" s="1"/>
      <c r="C68" s="1"/>
      <c r="D68" s="1"/>
      <c r="E68" s="1"/>
      <c r="F68" s="1"/>
      <c r="G68" s="1"/>
    </row>
    <row r="69" spans="1:7" ht="16.5">
      <c r="A69" s="1"/>
      <c r="B69" s="1"/>
      <c r="C69" s="1"/>
      <c r="D69" s="1"/>
      <c r="E69" s="1"/>
      <c r="F69" s="1"/>
      <c r="G69" s="1"/>
    </row>
    <row r="70" spans="1:7" ht="16.5">
      <c r="A70" s="1"/>
      <c r="B70" s="1"/>
      <c r="C70" s="1"/>
      <c r="D70" s="1"/>
      <c r="E70" s="1"/>
      <c r="F70" s="1"/>
      <c r="G70" s="1"/>
    </row>
    <row r="71" spans="1:7" ht="16.5">
      <c r="A71" s="1"/>
      <c r="B71" s="1"/>
      <c r="C71" s="1"/>
      <c r="D71" s="1"/>
      <c r="E71" s="1"/>
      <c r="F71" s="1"/>
      <c r="G71" s="1"/>
    </row>
  </sheetData>
  <pageMargins left="0.7" right="0.7" top="0.75" bottom="0.75" header="0.3" footer="0.3"/>
  <headerFooter>
    <oddFooter>&amp;R_x000D_&amp;1#&amp;"Calibri"&amp;10&amp;K000000 SK Life Science Labs Proprietary / Confidential</oddFoot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3F1E5F-3B54-4149-B206-450F4AF08403}">
  <dimension ref="A1:BI17"/>
  <sheetViews>
    <sheetView workbookViewId="0">
      <selection activeCell="V53" sqref="V53"/>
    </sheetView>
  </sheetViews>
  <sheetFormatPr defaultColWidth="8.81640625" defaultRowHeight="14.5"/>
  <cols>
    <col min="1" max="1" width="17.1796875" customWidth="1"/>
  </cols>
  <sheetData>
    <row r="1" spans="1:61" ht="15">
      <c r="A1" s="325" t="s">
        <v>48</v>
      </c>
      <c r="B1" s="282" t="s">
        <v>36</v>
      </c>
      <c r="C1" s="282"/>
      <c r="D1" s="282"/>
      <c r="E1" s="282"/>
      <c r="F1" s="282"/>
      <c r="G1" s="282"/>
      <c r="H1" s="282"/>
      <c r="I1" s="282"/>
      <c r="J1" s="282"/>
      <c r="K1" s="282"/>
      <c r="L1" s="282"/>
      <c r="M1" s="282"/>
      <c r="N1" s="282"/>
      <c r="O1" s="282"/>
      <c r="P1" s="282"/>
      <c r="Q1" s="282"/>
      <c r="R1" s="282"/>
      <c r="S1" s="282"/>
      <c r="T1" s="282"/>
      <c r="U1" s="282"/>
      <c r="V1" s="282"/>
      <c r="W1" s="282"/>
      <c r="X1" s="282"/>
      <c r="Y1" s="282"/>
      <c r="Z1" s="282"/>
      <c r="AA1" s="282"/>
      <c r="AB1" s="282"/>
      <c r="AC1" s="282"/>
      <c r="AD1" s="282"/>
      <c r="AE1" s="282"/>
      <c r="AF1" s="282"/>
      <c r="AG1" s="282"/>
      <c r="AH1" s="282"/>
      <c r="AI1" s="282"/>
      <c r="AJ1" s="282"/>
      <c r="AK1" s="282"/>
      <c r="AL1" s="282"/>
      <c r="AM1" s="282"/>
      <c r="AN1" s="282"/>
      <c r="AO1" s="282"/>
      <c r="AP1" s="282"/>
      <c r="AQ1" s="282"/>
      <c r="AR1" s="282"/>
      <c r="AS1" s="282"/>
      <c r="AT1" s="282"/>
      <c r="AU1" s="282"/>
      <c r="AV1" s="282"/>
      <c r="AW1" s="282"/>
      <c r="AX1" s="282"/>
      <c r="AY1" s="282"/>
      <c r="AZ1" s="282"/>
      <c r="BA1" s="282"/>
      <c r="BB1" s="282"/>
      <c r="BC1" s="282"/>
      <c r="BD1" s="282"/>
      <c r="BE1" s="282"/>
      <c r="BF1" s="282"/>
      <c r="BG1" s="282"/>
      <c r="BH1" s="282"/>
      <c r="BI1" s="282"/>
    </row>
    <row r="2" spans="1:61" ht="15.5">
      <c r="A2" s="326"/>
      <c r="B2" s="423" t="s">
        <v>49</v>
      </c>
      <c r="C2" s="423"/>
      <c r="D2" s="423"/>
      <c r="E2" s="423"/>
      <c r="F2" s="423"/>
      <c r="G2" s="423"/>
      <c r="H2" s="423"/>
      <c r="I2" s="423"/>
      <c r="J2" s="423"/>
      <c r="K2" s="423"/>
      <c r="L2" s="423" t="s">
        <v>50</v>
      </c>
      <c r="M2" s="423"/>
      <c r="N2" s="423"/>
      <c r="O2" s="423"/>
      <c r="P2" s="423"/>
      <c r="Q2" s="423"/>
      <c r="R2" s="423"/>
      <c r="S2" s="423"/>
      <c r="T2" s="423"/>
      <c r="U2" s="423"/>
      <c r="V2" s="423" t="s">
        <v>51</v>
      </c>
      <c r="W2" s="423"/>
      <c r="X2" s="423"/>
      <c r="Y2" s="423"/>
      <c r="Z2" s="423"/>
      <c r="AA2" s="423"/>
      <c r="AB2" s="423"/>
      <c r="AC2" s="423"/>
      <c r="AD2" s="423"/>
      <c r="AE2" s="423"/>
      <c r="AF2" s="423" t="s">
        <v>52</v>
      </c>
      <c r="AG2" s="423"/>
      <c r="AH2" s="423"/>
      <c r="AI2" s="423"/>
      <c r="AJ2" s="423"/>
      <c r="AK2" s="423"/>
      <c r="AL2" s="423"/>
      <c r="AM2" s="423"/>
      <c r="AN2" s="423"/>
      <c r="AO2" s="423"/>
      <c r="AP2" s="423" t="s">
        <v>53</v>
      </c>
      <c r="AQ2" s="423"/>
      <c r="AR2" s="423"/>
      <c r="AS2" s="423"/>
      <c r="AT2" s="423"/>
      <c r="AU2" s="423"/>
      <c r="AV2" s="423"/>
      <c r="AW2" s="423"/>
      <c r="AX2" s="423"/>
      <c r="AY2" s="423"/>
      <c r="AZ2" s="423" t="s">
        <v>54</v>
      </c>
      <c r="BA2" s="423"/>
      <c r="BB2" s="423"/>
      <c r="BC2" s="423"/>
      <c r="BD2" s="423"/>
      <c r="BE2" s="423"/>
      <c r="BF2" s="423"/>
      <c r="BG2" s="423"/>
      <c r="BH2" s="423"/>
      <c r="BI2" s="423"/>
    </row>
    <row r="3" spans="1:61" ht="15.5">
      <c r="A3" s="42">
        <v>1</v>
      </c>
      <c r="B3" s="42">
        <v>93.3</v>
      </c>
      <c r="C3" s="42">
        <v>72.8</v>
      </c>
      <c r="D3" s="42">
        <v>91.1</v>
      </c>
      <c r="E3" s="42">
        <v>98.8</v>
      </c>
      <c r="F3" s="42">
        <v>75.900000000000006</v>
      </c>
      <c r="G3" s="42">
        <v>99.7</v>
      </c>
      <c r="H3" s="42">
        <v>92.8</v>
      </c>
      <c r="I3" s="42">
        <v>94.2</v>
      </c>
      <c r="J3" s="42">
        <v>102.9</v>
      </c>
      <c r="K3" s="42">
        <v>83.9</v>
      </c>
      <c r="L3" s="42">
        <v>79.400000000000006</v>
      </c>
      <c r="M3" s="42">
        <v>100.2</v>
      </c>
      <c r="N3" s="42">
        <v>90.4</v>
      </c>
      <c r="O3" s="42">
        <v>83</v>
      </c>
      <c r="P3" s="42">
        <v>93.3</v>
      </c>
      <c r="Q3" s="42">
        <v>103.9</v>
      </c>
      <c r="R3" s="42">
        <v>108.8</v>
      </c>
      <c r="S3" s="42">
        <v>67.8</v>
      </c>
      <c r="T3" s="42">
        <v>89.9</v>
      </c>
      <c r="U3" s="42">
        <v>100.1</v>
      </c>
      <c r="V3" s="42">
        <v>88.4</v>
      </c>
      <c r="W3" s="42">
        <v>68.8</v>
      </c>
      <c r="X3" s="42">
        <v>103.9</v>
      </c>
      <c r="Y3" s="42">
        <v>94.5</v>
      </c>
      <c r="Z3" s="42">
        <v>87.8</v>
      </c>
      <c r="AA3" s="42">
        <v>93.3</v>
      </c>
      <c r="AB3" s="42">
        <v>107.9</v>
      </c>
      <c r="AC3" s="42">
        <v>100.2</v>
      </c>
      <c r="AD3" s="42">
        <v>80.400000000000006</v>
      </c>
      <c r="AE3" s="42">
        <v>89.9</v>
      </c>
      <c r="AF3" s="42">
        <v>85.6</v>
      </c>
      <c r="AG3" s="42">
        <v>92.8</v>
      </c>
      <c r="AH3" s="42">
        <v>105.3</v>
      </c>
      <c r="AI3" s="42">
        <v>78</v>
      </c>
      <c r="AJ3" s="42">
        <v>100</v>
      </c>
      <c r="AK3" s="42">
        <v>95.6</v>
      </c>
      <c r="AL3" s="42">
        <v>108.8</v>
      </c>
      <c r="AM3" s="42">
        <v>82</v>
      </c>
      <c r="AN3" s="42">
        <v>88.8</v>
      </c>
      <c r="AO3" s="42">
        <v>100</v>
      </c>
      <c r="AP3" s="42">
        <v>79</v>
      </c>
      <c r="AQ3" s="42">
        <v>87.1</v>
      </c>
      <c r="AR3" s="42">
        <v>90.6</v>
      </c>
      <c r="AS3" s="42">
        <v>99.4</v>
      </c>
      <c r="AT3" s="42">
        <v>94.6</v>
      </c>
      <c r="AU3" s="42">
        <v>92.4</v>
      </c>
      <c r="AV3" s="42">
        <v>89.7</v>
      </c>
      <c r="AW3" s="42">
        <v>106</v>
      </c>
      <c r="AX3" s="42">
        <v>97.5</v>
      </c>
      <c r="AY3" s="42">
        <v>82</v>
      </c>
      <c r="AZ3" s="42">
        <v>88.8</v>
      </c>
      <c r="BA3" s="42">
        <v>93.1</v>
      </c>
      <c r="BB3" s="42">
        <v>74</v>
      </c>
      <c r="BC3" s="42">
        <v>100.5</v>
      </c>
      <c r="BD3" s="42">
        <v>85.6</v>
      </c>
      <c r="BE3" s="42">
        <v>83.8</v>
      </c>
      <c r="BF3" s="42">
        <v>101.3</v>
      </c>
      <c r="BG3" s="42">
        <v>96.3</v>
      </c>
      <c r="BH3" s="42">
        <v>102.1</v>
      </c>
      <c r="BI3" s="42">
        <v>91.9</v>
      </c>
    </row>
    <row r="4" spans="1:61" ht="15.5">
      <c r="A4" s="42">
        <v>5</v>
      </c>
      <c r="B4" s="42">
        <v>268.39999999999998</v>
      </c>
      <c r="C4" s="42">
        <v>315.8</v>
      </c>
      <c r="D4" s="42">
        <v>190.3</v>
      </c>
      <c r="E4" s="42">
        <v>232.6</v>
      </c>
      <c r="F4" s="42">
        <v>139.69999999999999</v>
      </c>
      <c r="G4" s="42">
        <v>416.3</v>
      </c>
      <c r="H4" s="42">
        <v>457.9</v>
      </c>
      <c r="I4" s="42">
        <v>316.39999999999998</v>
      </c>
      <c r="J4" s="42">
        <v>467.9</v>
      </c>
      <c r="K4" s="42">
        <v>271.10000000000002</v>
      </c>
      <c r="L4" s="42">
        <v>184.5</v>
      </c>
      <c r="M4" s="42">
        <v>238.1</v>
      </c>
      <c r="N4" s="42">
        <v>106</v>
      </c>
      <c r="O4" s="42">
        <v>223.2</v>
      </c>
      <c r="P4" s="42">
        <v>499</v>
      </c>
      <c r="Q4" s="42">
        <v>219.1</v>
      </c>
      <c r="R4" s="42">
        <v>231.2</v>
      </c>
      <c r="S4" s="42">
        <v>146.30000000000001</v>
      </c>
      <c r="T4" s="42">
        <v>349.8</v>
      </c>
      <c r="U4" s="42">
        <v>343.9</v>
      </c>
      <c r="V4" s="42">
        <v>219</v>
      </c>
      <c r="W4" s="42">
        <v>355.9</v>
      </c>
      <c r="X4" s="42">
        <v>515.20000000000005</v>
      </c>
      <c r="Y4" s="42">
        <v>410.7</v>
      </c>
      <c r="Z4" s="42">
        <v>291.89999999999998</v>
      </c>
      <c r="AA4" s="42">
        <v>265.60000000000002</v>
      </c>
      <c r="AB4" s="42">
        <v>326.39999999999998</v>
      </c>
      <c r="AC4" s="42">
        <v>345.9</v>
      </c>
      <c r="AD4" s="42">
        <v>238.3</v>
      </c>
      <c r="AE4" s="42">
        <v>158.9</v>
      </c>
      <c r="AF4" s="42">
        <v>175.4</v>
      </c>
      <c r="AG4" s="42">
        <v>247.4</v>
      </c>
      <c r="AH4" s="42">
        <v>237.7</v>
      </c>
      <c r="AI4" s="42">
        <v>232.7</v>
      </c>
      <c r="AJ4" s="42">
        <v>265.60000000000002</v>
      </c>
      <c r="AK4" s="42">
        <v>200.4</v>
      </c>
      <c r="AL4" s="42">
        <v>546</v>
      </c>
      <c r="AM4" s="42">
        <v>269</v>
      </c>
      <c r="AN4" s="42">
        <v>220</v>
      </c>
      <c r="AO4" s="42">
        <v>228.9</v>
      </c>
      <c r="AP4" s="42">
        <v>215.3</v>
      </c>
      <c r="AQ4" s="42">
        <v>520.20000000000005</v>
      </c>
      <c r="AR4" s="42">
        <v>325.8</v>
      </c>
      <c r="AS4" s="42">
        <v>559.6</v>
      </c>
      <c r="AT4" s="42">
        <v>273.8</v>
      </c>
      <c r="AU4" s="42">
        <v>128.6</v>
      </c>
      <c r="AV4" s="42">
        <v>232.2</v>
      </c>
      <c r="AW4" s="42">
        <v>257.39999999999998</v>
      </c>
      <c r="AX4" s="42">
        <v>192.5</v>
      </c>
      <c r="AY4" s="42">
        <v>156.80000000000001</v>
      </c>
      <c r="AZ4" s="42">
        <v>161.4</v>
      </c>
      <c r="BA4" s="42">
        <v>130.1</v>
      </c>
      <c r="BB4" s="42">
        <v>118.7</v>
      </c>
      <c r="BC4" s="42">
        <v>316.60000000000002</v>
      </c>
      <c r="BD4" s="42">
        <v>164.1</v>
      </c>
      <c r="BE4" s="42">
        <v>150</v>
      </c>
      <c r="BF4" s="42">
        <v>265.7</v>
      </c>
      <c r="BG4" s="42">
        <v>254.8</v>
      </c>
      <c r="BH4" s="42">
        <v>384.2</v>
      </c>
      <c r="BI4" s="42">
        <v>130.19999999999999</v>
      </c>
    </row>
    <row r="5" spans="1:61" ht="15.5">
      <c r="A5" s="42">
        <v>8</v>
      </c>
      <c r="B5" s="42">
        <v>461.3</v>
      </c>
      <c r="C5" s="42">
        <v>629.70000000000005</v>
      </c>
      <c r="D5" s="42">
        <v>237.4</v>
      </c>
      <c r="E5" s="42">
        <v>280.89999999999998</v>
      </c>
      <c r="F5" s="42">
        <v>67.8</v>
      </c>
      <c r="G5" s="42">
        <v>516.1</v>
      </c>
      <c r="H5" s="42">
        <v>428.8</v>
      </c>
      <c r="I5" s="42">
        <v>454.1</v>
      </c>
      <c r="J5" s="42">
        <v>650.29999999999995</v>
      </c>
      <c r="K5" s="42">
        <v>279.8</v>
      </c>
      <c r="L5" s="42">
        <v>294</v>
      </c>
      <c r="M5" s="42">
        <v>400.2</v>
      </c>
      <c r="N5" s="42">
        <v>206.8</v>
      </c>
      <c r="O5" s="42">
        <v>253.5</v>
      </c>
      <c r="P5" s="42">
        <v>1107.0999999999999</v>
      </c>
      <c r="Q5" s="42">
        <v>393.8</v>
      </c>
      <c r="R5" s="42">
        <v>368.1</v>
      </c>
      <c r="S5" s="42">
        <v>129.5</v>
      </c>
      <c r="T5" s="42">
        <v>392.7</v>
      </c>
      <c r="U5" s="42">
        <v>371.1</v>
      </c>
      <c r="V5" s="42">
        <v>214.2</v>
      </c>
      <c r="W5" s="42">
        <v>426.9</v>
      </c>
      <c r="X5" s="42">
        <v>406.6</v>
      </c>
      <c r="Y5" s="42">
        <v>403.2</v>
      </c>
      <c r="Z5" s="42">
        <v>320.10000000000002</v>
      </c>
      <c r="AA5" s="42">
        <v>211</v>
      </c>
      <c r="AB5" s="42">
        <v>110.9</v>
      </c>
      <c r="AC5" s="42">
        <v>292.39999999999998</v>
      </c>
      <c r="AD5" s="42">
        <v>107.1</v>
      </c>
      <c r="AE5" s="42">
        <v>137.6</v>
      </c>
      <c r="AF5" s="42">
        <v>404.6</v>
      </c>
      <c r="AG5" s="42">
        <v>417.9</v>
      </c>
      <c r="AH5" s="42">
        <v>346.6</v>
      </c>
      <c r="AI5" s="42">
        <v>265.60000000000002</v>
      </c>
      <c r="AJ5" s="42">
        <v>523.29999999999995</v>
      </c>
      <c r="AK5" s="42">
        <v>181</v>
      </c>
      <c r="AL5" s="42">
        <v>325.39999999999998</v>
      </c>
      <c r="AM5" s="42">
        <v>269.5</v>
      </c>
      <c r="AN5" s="42">
        <v>306.10000000000002</v>
      </c>
      <c r="AO5" s="42">
        <v>217.3</v>
      </c>
      <c r="AP5" s="42">
        <v>389.9</v>
      </c>
      <c r="AQ5" s="42">
        <v>865</v>
      </c>
      <c r="AR5" s="42">
        <v>605.20000000000005</v>
      </c>
      <c r="AS5" s="42">
        <v>636.29999999999995</v>
      </c>
      <c r="AT5" s="42">
        <v>488.7</v>
      </c>
      <c r="AU5" s="42">
        <v>329.6</v>
      </c>
      <c r="AV5" s="42">
        <v>193.6</v>
      </c>
      <c r="AW5" s="42">
        <v>316</v>
      </c>
      <c r="AX5" s="42">
        <v>309.39999999999998</v>
      </c>
      <c r="AY5" s="42">
        <v>197.5</v>
      </c>
      <c r="AZ5" s="42">
        <v>332.8</v>
      </c>
      <c r="BA5" s="42">
        <v>99.6</v>
      </c>
      <c r="BB5" s="42">
        <v>155.80000000000001</v>
      </c>
      <c r="BC5" s="42">
        <v>355.2</v>
      </c>
      <c r="BD5" s="42">
        <v>110.5</v>
      </c>
      <c r="BE5" s="42">
        <v>111.4</v>
      </c>
      <c r="BF5" s="42">
        <v>273.8</v>
      </c>
      <c r="BG5" s="42">
        <v>281.3</v>
      </c>
      <c r="BH5" s="42">
        <v>311.3</v>
      </c>
      <c r="BI5" s="42">
        <v>82.8</v>
      </c>
    </row>
    <row r="6" spans="1:61" ht="15.5">
      <c r="A6" s="42">
        <v>12</v>
      </c>
      <c r="B6" s="42">
        <v>619.5</v>
      </c>
      <c r="C6" s="42">
        <v>852.7</v>
      </c>
      <c r="D6" s="42">
        <v>264.2</v>
      </c>
      <c r="E6" s="42">
        <v>437.1</v>
      </c>
      <c r="F6" s="42">
        <v>46.2</v>
      </c>
      <c r="G6" s="42">
        <v>580.6</v>
      </c>
      <c r="H6" s="42">
        <v>623.70000000000005</v>
      </c>
      <c r="I6" s="42">
        <v>809</v>
      </c>
      <c r="J6" s="42">
        <v>1424.2</v>
      </c>
      <c r="K6" s="42">
        <v>332</v>
      </c>
      <c r="L6" s="42">
        <v>399.4</v>
      </c>
      <c r="M6" s="42">
        <v>503</v>
      </c>
      <c r="N6" s="42">
        <v>245.2</v>
      </c>
      <c r="O6" s="42">
        <v>438.4</v>
      </c>
      <c r="P6" s="42">
        <v>1478.8</v>
      </c>
      <c r="Q6" s="42">
        <v>599</v>
      </c>
      <c r="R6" s="42">
        <v>989.7</v>
      </c>
      <c r="S6" s="42">
        <v>222</v>
      </c>
      <c r="T6" s="42">
        <v>965.9</v>
      </c>
      <c r="U6" s="42">
        <v>837.1</v>
      </c>
      <c r="V6" s="42">
        <v>305.3</v>
      </c>
      <c r="W6" s="42">
        <v>765.1</v>
      </c>
      <c r="X6" s="42">
        <v>569.20000000000005</v>
      </c>
      <c r="Y6" s="42">
        <v>582.20000000000005</v>
      </c>
      <c r="Z6" s="42">
        <v>419.8</v>
      </c>
      <c r="AA6" s="42">
        <v>285.89999999999998</v>
      </c>
      <c r="AB6" s="42">
        <v>59.3</v>
      </c>
      <c r="AC6" s="42">
        <v>380.8</v>
      </c>
      <c r="AD6" s="42">
        <v>49.7</v>
      </c>
      <c r="AE6" s="42">
        <v>73</v>
      </c>
      <c r="AF6" s="42">
        <v>583.79999999999995</v>
      </c>
      <c r="AG6" s="42">
        <v>224.5</v>
      </c>
      <c r="AH6" s="42">
        <v>499.5</v>
      </c>
      <c r="AI6" s="42">
        <v>284</v>
      </c>
      <c r="AJ6" s="42">
        <v>692.2</v>
      </c>
      <c r="AK6" s="42">
        <v>215</v>
      </c>
      <c r="AL6" s="42">
        <v>383.3</v>
      </c>
      <c r="AM6" s="42">
        <v>259.5</v>
      </c>
      <c r="AN6" s="42">
        <v>471.3</v>
      </c>
      <c r="AO6" s="42">
        <v>215.6</v>
      </c>
      <c r="AP6" s="42">
        <v>449.4</v>
      </c>
      <c r="AQ6" s="42">
        <v>1193.2</v>
      </c>
      <c r="AR6" s="42">
        <v>536.20000000000005</v>
      </c>
      <c r="AS6" s="42">
        <v>1012.5</v>
      </c>
      <c r="AT6" s="42">
        <v>622.4</v>
      </c>
      <c r="AU6" s="42">
        <v>476.8</v>
      </c>
      <c r="AV6" s="42">
        <v>108.1</v>
      </c>
      <c r="AW6" s="42">
        <v>449.7</v>
      </c>
      <c r="AX6" s="42">
        <v>251.4</v>
      </c>
      <c r="AY6" s="42">
        <v>312.10000000000002</v>
      </c>
      <c r="AZ6" s="42">
        <v>285.89999999999998</v>
      </c>
      <c r="BA6" s="42">
        <v>96</v>
      </c>
      <c r="BB6" s="42">
        <v>70.7</v>
      </c>
      <c r="BC6" s="42">
        <v>297.60000000000002</v>
      </c>
      <c r="BD6" s="42">
        <v>95</v>
      </c>
      <c r="BE6" s="42">
        <v>50.6</v>
      </c>
      <c r="BF6" s="42">
        <v>393.8</v>
      </c>
      <c r="BG6" s="42">
        <v>256.60000000000002</v>
      </c>
      <c r="BH6" s="42">
        <v>297.60000000000002</v>
      </c>
      <c r="BI6" s="42">
        <v>68.400000000000006</v>
      </c>
    </row>
    <row r="7" spans="1:61" ht="15.5">
      <c r="A7" s="42">
        <v>15</v>
      </c>
      <c r="B7" s="42">
        <v>1114.8</v>
      </c>
      <c r="C7" s="42">
        <v>955</v>
      </c>
      <c r="D7" s="42">
        <v>240.8</v>
      </c>
      <c r="E7" s="42">
        <v>658.3</v>
      </c>
      <c r="F7" s="42">
        <v>22.5</v>
      </c>
      <c r="G7" s="42">
        <v>583.4</v>
      </c>
      <c r="H7" s="42">
        <v>792.3</v>
      </c>
      <c r="I7" s="42">
        <v>809.2</v>
      </c>
      <c r="J7" s="42">
        <v>1826</v>
      </c>
      <c r="K7" s="42">
        <v>382.9</v>
      </c>
      <c r="L7" s="42">
        <v>374.5</v>
      </c>
      <c r="M7" s="42">
        <v>843.6</v>
      </c>
      <c r="N7" s="42">
        <v>274.7</v>
      </c>
      <c r="O7" s="42">
        <v>468.5</v>
      </c>
      <c r="P7" s="42">
        <v>2596.3000000000002</v>
      </c>
      <c r="Q7" s="42">
        <v>614.1</v>
      </c>
      <c r="R7" s="42">
        <v>1500.3</v>
      </c>
      <c r="S7" s="42">
        <v>99.4</v>
      </c>
      <c r="T7" s="42">
        <v>1124.2</v>
      </c>
      <c r="U7" s="42">
        <v>994.2</v>
      </c>
      <c r="V7" s="42">
        <v>227.9</v>
      </c>
      <c r="W7" s="42">
        <v>1049.5999999999999</v>
      </c>
      <c r="X7" s="42">
        <v>471.3</v>
      </c>
      <c r="Y7" s="42">
        <v>810</v>
      </c>
      <c r="Z7" s="42">
        <v>360.4</v>
      </c>
      <c r="AA7" s="42">
        <v>164.7</v>
      </c>
      <c r="AB7" s="42">
        <v>0</v>
      </c>
      <c r="AC7" s="42">
        <v>556.70000000000005</v>
      </c>
      <c r="AD7" s="42">
        <v>15.3</v>
      </c>
      <c r="AE7" s="42">
        <v>63.8</v>
      </c>
      <c r="AF7" s="42">
        <v>508</v>
      </c>
      <c r="AG7" s="42">
        <v>301.2</v>
      </c>
      <c r="AH7" s="42">
        <v>765.2</v>
      </c>
      <c r="AI7" s="42">
        <v>262.39999999999998</v>
      </c>
      <c r="AJ7" s="42">
        <v>896.6</v>
      </c>
      <c r="AK7" s="42">
        <v>256.60000000000002</v>
      </c>
      <c r="AL7" s="42">
        <v>321.5</v>
      </c>
      <c r="AM7" s="42">
        <v>187.3</v>
      </c>
      <c r="AN7" s="42">
        <v>566.5</v>
      </c>
      <c r="AO7" s="42">
        <v>185</v>
      </c>
      <c r="AP7" s="42">
        <v>370.6</v>
      </c>
      <c r="AQ7" s="42">
        <v>2532.5</v>
      </c>
      <c r="AR7" s="42">
        <v>588</v>
      </c>
      <c r="AS7" s="42">
        <v>1044.3</v>
      </c>
      <c r="AT7" s="42">
        <v>778.5</v>
      </c>
      <c r="AU7" s="42">
        <v>235.7</v>
      </c>
      <c r="AV7" s="42">
        <v>38.700000000000003</v>
      </c>
      <c r="AW7" s="42">
        <v>331.6</v>
      </c>
      <c r="AX7" s="42">
        <v>257.10000000000002</v>
      </c>
      <c r="AY7" s="42">
        <v>427.7</v>
      </c>
      <c r="AZ7" s="42">
        <v>222.9</v>
      </c>
      <c r="BA7" s="42">
        <v>61.8</v>
      </c>
      <c r="BB7" s="42">
        <v>35.5</v>
      </c>
      <c r="BC7" s="42">
        <v>208.9</v>
      </c>
      <c r="BD7" s="42">
        <v>39.200000000000003</v>
      </c>
      <c r="BE7" s="42">
        <v>25.3</v>
      </c>
      <c r="BF7" s="42">
        <v>438.9</v>
      </c>
      <c r="BG7" s="42">
        <v>299.2</v>
      </c>
      <c r="BH7" s="42">
        <v>345.7</v>
      </c>
      <c r="BI7" s="42">
        <v>46.5</v>
      </c>
    </row>
    <row r="8" spans="1:61" ht="15.5">
      <c r="A8" s="42">
        <v>19</v>
      </c>
      <c r="B8" s="42">
        <v>2134</v>
      </c>
      <c r="C8" s="42">
        <v>1280.0999999999999</v>
      </c>
      <c r="D8" s="42">
        <v>477</v>
      </c>
      <c r="E8" s="42">
        <v>1518.7</v>
      </c>
      <c r="F8" s="42">
        <v>0</v>
      </c>
      <c r="G8" s="42">
        <v>970.4</v>
      </c>
      <c r="H8" s="42">
        <v>1325</v>
      </c>
      <c r="I8" s="42">
        <v>2032.1</v>
      </c>
      <c r="J8" s="42">
        <v>2449.5</v>
      </c>
      <c r="K8" s="42">
        <v>670.6</v>
      </c>
      <c r="L8" s="42"/>
      <c r="M8" s="42">
        <v>1190.3</v>
      </c>
      <c r="N8" s="42">
        <v>417.9</v>
      </c>
      <c r="O8" s="42">
        <v>651.70000000000005</v>
      </c>
      <c r="P8" s="42"/>
      <c r="Q8" s="42">
        <v>1229.8</v>
      </c>
      <c r="R8" s="42">
        <v>2515.1999999999998</v>
      </c>
      <c r="S8" s="42">
        <v>166.7</v>
      </c>
      <c r="T8" s="42">
        <v>1895.4</v>
      </c>
      <c r="U8" s="42">
        <v>1829.2</v>
      </c>
      <c r="V8" s="42">
        <v>285.10000000000002</v>
      </c>
      <c r="W8" s="42">
        <v>2030.1</v>
      </c>
      <c r="X8" s="42">
        <v>1011.7</v>
      </c>
      <c r="Y8" s="42">
        <v>1658.5</v>
      </c>
      <c r="Z8" s="42">
        <v>795.1</v>
      </c>
      <c r="AA8" s="42">
        <v>247.5</v>
      </c>
      <c r="AB8" s="42">
        <v>0</v>
      </c>
      <c r="AC8" s="42">
        <v>705</v>
      </c>
      <c r="AD8" s="42">
        <v>14.9</v>
      </c>
      <c r="AE8" s="42">
        <v>18.5</v>
      </c>
      <c r="AF8" s="42">
        <v>705.7</v>
      </c>
      <c r="AG8" s="42">
        <v>230.3</v>
      </c>
      <c r="AH8" s="42">
        <v>922</v>
      </c>
      <c r="AI8" s="42">
        <v>414.7</v>
      </c>
      <c r="AJ8" s="42">
        <v>1204.2</v>
      </c>
      <c r="AK8" s="42">
        <v>435.7</v>
      </c>
      <c r="AL8" s="42">
        <v>485.1</v>
      </c>
      <c r="AM8" s="42">
        <v>255.9</v>
      </c>
      <c r="AN8" s="42">
        <v>1185.5</v>
      </c>
      <c r="AO8" s="42">
        <v>268.60000000000002</v>
      </c>
      <c r="AP8" s="42">
        <v>382.4</v>
      </c>
      <c r="AQ8" s="42"/>
      <c r="AR8" s="42">
        <v>696.2</v>
      </c>
      <c r="AS8" s="42">
        <v>2122.6</v>
      </c>
      <c r="AT8" s="42">
        <v>1428.1</v>
      </c>
      <c r="AU8" s="42">
        <v>192.5</v>
      </c>
      <c r="AV8" s="42">
        <v>40.700000000000003</v>
      </c>
      <c r="AW8" s="42">
        <v>425.9</v>
      </c>
      <c r="AX8" s="42">
        <v>255.8</v>
      </c>
      <c r="AY8" s="42">
        <v>552.29999999999995</v>
      </c>
      <c r="AZ8" s="42">
        <v>164.2</v>
      </c>
      <c r="BA8" s="42">
        <v>43.2</v>
      </c>
      <c r="BB8" s="42">
        <v>24.8</v>
      </c>
      <c r="BC8" s="42">
        <v>161.9</v>
      </c>
      <c r="BD8" s="42">
        <v>26.1</v>
      </c>
      <c r="BE8" s="42">
        <v>0</v>
      </c>
      <c r="BF8" s="42">
        <v>637.6</v>
      </c>
      <c r="BG8" s="42">
        <v>332.8</v>
      </c>
      <c r="BH8" s="42">
        <v>488.6</v>
      </c>
      <c r="BI8" s="42">
        <v>18.399999999999999</v>
      </c>
    </row>
    <row r="9" spans="1:61" ht="15.5">
      <c r="A9" s="42">
        <v>22</v>
      </c>
      <c r="B9" s="42"/>
      <c r="C9" s="42">
        <v>2018.7</v>
      </c>
      <c r="D9" s="42">
        <v>765.1</v>
      </c>
      <c r="E9" s="42">
        <v>2245.9</v>
      </c>
      <c r="F9" s="42">
        <v>0</v>
      </c>
      <c r="G9" s="42">
        <v>1887.1</v>
      </c>
      <c r="H9" s="42">
        <v>2231.1999999999998</v>
      </c>
      <c r="I9" s="42"/>
      <c r="J9" s="42"/>
      <c r="K9" s="42">
        <v>859.3</v>
      </c>
      <c r="L9" s="42"/>
      <c r="M9" s="42">
        <v>1834.9</v>
      </c>
      <c r="N9" s="42">
        <v>619.5</v>
      </c>
      <c r="O9" s="42">
        <v>1225.3</v>
      </c>
      <c r="P9" s="42"/>
      <c r="Q9" s="42">
        <v>2146.6</v>
      </c>
      <c r="R9" s="42"/>
      <c r="S9" s="42">
        <v>331.6</v>
      </c>
      <c r="T9" s="42">
        <v>3044.9</v>
      </c>
      <c r="U9" s="42">
        <v>2559.1999999999998</v>
      </c>
      <c r="V9" s="42">
        <v>507.8</v>
      </c>
      <c r="W9" s="42"/>
      <c r="X9" s="42">
        <v>2042.5</v>
      </c>
      <c r="Y9" s="42">
        <v>2907.2</v>
      </c>
      <c r="Z9" s="42">
        <v>1436.3</v>
      </c>
      <c r="AA9" s="42">
        <v>353</v>
      </c>
      <c r="AB9" s="42">
        <v>0</v>
      </c>
      <c r="AC9" s="42">
        <v>909.8</v>
      </c>
      <c r="AD9" s="42">
        <v>0</v>
      </c>
      <c r="AE9" s="42">
        <v>22.9</v>
      </c>
      <c r="AF9" s="42">
        <v>1317</v>
      </c>
      <c r="AG9" s="42">
        <v>451.5</v>
      </c>
      <c r="AH9" s="42">
        <v>1822.5</v>
      </c>
      <c r="AI9" s="42">
        <v>738.1</v>
      </c>
      <c r="AJ9" s="42">
        <v>2013.2</v>
      </c>
      <c r="AK9" s="42">
        <v>633.9</v>
      </c>
      <c r="AL9" s="42"/>
      <c r="AM9" s="42">
        <v>345.6</v>
      </c>
      <c r="AN9" s="42">
        <v>2002.5</v>
      </c>
      <c r="AO9" s="42">
        <v>355.7</v>
      </c>
      <c r="AP9" s="42">
        <v>514.9</v>
      </c>
      <c r="AQ9" s="42"/>
      <c r="AR9" s="42">
        <v>1239.2</v>
      </c>
      <c r="AS9" s="42"/>
      <c r="AT9" s="42">
        <v>2617.8000000000002</v>
      </c>
      <c r="AU9" s="42">
        <v>352.8</v>
      </c>
      <c r="AV9" s="42">
        <v>16.8</v>
      </c>
      <c r="AW9" s="42">
        <v>615.29999999999995</v>
      </c>
      <c r="AX9" s="42">
        <v>453</v>
      </c>
      <c r="AY9" s="42">
        <v>968.8</v>
      </c>
      <c r="AZ9" s="42">
        <v>188.1</v>
      </c>
      <c r="BA9" s="42">
        <v>53.2</v>
      </c>
      <c r="BB9" s="42">
        <v>0</v>
      </c>
      <c r="BC9" s="42">
        <v>230.7</v>
      </c>
      <c r="BD9" s="42">
        <v>0</v>
      </c>
      <c r="BE9" s="42">
        <v>0</v>
      </c>
      <c r="BF9" s="42">
        <v>1125.8</v>
      </c>
      <c r="BG9" s="42">
        <v>490.9</v>
      </c>
      <c r="BH9" s="42">
        <v>874.7</v>
      </c>
      <c r="BI9" s="42">
        <v>0</v>
      </c>
    </row>
    <row r="10" spans="1:61" ht="15.5">
      <c r="A10" s="42">
        <v>25</v>
      </c>
      <c r="B10" s="42"/>
      <c r="C10" s="42"/>
      <c r="D10" s="42">
        <v>956.4</v>
      </c>
      <c r="E10" s="42"/>
      <c r="F10" s="42">
        <v>0</v>
      </c>
      <c r="G10" s="42">
        <v>2654.4</v>
      </c>
      <c r="H10" s="42"/>
      <c r="I10" s="42"/>
      <c r="J10" s="42"/>
      <c r="K10" s="42">
        <v>1741.8</v>
      </c>
      <c r="L10" s="42"/>
      <c r="M10" s="42">
        <v>2645.2</v>
      </c>
      <c r="N10" s="42">
        <v>675</v>
      </c>
      <c r="O10" s="42">
        <v>1669.9</v>
      </c>
      <c r="P10" s="42"/>
      <c r="Q10" s="42"/>
      <c r="R10" s="42"/>
      <c r="S10" s="42">
        <v>461.7</v>
      </c>
      <c r="T10" s="42"/>
      <c r="U10" s="42"/>
      <c r="V10" s="42">
        <v>780.5</v>
      </c>
      <c r="W10" s="42"/>
      <c r="X10" s="42"/>
      <c r="Y10" s="42"/>
      <c r="Z10" s="42">
        <v>2228.1</v>
      </c>
      <c r="AA10" s="42">
        <v>512.1</v>
      </c>
      <c r="AB10" s="42">
        <v>0</v>
      </c>
      <c r="AC10" s="42">
        <v>1338.7</v>
      </c>
      <c r="AD10" s="42">
        <v>0</v>
      </c>
      <c r="AE10" s="42">
        <v>33.6</v>
      </c>
      <c r="AF10" s="42">
        <v>2009.1</v>
      </c>
      <c r="AG10" s="42">
        <v>573.1</v>
      </c>
      <c r="AH10" s="42">
        <v>2036.3</v>
      </c>
      <c r="AI10" s="42">
        <v>1173.2</v>
      </c>
      <c r="AJ10" s="42"/>
      <c r="AK10" s="42">
        <v>1116</v>
      </c>
      <c r="AL10" s="42"/>
      <c r="AM10" s="42">
        <v>518.6</v>
      </c>
      <c r="AN10" s="42"/>
      <c r="AO10" s="42">
        <v>417.2</v>
      </c>
      <c r="AP10" s="42">
        <v>882</v>
      </c>
      <c r="AQ10" s="42"/>
      <c r="AR10" s="42">
        <v>2037.8</v>
      </c>
      <c r="AS10" s="42"/>
      <c r="AT10" s="42"/>
      <c r="AU10" s="42">
        <v>254.8</v>
      </c>
      <c r="AV10" s="42">
        <v>20.100000000000001</v>
      </c>
      <c r="AW10" s="42">
        <v>1364.7</v>
      </c>
      <c r="AX10" s="42">
        <v>585.20000000000005</v>
      </c>
      <c r="AY10" s="42">
        <v>1646.4</v>
      </c>
      <c r="AZ10" s="42">
        <v>262.39999999999998</v>
      </c>
      <c r="BA10" s="42">
        <v>78.400000000000006</v>
      </c>
      <c r="BB10" s="42">
        <v>0</v>
      </c>
      <c r="BC10" s="42">
        <v>209.1</v>
      </c>
      <c r="BD10" s="42">
        <v>0</v>
      </c>
      <c r="BE10" s="42">
        <v>0</v>
      </c>
      <c r="BF10" s="42">
        <v>1774.4</v>
      </c>
      <c r="BG10" s="42">
        <v>557.6</v>
      </c>
      <c r="BH10" s="42">
        <v>1580.7</v>
      </c>
      <c r="BI10" s="42">
        <v>0</v>
      </c>
    </row>
    <row r="11" spans="1:61" ht="15.5">
      <c r="A11" s="42">
        <v>28</v>
      </c>
      <c r="B11" s="42"/>
      <c r="C11" s="42"/>
      <c r="D11" s="42">
        <v>1547.6</v>
      </c>
      <c r="E11" s="42"/>
      <c r="F11" s="42">
        <v>0</v>
      </c>
      <c r="G11" s="42"/>
      <c r="H11" s="42"/>
      <c r="I11" s="42"/>
      <c r="J11" s="42"/>
      <c r="K11" s="42"/>
      <c r="L11" s="42"/>
      <c r="M11" s="42"/>
      <c r="N11" s="42">
        <v>1074.2</v>
      </c>
      <c r="O11" s="42"/>
      <c r="P11" s="42"/>
      <c r="Q11" s="42"/>
      <c r="R11" s="42"/>
      <c r="S11" s="42">
        <v>735.5</v>
      </c>
      <c r="T11" s="42"/>
      <c r="U11" s="42"/>
      <c r="V11" s="42">
        <v>1323</v>
      </c>
      <c r="W11" s="42"/>
      <c r="X11" s="42"/>
      <c r="Y11" s="42"/>
      <c r="Z11" s="42"/>
      <c r="AA11" s="42">
        <v>887.1</v>
      </c>
      <c r="AB11" s="42">
        <v>0</v>
      </c>
      <c r="AC11" s="42">
        <v>2222.3000000000002</v>
      </c>
      <c r="AD11" s="42">
        <v>0</v>
      </c>
      <c r="AE11" s="42">
        <v>72.5</v>
      </c>
      <c r="AF11" s="42"/>
      <c r="AG11" s="42">
        <v>975.6</v>
      </c>
      <c r="AH11" s="42"/>
      <c r="AI11" s="42">
        <v>1617.4</v>
      </c>
      <c r="AJ11" s="42"/>
      <c r="AK11" s="42">
        <v>1693.8</v>
      </c>
      <c r="AL11" s="42"/>
      <c r="AM11" s="42">
        <v>701</v>
      </c>
      <c r="AN11" s="42"/>
      <c r="AO11" s="42">
        <v>819.3</v>
      </c>
      <c r="AP11" s="42">
        <v>1195.2</v>
      </c>
      <c r="AQ11" s="42"/>
      <c r="AR11" s="42"/>
      <c r="AS11" s="42"/>
      <c r="AT11" s="42"/>
      <c r="AU11" s="42">
        <v>534.70000000000005</v>
      </c>
      <c r="AV11" s="42">
        <v>20.100000000000001</v>
      </c>
      <c r="AW11" s="42">
        <v>1705.3</v>
      </c>
      <c r="AX11" s="42">
        <v>1080</v>
      </c>
      <c r="AY11" s="42"/>
      <c r="AZ11" s="42">
        <v>292</v>
      </c>
      <c r="BA11" s="42">
        <v>111.9</v>
      </c>
      <c r="BB11" s="42">
        <v>0</v>
      </c>
      <c r="BC11" s="42">
        <v>271.5</v>
      </c>
      <c r="BD11" s="42">
        <v>0</v>
      </c>
      <c r="BE11" s="42">
        <v>0</v>
      </c>
      <c r="BF11" s="42">
        <v>2383.5</v>
      </c>
      <c r="BG11" s="42">
        <v>1047.2</v>
      </c>
      <c r="BH11" s="42"/>
      <c r="BI11" s="42">
        <v>0</v>
      </c>
    </row>
    <row r="12" spans="1:61" ht="15.5">
      <c r="A12" s="42">
        <v>33</v>
      </c>
      <c r="B12" s="42"/>
      <c r="C12" s="42"/>
      <c r="D12" s="42">
        <v>3003.6</v>
      </c>
      <c r="E12" s="42"/>
      <c r="F12" s="42">
        <v>0</v>
      </c>
      <c r="G12" s="42"/>
      <c r="H12" s="42"/>
      <c r="I12" s="42"/>
      <c r="J12" s="42"/>
      <c r="K12" s="42"/>
      <c r="L12" s="42"/>
      <c r="M12" s="42"/>
      <c r="N12" s="42">
        <v>2383.6</v>
      </c>
      <c r="O12" s="42"/>
      <c r="P12" s="42"/>
      <c r="Q12" s="42"/>
      <c r="R12" s="42"/>
      <c r="S12" s="42">
        <v>1198.5999999999999</v>
      </c>
      <c r="T12" s="42"/>
      <c r="U12" s="42"/>
      <c r="V12" s="42">
        <v>2098.9</v>
      </c>
      <c r="W12" s="42"/>
      <c r="X12" s="42"/>
      <c r="Y12" s="42"/>
      <c r="Z12" s="42"/>
      <c r="AA12" s="42">
        <v>1184.0999999999999</v>
      </c>
      <c r="AB12" s="42">
        <v>0</v>
      </c>
      <c r="AC12" s="42"/>
      <c r="AD12" s="42">
        <v>0</v>
      </c>
      <c r="AE12" s="42">
        <v>134.9</v>
      </c>
      <c r="AF12" s="42"/>
      <c r="AG12" s="42">
        <v>1690.6</v>
      </c>
      <c r="AH12" s="42"/>
      <c r="AI12" s="42">
        <v>2258.4</v>
      </c>
      <c r="AJ12" s="42"/>
      <c r="AK12" s="42">
        <v>2410.6999999999998</v>
      </c>
      <c r="AL12" s="42"/>
      <c r="AM12" s="42">
        <v>915.1</v>
      </c>
      <c r="AN12" s="42"/>
      <c r="AO12" s="42">
        <v>1321.4</v>
      </c>
      <c r="AP12" s="42">
        <v>2510.6</v>
      </c>
      <c r="AQ12" s="42"/>
      <c r="AR12" s="42"/>
      <c r="AS12" s="42"/>
      <c r="AT12" s="42"/>
      <c r="AU12" s="42">
        <v>960.7</v>
      </c>
      <c r="AV12" s="42">
        <v>13.5</v>
      </c>
      <c r="AW12" s="42">
        <v>2436.6</v>
      </c>
      <c r="AX12" s="42">
        <v>1719.6</v>
      </c>
      <c r="AY12" s="42"/>
      <c r="AZ12" s="42">
        <v>490.9</v>
      </c>
      <c r="BA12" s="42">
        <v>252.4</v>
      </c>
      <c r="BB12" s="42">
        <v>0</v>
      </c>
      <c r="BC12" s="42">
        <v>539.1</v>
      </c>
      <c r="BD12" s="42">
        <v>0</v>
      </c>
      <c r="BE12" s="42">
        <v>0</v>
      </c>
      <c r="BF12" s="42"/>
      <c r="BG12" s="42">
        <v>2419.1999999999998</v>
      </c>
      <c r="BH12" s="42"/>
      <c r="BI12" s="42">
        <v>0</v>
      </c>
    </row>
    <row r="13" spans="1:61" ht="15.5">
      <c r="A13" s="42">
        <v>36</v>
      </c>
      <c r="B13" s="42"/>
      <c r="C13" s="42"/>
      <c r="D13" s="42"/>
      <c r="E13" s="42"/>
      <c r="F13" s="42">
        <v>0</v>
      </c>
      <c r="G13" s="42"/>
      <c r="H13" s="42"/>
      <c r="I13" s="42"/>
      <c r="J13" s="42"/>
      <c r="K13" s="42"/>
      <c r="L13" s="42"/>
      <c r="M13" s="42"/>
      <c r="N13" s="42"/>
      <c r="O13" s="42"/>
      <c r="P13" s="42"/>
      <c r="Q13" s="42"/>
      <c r="R13" s="42"/>
      <c r="S13" s="42">
        <v>2161.5</v>
      </c>
      <c r="T13" s="42"/>
      <c r="U13" s="42"/>
      <c r="V13" s="42"/>
      <c r="W13" s="42"/>
      <c r="X13" s="42"/>
      <c r="Y13" s="42"/>
      <c r="Z13" s="42"/>
      <c r="AA13" s="42">
        <v>2395.3000000000002</v>
      </c>
      <c r="AB13" s="42">
        <v>0</v>
      </c>
      <c r="AC13" s="42"/>
      <c r="AD13" s="42">
        <v>0</v>
      </c>
      <c r="AE13" s="42">
        <v>298.5</v>
      </c>
      <c r="AF13" s="42"/>
      <c r="AG13" s="42">
        <v>2640.8</v>
      </c>
      <c r="AH13" s="42"/>
      <c r="AI13" s="42"/>
      <c r="AJ13" s="42"/>
      <c r="AK13" s="42"/>
      <c r="AL13" s="42"/>
      <c r="AM13" s="42">
        <v>1228.4000000000001</v>
      </c>
      <c r="AN13" s="42"/>
      <c r="AO13" s="42">
        <v>2184.4</v>
      </c>
      <c r="AP13" s="42"/>
      <c r="AQ13" s="42"/>
      <c r="AR13" s="42"/>
      <c r="AS13" s="42"/>
      <c r="AT13" s="42"/>
      <c r="AU13" s="42">
        <v>1656</v>
      </c>
      <c r="AV13" s="42">
        <v>15.8</v>
      </c>
      <c r="AW13" s="42"/>
      <c r="AX13" s="42">
        <v>2452.6</v>
      </c>
      <c r="AY13" s="42"/>
      <c r="AZ13" s="42">
        <v>878.1</v>
      </c>
      <c r="BA13" s="42">
        <v>403.5</v>
      </c>
      <c r="BB13" s="42">
        <v>0</v>
      </c>
      <c r="BC13" s="42">
        <v>871.8</v>
      </c>
      <c r="BD13" s="42">
        <v>0</v>
      </c>
      <c r="BE13" s="42">
        <v>0</v>
      </c>
      <c r="BF13" s="42"/>
      <c r="BG13" s="42"/>
      <c r="BH13" s="42"/>
      <c r="BI13" s="42">
        <v>0</v>
      </c>
    </row>
    <row r="14" spans="1:61" ht="15.5">
      <c r="A14" s="42">
        <v>39</v>
      </c>
      <c r="B14" s="42"/>
      <c r="C14" s="42"/>
      <c r="D14" s="42"/>
      <c r="E14" s="42"/>
      <c r="F14" s="42">
        <v>0</v>
      </c>
      <c r="G14" s="42"/>
      <c r="H14" s="42"/>
      <c r="I14" s="42"/>
      <c r="J14" s="42"/>
      <c r="K14" s="42"/>
      <c r="L14" s="42"/>
      <c r="M14" s="42"/>
      <c r="N14" s="42"/>
      <c r="O14" s="42"/>
      <c r="P14" s="42"/>
      <c r="Q14" s="42"/>
      <c r="R14" s="42"/>
      <c r="S14" s="42"/>
      <c r="T14" s="42"/>
      <c r="U14" s="42"/>
      <c r="V14" s="42"/>
      <c r="W14" s="42"/>
      <c r="X14" s="42"/>
      <c r="Y14" s="42"/>
      <c r="Z14" s="42"/>
      <c r="AA14" s="42"/>
      <c r="AB14" s="42">
        <v>0</v>
      </c>
      <c r="AC14" s="42"/>
      <c r="AD14" s="42">
        <v>0</v>
      </c>
      <c r="AE14" s="42">
        <v>340.6</v>
      </c>
      <c r="AF14" s="42"/>
      <c r="AG14" s="42"/>
      <c r="AH14" s="42"/>
      <c r="AI14" s="42"/>
      <c r="AJ14" s="42"/>
      <c r="AK14" s="42"/>
      <c r="AL14" s="42"/>
      <c r="AM14" s="42">
        <v>2112</v>
      </c>
      <c r="AN14" s="42"/>
      <c r="AO14" s="42"/>
      <c r="AP14" s="42"/>
      <c r="AQ14" s="42"/>
      <c r="AR14" s="42"/>
      <c r="AS14" s="42"/>
      <c r="AT14" s="42"/>
      <c r="AU14" s="42">
        <v>2125.3000000000002</v>
      </c>
      <c r="AV14" s="42">
        <v>39.5</v>
      </c>
      <c r="AW14" s="42"/>
      <c r="AX14" s="42"/>
      <c r="AY14" s="42"/>
      <c r="AZ14" s="42">
        <v>1330.4</v>
      </c>
      <c r="BA14" s="42">
        <v>565.5</v>
      </c>
      <c r="BB14" s="42">
        <v>0</v>
      </c>
      <c r="BC14" s="42">
        <v>1355.7</v>
      </c>
      <c r="BD14" s="42">
        <v>0</v>
      </c>
      <c r="BE14" s="42">
        <v>0</v>
      </c>
      <c r="BF14" s="42"/>
      <c r="BG14" s="42"/>
      <c r="BH14" s="42"/>
      <c r="BI14" s="42">
        <v>0</v>
      </c>
    </row>
    <row r="15" spans="1:61" ht="15.5">
      <c r="A15" s="42">
        <v>42</v>
      </c>
      <c r="B15" s="42"/>
      <c r="C15" s="42"/>
      <c r="D15" s="42"/>
      <c r="E15" s="42"/>
      <c r="F15" s="42">
        <v>0</v>
      </c>
      <c r="G15" s="42"/>
      <c r="H15" s="42"/>
      <c r="I15" s="42"/>
      <c r="J15" s="42"/>
      <c r="K15" s="42"/>
      <c r="L15" s="42"/>
      <c r="M15" s="42"/>
      <c r="N15" s="42"/>
      <c r="O15" s="42"/>
      <c r="P15" s="42"/>
      <c r="Q15" s="42"/>
      <c r="R15" s="42"/>
      <c r="S15" s="42"/>
      <c r="T15" s="42"/>
      <c r="U15" s="42"/>
      <c r="V15" s="42"/>
      <c r="W15" s="42"/>
      <c r="X15" s="42"/>
      <c r="Y15" s="42"/>
      <c r="Z15" s="42"/>
      <c r="AA15" s="42"/>
      <c r="AB15" s="42">
        <v>0</v>
      </c>
      <c r="AC15" s="42"/>
      <c r="AD15" s="42">
        <v>0</v>
      </c>
      <c r="AE15" s="42">
        <v>460.3</v>
      </c>
      <c r="AF15" s="42"/>
      <c r="AG15" s="42"/>
      <c r="AH15" s="42"/>
      <c r="AI15" s="42"/>
      <c r="AJ15" s="42"/>
      <c r="AK15" s="42"/>
      <c r="AL15" s="42"/>
      <c r="AM15" s="42"/>
      <c r="AN15" s="42"/>
      <c r="AO15" s="42"/>
      <c r="AP15" s="42"/>
      <c r="AQ15" s="42"/>
      <c r="AR15" s="42"/>
      <c r="AS15" s="42"/>
      <c r="AT15" s="42"/>
      <c r="AU15" s="42"/>
      <c r="AV15" s="42">
        <v>65</v>
      </c>
      <c r="AW15" s="42"/>
      <c r="AX15" s="42"/>
      <c r="AY15" s="42"/>
      <c r="AZ15" s="42">
        <v>2150.4</v>
      </c>
      <c r="BA15" s="42">
        <v>928.5</v>
      </c>
      <c r="BB15" s="42">
        <v>0</v>
      </c>
      <c r="BC15" s="42">
        <v>2617</v>
      </c>
      <c r="BD15" s="42">
        <v>0</v>
      </c>
      <c r="BE15" s="42">
        <v>0</v>
      </c>
      <c r="BF15" s="42"/>
      <c r="BG15" s="42"/>
      <c r="BH15" s="42"/>
      <c r="BI15" s="42">
        <v>0</v>
      </c>
    </row>
    <row r="16" spans="1:61" ht="15.5">
      <c r="A16" s="42">
        <v>46</v>
      </c>
      <c r="B16" s="42"/>
      <c r="C16" s="42"/>
      <c r="D16" s="42"/>
      <c r="E16" s="42"/>
      <c r="F16" s="42">
        <v>0</v>
      </c>
      <c r="G16" s="42"/>
      <c r="H16" s="42"/>
      <c r="I16" s="42"/>
      <c r="J16" s="42"/>
      <c r="K16" s="42"/>
      <c r="L16" s="42"/>
      <c r="M16" s="42"/>
      <c r="N16" s="42"/>
      <c r="O16" s="42"/>
      <c r="P16" s="42"/>
      <c r="Q16" s="42"/>
      <c r="R16" s="42"/>
      <c r="S16" s="42"/>
      <c r="T16" s="42"/>
      <c r="U16" s="42"/>
      <c r="V16" s="42"/>
      <c r="W16" s="42"/>
      <c r="X16" s="42"/>
      <c r="Y16" s="42"/>
      <c r="Z16" s="42"/>
      <c r="AA16" s="42"/>
      <c r="AB16" s="42">
        <v>0</v>
      </c>
      <c r="AC16" s="42"/>
      <c r="AD16" s="42">
        <v>0</v>
      </c>
      <c r="AE16" s="42">
        <v>674.2</v>
      </c>
      <c r="AF16" s="42"/>
      <c r="AG16" s="42"/>
      <c r="AH16" s="42"/>
      <c r="AI16" s="42"/>
      <c r="AJ16" s="42"/>
      <c r="AK16" s="42"/>
      <c r="AL16" s="42"/>
      <c r="AM16" s="42"/>
      <c r="AN16" s="42"/>
      <c r="AO16" s="42"/>
      <c r="AP16" s="42"/>
      <c r="AQ16" s="42"/>
      <c r="AR16" s="42"/>
      <c r="AS16" s="42"/>
      <c r="AT16" s="42"/>
      <c r="AU16" s="42"/>
      <c r="AV16" s="42">
        <v>67.599999999999994</v>
      </c>
      <c r="AW16" s="42"/>
      <c r="AX16" s="42"/>
      <c r="AY16" s="42"/>
      <c r="AZ16" s="42"/>
      <c r="BA16" s="42">
        <v>1738.2</v>
      </c>
      <c r="BB16" s="42">
        <v>0</v>
      </c>
      <c r="BC16" s="42"/>
      <c r="BD16" s="42">
        <v>0</v>
      </c>
      <c r="BE16" s="42">
        <v>0</v>
      </c>
      <c r="BF16" s="42"/>
      <c r="BG16" s="42"/>
      <c r="BH16" s="42"/>
      <c r="BI16" s="42">
        <v>0</v>
      </c>
    </row>
    <row r="17" spans="1:61" ht="15.5">
      <c r="A17" s="42">
        <v>49</v>
      </c>
      <c r="B17" s="42"/>
      <c r="C17" s="42"/>
      <c r="D17" s="42"/>
      <c r="E17" s="42"/>
      <c r="F17" s="42">
        <v>0</v>
      </c>
      <c r="G17" s="42"/>
      <c r="H17" s="42"/>
      <c r="I17" s="42"/>
      <c r="J17" s="42"/>
      <c r="K17" s="42"/>
      <c r="L17" s="42"/>
      <c r="M17" s="42"/>
      <c r="N17" s="42"/>
      <c r="O17" s="42"/>
      <c r="P17" s="42"/>
      <c r="Q17" s="42"/>
      <c r="R17" s="42"/>
      <c r="S17" s="42"/>
      <c r="T17" s="42"/>
      <c r="U17" s="42"/>
      <c r="V17" s="42"/>
      <c r="W17" s="42"/>
      <c r="X17" s="42"/>
      <c r="Y17" s="42"/>
      <c r="Z17" s="42"/>
      <c r="AA17" s="42"/>
      <c r="AB17" s="42">
        <v>0</v>
      </c>
      <c r="AC17" s="42"/>
      <c r="AD17" s="42">
        <v>0</v>
      </c>
      <c r="AE17" s="42">
        <v>1124</v>
      </c>
      <c r="AF17" s="42"/>
      <c r="AG17" s="42"/>
      <c r="AH17" s="42"/>
      <c r="AI17" s="42"/>
      <c r="AJ17" s="42"/>
      <c r="AK17" s="42"/>
      <c r="AL17" s="42"/>
      <c r="AM17" s="42"/>
      <c r="AN17" s="42"/>
      <c r="AO17" s="42"/>
      <c r="AP17" s="42"/>
      <c r="AQ17" s="42"/>
      <c r="AR17" s="42"/>
      <c r="AS17" s="42"/>
      <c r="AT17" s="42"/>
      <c r="AU17" s="42"/>
      <c r="AV17" s="42">
        <v>63.4</v>
      </c>
      <c r="AW17" s="42"/>
      <c r="AX17" s="42"/>
      <c r="AY17" s="42"/>
      <c r="AZ17" s="42"/>
      <c r="BA17" s="42">
        <v>2300.6</v>
      </c>
      <c r="BB17" s="42">
        <v>0</v>
      </c>
      <c r="BC17" s="42"/>
      <c r="BD17" s="42">
        <v>0</v>
      </c>
      <c r="BE17" s="42">
        <v>0</v>
      </c>
      <c r="BF17" s="42"/>
      <c r="BG17" s="42"/>
      <c r="BH17" s="42"/>
      <c r="BI17" s="42">
        <v>0</v>
      </c>
    </row>
  </sheetData>
  <mergeCells count="8">
    <mergeCell ref="B1:BI1"/>
    <mergeCell ref="A1:A2"/>
    <mergeCell ref="B2:K2"/>
    <mergeCell ref="L2:U2"/>
    <mergeCell ref="V2:AE2"/>
    <mergeCell ref="AF2:AO2"/>
    <mergeCell ref="AP2:AY2"/>
    <mergeCell ref="AZ2:BI2"/>
  </mergeCells>
  <pageMargins left="0.7" right="0.7" top="0.75" bottom="0.75" header="0.3" footer="0.3"/>
  <headerFooter>
    <oddFooter>&amp;R_x000D_&amp;1#&amp;"Calibri"&amp;10&amp;K000000 SK Life Science Labs Proprietary / Confidential</odd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A7C361-CFAA-4168-A0D6-3098D6020166}">
  <dimension ref="A1:BI17"/>
  <sheetViews>
    <sheetView workbookViewId="0">
      <selection activeCell="W47" sqref="W47"/>
    </sheetView>
  </sheetViews>
  <sheetFormatPr defaultColWidth="8.81640625" defaultRowHeight="15.5"/>
  <cols>
    <col min="1" max="1" width="19.1796875" style="6" customWidth="1"/>
    <col min="2" max="16384" width="8.81640625" style="6"/>
  </cols>
  <sheetData>
    <row r="1" spans="1:61">
      <c r="A1" s="423" t="s">
        <v>63</v>
      </c>
      <c r="B1" s="282" t="s">
        <v>40</v>
      </c>
      <c r="C1" s="282"/>
      <c r="D1" s="282"/>
      <c r="E1" s="282"/>
      <c r="F1" s="282"/>
      <c r="G1" s="282"/>
      <c r="H1" s="282"/>
      <c r="I1" s="282"/>
      <c r="J1" s="282"/>
      <c r="K1" s="282"/>
      <c r="L1" s="282"/>
      <c r="M1" s="282"/>
      <c r="N1" s="282"/>
      <c r="O1" s="282"/>
      <c r="P1" s="282"/>
      <c r="Q1" s="282"/>
      <c r="R1" s="282"/>
      <c r="S1" s="282"/>
      <c r="T1" s="282"/>
      <c r="U1" s="282"/>
      <c r="V1" s="282"/>
      <c r="W1" s="282"/>
      <c r="X1" s="282"/>
      <c r="Y1" s="282"/>
      <c r="Z1" s="282"/>
      <c r="AA1" s="282"/>
      <c r="AB1" s="282"/>
      <c r="AC1" s="282"/>
      <c r="AD1" s="282"/>
      <c r="AE1" s="282"/>
      <c r="AF1" s="282"/>
      <c r="AG1" s="282"/>
      <c r="AH1" s="282"/>
      <c r="AI1" s="282"/>
      <c r="AJ1" s="282"/>
      <c r="AK1" s="282"/>
      <c r="AL1" s="282"/>
      <c r="AM1" s="282"/>
      <c r="AN1" s="282"/>
      <c r="AO1" s="282"/>
      <c r="AP1" s="282"/>
      <c r="AQ1" s="282"/>
      <c r="AR1" s="282"/>
      <c r="AS1" s="282"/>
      <c r="AT1" s="282"/>
      <c r="AU1" s="282"/>
      <c r="AV1" s="282"/>
      <c r="AW1" s="282"/>
      <c r="AX1" s="282"/>
      <c r="AY1" s="282"/>
      <c r="AZ1" s="282"/>
      <c r="BA1" s="282"/>
      <c r="BB1" s="282"/>
      <c r="BC1" s="282"/>
      <c r="BD1" s="282"/>
      <c r="BE1" s="282"/>
      <c r="BF1" s="282"/>
      <c r="BG1" s="282"/>
      <c r="BH1" s="282"/>
      <c r="BI1" s="282"/>
    </row>
    <row r="2" spans="1:61">
      <c r="A2" s="423"/>
      <c r="B2" s="423" t="s">
        <v>49</v>
      </c>
      <c r="C2" s="423"/>
      <c r="D2" s="423"/>
      <c r="E2" s="423"/>
      <c r="F2" s="423"/>
      <c r="G2" s="423"/>
      <c r="H2" s="423"/>
      <c r="I2" s="423"/>
      <c r="J2" s="423"/>
      <c r="K2" s="423"/>
      <c r="L2" s="423" t="s">
        <v>50</v>
      </c>
      <c r="M2" s="423"/>
      <c r="N2" s="423"/>
      <c r="O2" s="423"/>
      <c r="P2" s="423"/>
      <c r="Q2" s="423"/>
      <c r="R2" s="423"/>
      <c r="S2" s="423"/>
      <c r="T2" s="423"/>
      <c r="U2" s="423"/>
      <c r="V2" s="423" t="s">
        <v>51</v>
      </c>
      <c r="W2" s="423"/>
      <c r="X2" s="423"/>
      <c r="Y2" s="423"/>
      <c r="Z2" s="423"/>
      <c r="AA2" s="423"/>
      <c r="AB2" s="423"/>
      <c r="AC2" s="423"/>
      <c r="AD2" s="423"/>
      <c r="AE2" s="423"/>
      <c r="AF2" s="423" t="s">
        <v>52</v>
      </c>
      <c r="AG2" s="423"/>
      <c r="AH2" s="423"/>
      <c r="AI2" s="423"/>
      <c r="AJ2" s="423"/>
      <c r="AK2" s="423"/>
      <c r="AL2" s="423"/>
      <c r="AM2" s="423"/>
      <c r="AN2" s="423"/>
      <c r="AO2" s="423"/>
      <c r="AP2" s="423" t="s">
        <v>53</v>
      </c>
      <c r="AQ2" s="423"/>
      <c r="AR2" s="423"/>
      <c r="AS2" s="423"/>
      <c r="AT2" s="423"/>
      <c r="AU2" s="423"/>
      <c r="AV2" s="423"/>
      <c r="AW2" s="423"/>
      <c r="AX2" s="423"/>
      <c r="AY2" s="423"/>
      <c r="AZ2" s="423" t="s">
        <v>54</v>
      </c>
      <c r="BA2" s="423"/>
      <c r="BB2" s="423"/>
      <c r="BC2" s="423"/>
      <c r="BD2" s="423"/>
      <c r="BE2" s="423"/>
      <c r="BF2" s="423"/>
      <c r="BG2" s="423"/>
      <c r="BH2" s="423"/>
      <c r="BI2" s="423"/>
    </row>
    <row r="3" spans="1:61">
      <c r="A3" s="197">
        <v>1</v>
      </c>
      <c r="B3" s="197">
        <v>0</v>
      </c>
      <c r="C3" s="197">
        <v>0</v>
      </c>
      <c r="D3" s="197">
        <v>0</v>
      </c>
      <c r="E3" s="197">
        <v>0</v>
      </c>
      <c r="F3" s="197">
        <v>0</v>
      </c>
      <c r="G3" s="197">
        <v>0</v>
      </c>
      <c r="H3" s="197">
        <v>0</v>
      </c>
      <c r="I3" s="197">
        <v>0</v>
      </c>
      <c r="J3" s="197">
        <v>0</v>
      </c>
      <c r="K3" s="197">
        <v>0</v>
      </c>
      <c r="L3" s="197">
        <v>0</v>
      </c>
      <c r="M3" s="197">
        <v>0</v>
      </c>
      <c r="N3" s="197">
        <v>0</v>
      </c>
      <c r="O3" s="197">
        <v>0</v>
      </c>
      <c r="P3" s="197">
        <v>0</v>
      </c>
      <c r="Q3" s="197">
        <v>0</v>
      </c>
      <c r="R3" s="197">
        <v>0</v>
      </c>
      <c r="S3" s="197">
        <v>0</v>
      </c>
      <c r="T3" s="197">
        <v>0</v>
      </c>
      <c r="U3" s="197">
        <v>0</v>
      </c>
      <c r="V3" s="197">
        <v>0</v>
      </c>
      <c r="W3" s="197">
        <v>0</v>
      </c>
      <c r="X3" s="197">
        <v>0</v>
      </c>
      <c r="Y3" s="197">
        <v>0</v>
      </c>
      <c r="Z3" s="197">
        <v>0</v>
      </c>
      <c r="AA3" s="197">
        <v>0</v>
      </c>
      <c r="AB3" s="197">
        <v>0</v>
      </c>
      <c r="AC3" s="197">
        <v>0</v>
      </c>
      <c r="AD3" s="197">
        <v>0</v>
      </c>
      <c r="AE3" s="197">
        <v>0</v>
      </c>
      <c r="AF3" s="197">
        <v>0</v>
      </c>
      <c r="AG3" s="197">
        <v>0</v>
      </c>
      <c r="AH3" s="197">
        <v>0</v>
      </c>
      <c r="AI3" s="197">
        <v>0</v>
      </c>
      <c r="AJ3" s="197">
        <v>0</v>
      </c>
      <c r="AK3" s="197">
        <v>0</v>
      </c>
      <c r="AL3" s="197">
        <v>0</v>
      </c>
      <c r="AM3" s="197">
        <v>0</v>
      </c>
      <c r="AN3" s="197">
        <v>0</v>
      </c>
      <c r="AO3" s="197">
        <v>0</v>
      </c>
      <c r="AP3" s="197">
        <v>0</v>
      </c>
      <c r="AQ3" s="197">
        <v>0</v>
      </c>
      <c r="AR3" s="197">
        <v>0</v>
      </c>
      <c r="AS3" s="197">
        <v>0</v>
      </c>
      <c r="AT3" s="197">
        <v>0</v>
      </c>
      <c r="AU3" s="197">
        <v>0</v>
      </c>
      <c r="AV3" s="197">
        <v>0</v>
      </c>
      <c r="AW3" s="197">
        <v>0</v>
      </c>
      <c r="AX3" s="197">
        <v>0</v>
      </c>
      <c r="AY3" s="197">
        <v>0</v>
      </c>
      <c r="AZ3" s="197">
        <v>0</v>
      </c>
      <c r="BA3" s="197">
        <v>0</v>
      </c>
      <c r="BB3" s="197">
        <v>0</v>
      </c>
      <c r="BC3" s="197">
        <v>0</v>
      </c>
      <c r="BD3" s="197">
        <v>0</v>
      </c>
      <c r="BE3" s="197">
        <v>0</v>
      </c>
      <c r="BF3" s="197">
        <v>0</v>
      </c>
      <c r="BG3" s="197">
        <v>0</v>
      </c>
      <c r="BH3" s="197">
        <v>0</v>
      </c>
      <c r="BI3" s="197">
        <v>0</v>
      </c>
    </row>
    <row r="4" spans="1:61">
      <c r="A4" s="197">
        <v>5</v>
      </c>
      <c r="B4" s="197">
        <v>0.4</v>
      </c>
      <c r="C4" s="197">
        <v>0</v>
      </c>
      <c r="D4" s="197">
        <v>-2.5</v>
      </c>
      <c r="E4" s="197">
        <v>1.5</v>
      </c>
      <c r="F4" s="197">
        <v>-0.3</v>
      </c>
      <c r="G4" s="197">
        <v>0.4</v>
      </c>
      <c r="H4" s="197">
        <v>1.1000000000000001</v>
      </c>
      <c r="I4" s="197">
        <v>3.7</v>
      </c>
      <c r="J4" s="197">
        <v>1.9</v>
      </c>
      <c r="K4" s="197">
        <v>2.1</v>
      </c>
      <c r="L4" s="197">
        <v>-3.4</v>
      </c>
      <c r="M4" s="197">
        <v>0.4</v>
      </c>
      <c r="N4" s="197">
        <v>0.7</v>
      </c>
      <c r="O4" s="197">
        <v>1.4</v>
      </c>
      <c r="P4" s="197">
        <v>2.1</v>
      </c>
      <c r="Q4" s="197">
        <v>0</v>
      </c>
      <c r="R4" s="197">
        <v>-0.4</v>
      </c>
      <c r="S4" s="197">
        <v>-3</v>
      </c>
      <c r="T4" s="197">
        <v>1.1000000000000001</v>
      </c>
      <c r="U4" s="197">
        <v>2.2999999999999998</v>
      </c>
      <c r="V4" s="197">
        <v>2.7</v>
      </c>
      <c r="W4" s="197">
        <v>3.7</v>
      </c>
      <c r="X4" s="197">
        <v>1.5</v>
      </c>
      <c r="Y4" s="197">
        <v>-0.3</v>
      </c>
      <c r="Z4" s="197">
        <v>4.5999999999999996</v>
      </c>
      <c r="AA4" s="197">
        <v>-1</v>
      </c>
      <c r="AB4" s="197">
        <v>1.4</v>
      </c>
      <c r="AC4" s="197">
        <v>8</v>
      </c>
      <c r="AD4" s="197">
        <v>0.7</v>
      </c>
      <c r="AE4" s="197">
        <v>1.2</v>
      </c>
      <c r="AF4" s="197">
        <v>-2.2000000000000002</v>
      </c>
      <c r="AG4" s="197">
        <v>5.7</v>
      </c>
      <c r="AH4" s="197">
        <v>1.1000000000000001</v>
      </c>
      <c r="AI4" s="197">
        <v>3.1</v>
      </c>
      <c r="AJ4" s="197">
        <v>3.9</v>
      </c>
      <c r="AK4" s="197">
        <v>3</v>
      </c>
      <c r="AL4" s="197">
        <v>4.5</v>
      </c>
      <c r="AM4" s="197">
        <v>4.9000000000000004</v>
      </c>
      <c r="AN4" s="197">
        <v>6</v>
      </c>
      <c r="AO4" s="197">
        <v>5.3</v>
      </c>
      <c r="AP4" s="197">
        <v>0.7</v>
      </c>
      <c r="AQ4" s="197">
        <v>-0.3</v>
      </c>
      <c r="AR4" s="197">
        <v>-1.3</v>
      </c>
      <c r="AS4" s="197">
        <v>-0.7</v>
      </c>
      <c r="AT4" s="197">
        <v>-3.4</v>
      </c>
      <c r="AU4" s="197">
        <v>-0.7</v>
      </c>
      <c r="AV4" s="197">
        <v>1.8</v>
      </c>
      <c r="AW4" s="197">
        <v>2.2000000000000002</v>
      </c>
      <c r="AX4" s="197">
        <v>6.6</v>
      </c>
      <c r="AY4" s="197">
        <v>5.8</v>
      </c>
      <c r="AZ4" s="197">
        <v>1.1000000000000001</v>
      </c>
      <c r="BA4" s="197">
        <v>3.3</v>
      </c>
      <c r="BB4" s="197">
        <v>2.8</v>
      </c>
      <c r="BC4" s="197">
        <v>3.1</v>
      </c>
      <c r="BD4" s="197">
        <v>1.1000000000000001</v>
      </c>
      <c r="BE4" s="197">
        <v>3.4</v>
      </c>
      <c r="BF4" s="197">
        <v>3.1</v>
      </c>
      <c r="BG4" s="197">
        <v>10.4</v>
      </c>
      <c r="BH4" s="197">
        <v>7.4</v>
      </c>
      <c r="BI4" s="197">
        <v>5.8</v>
      </c>
    </row>
    <row r="5" spans="1:61">
      <c r="A5" s="197">
        <v>8</v>
      </c>
      <c r="B5" s="197">
        <v>-0.8</v>
      </c>
      <c r="C5" s="197">
        <v>-3.2</v>
      </c>
      <c r="D5" s="197">
        <v>-4.8</v>
      </c>
      <c r="E5" s="197">
        <v>0</v>
      </c>
      <c r="F5" s="197">
        <v>-2.1</v>
      </c>
      <c r="G5" s="197">
        <v>-4.0999999999999996</v>
      </c>
      <c r="H5" s="197">
        <v>0</v>
      </c>
      <c r="I5" s="197">
        <v>2.2000000000000002</v>
      </c>
      <c r="J5" s="197">
        <v>-1.1000000000000001</v>
      </c>
      <c r="K5" s="197">
        <v>-1.7</v>
      </c>
      <c r="L5" s="197">
        <v>-12</v>
      </c>
      <c r="M5" s="197">
        <v>-1.1000000000000001</v>
      </c>
      <c r="N5" s="197">
        <v>-1.3</v>
      </c>
      <c r="O5" s="197">
        <v>-0.7</v>
      </c>
      <c r="P5" s="197">
        <v>2.1</v>
      </c>
      <c r="Q5" s="197">
        <v>-0.8</v>
      </c>
      <c r="R5" s="197">
        <v>-1.2</v>
      </c>
      <c r="S5" s="197">
        <v>-1.7</v>
      </c>
      <c r="T5" s="197">
        <v>-0.4</v>
      </c>
      <c r="U5" s="197">
        <v>-0.4</v>
      </c>
      <c r="V5" s="197">
        <v>1.5</v>
      </c>
      <c r="W5" s="197">
        <v>1.8</v>
      </c>
      <c r="X5" s="197">
        <v>0.7</v>
      </c>
      <c r="Y5" s="197">
        <v>-4.0999999999999996</v>
      </c>
      <c r="Z5" s="197">
        <v>3.9</v>
      </c>
      <c r="AA5" s="197">
        <v>-2.6</v>
      </c>
      <c r="AB5" s="197">
        <v>3.6</v>
      </c>
      <c r="AC5" s="197">
        <v>3.8</v>
      </c>
      <c r="AD5" s="197">
        <v>-1.4</v>
      </c>
      <c r="AE5" s="197">
        <v>-1.2</v>
      </c>
      <c r="AF5" s="197">
        <v>-4.0999999999999996</v>
      </c>
      <c r="AG5" s="197">
        <v>-1</v>
      </c>
      <c r="AH5" s="197">
        <v>0.7</v>
      </c>
      <c r="AI5" s="197">
        <v>3.4</v>
      </c>
      <c r="AJ5" s="197">
        <v>1.1000000000000001</v>
      </c>
      <c r="AK5" s="197">
        <v>-0.7</v>
      </c>
      <c r="AL5" s="197">
        <v>-1</v>
      </c>
      <c r="AM5" s="197">
        <v>0</v>
      </c>
      <c r="AN5" s="197">
        <v>0.4</v>
      </c>
      <c r="AO5" s="197">
        <v>-0.4</v>
      </c>
      <c r="AP5" s="197">
        <v>-0.3</v>
      </c>
      <c r="AQ5" s="197">
        <v>0</v>
      </c>
      <c r="AR5" s="197">
        <v>-1.3</v>
      </c>
      <c r="AS5" s="197">
        <v>-5.2</v>
      </c>
      <c r="AT5" s="197">
        <v>-7.1</v>
      </c>
      <c r="AU5" s="197">
        <v>-1</v>
      </c>
      <c r="AV5" s="197">
        <v>-1.4</v>
      </c>
      <c r="AW5" s="197">
        <v>-1.1000000000000001</v>
      </c>
      <c r="AX5" s="197">
        <v>1.9</v>
      </c>
      <c r="AY5" s="197">
        <v>-1.3</v>
      </c>
      <c r="AZ5" s="197">
        <v>-0.4</v>
      </c>
      <c r="BA5" s="197">
        <v>-0.4</v>
      </c>
      <c r="BB5" s="197">
        <v>2.4</v>
      </c>
      <c r="BC5" s="197">
        <v>0</v>
      </c>
      <c r="BD5" s="197">
        <v>2.2000000000000002</v>
      </c>
      <c r="BE5" s="197">
        <v>2.7</v>
      </c>
      <c r="BF5" s="197">
        <v>0</v>
      </c>
      <c r="BG5" s="197">
        <v>2.8</v>
      </c>
      <c r="BH5" s="197">
        <v>0.5</v>
      </c>
      <c r="BI5" s="197">
        <v>2.9</v>
      </c>
    </row>
    <row r="6" spans="1:61">
      <c r="A6" s="197">
        <v>12</v>
      </c>
      <c r="B6" s="197">
        <v>3</v>
      </c>
      <c r="C6" s="197">
        <v>-2.1</v>
      </c>
      <c r="D6" s="197">
        <v>-5.4</v>
      </c>
      <c r="E6" s="197">
        <v>-0.7</v>
      </c>
      <c r="F6" s="197">
        <v>-1</v>
      </c>
      <c r="G6" s="197">
        <v>-2.2999999999999998</v>
      </c>
      <c r="H6" s="197">
        <v>5.5</v>
      </c>
      <c r="I6" s="197">
        <v>4.8</v>
      </c>
      <c r="J6" s="197">
        <v>3.8</v>
      </c>
      <c r="K6" s="197">
        <v>-2.8</v>
      </c>
      <c r="L6" s="197">
        <v>-21.7</v>
      </c>
      <c r="M6" s="197">
        <v>-3.9</v>
      </c>
      <c r="N6" s="197">
        <v>0.3</v>
      </c>
      <c r="O6" s="197">
        <v>-0.7</v>
      </c>
      <c r="P6" s="197">
        <v>0</v>
      </c>
      <c r="Q6" s="197">
        <v>-4.9000000000000004</v>
      </c>
      <c r="R6" s="197">
        <v>-1.2</v>
      </c>
      <c r="S6" s="197">
        <v>-3</v>
      </c>
      <c r="T6" s="197">
        <v>2.5</v>
      </c>
      <c r="U6" s="197">
        <v>3.1</v>
      </c>
      <c r="V6" s="197">
        <v>9.5</v>
      </c>
      <c r="W6" s="197">
        <v>1.8</v>
      </c>
      <c r="X6" s="197">
        <v>3.6</v>
      </c>
      <c r="Y6" s="197">
        <v>-2</v>
      </c>
      <c r="Z6" s="197">
        <v>-1.1000000000000001</v>
      </c>
      <c r="AA6" s="197">
        <v>-1</v>
      </c>
      <c r="AB6" s="197">
        <v>-2.8</v>
      </c>
      <c r="AC6" s="197">
        <v>3</v>
      </c>
      <c r="AD6" s="197">
        <v>-4.2</v>
      </c>
      <c r="AE6" s="197">
        <v>0.8</v>
      </c>
      <c r="AF6" s="197">
        <v>-1.3</v>
      </c>
      <c r="AG6" s="197">
        <v>2</v>
      </c>
      <c r="AH6" s="197">
        <v>3</v>
      </c>
      <c r="AI6" s="197">
        <v>4.8</v>
      </c>
      <c r="AJ6" s="197">
        <v>-0.4</v>
      </c>
      <c r="AK6" s="197">
        <v>-0.3</v>
      </c>
      <c r="AL6" s="197">
        <v>3.8</v>
      </c>
      <c r="AM6" s="197">
        <v>6.5</v>
      </c>
      <c r="AN6" s="197">
        <v>4.8</v>
      </c>
      <c r="AO6" s="197">
        <v>3.2</v>
      </c>
      <c r="AP6" s="197">
        <v>0</v>
      </c>
      <c r="AQ6" s="197">
        <v>3.7</v>
      </c>
      <c r="AR6" s="197">
        <v>-2.5</v>
      </c>
      <c r="AS6" s="197">
        <v>-4.8</v>
      </c>
      <c r="AT6" s="197">
        <v>-6.8</v>
      </c>
      <c r="AU6" s="197">
        <v>-1</v>
      </c>
      <c r="AV6" s="197">
        <v>-2.8</v>
      </c>
      <c r="AW6" s="197">
        <v>0</v>
      </c>
      <c r="AX6" s="197">
        <v>6.1</v>
      </c>
      <c r="AY6" s="197">
        <v>7.6</v>
      </c>
      <c r="AZ6" s="197">
        <v>-2.9</v>
      </c>
      <c r="BA6" s="197">
        <v>-0.4</v>
      </c>
      <c r="BB6" s="197">
        <v>4.0999999999999996</v>
      </c>
      <c r="BC6" s="197">
        <v>-2.4</v>
      </c>
      <c r="BD6" s="197">
        <v>1.8</v>
      </c>
      <c r="BE6" s="197">
        <v>-1.4</v>
      </c>
      <c r="BF6" s="197">
        <v>3.8</v>
      </c>
      <c r="BG6" s="197">
        <v>9.9</v>
      </c>
      <c r="BH6" s="197">
        <v>8.4</v>
      </c>
      <c r="BI6" s="197">
        <v>12</v>
      </c>
    </row>
    <row r="7" spans="1:61">
      <c r="A7" s="197">
        <v>15</v>
      </c>
      <c r="B7" s="197">
        <v>3.4</v>
      </c>
      <c r="C7" s="197">
        <v>0.7</v>
      </c>
      <c r="D7" s="197">
        <v>-6</v>
      </c>
      <c r="E7" s="197">
        <v>1.5</v>
      </c>
      <c r="F7" s="197">
        <v>-1.4</v>
      </c>
      <c r="G7" s="197">
        <v>-4.0999999999999996</v>
      </c>
      <c r="H7" s="197">
        <v>6.6</v>
      </c>
      <c r="I7" s="197">
        <v>3.7</v>
      </c>
      <c r="J7" s="197">
        <v>3.8</v>
      </c>
      <c r="K7" s="197">
        <v>0</v>
      </c>
      <c r="L7" s="197">
        <v>-20.2</v>
      </c>
      <c r="M7" s="197">
        <v>-1.8</v>
      </c>
      <c r="N7" s="197">
        <v>0</v>
      </c>
      <c r="O7" s="197">
        <v>-4.2</v>
      </c>
      <c r="P7" s="197">
        <v>2.5</v>
      </c>
      <c r="Q7" s="197">
        <v>-4.5</v>
      </c>
      <c r="R7" s="197">
        <v>2.4</v>
      </c>
      <c r="S7" s="197">
        <v>-3.3</v>
      </c>
      <c r="T7" s="197">
        <v>1.4</v>
      </c>
      <c r="U7" s="197">
        <v>0.8</v>
      </c>
      <c r="V7" s="197">
        <v>3.1</v>
      </c>
      <c r="W7" s="197">
        <v>0.4</v>
      </c>
      <c r="X7" s="197">
        <v>4.7</v>
      </c>
      <c r="Y7" s="197">
        <v>3.7</v>
      </c>
      <c r="Z7" s="197">
        <v>-0.7</v>
      </c>
      <c r="AA7" s="197">
        <v>-4.5999999999999996</v>
      </c>
      <c r="AB7" s="197">
        <v>-6</v>
      </c>
      <c r="AC7" s="197">
        <v>1.1000000000000001</v>
      </c>
      <c r="AD7" s="197">
        <v>-3.9</v>
      </c>
      <c r="AE7" s="197">
        <v>0.4</v>
      </c>
      <c r="AF7" s="197">
        <v>-4.4000000000000004</v>
      </c>
      <c r="AG7" s="197">
        <v>1.7</v>
      </c>
      <c r="AH7" s="197">
        <v>3.3</v>
      </c>
      <c r="AI7" s="197">
        <v>5.2</v>
      </c>
      <c r="AJ7" s="197">
        <v>0</v>
      </c>
      <c r="AK7" s="197">
        <v>-3</v>
      </c>
      <c r="AL7" s="197">
        <v>2.4</v>
      </c>
      <c r="AM7" s="197">
        <v>6.5</v>
      </c>
      <c r="AN7" s="197">
        <v>4.4000000000000004</v>
      </c>
      <c r="AO7" s="197">
        <v>2.4</v>
      </c>
      <c r="AP7" s="197">
        <v>-2.1</v>
      </c>
      <c r="AQ7" s="197">
        <v>4.7</v>
      </c>
      <c r="AR7" s="197">
        <v>-0.9</v>
      </c>
      <c r="AS7" s="197">
        <v>-4.8</v>
      </c>
      <c r="AT7" s="197">
        <v>-8.6</v>
      </c>
      <c r="AU7" s="197">
        <v>-4.8</v>
      </c>
      <c r="AV7" s="197">
        <v>-2.8</v>
      </c>
      <c r="AW7" s="197">
        <v>0.7</v>
      </c>
      <c r="AX7" s="197">
        <v>7.5</v>
      </c>
      <c r="AY7" s="197">
        <v>8.5</v>
      </c>
      <c r="AZ7" s="197">
        <v>-4.4000000000000004</v>
      </c>
      <c r="BA7" s="197">
        <v>2.5</v>
      </c>
      <c r="BB7" s="197">
        <v>0.8</v>
      </c>
      <c r="BC7" s="197">
        <v>-2.4</v>
      </c>
      <c r="BD7" s="197">
        <v>1.5</v>
      </c>
      <c r="BE7" s="197">
        <v>-2.7</v>
      </c>
      <c r="BF7" s="197">
        <v>5.5</v>
      </c>
      <c r="BG7" s="197">
        <v>10.4</v>
      </c>
      <c r="BH7" s="197">
        <v>6.9</v>
      </c>
      <c r="BI7" s="197">
        <v>12.5</v>
      </c>
    </row>
    <row r="8" spans="1:61">
      <c r="A8" s="197">
        <v>19</v>
      </c>
      <c r="B8" s="197">
        <v>2.2999999999999998</v>
      </c>
      <c r="C8" s="197">
        <v>0.4</v>
      </c>
      <c r="D8" s="197">
        <v>-7</v>
      </c>
      <c r="E8" s="197">
        <v>-1.9</v>
      </c>
      <c r="F8" s="197">
        <v>1</v>
      </c>
      <c r="G8" s="197">
        <v>-4.5</v>
      </c>
      <c r="H8" s="197">
        <v>5.0999999999999996</v>
      </c>
      <c r="I8" s="197">
        <v>7.3</v>
      </c>
      <c r="J8" s="197">
        <v>6.1</v>
      </c>
      <c r="K8" s="197">
        <v>-2.4</v>
      </c>
      <c r="L8" s="197"/>
      <c r="M8" s="197">
        <v>-1.8</v>
      </c>
      <c r="N8" s="197">
        <v>0.3</v>
      </c>
      <c r="O8" s="197">
        <v>-5.2</v>
      </c>
      <c r="P8" s="197"/>
      <c r="Q8" s="197">
        <v>-5.3</v>
      </c>
      <c r="R8" s="197">
        <v>4</v>
      </c>
      <c r="S8" s="197">
        <v>-3.7</v>
      </c>
      <c r="T8" s="197">
        <v>1.1000000000000001</v>
      </c>
      <c r="U8" s="197">
        <v>1.1000000000000001</v>
      </c>
      <c r="V8" s="197">
        <v>11.8</v>
      </c>
      <c r="W8" s="197">
        <v>-0.4</v>
      </c>
      <c r="X8" s="197">
        <v>4.4000000000000004</v>
      </c>
      <c r="Y8" s="197">
        <v>7.1</v>
      </c>
      <c r="Z8" s="197">
        <v>-2.1</v>
      </c>
      <c r="AA8" s="197">
        <v>-2</v>
      </c>
      <c r="AB8" s="197">
        <v>-3.6</v>
      </c>
      <c r="AC8" s="197">
        <v>10.3</v>
      </c>
      <c r="AD8" s="197">
        <v>-4.2</v>
      </c>
      <c r="AE8" s="197">
        <v>0</v>
      </c>
      <c r="AF8" s="197">
        <v>-4.7</v>
      </c>
      <c r="AG8" s="197">
        <v>1</v>
      </c>
      <c r="AH8" s="197">
        <v>5.6</v>
      </c>
      <c r="AI8" s="197">
        <v>5.2</v>
      </c>
      <c r="AJ8" s="197">
        <v>2.5</v>
      </c>
      <c r="AK8" s="197">
        <v>-1</v>
      </c>
      <c r="AL8" s="197">
        <v>4.2</v>
      </c>
      <c r="AM8" s="197">
        <v>6.5</v>
      </c>
      <c r="AN8" s="197">
        <v>5.6</v>
      </c>
      <c r="AO8" s="197">
        <v>4.9000000000000004</v>
      </c>
      <c r="AP8" s="197">
        <v>-4.5</v>
      </c>
      <c r="AQ8" s="197"/>
      <c r="AR8" s="197">
        <v>-0.9</v>
      </c>
      <c r="AS8" s="197">
        <v>-3</v>
      </c>
      <c r="AT8" s="197">
        <v>-4</v>
      </c>
      <c r="AU8" s="197">
        <v>-2.1</v>
      </c>
      <c r="AV8" s="197">
        <v>-1.4</v>
      </c>
      <c r="AW8" s="197">
        <v>3.3</v>
      </c>
      <c r="AX8" s="197">
        <v>6.6</v>
      </c>
      <c r="AY8" s="197">
        <v>9.4</v>
      </c>
      <c r="AZ8" s="197">
        <v>-4</v>
      </c>
      <c r="BA8" s="197">
        <v>0</v>
      </c>
      <c r="BB8" s="197">
        <v>0</v>
      </c>
      <c r="BC8" s="197">
        <v>-0.4</v>
      </c>
      <c r="BD8" s="197">
        <v>-0.4</v>
      </c>
      <c r="BE8" s="197">
        <v>0.3</v>
      </c>
      <c r="BF8" s="197">
        <v>5.5</v>
      </c>
      <c r="BG8" s="197">
        <v>12.3</v>
      </c>
      <c r="BH8" s="197">
        <v>7.4</v>
      </c>
      <c r="BI8" s="197">
        <v>15.9</v>
      </c>
    </row>
    <row r="9" spans="1:61">
      <c r="A9" s="197">
        <v>22</v>
      </c>
      <c r="B9" s="197"/>
      <c r="C9" s="197">
        <v>0.4</v>
      </c>
      <c r="D9" s="197">
        <v>-7.9</v>
      </c>
      <c r="E9" s="197">
        <v>-6.7</v>
      </c>
      <c r="F9" s="197">
        <v>1</v>
      </c>
      <c r="G9" s="197">
        <v>-3.8</v>
      </c>
      <c r="H9" s="197">
        <v>6.2</v>
      </c>
      <c r="I9" s="197"/>
      <c r="J9" s="197"/>
      <c r="K9" s="197">
        <v>-0.7</v>
      </c>
      <c r="L9" s="197"/>
      <c r="M9" s="197">
        <v>-2.8</v>
      </c>
      <c r="N9" s="197">
        <v>0</v>
      </c>
      <c r="O9" s="197">
        <v>-7.6</v>
      </c>
      <c r="P9" s="197"/>
      <c r="Q9" s="197">
        <v>-2.2999999999999998</v>
      </c>
      <c r="R9" s="197"/>
      <c r="S9" s="197">
        <v>-4</v>
      </c>
      <c r="T9" s="197">
        <v>4</v>
      </c>
      <c r="U9" s="197">
        <v>2.7</v>
      </c>
      <c r="V9" s="197">
        <v>3.8</v>
      </c>
      <c r="W9" s="197"/>
      <c r="X9" s="197">
        <v>5.0999999999999996</v>
      </c>
      <c r="Y9" s="197">
        <v>1.7</v>
      </c>
      <c r="Z9" s="197">
        <v>-4.2</v>
      </c>
      <c r="AA9" s="197">
        <v>-3.9</v>
      </c>
      <c r="AB9" s="197">
        <v>-5.3</v>
      </c>
      <c r="AC9" s="197">
        <v>3.8</v>
      </c>
      <c r="AD9" s="197">
        <v>-6.7</v>
      </c>
      <c r="AE9" s="197">
        <v>-1.9</v>
      </c>
      <c r="AF9" s="197">
        <v>-4.7</v>
      </c>
      <c r="AG9" s="197">
        <v>-1</v>
      </c>
      <c r="AH9" s="197">
        <v>6.3</v>
      </c>
      <c r="AI9" s="197">
        <v>4.5</v>
      </c>
      <c r="AJ9" s="197">
        <v>-1.1000000000000001</v>
      </c>
      <c r="AK9" s="197">
        <v>-0.3</v>
      </c>
      <c r="AL9" s="197"/>
      <c r="AM9" s="197">
        <v>9</v>
      </c>
      <c r="AN9" s="197">
        <v>7.6</v>
      </c>
      <c r="AO9" s="197">
        <v>7.7</v>
      </c>
      <c r="AP9" s="197">
        <v>-3.1</v>
      </c>
      <c r="AQ9" s="197"/>
      <c r="AR9" s="197">
        <v>-1.6</v>
      </c>
      <c r="AS9" s="197"/>
      <c r="AT9" s="197">
        <v>-4.9000000000000004</v>
      </c>
      <c r="AU9" s="197">
        <v>-2.1</v>
      </c>
      <c r="AV9" s="197">
        <v>-3.2</v>
      </c>
      <c r="AW9" s="197">
        <v>5.8</v>
      </c>
      <c r="AX9" s="197">
        <v>8.5</v>
      </c>
      <c r="AY9" s="197">
        <v>10.8</v>
      </c>
      <c r="AZ9" s="197">
        <v>-3.7</v>
      </c>
      <c r="BA9" s="197">
        <v>0.7</v>
      </c>
      <c r="BB9" s="197">
        <v>0</v>
      </c>
      <c r="BC9" s="197">
        <v>-0.4</v>
      </c>
      <c r="BD9" s="197">
        <v>1.1000000000000001</v>
      </c>
      <c r="BE9" s="197">
        <v>-0.7</v>
      </c>
      <c r="BF9" s="197">
        <v>5.9</v>
      </c>
      <c r="BG9" s="197">
        <v>12.7</v>
      </c>
      <c r="BH9" s="197">
        <v>8.9</v>
      </c>
      <c r="BI9" s="197">
        <v>18.8</v>
      </c>
    </row>
    <row r="10" spans="1:61">
      <c r="A10" s="197">
        <v>25</v>
      </c>
      <c r="B10" s="197"/>
      <c r="C10" s="197"/>
      <c r="D10" s="197">
        <v>-11.1</v>
      </c>
      <c r="E10" s="197"/>
      <c r="F10" s="197">
        <v>0</v>
      </c>
      <c r="G10" s="197">
        <v>-2.2999999999999998</v>
      </c>
      <c r="H10" s="197"/>
      <c r="I10" s="197"/>
      <c r="J10" s="197"/>
      <c r="K10" s="197">
        <v>-1.4</v>
      </c>
      <c r="L10" s="197"/>
      <c r="M10" s="197">
        <v>-2.5</v>
      </c>
      <c r="N10" s="197">
        <v>-1.6</v>
      </c>
      <c r="O10" s="197">
        <v>-11.1</v>
      </c>
      <c r="P10" s="197"/>
      <c r="Q10" s="197"/>
      <c r="R10" s="197"/>
      <c r="S10" s="197">
        <v>-3</v>
      </c>
      <c r="T10" s="197"/>
      <c r="U10" s="197"/>
      <c r="V10" s="197">
        <v>5.3</v>
      </c>
      <c r="W10" s="197"/>
      <c r="X10" s="197"/>
      <c r="Y10" s="197"/>
      <c r="Z10" s="197">
        <v>-2.8</v>
      </c>
      <c r="AA10" s="197">
        <v>-2.2999999999999998</v>
      </c>
      <c r="AB10" s="197">
        <v>-6</v>
      </c>
      <c r="AC10" s="197">
        <v>5.3</v>
      </c>
      <c r="AD10" s="197">
        <v>-6</v>
      </c>
      <c r="AE10" s="197">
        <v>-3.1</v>
      </c>
      <c r="AF10" s="197">
        <v>-6</v>
      </c>
      <c r="AG10" s="197">
        <v>-0.7</v>
      </c>
      <c r="AH10" s="197">
        <v>3</v>
      </c>
      <c r="AI10" s="197">
        <v>2.4</v>
      </c>
      <c r="AJ10" s="197"/>
      <c r="AK10" s="197">
        <v>0</v>
      </c>
      <c r="AL10" s="197"/>
      <c r="AM10" s="197">
        <v>3.7</v>
      </c>
      <c r="AN10" s="197"/>
      <c r="AO10" s="197">
        <v>6.1</v>
      </c>
      <c r="AP10" s="197">
        <v>-3.8</v>
      </c>
      <c r="AQ10" s="197"/>
      <c r="AR10" s="197">
        <v>-6.9</v>
      </c>
      <c r="AS10" s="197"/>
      <c r="AT10" s="197"/>
      <c r="AU10" s="197">
        <v>-4.5</v>
      </c>
      <c r="AV10" s="197">
        <v>-2.8</v>
      </c>
      <c r="AW10" s="197">
        <v>1.4</v>
      </c>
      <c r="AX10" s="197">
        <v>4.7</v>
      </c>
      <c r="AY10" s="197">
        <v>8.1</v>
      </c>
      <c r="AZ10" s="197">
        <v>-6.6</v>
      </c>
      <c r="BA10" s="197">
        <v>-0.4</v>
      </c>
      <c r="BB10" s="197">
        <v>0.4</v>
      </c>
      <c r="BC10" s="197">
        <v>-5.0999999999999996</v>
      </c>
      <c r="BD10" s="197">
        <v>-1.8</v>
      </c>
      <c r="BE10" s="197">
        <v>-3.1</v>
      </c>
      <c r="BF10" s="197">
        <v>-1</v>
      </c>
      <c r="BG10" s="197">
        <v>11.3</v>
      </c>
      <c r="BH10" s="197">
        <v>6.4</v>
      </c>
      <c r="BI10" s="197">
        <v>16.3</v>
      </c>
    </row>
    <row r="11" spans="1:61">
      <c r="A11" s="197">
        <v>28</v>
      </c>
      <c r="B11" s="197"/>
      <c r="C11" s="197"/>
      <c r="D11" s="197">
        <v>-8.9</v>
      </c>
      <c r="E11" s="197"/>
      <c r="F11" s="197">
        <v>-3.8</v>
      </c>
      <c r="G11" s="197"/>
      <c r="H11" s="197"/>
      <c r="I11" s="197"/>
      <c r="J11" s="197"/>
      <c r="K11" s="197"/>
      <c r="L11" s="197"/>
      <c r="M11" s="197"/>
      <c r="N11" s="197">
        <v>0.3</v>
      </c>
      <c r="O11" s="197"/>
      <c r="P11" s="197"/>
      <c r="Q11" s="197"/>
      <c r="R11" s="197"/>
      <c r="S11" s="197">
        <v>-0.7</v>
      </c>
      <c r="T11" s="197"/>
      <c r="U11" s="197"/>
      <c r="V11" s="197">
        <v>3.8</v>
      </c>
      <c r="W11" s="197"/>
      <c r="X11" s="197"/>
      <c r="Y11" s="197"/>
      <c r="Z11" s="197"/>
      <c r="AA11" s="197">
        <v>-2.6</v>
      </c>
      <c r="AB11" s="197">
        <v>-6.8</v>
      </c>
      <c r="AC11" s="197">
        <v>6.1</v>
      </c>
      <c r="AD11" s="197">
        <v>-3.2</v>
      </c>
      <c r="AE11" s="197">
        <v>-0.4</v>
      </c>
      <c r="AF11" s="197"/>
      <c r="AG11" s="197">
        <v>-4</v>
      </c>
      <c r="AH11" s="197"/>
      <c r="AI11" s="197">
        <v>8.6</v>
      </c>
      <c r="AJ11" s="197"/>
      <c r="AK11" s="197">
        <v>-0.7</v>
      </c>
      <c r="AL11" s="197"/>
      <c r="AM11" s="197">
        <v>3.7</v>
      </c>
      <c r="AN11" s="197"/>
      <c r="AO11" s="197">
        <v>13</v>
      </c>
      <c r="AP11" s="197">
        <v>-4.0999999999999996</v>
      </c>
      <c r="AQ11" s="197"/>
      <c r="AR11" s="197"/>
      <c r="AS11" s="197"/>
      <c r="AT11" s="197"/>
      <c r="AU11" s="197">
        <v>-1</v>
      </c>
      <c r="AV11" s="197">
        <v>-1.1000000000000001</v>
      </c>
      <c r="AW11" s="197">
        <v>4</v>
      </c>
      <c r="AX11" s="197">
        <v>9.4</v>
      </c>
      <c r="AY11" s="197"/>
      <c r="AZ11" s="197">
        <v>-5.5</v>
      </c>
      <c r="BA11" s="197">
        <v>-0.4</v>
      </c>
      <c r="BB11" s="197">
        <v>-2.4</v>
      </c>
      <c r="BC11" s="197">
        <v>-4.3</v>
      </c>
      <c r="BD11" s="197">
        <v>-0.7</v>
      </c>
      <c r="BE11" s="197">
        <v>-5.5</v>
      </c>
      <c r="BF11" s="197">
        <v>5.2</v>
      </c>
      <c r="BG11" s="197">
        <v>11.3</v>
      </c>
      <c r="BH11" s="197"/>
      <c r="BI11" s="197">
        <v>16.3</v>
      </c>
    </row>
    <row r="12" spans="1:61">
      <c r="A12" s="197">
        <v>33</v>
      </c>
      <c r="B12" s="197"/>
      <c r="C12" s="197"/>
      <c r="D12" s="197">
        <v>-3.2</v>
      </c>
      <c r="E12" s="197"/>
      <c r="F12" s="197">
        <v>-0.3</v>
      </c>
      <c r="G12" s="197"/>
      <c r="H12" s="197"/>
      <c r="I12" s="197"/>
      <c r="J12" s="197"/>
      <c r="K12" s="197"/>
      <c r="L12" s="197"/>
      <c r="M12" s="197"/>
      <c r="N12" s="197">
        <v>1.3</v>
      </c>
      <c r="O12" s="197"/>
      <c r="P12" s="197"/>
      <c r="Q12" s="197"/>
      <c r="R12" s="197"/>
      <c r="S12" s="197">
        <v>0</v>
      </c>
      <c r="T12" s="197"/>
      <c r="U12" s="197"/>
      <c r="V12" s="197">
        <v>9.5</v>
      </c>
      <c r="W12" s="197"/>
      <c r="X12" s="197"/>
      <c r="Y12" s="197"/>
      <c r="Z12" s="197"/>
      <c r="AA12" s="197">
        <v>0.7</v>
      </c>
      <c r="AB12" s="197">
        <v>-3.2</v>
      </c>
      <c r="AC12" s="197"/>
      <c r="AD12" s="197">
        <v>-0.7</v>
      </c>
      <c r="AE12" s="197">
        <v>3.5</v>
      </c>
      <c r="AF12" s="197"/>
      <c r="AG12" s="197">
        <v>-3.7</v>
      </c>
      <c r="AH12" s="197"/>
      <c r="AI12" s="197">
        <v>13.1</v>
      </c>
      <c r="AJ12" s="197"/>
      <c r="AK12" s="197">
        <v>1.7</v>
      </c>
      <c r="AL12" s="197"/>
      <c r="AM12" s="197">
        <v>10.199999999999999</v>
      </c>
      <c r="AN12" s="197"/>
      <c r="AO12" s="197">
        <v>17.8</v>
      </c>
      <c r="AP12" s="197">
        <v>0.3</v>
      </c>
      <c r="AQ12" s="197"/>
      <c r="AR12" s="197"/>
      <c r="AS12" s="197"/>
      <c r="AT12" s="197"/>
      <c r="AU12" s="197">
        <v>-1.4</v>
      </c>
      <c r="AV12" s="197">
        <v>1.8</v>
      </c>
      <c r="AW12" s="197">
        <v>12</v>
      </c>
      <c r="AX12" s="197">
        <v>18.399999999999999</v>
      </c>
      <c r="AY12" s="197"/>
      <c r="AZ12" s="197">
        <v>-4.8</v>
      </c>
      <c r="BA12" s="197">
        <v>0</v>
      </c>
      <c r="BB12" s="197">
        <v>-1.2</v>
      </c>
      <c r="BC12" s="197">
        <v>-3.5</v>
      </c>
      <c r="BD12" s="197">
        <v>-0.7</v>
      </c>
      <c r="BE12" s="197">
        <v>-1.4</v>
      </c>
      <c r="BF12" s="197"/>
      <c r="BG12" s="197">
        <v>19.8</v>
      </c>
      <c r="BH12" s="197"/>
      <c r="BI12" s="197">
        <v>24.5</v>
      </c>
    </row>
    <row r="13" spans="1:61">
      <c r="A13" s="197">
        <v>36</v>
      </c>
      <c r="B13" s="197"/>
      <c r="C13" s="197"/>
      <c r="D13" s="197"/>
      <c r="E13" s="197"/>
      <c r="F13" s="197">
        <v>-2.4</v>
      </c>
      <c r="G13" s="197"/>
      <c r="H13" s="197"/>
      <c r="I13" s="197"/>
      <c r="J13" s="197"/>
      <c r="K13" s="197"/>
      <c r="L13" s="197"/>
      <c r="M13" s="197"/>
      <c r="N13" s="197"/>
      <c r="O13" s="197"/>
      <c r="P13" s="197"/>
      <c r="Q13" s="197"/>
      <c r="R13" s="197"/>
      <c r="S13" s="197">
        <v>0.7</v>
      </c>
      <c r="T13" s="197"/>
      <c r="U13" s="197"/>
      <c r="V13" s="197"/>
      <c r="W13" s="197"/>
      <c r="X13" s="197"/>
      <c r="Y13" s="197"/>
      <c r="Z13" s="197"/>
      <c r="AA13" s="197">
        <v>3</v>
      </c>
      <c r="AB13" s="197">
        <v>-3.9</v>
      </c>
      <c r="AC13" s="197"/>
      <c r="AD13" s="197">
        <v>-2.5</v>
      </c>
      <c r="AE13" s="197">
        <v>5</v>
      </c>
      <c r="AF13" s="197"/>
      <c r="AG13" s="197">
        <v>-1.7</v>
      </c>
      <c r="AH13" s="197"/>
      <c r="AI13" s="197"/>
      <c r="AJ13" s="197"/>
      <c r="AK13" s="197"/>
      <c r="AL13" s="197"/>
      <c r="AM13" s="197">
        <v>11.4</v>
      </c>
      <c r="AN13" s="197"/>
      <c r="AO13" s="197">
        <v>23.1</v>
      </c>
      <c r="AP13" s="197"/>
      <c r="AQ13" s="197"/>
      <c r="AR13" s="197"/>
      <c r="AS13" s="197"/>
      <c r="AT13" s="197"/>
      <c r="AU13" s="197">
        <v>-0.7</v>
      </c>
      <c r="AV13" s="197">
        <v>0.7</v>
      </c>
      <c r="AW13" s="197"/>
      <c r="AX13" s="197">
        <v>21.2</v>
      </c>
      <c r="AY13" s="197"/>
      <c r="AZ13" s="197">
        <v>-4</v>
      </c>
      <c r="BA13" s="197">
        <v>0.4</v>
      </c>
      <c r="BB13" s="197">
        <v>-2.4</v>
      </c>
      <c r="BC13" s="197">
        <v>0</v>
      </c>
      <c r="BD13" s="197">
        <v>0.7</v>
      </c>
      <c r="BE13" s="197">
        <v>-1.7</v>
      </c>
      <c r="BF13" s="197"/>
      <c r="BG13" s="197"/>
      <c r="BH13" s="197"/>
      <c r="BI13" s="197">
        <v>21.2</v>
      </c>
    </row>
    <row r="14" spans="1:61">
      <c r="A14" s="197">
        <v>39</v>
      </c>
      <c r="B14" s="197"/>
      <c r="C14" s="197"/>
      <c r="D14" s="197"/>
      <c r="E14" s="197"/>
      <c r="F14" s="197">
        <v>-2.1</v>
      </c>
      <c r="G14" s="197"/>
      <c r="H14" s="197"/>
      <c r="I14" s="197"/>
      <c r="J14" s="197"/>
      <c r="K14" s="197"/>
      <c r="L14" s="197"/>
      <c r="M14" s="197"/>
      <c r="N14" s="197"/>
      <c r="O14" s="197"/>
      <c r="P14" s="197"/>
      <c r="Q14" s="197"/>
      <c r="R14" s="197"/>
      <c r="S14" s="197"/>
      <c r="T14" s="197"/>
      <c r="U14" s="197"/>
      <c r="V14" s="197"/>
      <c r="W14" s="197"/>
      <c r="X14" s="197"/>
      <c r="Y14" s="197"/>
      <c r="Z14" s="197"/>
      <c r="AA14" s="197"/>
      <c r="AB14" s="197">
        <v>0.7</v>
      </c>
      <c r="AC14" s="197"/>
      <c r="AD14" s="197">
        <v>-0.4</v>
      </c>
      <c r="AE14" s="197">
        <v>4.2</v>
      </c>
      <c r="AF14" s="197"/>
      <c r="AG14" s="197"/>
      <c r="AH14" s="197"/>
      <c r="AI14" s="197"/>
      <c r="AJ14" s="197"/>
      <c r="AK14" s="197"/>
      <c r="AL14" s="197"/>
      <c r="AM14" s="197">
        <v>12.2</v>
      </c>
      <c r="AN14" s="197"/>
      <c r="AO14" s="197"/>
      <c r="AP14" s="197"/>
      <c r="AQ14" s="197"/>
      <c r="AR14" s="197"/>
      <c r="AS14" s="197"/>
      <c r="AT14" s="197"/>
      <c r="AU14" s="197">
        <v>0.3</v>
      </c>
      <c r="AV14" s="197">
        <v>2.8</v>
      </c>
      <c r="AW14" s="197"/>
      <c r="AX14" s="197"/>
      <c r="AY14" s="197"/>
      <c r="AZ14" s="197">
        <v>-2.2000000000000002</v>
      </c>
      <c r="BA14" s="197">
        <v>2.2000000000000002</v>
      </c>
      <c r="BB14" s="197">
        <v>-4.0999999999999996</v>
      </c>
      <c r="BC14" s="197">
        <v>-1.6</v>
      </c>
      <c r="BD14" s="197">
        <v>0</v>
      </c>
      <c r="BE14" s="197">
        <v>0.7</v>
      </c>
      <c r="BF14" s="197"/>
      <c r="BG14" s="197"/>
      <c r="BH14" s="197"/>
      <c r="BI14" s="197">
        <v>20.2</v>
      </c>
    </row>
    <row r="15" spans="1:61">
      <c r="A15" s="197">
        <v>42</v>
      </c>
      <c r="B15" s="197"/>
      <c r="C15" s="197"/>
      <c r="D15" s="197"/>
      <c r="E15" s="197"/>
      <c r="F15" s="197">
        <v>0.7</v>
      </c>
      <c r="G15" s="197"/>
      <c r="H15" s="197"/>
      <c r="I15" s="197"/>
      <c r="J15" s="197"/>
      <c r="K15" s="197"/>
      <c r="L15" s="197"/>
      <c r="M15" s="197"/>
      <c r="N15" s="197"/>
      <c r="O15" s="197"/>
      <c r="P15" s="197"/>
      <c r="Q15" s="197"/>
      <c r="R15" s="197"/>
      <c r="S15" s="197"/>
      <c r="T15" s="197"/>
      <c r="U15" s="197"/>
      <c r="V15" s="197"/>
      <c r="W15" s="197"/>
      <c r="X15" s="197"/>
      <c r="Y15" s="197"/>
      <c r="Z15" s="197"/>
      <c r="AA15" s="197"/>
      <c r="AB15" s="197">
        <v>-0.4</v>
      </c>
      <c r="AC15" s="197"/>
      <c r="AD15" s="197">
        <v>2.8</v>
      </c>
      <c r="AE15" s="197">
        <v>8.5</v>
      </c>
      <c r="AF15" s="197"/>
      <c r="AG15" s="197"/>
      <c r="AH15" s="197"/>
      <c r="AI15" s="197"/>
      <c r="AJ15" s="197"/>
      <c r="AK15" s="197"/>
      <c r="AL15" s="197"/>
      <c r="AM15" s="197"/>
      <c r="AN15" s="197"/>
      <c r="AO15" s="197"/>
      <c r="AP15" s="197"/>
      <c r="AQ15" s="197"/>
      <c r="AR15" s="197"/>
      <c r="AS15" s="197"/>
      <c r="AT15" s="197"/>
      <c r="AU15" s="197"/>
      <c r="AV15" s="197">
        <v>3.2</v>
      </c>
      <c r="AW15" s="197"/>
      <c r="AX15" s="197"/>
      <c r="AY15" s="197"/>
      <c r="AZ15" s="197">
        <v>1.1000000000000001</v>
      </c>
      <c r="BA15" s="197">
        <v>2.2000000000000002</v>
      </c>
      <c r="BB15" s="197">
        <v>-1.6</v>
      </c>
      <c r="BC15" s="197">
        <v>3.1</v>
      </c>
      <c r="BD15" s="197">
        <v>1.8</v>
      </c>
      <c r="BE15" s="197">
        <v>-1.4</v>
      </c>
      <c r="BF15" s="197"/>
      <c r="BG15" s="197"/>
      <c r="BH15" s="197"/>
      <c r="BI15" s="197">
        <v>21.6</v>
      </c>
    </row>
    <row r="16" spans="1:61">
      <c r="A16" s="197">
        <v>46</v>
      </c>
      <c r="B16" s="197"/>
      <c r="C16" s="197"/>
      <c r="D16" s="197"/>
      <c r="E16" s="197"/>
      <c r="F16" s="197">
        <v>1</v>
      </c>
      <c r="G16" s="197"/>
      <c r="H16" s="197"/>
      <c r="I16" s="197"/>
      <c r="J16" s="197"/>
      <c r="K16" s="197"/>
      <c r="L16" s="197"/>
      <c r="M16" s="197"/>
      <c r="N16" s="197"/>
      <c r="O16" s="197"/>
      <c r="P16" s="197"/>
      <c r="Q16" s="197"/>
      <c r="R16" s="197"/>
      <c r="S16" s="197"/>
      <c r="T16" s="197"/>
      <c r="U16" s="197"/>
      <c r="V16" s="197"/>
      <c r="W16" s="197"/>
      <c r="X16" s="197"/>
      <c r="Y16" s="197"/>
      <c r="Z16" s="197"/>
      <c r="AA16" s="197"/>
      <c r="AB16" s="197">
        <v>-0.4</v>
      </c>
      <c r="AC16" s="197"/>
      <c r="AD16" s="197">
        <v>2.1</v>
      </c>
      <c r="AE16" s="197">
        <v>8.1</v>
      </c>
      <c r="AF16" s="197"/>
      <c r="AG16" s="197"/>
      <c r="AH16" s="197"/>
      <c r="AI16" s="197"/>
      <c r="AJ16" s="197"/>
      <c r="AK16" s="197"/>
      <c r="AL16" s="197"/>
      <c r="AM16" s="197"/>
      <c r="AN16" s="197"/>
      <c r="AO16" s="197"/>
      <c r="AP16" s="197"/>
      <c r="AQ16" s="197"/>
      <c r="AR16" s="197"/>
      <c r="AS16" s="197"/>
      <c r="AT16" s="197"/>
      <c r="AU16" s="197"/>
      <c r="AV16" s="197">
        <v>2.8</v>
      </c>
      <c r="AW16" s="197"/>
      <c r="AX16" s="197"/>
      <c r="AY16" s="197"/>
      <c r="AZ16" s="197"/>
      <c r="BA16" s="197">
        <v>2.9</v>
      </c>
      <c r="BB16" s="197">
        <v>0</v>
      </c>
      <c r="BC16" s="197"/>
      <c r="BD16" s="197">
        <v>2.6</v>
      </c>
      <c r="BE16" s="197">
        <v>-0.7</v>
      </c>
      <c r="BF16" s="197"/>
      <c r="BG16" s="197"/>
      <c r="BH16" s="197"/>
      <c r="BI16" s="197">
        <v>22.1</v>
      </c>
    </row>
    <row r="17" spans="1:61">
      <c r="A17" s="197">
        <v>49</v>
      </c>
      <c r="B17" s="197"/>
      <c r="C17" s="197"/>
      <c r="D17" s="197"/>
      <c r="E17" s="197"/>
      <c r="F17" s="197">
        <v>2.8</v>
      </c>
      <c r="G17" s="197"/>
      <c r="H17" s="197"/>
      <c r="I17" s="197"/>
      <c r="J17" s="197"/>
      <c r="K17" s="197"/>
      <c r="L17" s="197"/>
      <c r="M17" s="197"/>
      <c r="N17" s="197"/>
      <c r="O17" s="197"/>
      <c r="P17" s="197"/>
      <c r="Q17" s="197"/>
      <c r="R17" s="197"/>
      <c r="S17" s="197"/>
      <c r="T17" s="197"/>
      <c r="U17" s="197"/>
      <c r="V17" s="197"/>
      <c r="W17" s="197"/>
      <c r="X17" s="197"/>
      <c r="Y17" s="197"/>
      <c r="Z17" s="197"/>
      <c r="AA17" s="197"/>
      <c r="AB17" s="197">
        <v>0.4</v>
      </c>
      <c r="AC17" s="197"/>
      <c r="AD17" s="197">
        <v>2.8</v>
      </c>
      <c r="AE17" s="197">
        <v>9.1999999999999993</v>
      </c>
      <c r="AF17" s="197"/>
      <c r="AG17" s="197"/>
      <c r="AH17" s="197"/>
      <c r="AI17" s="197"/>
      <c r="AJ17" s="197"/>
      <c r="AK17" s="197"/>
      <c r="AL17" s="197"/>
      <c r="AM17" s="197"/>
      <c r="AN17" s="197"/>
      <c r="AO17" s="197"/>
      <c r="AP17" s="197"/>
      <c r="AQ17" s="197"/>
      <c r="AR17" s="197"/>
      <c r="AS17" s="197"/>
      <c r="AT17" s="197"/>
      <c r="AU17" s="197"/>
      <c r="AV17" s="197">
        <v>2.5</v>
      </c>
      <c r="AW17" s="197"/>
      <c r="AX17" s="197"/>
      <c r="AY17" s="197"/>
      <c r="AZ17" s="197"/>
      <c r="BA17" s="197">
        <v>2.9</v>
      </c>
      <c r="BB17" s="197">
        <v>-0.8</v>
      </c>
      <c r="BC17" s="197"/>
      <c r="BD17" s="197">
        <v>2.9</v>
      </c>
      <c r="BE17" s="197">
        <v>0.3</v>
      </c>
      <c r="BF17" s="197"/>
      <c r="BG17" s="197"/>
      <c r="BH17" s="197"/>
      <c r="BI17" s="197">
        <v>23.6</v>
      </c>
    </row>
  </sheetData>
  <mergeCells count="8">
    <mergeCell ref="A1:A2"/>
    <mergeCell ref="B1:BI1"/>
    <mergeCell ref="B2:K2"/>
    <mergeCell ref="L2:U2"/>
    <mergeCell ref="V2:AE2"/>
    <mergeCell ref="AF2:AO2"/>
    <mergeCell ref="AP2:AY2"/>
    <mergeCell ref="AZ2:BI2"/>
  </mergeCells>
  <pageMargins left="0.7" right="0.7" top="0.75" bottom="0.75" header="0.3" footer="0.3"/>
  <headerFooter>
    <oddFooter>&amp;R_x000D_&amp;1#&amp;"Calibri"&amp;10&amp;K000000 SK Life Science Labs Proprietary / Confidential</oddFoot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791958-1D99-4585-A2D2-60FB0E117CA7}">
  <dimension ref="A1:G72"/>
  <sheetViews>
    <sheetView topLeftCell="A46" workbookViewId="0">
      <selection activeCell="I93" sqref="I93"/>
    </sheetView>
  </sheetViews>
  <sheetFormatPr defaultColWidth="8.81640625" defaultRowHeight="14"/>
  <cols>
    <col min="1" max="8" width="24.6328125" style="4" customWidth="1"/>
    <col min="9" max="16384" width="8.81640625" style="4"/>
  </cols>
  <sheetData>
    <row r="1" spans="1:7" s="204" customFormat="1" ht="49.5">
      <c r="A1" s="203" t="s">
        <v>41</v>
      </c>
      <c r="B1" s="203" t="s">
        <v>42</v>
      </c>
      <c r="C1" s="203" t="s">
        <v>55</v>
      </c>
      <c r="D1" s="203" t="s">
        <v>56</v>
      </c>
      <c r="E1" s="203" t="s">
        <v>45</v>
      </c>
      <c r="F1" s="203" t="s">
        <v>57</v>
      </c>
      <c r="G1" s="203" t="s">
        <v>58</v>
      </c>
    </row>
    <row r="2" spans="1:7" ht="16.5">
      <c r="A2" s="195">
        <v>28</v>
      </c>
      <c r="B2" s="195">
        <v>1</v>
      </c>
      <c r="C2" s="195"/>
      <c r="D2" s="195"/>
      <c r="E2" s="195"/>
      <c r="F2" s="195"/>
      <c r="G2" s="195"/>
    </row>
    <row r="3" spans="1:7" ht="16.5">
      <c r="A3" s="195">
        <v>30</v>
      </c>
      <c r="B3" s="195">
        <v>1</v>
      </c>
      <c r="C3" s="195"/>
      <c r="D3" s="195"/>
      <c r="E3" s="195"/>
      <c r="F3" s="195"/>
      <c r="G3" s="195"/>
    </row>
    <row r="4" spans="1:7" ht="16.5">
      <c r="A4" s="195">
        <v>28</v>
      </c>
      <c r="B4" s="195">
        <v>1</v>
      </c>
      <c r="C4" s="195"/>
      <c r="D4" s="195"/>
      <c r="E4" s="195"/>
      <c r="F4" s="195"/>
      <c r="G4" s="195"/>
    </row>
    <row r="5" spans="1:7" ht="16.5">
      <c r="A5" s="195">
        <v>20</v>
      </c>
      <c r="B5" s="195">
        <v>1</v>
      </c>
      <c r="C5" s="195"/>
      <c r="D5" s="195"/>
      <c r="E5" s="195"/>
      <c r="F5" s="195"/>
      <c r="G5" s="195"/>
    </row>
    <row r="6" spans="1:7" ht="16.5">
      <c r="A6" s="195">
        <v>30</v>
      </c>
      <c r="B6" s="195">
        <v>1</v>
      </c>
      <c r="C6" s="195"/>
      <c r="D6" s="195"/>
      <c r="E6" s="195"/>
      <c r="F6" s="195"/>
      <c r="G6" s="195"/>
    </row>
    <row r="7" spans="1:7" ht="16.5">
      <c r="A7" s="195">
        <v>30</v>
      </c>
      <c r="B7" s="195">
        <v>1</v>
      </c>
      <c r="C7" s="195"/>
      <c r="D7" s="195"/>
      <c r="E7" s="195"/>
      <c r="F7" s="195"/>
      <c r="G7" s="195"/>
    </row>
    <row r="8" spans="1:7" ht="16.5">
      <c r="A8" s="195">
        <v>36</v>
      </c>
      <c r="B8" s="195">
        <v>1</v>
      </c>
      <c r="C8" s="195"/>
      <c r="D8" s="195"/>
      <c r="E8" s="195"/>
      <c r="F8" s="195"/>
      <c r="G8" s="195"/>
    </row>
    <row r="9" spans="1:7" ht="16.5">
      <c r="A9" s="195">
        <v>28</v>
      </c>
      <c r="B9" s="195">
        <v>1</v>
      </c>
      <c r="C9" s="195"/>
      <c r="D9" s="195"/>
      <c r="E9" s="195"/>
      <c r="F9" s="195"/>
      <c r="G9" s="195"/>
    </row>
    <row r="10" spans="1:7" ht="16.5">
      <c r="A10" s="195">
        <v>30</v>
      </c>
      <c r="B10" s="195">
        <v>1</v>
      </c>
      <c r="C10" s="195"/>
      <c r="D10" s="195"/>
      <c r="E10" s="195"/>
      <c r="F10" s="195"/>
      <c r="G10" s="195"/>
    </row>
    <row r="11" spans="1:7" ht="16.5">
      <c r="A11" s="195">
        <v>24</v>
      </c>
      <c r="B11" s="195">
        <v>1</v>
      </c>
      <c r="C11" s="195"/>
      <c r="D11" s="195"/>
      <c r="E11" s="195"/>
      <c r="F11" s="195"/>
      <c r="G11" s="195"/>
    </row>
    <row r="12" spans="1:7" ht="16.5">
      <c r="A12" s="195">
        <v>20</v>
      </c>
      <c r="B12" s="195"/>
      <c r="C12" s="195">
        <v>1</v>
      </c>
      <c r="D12" s="195"/>
      <c r="E12" s="195"/>
      <c r="F12" s="195"/>
      <c r="G12" s="195"/>
    </row>
    <row r="13" spans="1:7" ht="16.5">
      <c r="A13" s="195">
        <v>24</v>
      </c>
      <c r="B13" s="195"/>
      <c r="C13" s="195">
        <v>1</v>
      </c>
      <c r="D13" s="195"/>
      <c r="E13" s="195"/>
      <c r="F13" s="195"/>
      <c r="G13" s="195"/>
    </row>
    <row r="14" spans="1:7" ht="16.5">
      <c r="A14" s="195">
        <v>22</v>
      </c>
      <c r="B14" s="195"/>
      <c r="C14" s="195">
        <v>1</v>
      </c>
      <c r="D14" s="195"/>
      <c r="E14" s="195"/>
      <c r="F14" s="195"/>
      <c r="G14" s="195"/>
    </row>
    <row r="15" spans="1:7" ht="16.5">
      <c r="A15" s="195">
        <v>36</v>
      </c>
      <c r="B15" s="195"/>
      <c r="C15" s="195">
        <v>1</v>
      </c>
      <c r="D15" s="195"/>
      <c r="E15" s="195"/>
      <c r="F15" s="195"/>
      <c r="G15" s="195"/>
    </row>
    <row r="16" spans="1:7" ht="16.5">
      <c r="A16" s="195">
        <v>26</v>
      </c>
      <c r="B16" s="195"/>
      <c r="C16" s="195">
        <v>1</v>
      </c>
      <c r="D16" s="195"/>
      <c r="E16" s="195"/>
      <c r="F16" s="195"/>
      <c r="G16" s="195"/>
    </row>
    <row r="17" spans="1:7" ht="16.5">
      <c r="A17" s="195">
        <v>20</v>
      </c>
      <c r="B17" s="195"/>
      <c r="C17" s="195">
        <v>1</v>
      </c>
      <c r="D17" s="195"/>
      <c r="E17" s="195"/>
      <c r="F17" s="195"/>
      <c r="G17" s="195"/>
    </row>
    <row r="18" spans="1:7" ht="16.5">
      <c r="A18" s="195">
        <v>28</v>
      </c>
      <c r="B18" s="195"/>
      <c r="C18" s="195">
        <v>1</v>
      </c>
      <c r="D18" s="195"/>
      <c r="E18" s="195"/>
      <c r="F18" s="195"/>
      <c r="G18" s="195"/>
    </row>
    <row r="19" spans="1:7" ht="16.5">
      <c r="A19" s="195">
        <v>28</v>
      </c>
      <c r="B19" s="195"/>
      <c r="C19" s="195">
        <v>1</v>
      </c>
      <c r="D19" s="195"/>
      <c r="E19" s="195"/>
      <c r="F19" s="195"/>
      <c r="G19" s="195"/>
    </row>
    <row r="20" spans="1:7" ht="16.5">
      <c r="A20" s="195">
        <v>22</v>
      </c>
      <c r="B20" s="195"/>
      <c r="C20" s="195">
        <v>1</v>
      </c>
      <c r="D20" s="195"/>
      <c r="E20" s="195"/>
      <c r="F20" s="195"/>
      <c r="G20" s="195"/>
    </row>
    <row r="21" spans="1:7" ht="16.5">
      <c r="A21" s="195">
        <v>30</v>
      </c>
      <c r="B21" s="195"/>
      <c r="C21" s="195">
        <v>1</v>
      </c>
      <c r="D21" s="195"/>
      <c r="E21" s="195"/>
      <c r="F21" s="195"/>
      <c r="G21" s="195"/>
    </row>
    <row r="22" spans="1:7" ht="16.5">
      <c r="A22" s="195">
        <v>30</v>
      </c>
      <c r="B22" s="195"/>
      <c r="C22" s="195"/>
      <c r="D22" s="195">
        <v>1</v>
      </c>
      <c r="E22" s="195"/>
      <c r="F22" s="195"/>
      <c r="G22" s="195"/>
    </row>
    <row r="23" spans="1:7" ht="16.5">
      <c r="A23" s="195">
        <v>46</v>
      </c>
      <c r="B23" s="195"/>
      <c r="C23" s="195"/>
      <c r="D23" s="195">
        <v>1</v>
      </c>
      <c r="E23" s="195"/>
      <c r="F23" s="195"/>
      <c r="G23" s="195"/>
    </row>
    <row r="24" spans="1:7" ht="16.5">
      <c r="A24" s="195">
        <v>39</v>
      </c>
      <c r="B24" s="195"/>
      <c r="C24" s="195"/>
      <c r="D24" s="195">
        <v>1</v>
      </c>
      <c r="E24" s="195"/>
      <c r="F24" s="195"/>
      <c r="G24" s="195"/>
    </row>
    <row r="25" spans="1:7" ht="16.5">
      <c r="A25" s="195">
        <v>26</v>
      </c>
      <c r="B25" s="195"/>
      <c r="C25" s="195"/>
      <c r="D25" s="195">
        <v>1</v>
      </c>
      <c r="E25" s="195"/>
      <c r="F25" s="195"/>
      <c r="G25" s="195"/>
    </row>
    <row r="26" spans="1:7" ht="16.5">
      <c r="A26" s="195">
        <v>39</v>
      </c>
      <c r="B26" s="195"/>
      <c r="C26" s="195"/>
      <c r="D26" s="195">
        <v>1</v>
      </c>
      <c r="E26" s="195"/>
      <c r="F26" s="195"/>
      <c r="G26" s="195"/>
    </row>
    <row r="27" spans="1:7" ht="16.5">
      <c r="A27" s="195">
        <v>57</v>
      </c>
      <c r="B27" s="195"/>
      <c r="C27" s="195"/>
      <c r="D27" s="195">
        <v>1</v>
      </c>
      <c r="E27" s="195"/>
      <c r="F27" s="195"/>
      <c r="G27" s="195"/>
    </row>
    <row r="28" spans="1:7" ht="16.5">
      <c r="A28" s="195">
        <v>36</v>
      </c>
      <c r="B28" s="195"/>
      <c r="C28" s="195"/>
      <c r="D28" s="195">
        <v>1</v>
      </c>
      <c r="E28" s="195"/>
      <c r="F28" s="195"/>
      <c r="G28" s="195"/>
    </row>
    <row r="29" spans="1:7" ht="16.5">
      <c r="A29" s="195">
        <v>60</v>
      </c>
      <c r="B29" s="195"/>
      <c r="C29" s="195"/>
      <c r="D29" s="195">
        <v>0</v>
      </c>
      <c r="E29" s="195"/>
      <c r="F29" s="195"/>
      <c r="G29" s="195"/>
    </row>
    <row r="30" spans="1:7" ht="16.5">
      <c r="A30" s="195">
        <v>28</v>
      </c>
      <c r="B30" s="195"/>
      <c r="C30" s="195"/>
      <c r="D30" s="195">
        <v>1</v>
      </c>
      <c r="E30" s="195"/>
      <c r="F30" s="195"/>
      <c r="G30" s="195"/>
    </row>
    <row r="31" spans="1:7" ht="16.5">
      <c r="A31" s="195">
        <v>30</v>
      </c>
      <c r="B31" s="195"/>
      <c r="C31" s="195"/>
      <c r="D31" s="195">
        <v>1</v>
      </c>
      <c r="E31" s="195"/>
      <c r="F31" s="195"/>
      <c r="G31" s="195"/>
    </row>
    <row r="32" spans="1:7" ht="16.5">
      <c r="A32" s="195">
        <v>43</v>
      </c>
      <c r="B32" s="195"/>
      <c r="C32" s="195"/>
      <c r="D32" s="195"/>
      <c r="E32" s="195">
        <v>1</v>
      </c>
      <c r="F32" s="195"/>
      <c r="G32" s="195"/>
    </row>
    <row r="33" spans="1:7" ht="16.5">
      <c r="A33" s="195">
        <v>32</v>
      </c>
      <c r="B33" s="195"/>
      <c r="C33" s="195"/>
      <c r="D33" s="195"/>
      <c r="E33" s="195">
        <v>1</v>
      </c>
      <c r="F33" s="195"/>
      <c r="G33" s="195"/>
    </row>
    <row r="34" spans="1:7" ht="16.5">
      <c r="A34" s="195">
        <v>26</v>
      </c>
      <c r="B34" s="195"/>
      <c r="C34" s="195"/>
      <c r="D34" s="195"/>
      <c r="E34" s="195">
        <v>1</v>
      </c>
      <c r="F34" s="195"/>
      <c r="G34" s="195"/>
    </row>
    <row r="35" spans="1:7" ht="16.5">
      <c r="A35" s="195">
        <v>36</v>
      </c>
      <c r="B35" s="195"/>
      <c r="C35" s="195"/>
      <c r="D35" s="195"/>
      <c r="E35" s="195">
        <v>1</v>
      </c>
      <c r="F35" s="195"/>
      <c r="G35" s="195"/>
    </row>
    <row r="36" spans="1:7" ht="16.5">
      <c r="A36" s="195">
        <v>36</v>
      </c>
      <c r="B36" s="195"/>
      <c r="C36" s="195"/>
      <c r="D36" s="195"/>
      <c r="E36" s="195">
        <v>1</v>
      </c>
      <c r="F36" s="195"/>
      <c r="G36" s="195"/>
    </row>
    <row r="37" spans="1:7" ht="16.5">
      <c r="A37" s="195">
        <v>28</v>
      </c>
      <c r="B37" s="195"/>
      <c r="C37" s="195"/>
      <c r="D37" s="195"/>
      <c r="E37" s="195">
        <v>1</v>
      </c>
      <c r="F37" s="195"/>
      <c r="G37" s="195"/>
    </row>
    <row r="38" spans="1:7" ht="16.5">
      <c r="A38" s="195">
        <v>20</v>
      </c>
      <c r="B38" s="195"/>
      <c r="C38" s="195"/>
      <c r="D38" s="195"/>
      <c r="E38" s="195">
        <v>1</v>
      </c>
      <c r="F38" s="195"/>
      <c r="G38" s="195"/>
    </row>
    <row r="39" spans="1:7" ht="16.5">
      <c r="A39" s="195">
        <v>43</v>
      </c>
      <c r="B39" s="195"/>
      <c r="C39" s="195"/>
      <c r="D39" s="195"/>
      <c r="E39" s="195">
        <v>1</v>
      </c>
      <c r="F39" s="195"/>
      <c r="G39" s="195"/>
    </row>
    <row r="40" spans="1:7" ht="16.5">
      <c r="A40" s="195">
        <v>57</v>
      </c>
      <c r="B40" s="195"/>
      <c r="C40" s="195"/>
      <c r="D40" s="195"/>
      <c r="E40" s="195">
        <v>1</v>
      </c>
      <c r="F40" s="195"/>
      <c r="G40" s="195"/>
    </row>
    <row r="41" spans="1:7" ht="16.5">
      <c r="A41" s="195">
        <v>36</v>
      </c>
      <c r="B41" s="195"/>
      <c r="C41" s="195"/>
      <c r="D41" s="195"/>
      <c r="E41" s="195"/>
      <c r="F41" s="195">
        <v>1</v>
      </c>
      <c r="G41" s="195"/>
    </row>
    <row r="42" spans="1:7" ht="16.5">
      <c r="A42" s="195">
        <v>26</v>
      </c>
      <c r="B42" s="195"/>
      <c r="C42" s="195"/>
      <c r="D42" s="195"/>
      <c r="E42" s="195"/>
      <c r="F42" s="195">
        <v>1</v>
      </c>
      <c r="G42" s="195"/>
    </row>
    <row r="43" spans="1:7" ht="16.5">
      <c r="A43" s="195">
        <v>60</v>
      </c>
      <c r="B43" s="195"/>
      <c r="C43" s="195"/>
      <c r="D43" s="195"/>
      <c r="E43" s="195"/>
      <c r="F43" s="195">
        <v>0</v>
      </c>
      <c r="G43" s="195"/>
    </row>
    <row r="44" spans="1:7" ht="16.5">
      <c r="A44" s="195">
        <v>20</v>
      </c>
      <c r="B44" s="195"/>
      <c r="C44" s="195"/>
      <c r="D44" s="195"/>
      <c r="E44" s="195"/>
      <c r="F44" s="195">
        <v>1</v>
      </c>
      <c r="G44" s="195"/>
    </row>
    <row r="45" spans="1:7" ht="16.5">
      <c r="A45" s="195">
        <v>34</v>
      </c>
      <c r="B45" s="195"/>
      <c r="C45" s="195"/>
      <c r="D45" s="195"/>
      <c r="E45" s="195"/>
      <c r="F45" s="195">
        <v>1</v>
      </c>
      <c r="G45" s="195"/>
    </row>
    <row r="46" spans="1:7" ht="16.5">
      <c r="A46" s="195">
        <v>24</v>
      </c>
      <c r="B46" s="195"/>
      <c r="C46" s="195"/>
      <c r="D46" s="195"/>
      <c r="E46" s="195"/>
      <c r="F46" s="195">
        <v>1</v>
      </c>
      <c r="G46" s="195"/>
    </row>
    <row r="47" spans="1:7" ht="16.5">
      <c r="A47" s="195">
        <v>20</v>
      </c>
      <c r="B47" s="195"/>
      <c r="C47" s="195"/>
      <c r="D47" s="195"/>
      <c r="E47" s="195"/>
      <c r="F47" s="195">
        <v>1</v>
      </c>
      <c r="G47" s="195"/>
    </row>
    <row r="48" spans="1:7" ht="16.5">
      <c r="A48" s="195">
        <v>30</v>
      </c>
      <c r="B48" s="195"/>
      <c r="C48" s="195"/>
      <c r="D48" s="195"/>
      <c r="E48" s="195"/>
      <c r="F48" s="195">
        <v>1</v>
      </c>
      <c r="G48" s="195"/>
    </row>
    <row r="49" spans="1:7" ht="16.5">
      <c r="A49" s="195">
        <v>36</v>
      </c>
      <c r="B49" s="195"/>
      <c r="C49" s="195"/>
      <c r="D49" s="195"/>
      <c r="E49" s="195"/>
      <c r="F49" s="195">
        <v>1</v>
      </c>
      <c r="G49" s="195"/>
    </row>
    <row r="50" spans="1:7" ht="16.5">
      <c r="A50" s="195">
        <v>34</v>
      </c>
      <c r="B50" s="195"/>
      <c r="C50" s="195"/>
      <c r="D50" s="195"/>
      <c r="E50" s="195"/>
      <c r="F50" s="195"/>
      <c r="G50" s="195">
        <v>1</v>
      </c>
    </row>
    <row r="51" spans="1:7" ht="16.5">
      <c r="A51" s="195">
        <v>60</v>
      </c>
      <c r="B51" s="195"/>
      <c r="C51" s="195"/>
      <c r="D51" s="195"/>
      <c r="E51" s="195"/>
      <c r="F51" s="195"/>
      <c r="G51" s="195">
        <v>0</v>
      </c>
    </row>
    <row r="52" spans="1:7" ht="16.5">
      <c r="A52" s="195">
        <v>60</v>
      </c>
      <c r="B52" s="195"/>
      <c r="C52" s="195"/>
      <c r="D52" s="195"/>
      <c r="E52" s="195"/>
      <c r="F52" s="195"/>
      <c r="G52" s="195">
        <v>0</v>
      </c>
    </row>
    <row r="53" spans="1:7" ht="16.5">
      <c r="A53" s="195">
        <v>60</v>
      </c>
      <c r="B53" s="195"/>
      <c r="C53" s="195"/>
      <c r="D53" s="195"/>
      <c r="E53" s="195"/>
      <c r="F53" s="195"/>
      <c r="G53" s="195">
        <v>0</v>
      </c>
    </row>
    <row r="54" spans="1:7" ht="16.5">
      <c r="A54" s="195">
        <v>51</v>
      </c>
      <c r="B54" s="195"/>
      <c r="C54" s="195"/>
      <c r="D54" s="195"/>
      <c r="E54" s="195"/>
      <c r="F54" s="195"/>
      <c r="G54" s="195">
        <v>1</v>
      </c>
    </row>
    <row r="55" spans="1:7" ht="16.5">
      <c r="A55" s="195">
        <v>60</v>
      </c>
      <c r="B55" s="195"/>
      <c r="C55" s="195"/>
      <c r="D55" s="195"/>
      <c r="E55" s="195"/>
      <c r="F55" s="195"/>
      <c r="G55" s="195">
        <v>0</v>
      </c>
    </row>
    <row r="56" spans="1:7" ht="16.5">
      <c r="A56" s="195">
        <v>60</v>
      </c>
      <c r="B56" s="195"/>
      <c r="C56" s="195"/>
      <c r="D56" s="195"/>
      <c r="E56" s="195"/>
      <c r="F56" s="195"/>
      <c r="G56" s="195">
        <v>0</v>
      </c>
    </row>
    <row r="57" spans="1:7" ht="16.5">
      <c r="A57" s="195">
        <v>46</v>
      </c>
      <c r="B57" s="195"/>
      <c r="C57" s="195"/>
      <c r="D57" s="195"/>
      <c r="E57" s="195"/>
      <c r="F57" s="195"/>
      <c r="G57" s="195">
        <v>1</v>
      </c>
    </row>
    <row r="58" spans="1:7" ht="16.5">
      <c r="A58" s="195">
        <v>36</v>
      </c>
      <c r="B58" s="195"/>
      <c r="C58" s="195"/>
      <c r="D58" s="195"/>
      <c r="E58" s="195"/>
      <c r="F58" s="195"/>
      <c r="G58" s="195">
        <v>1</v>
      </c>
    </row>
    <row r="59" spans="1:7" ht="16.5">
      <c r="A59" s="205"/>
      <c r="B59" s="205"/>
      <c r="C59" s="205"/>
      <c r="D59" s="205"/>
      <c r="E59" s="205"/>
      <c r="F59" s="205"/>
      <c r="G59" s="205"/>
    </row>
    <row r="60" spans="1:7" ht="16.5">
      <c r="A60" s="205"/>
      <c r="B60" s="205"/>
      <c r="C60" s="205"/>
      <c r="D60" s="205"/>
      <c r="E60" s="205"/>
      <c r="F60" s="205"/>
      <c r="G60" s="206"/>
    </row>
    <row r="61" spans="1:7" ht="16.5">
      <c r="A61" s="205"/>
      <c r="B61" s="205"/>
      <c r="C61" s="205"/>
      <c r="D61" s="205"/>
      <c r="E61" s="205"/>
      <c r="F61" s="205"/>
      <c r="G61" s="205"/>
    </row>
    <row r="62" spans="1:7" ht="16.5">
      <c r="A62" s="205"/>
      <c r="B62" s="205"/>
      <c r="C62" s="205"/>
      <c r="D62" s="205"/>
      <c r="E62" s="205"/>
      <c r="F62" s="205"/>
      <c r="G62" s="205"/>
    </row>
    <row r="63" spans="1:7" ht="16.5">
      <c r="A63" s="205"/>
      <c r="B63" s="205"/>
      <c r="C63" s="205"/>
      <c r="D63" s="205"/>
      <c r="E63" s="205"/>
      <c r="F63" s="205"/>
      <c r="G63" s="205"/>
    </row>
    <row r="64" spans="1:7" ht="16.5">
      <c r="A64" s="205"/>
      <c r="B64" s="205"/>
      <c r="C64" s="205"/>
      <c r="D64" s="205"/>
      <c r="E64" s="205"/>
      <c r="F64" s="205"/>
      <c r="G64" s="205"/>
    </row>
    <row r="65" spans="1:7" ht="16.5">
      <c r="A65" s="205"/>
      <c r="B65" s="205"/>
      <c r="C65" s="205"/>
      <c r="D65" s="205"/>
      <c r="E65" s="205"/>
      <c r="F65" s="205"/>
      <c r="G65" s="205"/>
    </row>
    <row r="66" spans="1:7" ht="16.5">
      <c r="A66" s="205"/>
      <c r="B66" s="205"/>
      <c r="C66" s="205"/>
      <c r="D66" s="205"/>
      <c r="E66" s="205"/>
      <c r="F66" s="205"/>
      <c r="G66" s="205"/>
    </row>
    <row r="67" spans="1:7" ht="16.5">
      <c r="A67" s="205"/>
      <c r="B67" s="205"/>
      <c r="C67" s="205"/>
      <c r="D67" s="205"/>
      <c r="E67" s="205"/>
      <c r="F67" s="205"/>
      <c r="G67" s="205"/>
    </row>
    <row r="68" spans="1:7" ht="16.5">
      <c r="A68" s="205"/>
      <c r="B68" s="205"/>
      <c r="C68" s="205"/>
      <c r="D68" s="205"/>
      <c r="E68" s="205"/>
      <c r="F68" s="205"/>
      <c r="G68" s="205"/>
    </row>
    <row r="69" spans="1:7" ht="16.5">
      <c r="A69" s="205"/>
      <c r="B69" s="205"/>
      <c r="C69" s="205"/>
      <c r="D69" s="205"/>
      <c r="E69" s="205"/>
      <c r="F69" s="205"/>
      <c r="G69" s="205"/>
    </row>
    <row r="70" spans="1:7" ht="16.5">
      <c r="A70" s="205"/>
      <c r="B70" s="205"/>
      <c r="C70" s="205"/>
      <c r="D70" s="205"/>
      <c r="E70" s="205"/>
      <c r="F70" s="205"/>
      <c r="G70" s="205"/>
    </row>
    <row r="71" spans="1:7" ht="16.5">
      <c r="A71" s="205"/>
      <c r="B71" s="205"/>
      <c r="C71" s="205"/>
      <c r="D71" s="205"/>
      <c r="E71" s="205"/>
      <c r="F71" s="205"/>
      <c r="G71" s="205"/>
    </row>
    <row r="72" spans="1:7" ht="16.5">
      <c r="A72" s="205"/>
      <c r="B72" s="205"/>
      <c r="C72" s="205"/>
      <c r="D72" s="205"/>
      <c r="E72" s="205"/>
      <c r="F72" s="205"/>
      <c r="G72" s="205"/>
    </row>
  </sheetData>
  <pageMargins left="0.7" right="0.7" top="0.75" bottom="0.75" header="0.3" footer="0.3"/>
  <headerFooter>
    <oddFooter>&amp;R_x000D_&amp;1#&amp;"Calibri"&amp;10&amp;K000000 SK Life Science Labs Proprietary / Confidential</oddFooter>
  </headerFooter>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3CFDFA-8926-4EAF-A43C-562F3B8A8888}">
  <dimension ref="A1:BF25"/>
  <sheetViews>
    <sheetView topLeftCell="AG1" workbookViewId="0">
      <selection activeCell="BF50" sqref="BF50"/>
    </sheetView>
  </sheetViews>
  <sheetFormatPr defaultColWidth="8.81640625" defaultRowHeight="15.5"/>
  <cols>
    <col min="1" max="1" width="20.6328125" style="6" customWidth="1"/>
    <col min="2" max="16384" width="8.81640625" style="6"/>
  </cols>
  <sheetData>
    <row r="1" spans="1:58">
      <c r="A1" s="423" t="s">
        <v>48</v>
      </c>
      <c r="B1" s="424" t="s">
        <v>36</v>
      </c>
      <c r="C1" s="425"/>
      <c r="D1" s="425"/>
      <c r="E1" s="425"/>
      <c r="F1" s="425"/>
      <c r="G1" s="425"/>
      <c r="H1" s="425"/>
      <c r="I1" s="425"/>
      <c r="J1" s="425"/>
      <c r="K1" s="425"/>
      <c r="L1" s="425"/>
      <c r="M1" s="425"/>
      <c r="N1" s="425"/>
      <c r="O1" s="425"/>
      <c r="P1" s="425"/>
      <c r="Q1" s="425"/>
      <c r="R1" s="425"/>
      <c r="S1" s="425"/>
      <c r="T1" s="425"/>
      <c r="U1" s="425"/>
      <c r="V1" s="425"/>
      <c r="W1" s="425"/>
      <c r="X1" s="425"/>
      <c r="Y1" s="425"/>
      <c r="Z1" s="425"/>
      <c r="AA1" s="425"/>
      <c r="AB1" s="425"/>
      <c r="AC1" s="425"/>
      <c r="AD1" s="425"/>
      <c r="AE1" s="425"/>
      <c r="AF1" s="425"/>
      <c r="AG1" s="425"/>
      <c r="AH1" s="425"/>
      <c r="AI1" s="425"/>
      <c r="AJ1" s="425"/>
      <c r="AK1" s="425"/>
      <c r="AL1" s="425"/>
      <c r="AM1" s="425"/>
      <c r="AN1" s="425"/>
      <c r="AO1" s="425"/>
      <c r="AP1" s="425"/>
      <c r="AQ1" s="425"/>
      <c r="AR1" s="425"/>
      <c r="AS1" s="425"/>
      <c r="AT1" s="425"/>
      <c r="AU1" s="425"/>
      <c r="AV1" s="425"/>
      <c r="AW1" s="425"/>
      <c r="AX1" s="425"/>
      <c r="AY1" s="425"/>
      <c r="AZ1" s="425"/>
      <c r="BA1" s="425"/>
      <c r="BB1" s="425"/>
      <c r="BC1" s="425"/>
      <c r="BD1" s="425"/>
      <c r="BE1" s="425"/>
      <c r="BF1" s="425"/>
    </row>
    <row r="2" spans="1:58">
      <c r="A2" s="423"/>
      <c r="B2" s="426" t="s">
        <v>49</v>
      </c>
      <c r="C2" s="426"/>
      <c r="D2" s="426"/>
      <c r="E2" s="426"/>
      <c r="F2" s="426"/>
      <c r="G2" s="426"/>
      <c r="H2" s="426"/>
      <c r="I2" s="426"/>
      <c r="J2" s="426"/>
      <c r="K2" s="426"/>
      <c r="L2" s="426" t="s">
        <v>59</v>
      </c>
      <c r="M2" s="426"/>
      <c r="N2" s="426"/>
      <c r="O2" s="426"/>
      <c r="P2" s="426"/>
      <c r="Q2" s="426"/>
      <c r="R2" s="426"/>
      <c r="S2" s="426"/>
      <c r="T2" s="426"/>
      <c r="U2" s="426"/>
      <c r="V2" s="426" t="s">
        <v>60</v>
      </c>
      <c r="W2" s="426"/>
      <c r="X2" s="426"/>
      <c r="Y2" s="426"/>
      <c r="Z2" s="426"/>
      <c r="AA2" s="426"/>
      <c r="AB2" s="426"/>
      <c r="AC2" s="426"/>
      <c r="AD2" s="426"/>
      <c r="AE2" s="426"/>
      <c r="AF2" s="426" t="s">
        <v>52</v>
      </c>
      <c r="AG2" s="426"/>
      <c r="AH2" s="426"/>
      <c r="AI2" s="426"/>
      <c r="AJ2" s="426"/>
      <c r="AK2" s="426"/>
      <c r="AL2" s="426"/>
      <c r="AM2" s="426"/>
      <c r="AN2" s="426"/>
      <c r="AO2" s="426" t="s">
        <v>61</v>
      </c>
      <c r="AP2" s="426"/>
      <c r="AQ2" s="426"/>
      <c r="AR2" s="426"/>
      <c r="AS2" s="426"/>
      <c r="AT2" s="426"/>
      <c r="AU2" s="426"/>
      <c r="AV2" s="426"/>
      <c r="AW2" s="426"/>
      <c r="AX2" s="423" t="s">
        <v>62</v>
      </c>
      <c r="AY2" s="423"/>
      <c r="AZ2" s="423"/>
      <c r="BA2" s="423"/>
      <c r="BB2" s="423"/>
      <c r="BC2" s="423"/>
      <c r="BD2" s="423"/>
      <c r="BE2" s="423"/>
      <c r="BF2" s="423"/>
    </row>
    <row r="3" spans="1:58">
      <c r="A3" s="199">
        <v>1</v>
      </c>
      <c r="B3" s="199">
        <v>87.1</v>
      </c>
      <c r="C3" s="199">
        <v>96</v>
      </c>
      <c r="D3" s="199">
        <v>78</v>
      </c>
      <c r="E3" s="199">
        <v>91.6</v>
      </c>
      <c r="F3" s="199">
        <v>68.8</v>
      </c>
      <c r="G3" s="199">
        <v>86.1</v>
      </c>
      <c r="H3" s="199">
        <v>86.3</v>
      </c>
      <c r="I3" s="199">
        <v>70.900000000000006</v>
      </c>
      <c r="J3" s="199">
        <v>65.3</v>
      </c>
      <c r="K3" s="199">
        <v>96.2</v>
      </c>
      <c r="L3" s="199">
        <v>91.7</v>
      </c>
      <c r="M3" s="199">
        <v>76.3</v>
      </c>
      <c r="N3" s="199">
        <v>99.8</v>
      </c>
      <c r="O3" s="199">
        <v>74.099999999999994</v>
      </c>
      <c r="P3" s="199">
        <v>80.400000000000006</v>
      </c>
      <c r="Q3" s="199">
        <v>65.400000000000006</v>
      </c>
      <c r="R3" s="199">
        <v>90</v>
      </c>
      <c r="S3" s="199">
        <v>69.599999999999994</v>
      </c>
      <c r="T3" s="199">
        <v>99.8</v>
      </c>
      <c r="U3" s="199">
        <v>82.9</v>
      </c>
      <c r="V3" s="199">
        <v>82.8</v>
      </c>
      <c r="W3" s="199">
        <v>90</v>
      </c>
      <c r="X3" s="199">
        <v>74</v>
      </c>
      <c r="Y3" s="199">
        <v>104.7</v>
      </c>
      <c r="Z3" s="199">
        <v>74.900000000000006</v>
      </c>
      <c r="AA3" s="199">
        <v>97.3</v>
      </c>
      <c r="AB3" s="199">
        <v>91.3</v>
      </c>
      <c r="AC3" s="199">
        <v>74.900000000000006</v>
      </c>
      <c r="AD3" s="199">
        <v>82.3</v>
      </c>
      <c r="AE3" s="199">
        <v>68.8</v>
      </c>
      <c r="AF3" s="199">
        <v>89.2</v>
      </c>
      <c r="AG3" s="199">
        <v>94.6</v>
      </c>
      <c r="AH3" s="199">
        <v>86.2</v>
      </c>
      <c r="AI3" s="199">
        <v>74.099999999999994</v>
      </c>
      <c r="AJ3" s="199">
        <v>67.8</v>
      </c>
      <c r="AK3" s="199">
        <v>83.9</v>
      </c>
      <c r="AL3" s="199">
        <v>90.1</v>
      </c>
      <c r="AM3" s="199">
        <v>96.3</v>
      </c>
      <c r="AN3" s="199">
        <v>75.099999999999994</v>
      </c>
      <c r="AO3" s="199">
        <v>84.6</v>
      </c>
      <c r="AP3" s="199">
        <v>91.7</v>
      </c>
      <c r="AQ3" s="199">
        <v>74.8</v>
      </c>
      <c r="AR3" s="199">
        <v>104.4</v>
      </c>
      <c r="AS3" s="199">
        <v>79.400000000000006</v>
      </c>
      <c r="AT3" s="199">
        <v>89.1</v>
      </c>
      <c r="AU3" s="199">
        <v>74.8</v>
      </c>
      <c r="AV3" s="199">
        <v>95.8</v>
      </c>
      <c r="AW3" s="199">
        <v>69.599999999999994</v>
      </c>
      <c r="AX3" s="197">
        <v>85.1</v>
      </c>
      <c r="AY3" s="197">
        <v>74.900000000000006</v>
      </c>
      <c r="AZ3" s="197">
        <v>90.6</v>
      </c>
      <c r="BA3" s="197">
        <v>78</v>
      </c>
      <c r="BB3" s="197">
        <v>100</v>
      </c>
      <c r="BC3" s="197">
        <v>77.400000000000006</v>
      </c>
      <c r="BD3" s="197">
        <v>81.099999999999994</v>
      </c>
      <c r="BE3" s="197">
        <v>93.3</v>
      </c>
      <c r="BF3" s="197">
        <v>66.7</v>
      </c>
    </row>
    <row r="4" spans="1:58">
      <c r="A4" s="199">
        <v>4</v>
      </c>
      <c r="B4" s="199">
        <v>190.5</v>
      </c>
      <c r="C4" s="199">
        <v>117</v>
      </c>
      <c r="D4" s="199">
        <v>184.5</v>
      </c>
      <c r="E4" s="199">
        <v>195.1</v>
      </c>
      <c r="F4" s="199">
        <v>103.7</v>
      </c>
      <c r="G4" s="199">
        <v>99.5</v>
      </c>
      <c r="H4" s="199">
        <v>144.5</v>
      </c>
      <c r="I4" s="199">
        <v>147.4</v>
      </c>
      <c r="J4" s="199">
        <v>116</v>
      </c>
      <c r="K4" s="199">
        <v>196.5</v>
      </c>
      <c r="L4" s="199">
        <v>345.6</v>
      </c>
      <c r="M4" s="199">
        <v>161.9</v>
      </c>
      <c r="N4" s="199">
        <v>303.8</v>
      </c>
      <c r="O4" s="199">
        <v>153</v>
      </c>
      <c r="P4" s="199">
        <v>129.80000000000001</v>
      </c>
      <c r="Q4" s="199">
        <v>161.30000000000001</v>
      </c>
      <c r="R4" s="199">
        <v>205.8</v>
      </c>
      <c r="S4" s="199">
        <v>160.80000000000001</v>
      </c>
      <c r="T4" s="199">
        <v>122</v>
      </c>
      <c r="U4" s="199">
        <v>94.4</v>
      </c>
      <c r="V4" s="199">
        <v>168.8</v>
      </c>
      <c r="W4" s="199">
        <v>127.6</v>
      </c>
      <c r="X4" s="199">
        <v>153.19999999999999</v>
      </c>
      <c r="Y4" s="199">
        <v>211.2</v>
      </c>
      <c r="Z4" s="199">
        <v>101.6</v>
      </c>
      <c r="AA4" s="199">
        <v>92.3</v>
      </c>
      <c r="AB4" s="199">
        <v>213.4</v>
      </c>
      <c r="AC4" s="199">
        <v>125.1</v>
      </c>
      <c r="AD4" s="199">
        <v>146.69999999999999</v>
      </c>
      <c r="AE4" s="199">
        <v>194.1</v>
      </c>
      <c r="AF4" s="199">
        <v>110</v>
      </c>
      <c r="AG4" s="199">
        <v>248.4</v>
      </c>
      <c r="AH4" s="199">
        <v>191.6</v>
      </c>
      <c r="AI4" s="199">
        <v>117</v>
      </c>
      <c r="AJ4" s="199">
        <v>104</v>
      </c>
      <c r="AK4" s="199">
        <v>116</v>
      </c>
      <c r="AL4" s="199">
        <v>198</v>
      </c>
      <c r="AM4" s="199">
        <v>105</v>
      </c>
      <c r="AN4" s="199">
        <v>117.5</v>
      </c>
      <c r="AO4" s="199">
        <v>152.1</v>
      </c>
      <c r="AP4" s="199">
        <v>121.3</v>
      </c>
      <c r="AQ4" s="199">
        <v>97.1</v>
      </c>
      <c r="AR4" s="199">
        <v>161.6</v>
      </c>
      <c r="AS4" s="199">
        <v>154.80000000000001</v>
      </c>
      <c r="AT4" s="199">
        <v>176.4</v>
      </c>
      <c r="AU4" s="199">
        <v>176.4</v>
      </c>
      <c r="AV4" s="199">
        <v>172.8</v>
      </c>
      <c r="AW4" s="199">
        <v>138.6</v>
      </c>
      <c r="AX4" s="197">
        <v>103.7</v>
      </c>
      <c r="AY4" s="197">
        <v>94.2</v>
      </c>
      <c r="AZ4" s="197">
        <v>69.599999999999994</v>
      </c>
      <c r="BA4" s="197">
        <v>99.6</v>
      </c>
      <c r="BB4" s="197">
        <v>116</v>
      </c>
      <c r="BC4" s="197">
        <v>84</v>
      </c>
      <c r="BD4" s="197">
        <v>168.3</v>
      </c>
      <c r="BE4" s="197">
        <v>139.5</v>
      </c>
      <c r="BF4" s="197">
        <v>149.69999999999999</v>
      </c>
    </row>
    <row r="5" spans="1:58">
      <c r="A5" s="199">
        <v>6</v>
      </c>
      <c r="B5" s="199">
        <v>335</v>
      </c>
      <c r="C5" s="199">
        <v>240.2</v>
      </c>
      <c r="D5" s="199">
        <v>311.8</v>
      </c>
      <c r="E5" s="199">
        <v>407.8</v>
      </c>
      <c r="F5" s="199">
        <v>238.7</v>
      </c>
      <c r="G5" s="199">
        <v>183.3</v>
      </c>
      <c r="H5" s="199">
        <v>200.7</v>
      </c>
      <c r="I5" s="199">
        <v>368.6</v>
      </c>
      <c r="J5" s="199">
        <v>187.2</v>
      </c>
      <c r="K5" s="199">
        <v>379.9</v>
      </c>
      <c r="L5" s="199">
        <v>392.7</v>
      </c>
      <c r="M5" s="199">
        <v>312.10000000000002</v>
      </c>
      <c r="N5" s="199">
        <v>509.7</v>
      </c>
      <c r="O5" s="199">
        <v>247.6</v>
      </c>
      <c r="P5" s="199">
        <v>234.2</v>
      </c>
      <c r="Q5" s="199">
        <v>181.9</v>
      </c>
      <c r="R5" s="199">
        <v>222.9</v>
      </c>
      <c r="S5" s="199">
        <v>208.9</v>
      </c>
      <c r="T5" s="199">
        <v>220.8</v>
      </c>
      <c r="U5" s="199">
        <v>246.9</v>
      </c>
      <c r="V5" s="199">
        <v>269.89999999999998</v>
      </c>
      <c r="W5" s="199">
        <v>208.7</v>
      </c>
      <c r="X5" s="199">
        <v>284.10000000000002</v>
      </c>
      <c r="Y5" s="199">
        <v>357.7</v>
      </c>
      <c r="Z5" s="199">
        <v>245</v>
      </c>
      <c r="AA5" s="199">
        <v>68</v>
      </c>
      <c r="AB5" s="199">
        <v>295.7</v>
      </c>
      <c r="AC5" s="199">
        <v>221.8</v>
      </c>
      <c r="AD5" s="199">
        <v>244.1</v>
      </c>
      <c r="AE5" s="199">
        <v>263.60000000000002</v>
      </c>
      <c r="AF5" s="199">
        <v>226.7</v>
      </c>
      <c r="AG5" s="199">
        <v>562.9</v>
      </c>
      <c r="AH5" s="199">
        <v>433.5</v>
      </c>
      <c r="AI5" s="199">
        <v>169.3</v>
      </c>
      <c r="AJ5" s="199">
        <v>254.3</v>
      </c>
      <c r="AK5" s="199">
        <v>296.5</v>
      </c>
      <c r="AL5" s="199">
        <v>321</v>
      </c>
      <c r="AM5" s="199">
        <v>172</v>
      </c>
      <c r="AN5" s="199">
        <v>106</v>
      </c>
      <c r="AO5" s="199">
        <v>337.5</v>
      </c>
      <c r="AP5" s="199">
        <v>276.89999999999998</v>
      </c>
      <c r="AQ5" s="199">
        <v>321.39999999999998</v>
      </c>
      <c r="AR5" s="199">
        <v>487.1</v>
      </c>
      <c r="AS5" s="199">
        <v>248.1</v>
      </c>
      <c r="AT5" s="199">
        <v>326.10000000000002</v>
      </c>
      <c r="AU5" s="199">
        <v>405.7</v>
      </c>
      <c r="AV5" s="199">
        <v>388.3</v>
      </c>
      <c r="AW5" s="199">
        <v>190.5</v>
      </c>
      <c r="AX5" s="197">
        <v>264.39999999999998</v>
      </c>
      <c r="AY5" s="197">
        <v>176.4</v>
      </c>
      <c r="AZ5" s="197">
        <v>170</v>
      </c>
      <c r="BA5" s="197">
        <v>168.2</v>
      </c>
      <c r="BB5" s="197">
        <v>188.5</v>
      </c>
      <c r="BC5" s="197">
        <v>122.5</v>
      </c>
      <c r="BD5" s="197">
        <v>300.8</v>
      </c>
      <c r="BE5" s="197">
        <v>210.4</v>
      </c>
      <c r="BF5" s="197">
        <v>340.1</v>
      </c>
    </row>
    <row r="6" spans="1:58">
      <c r="A6" s="199">
        <v>8</v>
      </c>
      <c r="B6" s="199">
        <v>427.5</v>
      </c>
      <c r="C6" s="199">
        <v>277.3</v>
      </c>
      <c r="D6" s="199">
        <v>376.1</v>
      </c>
      <c r="E6" s="199">
        <v>445</v>
      </c>
      <c r="F6" s="199">
        <v>295.89999999999998</v>
      </c>
      <c r="G6" s="199">
        <v>211.9</v>
      </c>
      <c r="H6" s="199">
        <v>332.8</v>
      </c>
      <c r="I6" s="199">
        <v>449.7</v>
      </c>
      <c r="J6" s="199">
        <v>300.7</v>
      </c>
      <c r="K6" s="199">
        <v>531.9</v>
      </c>
      <c r="L6" s="199">
        <v>795.9</v>
      </c>
      <c r="M6" s="199">
        <v>447.5</v>
      </c>
      <c r="N6" s="199">
        <v>797.2</v>
      </c>
      <c r="O6" s="199">
        <v>251.4</v>
      </c>
      <c r="P6" s="199">
        <v>433.9</v>
      </c>
      <c r="Q6" s="199">
        <v>490.4</v>
      </c>
      <c r="R6" s="199">
        <v>346.3</v>
      </c>
      <c r="S6" s="199">
        <v>427.7</v>
      </c>
      <c r="T6" s="199">
        <v>364.2</v>
      </c>
      <c r="U6" s="199">
        <v>264.60000000000002</v>
      </c>
      <c r="V6" s="199">
        <v>346.5</v>
      </c>
      <c r="W6" s="199">
        <v>461.7</v>
      </c>
      <c r="X6" s="199">
        <v>347.7</v>
      </c>
      <c r="Y6" s="199">
        <v>660.2</v>
      </c>
      <c r="Z6" s="199">
        <v>274.39999999999998</v>
      </c>
      <c r="AA6" s="199">
        <v>103.9</v>
      </c>
      <c r="AB6" s="199">
        <v>306.3</v>
      </c>
      <c r="AC6" s="199">
        <v>246.1</v>
      </c>
      <c r="AD6" s="199">
        <v>452.7</v>
      </c>
      <c r="AE6" s="199">
        <v>386.9</v>
      </c>
      <c r="AF6" s="199">
        <v>248.3</v>
      </c>
      <c r="AG6" s="199">
        <v>613.70000000000005</v>
      </c>
      <c r="AH6" s="199">
        <v>451.6</v>
      </c>
      <c r="AI6" s="199">
        <v>252.4</v>
      </c>
      <c r="AJ6" s="199">
        <v>305.89999999999998</v>
      </c>
      <c r="AK6" s="199">
        <v>564.1</v>
      </c>
      <c r="AL6" s="199">
        <v>595.70000000000005</v>
      </c>
      <c r="AM6" s="199">
        <v>354.4</v>
      </c>
      <c r="AN6" s="199">
        <v>169.4</v>
      </c>
      <c r="AO6" s="199">
        <v>793.2</v>
      </c>
      <c r="AP6" s="199">
        <v>284.39999999999998</v>
      </c>
      <c r="AQ6" s="199">
        <v>200.4</v>
      </c>
      <c r="AR6" s="199">
        <v>989.6</v>
      </c>
      <c r="AS6" s="199">
        <v>321</v>
      </c>
      <c r="AT6" s="199">
        <v>462.6</v>
      </c>
      <c r="AU6" s="199">
        <v>499.2</v>
      </c>
      <c r="AV6" s="199">
        <v>676.9</v>
      </c>
      <c r="AW6" s="199">
        <v>202</v>
      </c>
      <c r="AX6" s="197">
        <v>331.9</v>
      </c>
      <c r="AY6" s="197">
        <v>178.7</v>
      </c>
      <c r="AZ6" s="197">
        <v>281.60000000000002</v>
      </c>
      <c r="BA6" s="197">
        <v>202.8</v>
      </c>
      <c r="BB6" s="197">
        <v>165.9</v>
      </c>
      <c r="BC6" s="197">
        <v>117.7</v>
      </c>
      <c r="BD6" s="197">
        <v>313.60000000000002</v>
      </c>
      <c r="BE6" s="197">
        <v>257.89999999999998</v>
      </c>
      <c r="BF6" s="197">
        <v>295.3</v>
      </c>
    </row>
    <row r="7" spans="1:58">
      <c r="A7" s="199">
        <v>11</v>
      </c>
      <c r="B7" s="199">
        <v>468.5</v>
      </c>
      <c r="C7" s="199">
        <v>514.4</v>
      </c>
      <c r="D7" s="199">
        <v>674.9</v>
      </c>
      <c r="E7" s="199">
        <v>870.3</v>
      </c>
      <c r="F7" s="199">
        <v>261.3</v>
      </c>
      <c r="G7" s="199">
        <v>307.10000000000002</v>
      </c>
      <c r="H7" s="199">
        <v>389.2</v>
      </c>
      <c r="I7" s="199">
        <v>458.4</v>
      </c>
      <c r="J7" s="199">
        <v>423.7</v>
      </c>
      <c r="K7" s="199">
        <v>838.2</v>
      </c>
      <c r="L7" s="199">
        <v>777.6</v>
      </c>
      <c r="M7" s="199">
        <v>611.6</v>
      </c>
      <c r="N7" s="199">
        <v>1164.3</v>
      </c>
      <c r="O7" s="199">
        <v>278.3</v>
      </c>
      <c r="P7" s="199">
        <v>471.9</v>
      </c>
      <c r="Q7" s="199">
        <v>663.3</v>
      </c>
      <c r="R7" s="199">
        <v>480.3</v>
      </c>
      <c r="S7" s="199">
        <v>537.5</v>
      </c>
      <c r="T7" s="199">
        <v>774.5</v>
      </c>
      <c r="U7" s="199">
        <v>364.2</v>
      </c>
      <c r="V7" s="199">
        <v>595.1</v>
      </c>
      <c r="W7" s="199">
        <v>333.1</v>
      </c>
      <c r="X7" s="199">
        <v>429</v>
      </c>
      <c r="Y7" s="199">
        <v>825.9</v>
      </c>
      <c r="Z7" s="199">
        <v>254.6</v>
      </c>
      <c r="AA7" s="199">
        <v>71.400000000000006</v>
      </c>
      <c r="AB7" s="199">
        <v>388.3</v>
      </c>
      <c r="AC7" s="199">
        <v>128.80000000000001</v>
      </c>
      <c r="AD7" s="199">
        <v>639.9</v>
      </c>
      <c r="AE7" s="199">
        <v>579.79999999999995</v>
      </c>
      <c r="AF7" s="199">
        <v>360.9</v>
      </c>
      <c r="AG7" s="199">
        <v>807.2</v>
      </c>
      <c r="AH7" s="199">
        <v>770.2</v>
      </c>
      <c r="AI7" s="199">
        <v>272.8</v>
      </c>
      <c r="AJ7" s="199">
        <v>374.4</v>
      </c>
      <c r="AK7" s="199">
        <v>608.29999999999995</v>
      </c>
      <c r="AL7" s="199">
        <v>915.9</v>
      </c>
      <c r="AM7" s="199">
        <v>381.2</v>
      </c>
      <c r="AN7" s="199">
        <v>170.9</v>
      </c>
      <c r="AO7" s="199">
        <v>588.20000000000005</v>
      </c>
      <c r="AP7" s="199">
        <v>514.4</v>
      </c>
      <c r="AQ7" s="199">
        <v>134.6</v>
      </c>
      <c r="AR7" s="199">
        <v>1612.9</v>
      </c>
      <c r="AS7" s="199">
        <v>405.2</v>
      </c>
      <c r="AT7" s="199">
        <v>585.20000000000005</v>
      </c>
      <c r="AU7" s="199">
        <v>747.9</v>
      </c>
      <c r="AV7" s="199">
        <v>564.9</v>
      </c>
      <c r="AW7" s="199">
        <v>296.5</v>
      </c>
      <c r="AX7" s="197">
        <v>240.4</v>
      </c>
      <c r="AY7" s="197">
        <v>111.8</v>
      </c>
      <c r="AZ7" s="197">
        <v>158.4</v>
      </c>
      <c r="BA7" s="197">
        <v>82.9</v>
      </c>
      <c r="BB7" s="197">
        <v>121</v>
      </c>
      <c r="BC7" s="197">
        <v>144.19999999999999</v>
      </c>
      <c r="BD7" s="197">
        <v>228.5</v>
      </c>
      <c r="BE7" s="197">
        <v>313.39999999999998</v>
      </c>
      <c r="BF7" s="197">
        <v>352.4</v>
      </c>
    </row>
    <row r="8" spans="1:58">
      <c r="A8" s="199">
        <v>13</v>
      </c>
      <c r="B8" s="199">
        <v>745</v>
      </c>
      <c r="C8" s="199">
        <v>542.6</v>
      </c>
      <c r="D8" s="199">
        <v>801.1</v>
      </c>
      <c r="E8" s="199">
        <v>1562.4</v>
      </c>
      <c r="F8" s="199">
        <v>365.6</v>
      </c>
      <c r="G8" s="199">
        <v>456.3</v>
      </c>
      <c r="H8" s="199">
        <v>455.5</v>
      </c>
      <c r="I8" s="199">
        <v>639.5</v>
      </c>
      <c r="J8" s="199">
        <v>495.5</v>
      </c>
      <c r="K8" s="199">
        <v>1350.4</v>
      </c>
      <c r="L8" s="199">
        <v>1652.9</v>
      </c>
      <c r="M8" s="199">
        <v>666.5</v>
      </c>
      <c r="N8" s="199">
        <v>1571.7</v>
      </c>
      <c r="O8" s="199">
        <v>360</v>
      </c>
      <c r="P8" s="199">
        <v>498.5</v>
      </c>
      <c r="Q8" s="199">
        <v>1072.0999999999999</v>
      </c>
      <c r="R8" s="199">
        <v>600.29999999999995</v>
      </c>
      <c r="S8" s="199">
        <v>633.9</v>
      </c>
      <c r="T8" s="199">
        <v>1312</v>
      </c>
      <c r="U8" s="199">
        <v>495</v>
      </c>
      <c r="V8" s="199">
        <v>628</v>
      </c>
      <c r="W8" s="199">
        <v>386.1</v>
      </c>
      <c r="X8" s="199">
        <v>326.3</v>
      </c>
      <c r="Y8" s="199">
        <v>897.7</v>
      </c>
      <c r="Z8" s="199">
        <v>312.10000000000002</v>
      </c>
      <c r="AA8" s="199">
        <v>89.9</v>
      </c>
      <c r="AB8" s="199">
        <v>380.8</v>
      </c>
      <c r="AC8" s="199">
        <v>113.5</v>
      </c>
      <c r="AD8" s="199">
        <v>932.6</v>
      </c>
      <c r="AE8" s="199">
        <v>658.3</v>
      </c>
      <c r="AF8" s="199">
        <v>531.9</v>
      </c>
      <c r="AG8" s="199">
        <v>843.6</v>
      </c>
      <c r="AH8" s="199">
        <v>910.1</v>
      </c>
      <c r="AI8" s="199">
        <v>336</v>
      </c>
      <c r="AJ8" s="199">
        <v>400</v>
      </c>
      <c r="AK8" s="199">
        <v>859.1</v>
      </c>
      <c r="AL8" s="199">
        <v>1003.9</v>
      </c>
      <c r="AM8" s="199">
        <v>298.39999999999998</v>
      </c>
      <c r="AN8" s="199">
        <v>122.5</v>
      </c>
      <c r="AO8" s="199">
        <v>558.1</v>
      </c>
      <c r="AP8" s="199">
        <v>592</v>
      </c>
      <c r="AQ8" s="199">
        <v>265.7</v>
      </c>
      <c r="AR8" s="199">
        <v>2270.6999999999998</v>
      </c>
      <c r="AS8" s="199">
        <v>604</v>
      </c>
      <c r="AT8" s="199">
        <v>638.9</v>
      </c>
      <c r="AU8" s="199">
        <v>1052.7</v>
      </c>
      <c r="AV8" s="199">
        <v>828.2</v>
      </c>
      <c r="AW8" s="199">
        <v>377.5</v>
      </c>
      <c r="AX8" s="197">
        <v>315.2</v>
      </c>
      <c r="AY8" s="197">
        <v>136.19999999999999</v>
      </c>
      <c r="AZ8" s="197">
        <v>99.1</v>
      </c>
      <c r="BA8" s="197">
        <v>115.4</v>
      </c>
      <c r="BB8" s="197">
        <v>128.80000000000001</v>
      </c>
      <c r="BC8" s="197">
        <v>72</v>
      </c>
      <c r="BD8" s="197">
        <v>204.8</v>
      </c>
      <c r="BE8" s="197">
        <v>312.7</v>
      </c>
      <c r="BF8" s="197">
        <v>363.4</v>
      </c>
    </row>
    <row r="9" spans="1:58">
      <c r="A9" s="199">
        <v>15</v>
      </c>
      <c r="B9" s="199">
        <v>1002.4</v>
      </c>
      <c r="C9" s="199">
        <v>583.79999999999995</v>
      </c>
      <c r="D9" s="199">
        <v>917.7</v>
      </c>
      <c r="E9" s="199"/>
      <c r="F9" s="199">
        <v>438.7</v>
      </c>
      <c r="G9" s="199">
        <v>622.1</v>
      </c>
      <c r="H9" s="199">
        <v>517.6</v>
      </c>
      <c r="I9" s="199">
        <v>681.5</v>
      </c>
      <c r="J9" s="199">
        <v>654.29999999999995</v>
      </c>
      <c r="K9" s="199">
        <v>1476.2</v>
      </c>
      <c r="L9" s="199"/>
      <c r="M9" s="199">
        <v>919.1</v>
      </c>
      <c r="N9" s="199">
        <v>2198.3000000000002</v>
      </c>
      <c r="O9" s="199">
        <v>467.9</v>
      </c>
      <c r="P9" s="199">
        <v>627.20000000000005</v>
      </c>
      <c r="Q9" s="199"/>
      <c r="R9" s="199">
        <v>732.7</v>
      </c>
      <c r="S9" s="199">
        <v>1152</v>
      </c>
      <c r="T9" s="199">
        <v>2027.1</v>
      </c>
      <c r="U9" s="199">
        <v>585</v>
      </c>
      <c r="V9" s="199">
        <v>628.6</v>
      </c>
      <c r="W9" s="199">
        <v>354.4</v>
      </c>
      <c r="X9" s="199">
        <v>259.60000000000002</v>
      </c>
      <c r="Y9" s="199">
        <v>1166.5999999999999</v>
      </c>
      <c r="Z9" s="199">
        <v>324.5</v>
      </c>
      <c r="AA9" s="199">
        <v>81.7</v>
      </c>
      <c r="AB9" s="199">
        <v>267</v>
      </c>
      <c r="AC9" s="199">
        <v>68.400000000000006</v>
      </c>
      <c r="AD9" s="199">
        <v>854.8</v>
      </c>
      <c r="AE9" s="199">
        <v>780.3</v>
      </c>
      <c r="AF9" s="199">
        <v>352.9</v>
      </c>
      <c r="AG9" s="199">
        <v>947.1</v>
      </c>
      <c r="AH9" s="199">
        <v>992.2</v>
      </c>
      <c r="AI9" s="199">
        <v>267.2</v>
      </c>
      <c r="AJ9" s="199">
        <v>476.8</v>
      </c>
      <c r="AK9" s="199">
        <v>987.7</v>
      </c>
      <c r="AL9" s="199"/>
      <c r="AM9" s="199">
        <v>260.10000000000002</v>
      </c>
      <c r="AN9" s="199">
        <v>53.3</v>
      </c>
      <c r="AO9" s="199">
        <v>569.5</v>
      </c>
      <c r="AP9" s="199">
        <v>900.2</v>
      </c>
      <c r="AQ9" s="199">
        <v>269.8</v>
      </c>
      <c r="AR9" s="199"/>
      <c r="AS9" s="199">
        <v>598</v>
      </c>
      <c r="AT9" s="199">
        <v>733.4</v>
      </c>
      <c r="AU9" s="199"/>
      <c r="AV9" s="199">
        <v>1019</v>
      </c>
      <c r="AW9" s="199">
        <v>366.5</v>
      </c>
      <c r="AX9" s="197">
        <v>283</v>
      </c>
      <c r="AY9" s="197">
        <v>74</v>
      </c>
      <c r="AZ9" s="197">
        <v>66</v>
      </c>
      <c r="BA9" s="197">
        <v>39.5</v>
      </c>
      <c r="BB9" s="197">
        <v>134</v>
      </c>
      <c r="BC9" s="197">
        <v>44.5</v>
      </c>
      <c r="BD9" s="197">
        <v>88.8</v>
      </c>
      <c r="BE9" s="197">
        <v>197.6</v>
      </c>
      <c r="BF9" s="197">
        <v>495.5</v>
      </c>
    </row>
    <row r="10" spans="1:58">
      <c r="A10" s="199">
        <v>17</v>
      </c>
      <c r="B10" s="199">
        <v>1083.2</v>
      </c>
      <c r="C10" s="199">
        <v>708.4</v>
      </c>
      <c r="D10" s="199">
        <v>936.4</v>
      </c>
      <c r="E10" s="199"/>
      <c r="F10" s="199">
        <v>676.9</v>
      </c>
      <c r="G10" s="199">
        <v>728.1</v>
      </c>
      <c r="H10" s="199">
        <v>525.70000000000005</v>
      </c>
      <c r="I10" s="199">
        <v>981.6</v>
      </c>
      <c r="J10" s="199">
        <v>886.5</v>
      </c>
      <c r="K10" s="199">
        <v>2015.9</v>
      </c>
      <c r="L10" s="199"/>
      <c r="M10" s="199">
        <v>1069.8</v>
      </c>
      <c r="N10" s="199"/>
      <c r="O10" s="199">
        <v>433.5</v>
      </c>
      <c r="P10" s="199">
        <v>698.8</v>
      </c>
      <c r="Q10" s="199"/>
      <c r="R10" s="199">
        <v>871.2</v>
      </c>
      <c r="S10" s="199">
        <v>1281.3</v>
      </c>
      <c r="T10" s="199"/>
      <c r="U10" s="199">
        <v>635</v>
      </c>
      <c r="V10" s="199">
        <v>623.29999999999995</v>
      </c>
      <c r="W10" s="199">
        <v>261.3</v>
      </c>
      <c r="X10" s="199">
        <v>259.2</v>
      </c>
      <c r="Y10" s="199">
        <v>1399.4</v>
      </c>
      <c r="Z10" s="199">
        <v>218.1</v>
      </c>
      <c r="AA10" s="199">
        <v>64.8</v>
      </c>
      <c r="AB10" s="199">
        <v>311.89999999999998</v>
      </c>
      <c r="AC10" s="199">
        <v>55</v>
      </c>
      <c r="AD10" s="199">
        <v>1030.4000000000001</v>
      </c>
      <c r="AE10" s="199">
        <v>968</v>
      </c>
      <c r="AF10" s="199">
        <v>230.3</v>
      </c>
      <c r="AG10" s="199">
        <v>848.9</v>
      </c>
      <c r="AH10" s="199">
        <v>961.7</v>
      </c>
      <c r="AI10" s="199">
        <v>332.8</v>
      </c>
      <c r="AJ10" s="199">
        <v>552.29999999999995</v>
      </c>
      <c r="AK10" s="199">
        <v>1123.7</v>
      </c>
      <c r="AL10" s="199"/>
      <c r="AM10" s="199">
        <v>262</v>
      </c>
      <c r="AN10" s="199">
        <v>45.9</v>
      </c>
      <c r="AO10" s="199">
        <v>542.6</v>
      </c>
      <c r="AP10" s="199">
        <v>1115.7</v>
      </c>
      <c r="AQ10" s="199">
        <v>342.2</v>
      </c>
      <c r="AR10" s="199"/>
      <c r="AS10" s="199">
        <v>610.20000000000005</v>
      </c>
      <c r="AT10" s="199">
        <v>798.8</v>
      </c>
      <c r="AU10" s="199"/>
      <c r="AV10" s="199">
        <v>1022.5</v>
      </c>
      <c r="AW10" s="199">
        <v>467</v>
      </c>
      <c r="AX10" s="197">
        <v>281.60000000000002</v>
      </c>
      <c r="AY10" s="197">
        <v>73.900000000000006</v>
      </c>
      <c r="AZ10" s="197">
        <v>60.7</v>
      </c>
      <c r="BA10" s="197">
        <v>36.799999999999997</v>
      </c>
      <c r="BB10" s="197">
        <v>180.8</v>
      </c>
      <c r="BC10" s="197">
        <v>15.8</v>
      </c>
      <c r="BD10" s="197">
        <v>25.7</v>
      </c>
      <c r="BE10" s="197">
        <v>191.9</v>
      </c>
      <c r="BF10" s="197">
        <v>342.9</v>
      </c>
    </row>
    <row r="11" spans="1:58">
      <c r="A11" s="199">
        <v>19</v>
      </c>
      <c r="B11" s="199">
        <v>1303</v>
      </c>
      <c r="C11" s="199">
        <v>716.1</v>
      </c>
      <c r="D11" s="199">
        <v>1587.4</v>
      </c>
      <c r="E11" s="199"/>
      <c r="F11" s="199">
        <v>738.6</v>
      </c>
      <c r="G11" s="199">
        <v>1046.7</v>
      </c>
      <c r="H11" s="199">
        <v>576.20000000000005</v>
      </c>
      <c r="I11" s="199">
        <v>1135.0999999999999</v>
      </c>
      <c r="J11" s="199">
        <v>986.1</v>
      </c>
      <c r="K11" s="199"/>
      <c r="L11" s="199"/>
      <c r="M11" s="199">
        <v>1262.0999999999999</v>
      </c>
      <c r="N11" s="199"/>
      <c r="O11" s="199">
        <v>487.1</v>
      </c>
      <c r="P11" s="199">
        <v>795</v>
      </c>
      <c r="Q11" s="199"/>
      <c r="R11" s="199">
        <v>914.4</v>
      </c>
      <c r="S11" s="199">
        <v>1556.4</v>
      </c>
      <c r="T11" s="199"/>
      <c r="U11" s="199">
        <v>975</v>
      </c>
      <c r="V11" s="199">
        <v>1045</v>
      </c>
      <c r="W11" s="199">
        <v>186.5</v>
      </c>
      <c r="X11" s="199">
        <v>334.6</v>
      </c>
      <c r="Y11" s="199">
        <v>1515.6</v>
      </c>
      <c r="Z11" s="199">
        <v>291.2</v>
      </c>
      <c r="AA11" s="199">
        <v>68.5</v>
      </c>
      <c r="AB11" s="199">
        <v>447.5</v>
      </c>
      <c r="AC11" s="199">
        <v>46.2</v>
      </c>
      <c r="AD11" s="199">
        <v>1253.2</v>
      </c>
      <c r="AE11" s="199">
        <v>1216.7</v>
      </c>
      <c r="AF11" s="199">
        <v>317.7</v>
      </c>
      <c r="AG11" s="199">
        <v>1077.8</v>
      </c>
      <c r="AH11" s="199">
        <v>1044.3</v>
      </c>
      <c r="AI11" s="199">
        <v>513.4</v>
      </c>
      <c r="AJ11" s="199">
        <v>562.20000000000005</v>
      </c>
      <c r="AK11" s="199">
        <v>978.9</v>
      </c>
      <c r="AL11" s="199"/>
      <c r="AM11" s="199">
        <v>200.7</v>
      </c>
      <c r="AN11" s="199">
        <v>48.7</v>
      </c>
      <c r="AO11" s="199">
        <v>609.20000000000005</v>
      </c>
      <c r="AP11" s="199">
        <v>1143</v>
      </c>
      <c r="AQ11" s="199">
        <v>314</v>
      </c>
      <c r="AR11" s="199"/>
      <c r="AS11" s="199">
        <v>617.6</v>
      </c>
      <c r="AT11" s="199"/>
      <c r="AU11" s="199"/>
      <c r="AV11" s="199">
        <v>856.2</v>
      </c>
      <c r="AW11" s="199">
        <v>496.9</v>
      </c>
      <c r="AX11" s="197">
        <v>347.7</v>
      </c>
      <c r="AY11" s="197">
        <v>58.4</v>
      </c>
      <c r="AZ11" s="197">
        <v>32.5</v>
      </c>
      <c r="BA11" s="197">
        <v>25.7</v>
      </c>
      <c r="BB11" s="197">
        <v>152.6</v>
      </c>
      <c r="BC11" s="197">
        <v>0</v>
      </c>
      <c r="BD11" s="197">
        <v>0</v>
      </c>
      <c r="BE11" s="197">
        <v>199.1</v>
      </c>
      <c r="BF11" s="197">
        <v>260.10000000000002</v>
      </c>
    </row>
    <row r="12" spans="1:58">
      <c r="A12" s="199">
        <v>21</v>
      </c>
      <c r="B12" s="199">
        <v>2094.3000000000002</v>
      </c>
      <c r="C12" s="199">
        <v>730.1</v>
      </c>
      <c r="D12" s="199">
        <v>2334.1</v>
      </c>
      <c r="E12" s="199"/>
      <c r="F12" s="199">
        <v>1149.9000000000001</v>
      </c>
      <c r="G12" s="199">
        <v>1537.9</v>
      </c>
      <c r="H12" s="199">
        <v>700.2</v>
      </c>
      <c r="I12" s="199">
        <v>2105.1</v>
      </c>
      <c r="J12" s="199">
        <v>1335.3</v>
      </c>
      <c r="K12" s="199"/>
      <c r="L12" s="199"/>
      <c r="M12" s="199"/>
      <c r="N12" s="199"/>
      <c r="O12" s="199">
        <v>878.1</v>
      </c>
      <c r="P12" s="199"/>
      <c r="Q12" s="199"/>
      <c r="R12" s="199">
        <v>1371.2</v>
      </c>
      <c r="S12" s="199">
        <v>2340.9</v>
      </c>
      <c r="T12" s="199"/>
      <c r="U12" s="199">
        <v>1506.8</v>
      </c>
      <c r="V12" s="199">
        <v>1418.4</v>
      </c>
      <c r="W12" s="199">
        <v>323.10000000000002</v>
      </c>
      <c r="X12" s="199">
        <v>344.5</v>
      </c>
      <c r="Y12" s="199"/>
      <c r="Z12" s="199">
        <v>242.8</v>
      </c>
      <c r="AA12" s="199">
        <v>74</v>
      </c>
      <c r="AB12" s="199">
        <v>538.29999999999995</v>
      </c>
      <c r="AC12" s="199">
        <v>29.4</v>
      </c>
      <c r="AD12" s="199">
        <v>2097.1999999999998</v>
      </c>
      <c r="AE12" s="199">
        <v>1384.3</v>
      </c>
      <c r="AF12" s="199">
        <v>349.8</v>
      </c>
      <c r="AG12" s="199">
        <v>1456.1</v>
      </c>
      <c r="AH12" s="199"/>
      <c r="AI12" s="199">
        <v>726.7</v>
      </c>
      <c r="AJ12" s="199">
        <v>1347.9</v>
      </c>
      <c r="AK12" s="199">
        <v>2107</v>
      </c>
      <c r="AL12" s="199"/>
      <c r="AM12" s="199">
        <v>353.2</v>
      </c>
      <c r="AN12" s="199">
        <v>63.2</v>
      </c>
      <c r="AO12" s="199">
        <v>906.6</v>
      </c>
      <c r="AP12" s="199"/>
      <c r="AQ12" s="199">
        <v>271.10000000000002</v>
      </c>
      <c r="AR12" s="199"/>
      <c r="AS12" s="199">
        <v>719.4</v>
      </c>
      <c r="AT12" s="199"/>
      <c r="AU12" s="199"/>
      <c r="AV12" s="199">
        <v>1201.3</v>
      </c>
      <c r="AW12" s="199">
        <v>691.9</v>
      </c>
      <c r="AX12" s="197">
        <v>368.6</v>
      </c>
      <c r="AY12" s="197">
        <v>39.200000000000003</v>
      </c>
      <c r="AZ12" s="197">
        <v>14.9</v>
      </c>
      <c r="BA12" s="197">
        <v>13.5</v>
      </c>
      <c r="BB12" s="197">
        <v>144.19999999999999</v>
      </c>
      <c r="BC12" s="197">
        <v>0</v>
      </c>
      <c r="BD12" s="197">
        <v>0</v>
      </c>
      <c r="BE12" s="197">
        <v>264.7</v>
      </c>
      <c r="BF12" s="197">
        <v>652.9</v>
      </c>
    </row>
    <row r="13" spans="1:58">
      <c r="A13" s="199">
        <v>23</v>
      </c>
      <c r="B13" s="199"/>
      <c r="C13" s="199">
        <v>766.2</v>
      </c>
      <c r="D13" s="199"/>
      <c r="E13" s="199"/>
      <c r="F13" s="199">
        <v>2019</v>
      </c>
      <c r="G13" s="199">
        <v>2001</v>
      </c>
      <c r="H13" s="199">
        <v>865.5</v>
      </c>
      <c r="I13" s="199"/>
      <c r="J13" s="199">
        <v>2423</v>
      </c>
      <c r="K13" s="199"/>
      <c r="L13" s="199"/>
      <c r="M13" s="199"/>
      <c r="N13" s="199"/>
      <c r="O13" s="199">
        <v>896.9</v>
      </c>
      <c r="P13" s="199"/>
      <c r="Q13" s="199"/>
      <c r="R13" s="199"/>
      <c r="S13" s="199"/>
      <c r="T13" s="199"/>
      <c r="U13" s="199">
        <v>2187</v>
      </c>
      <c r="V13" s="199">
        <v>2016.4</v>
      </c>
      <c r="W13" s="199">
        <v>285.10000000000002</v>
      </c>
      <c r="X13" s="199">
        <v>457.9</v>
      </c>
      <c r="Y13" s="199"/>
      <c r="Z13" s="199">
        <v>346.4</v>
      </c>
      <c r="AA13" s="199">
        <v>44</v>
      </c>
      <c r="AB13" s="199">
        <v>592.5</v>
      </c>
      <c r="AC13" s="199">
        <v>13.5</v>
      </c>
      <c r="AD13" s="199"/>
      <c r="AE13" s="199">
        <v>2014.4</v>
      </c>
      <c r="AF13" s="199">
        <v>355.9</v>
      </c>
      <c r="AG13" s="199">
        <v>1383.6</v>
      </c>
      <c r="AH13" s="199"/>
      <c r="AI13" s="199">
        <v>792.1</v>
      </c>
      <c r="AJ13" s="199">
        <v>1030.4000000000001</v>
      </c>
      <c r="AK13" s="199"/>
      <c r="AL13" s="199"/>
      <c r="AM13" s="199">
        <v>440.4</v>
      </c>
      <c r="AN13" s="199">
        <v>36.6</v>
      </c>
      <c r="AO13" s="199">
        <v>1015.9</v>
      </c>
      <c r="AP13" s="199"/>
      <c r="AQ13" s="199">
        <v>168.3</v>
      </c>
      <c r="AR13" s="199"/>
      <c r="AS13" s="199">
        <v>981.2</v>
      </c>
      <c r="AT13" s="199"/>
      <c r="AU13" s="199"/>
      <c r="AV13" s="199">
        <v>1649.8</v>
      </c>
      <c r="AW13" s="199">
        <v>930.2</v>
      </c>
      <c r="AX13" s="197">
        <v>317.8</v>
      </c>
      <c r="AY13" s="197">
        <v>28.2</v>
      </c>
      <c r="AZ13" s="197">
        <v>13.5</v>
      </c>
      <c r="BA13" s="197">
        <v>0</v>
      </c>
      <c r="BB13" s="197">
        <v>122.5</v>
      </c>
      <c r="BC13" s="197">
        <v>0</v>
      </c>
      <c r="BD13" s="197">
        <v>0</v>
      </c>
      <c r="BE13" s="197">
        <v>251.9</v>
      </c>
      <c r="BF13" s="197">
        <v>849.5</v>
      </c>
    </row>
    <row r="14" spans="1:58">
      <c r="A14" s="199">
        <v>25</v>
      </c>
      <c r="B14" s="199"/>
      <c r="C14" s="199"/>
      <c r="D14" s="199"/>
      <c r="E14" s="199"/>
      <c r="F14" s="199"/>
      <c r="G14" s="199"/>
      <c r="H14" s="199">
        <v>1187.5</v>
      </c>
      <c r="I14" s="199"/>
      <c r="J14" s="199"/>
      <c r="K14" s="199"/>
      <c r="L14" s="199"/>
      <c r="M14" s="199"/>
      <c r="N14" s="199"/>
      <c r="O14" s="199">
        <v>995.7</v>
      </c>
      <c r="P14" s="199"/>
      <c r="Q14" s="199"/>
      <c r="R14" s="199"/>
      <c r="S14" s="199"/>
      <c r="T14" s="199"/>
      <c r="U14" s="199"/>
      <c r="V14" s="199"/>
      <c r="W14" s="199">
        <v>371.2</v>
      </c>
      <c r="X14" s="199">
        <v>952.6</v>
      </c>
      <c r="Y14" s="199"/>
      <c r="Z14" s="199">
        <v>689.6</v>
      </c>
      <c r="AA14" s="199">
        <v>81.3</v>
      </c>
      <c r="AB14" s="199">
        <v>742.6</v>
      </c>
      <c r="AC14" s="199">
        <v>0</v>
      </c>
      <c r="AD14" s="199"/>
      <c r="AE14" s="199"/>
      <c r="AF14" s="199">
        <v>512.1</v>
      </c>
      <c r="AG14" s="199">
        <v>2483.6999999999998</v>
      </c>
      <c r="AH14" s="199"/>
      <c r="AI14" s="199">
        <v>960.8</v>
      </c>
      <c r="AJ14" s="199">
        <v>878.1</v>
      </c>
      <c r="AK14" s="199"/>
      <c r="AL14" s="199"/>
      <c r="AM14" s="199">
        <v>416.8</v>
      </c>
      <c r="AN14" s="199">
        <v>41.4</v>
      </c>
      <c r="AO14" s="199">
        <v>1724</v>
      </c>
      <c r="AP14" s="199"/>
      <c r="AQ14" s="199">
        <v>191.9</v>
      </c>
      <c r="AR14" s="199"/>
      <c r="AS14" s="199">
        <v>1090.5999999999999</v>
      </c>
      <c r="AT14" s="199"/>
      <c r="AU14" s="199"/>
      <c r="AV14" s="199"/>
      <c r="AW14" s="199">
        <v>859.1</v>
      </c>
      <c r="AX14" s="197">
        <v>603.6</v>
      </c>
      <c r="AY14" s="197">
        <v>14.9</v>
      </c>
      <c r="AZ14" s="197">
        <v>13.5</v>
      </c>
      <c r="BA14" s="197">
        <v>0</v>
      </c>
      <c r="BB14" s="197">
        <v>120.7</v>
      </c>
      <c r="BC14" s="197">
        <v>0</v>
      </c>
      <c r="BD14" s="197">
        <v>0</v>
      </c>
      <c r="BE14" s="197">
        <v>305.10000000000002</v>
      </c>
      <c r="BF14" s="197">
        <v>1044.8</v>
      </c>
    </row>
    <row r="15" spans="1:58">
      <c r="A15" s="199">
        <v>27</v>
      </c>
      <c r="B15" s="199"/>
      <c r="C15" s="199"/>
      <c r="D15" s="199"/>
      <c r="E15" s="199"/>
      <c r="F15" s="199"/>
      <c r="G15" s="199"/>
      <c r="H15" s="199">
        <v>1685.6</v>
      </c>
      <c r="I15" s="199"/>
      <c r="J15" s="199"/>
      <c r="K15" s="199"/>
      <c r="L15" s="199"/>
      <c r="M15" s="199"/>
      <c r="N15" s="199"/>
      <c r="O15" s="199">
        <v>1282.3</v>
      </c>
      <c r="P15" s="199"/>
      <c r="Q15" s="199"/>
      <c r="R15" s="199"/>
      <c r="S15" s="199"/>
      <c r="T15" s="199"/>
      <c r="U15" s="199"/>
      <c r="V15" s="199"/>
      <c r="W15" s="199">
        <v>545.9</v>
      </c>
      <c r="X15" s="199">
        <v>1074.2</v>
      </c>
      <c r="Y15" s="199"/>
      <c r="Z15" s="199">
        <v>1079.0999999999999</v>
      </c>
      <c r="AA15" s="199">
        <v>113.4</v>
      </c>
      <c r="AB15" s="199">
        <v>859.9</v>
      </c>
      <c r="AC15" s="199">
        <v>0</v>
      </c>
      <c r="AD15" s="199"/>
      <c r="AE15" s="199"/>
      <c r="AF15" s="199">
        <v>596.4</v>
      </c>
      <c r="AG15" s="199"/>
      <c r="AH15" s="199"/>
      <c r="AI15" s="199">
        <v>1467.1</v>
      </c>
      <c r="AJ15" s="199">
        <v>1759.5</v>
      </c>
      <c r="AK15" s="199"/>
      <c r="AL15" s="199"/>
      <c r="AM15" s="199">
        <v>691.2</v>
      </c>
      <c r="AN15" s="199">
        <v>79.8</v>
      </c>
      <c r="AO15" s="199">
        <v>1907.7</v>
      </c>
      <c r="AP15" s="199"/>
      <c r="AQ15" s="199">
        <v>321</v>
      </c>
      <c r="AR15" s="199"/>
      <c r="AS15" s="199">
        <v>2059.4</v>
      </c>
      <c r="AT15" s="199"/>
      <c r="AU15" s="199"/>
      <c r="AV15" s="199"/>
      <c r="AW15" s="199">
        <v>1238.3</v>
      </c>
      <c r="AX15" s="197"/>
      <c r="AY15" s="197">
        <v>13.5</v>
      </c>
      <c r="AZ15" s="197">
        <v>0</v>
      </c>
      <c r="BA15" s="197">
        <v>0</v>
      </c>
      <c r="BB15" s="197">
        <v>209.5</v>
      </c>
      <c r="BC15" s="197">
        <v>0</v>
      </c>
      <c r="BD15" s="197">
        <v>0</v>
      </c>
      <c r="BE15" s="197">
        <v>380.9</v>
      </c>
      <c r="BF15" s="197">
        <v>1687.9</v>
      </c>
    </row>
    <row r="16" spans="1:58">
      <c r="A16" s="199">
        <v>29</v>
      </c>
      <c r="B16" s="199"/>
      <c r="C16" s="199"/>
      <c r="D16" s="199"/>
      <c r="E16" s="199"/>
      <c r="F16" s="199"/>
      <c r="G16" s="199"/>
      <c r="H16" s="199">
        <v>2188.6999999999998</v>
      </c>
      <c r="I16" s="199"/>
      <c r="J16" s="199"/>
      <c r="K16" s="199"/>
      <c r="L16" s="199"/>
      <c r="M16" s="199"/>
      <c r="N16" s="199"/>
      <c r="O16" s="199">
        <v>2009.2</v>
      </c>
      <c r="P16" s="199"/>
      <c r="Q16" s="199"/>
      <c r="R16" s="199"/>
      <c r="S16" s="199"/>
      <c r="T16" s="199"/>
      <c r="U16" s="199"/>
      <c r="V16" s="199"/>
      <c r="W16" s="199">
        <v>825.7</v>
      </c>
      <c r="X16" s="199">
        <v>1074.5999999999999</v>
      </c>
      <c r="Y16" s="199"/>
      <c r="Z16" s="199">
        <v>1470.4</v>
      </c>
      <c r="AA16" s="199">
        <v>144.30000000000001</v>
      </c>
      <c r="AB16" s="199">
        <v>1307</v>
      </c>
      <c r="AC16" s="199">
        <v>0</v>
      </c>
      <c r="AD16" s="199"/>
      <c r="AE16" s="199"/>
      <c r="AF16" s="199">
        <v>717.9</v>
      </c>
      <c r="AG16" s="199"/>
      <c r="AH16" s="199"/>
      <c r="AI16" s="199">
        <v>2008.9</v>
      </c>
      <c r="AJ16" s="199">
        <v>2359.6999999999998</v>
      </c>
      <c r="AK16" s="199"/>
      <c r="AL16" s="199"/>
      <c r="AM16" s="199">
        <v>894.7</v>
      </c>
      <c r="AN16" s="199">
        <v>101.6</v>
      </c>
      <c r="AO16" s="199">
        <v>2416.9</v>
      </c>
      <c r="AP16" s="199"/>
      <c r="AQ16" s="199">
        <v>358.7</v>
      </c>
      <c r="AR16" s="199"/>
      <c r="AS16" s="199"/>
      <c r="AT16" s="199"/>
      <c r="AU16" s="199"/>
      <c r="AV16" s="199"/>
      <c r="AW16" s="199">
        <v>2125.6</v>
      </c>
      <c r="AX16" s="197"/>
      <c r="AY16" s="197">
        <v>13.5</v>
      </c>
      <c r="AZ16" s="197">
        <v>17.100000000000001</v>
      </c>
      <c r="BA16" s="197">
        <v>0</v>
      </c>
      <c r="BB16" s="197">
        <v>295.2</v>
      </c>
      <c r="BC16" s="197">
        <v>0</v>
      </c>
      <c r="BD16" s="197">
        <v>0</v>
      </c>
      <c r="BE16" s="197">
        <v>575</v>
      </c>
      <c r="BF16" s="197">
        <v>2695.8</v>
      </c>
    </row>
    <row r="17" spans="1:58">
      <c r="A17" s="199">
        <v>32</v>
      </c>
      <c r="B17" s="199"/>
      <c r="C17" s="199"/>
      <c r="D17" s="199"/>
      <c r="E17" s="199"/>
      <c r="F17" s="199"/>
      <c r="G17" s="199"/>
      <c r="H17" s="199"/>
      <c r="I17" s="199"/>
      <c r="J17" s="199"/>
      <c r="K17" s="199"/>
      <c r="L17" s="199"/>
      <c r="M17" s="199"/>
      <c r="N17" s="199"/>
      <c r="O17" s="199"/>
      <c r="P17" s="199"/>
      <c r="Q17" s="199"/>
      <c r="R17" s="199"/>
      <c r="S17" s="199"/>
      <c r="T17" s="199"/>
      <c r="U17" s="199"/>
      <c r="V17" s="199"/>
      <c r="W17" s="199">
        <v>1180.0999999999999</v>
      </c>
      <c r="X17" s="199">
        <v>2011.4</v>
      </c>
      <c r="Y17" s="199"/>
      <c r="Z17" s="199">
        <v>2075.8000000000002</v>
      </c>
      <c r="AA17" s="199">
        <v>196.6</v>
      </c>
      <c r="AB17" s="199"/>
      <c r="AC17" s="199">
        <v>0</v>
      </c>
      <c r="AD17" s="199"/>
      <c r="AE17" s="199"/>
      <c r="AF17" s="199">
        <v>1101.5999999999999</v>
      </c>
      <c r="AG17" s="199"/>
      <c r="AH17" s="199"/>
      <c r="AI17" s="199"/>
      <c r="AJ17" s="199"/>
      <c r="AK17" s="199"/>
      <c r="AL17" s="199"/>
      <c r="AM17" s="199">
        <v>1339.7</v>
      </c>
      <c r="AN17" s="199">
        <v>143.80000000000001</v>
      </c>
      <c r="AO17" s="199"/>
      <c r="AP17" s="199"/>
      <c r="AQ17" s="199">
        <v>375.6</v>
      </c>
      <c r="AR17" s="199"/>
      <c r="AS17" s="199"/>
      <c r="AT17" s="199"/>
      <c r="AU17" s="199"/>
      <c r="AV17" s="199"/>
      <c r="AW17" s="199"/>
      <c r="AX17" s="197"/>
      <c r="AY17" s="197">
        <v>15.3</v>
      </c>
      <c r="AZ17" s="197">
        <v>13.5</v>
      </c>
      <c r="BA17" s="197">
        <v>0</v>
      </c>
      <c r="BB17" s="197">
        <v>358.2</v>
      </c>
      <c r="BC17" s="197">
        <v>0</v>
      </c>
      <c r="BD17" s="197">
        <v>0</v>
      </c>
      <c r="BE17" s="197">
        <v>746.5</v>
      </c>
      <c r="BF17" s="197"/>
    </row>
    <row r="18" spans="1:58">
      <c r="A18" s="199">
        <v>34</v>
      </c>
      <c r="B18" s="199"/>
      <c r="C18" s="199"/>
      <c r="D18" s="199"/>
      <c r="E18" s="199"/>
      <c r="F18" s="199"/>
      <c r="G18" s="199"/>
      <c r="H18" s="199"/>
      <c r="I18" s="199"/>
      <c r="J18" s="199"/>
      <c r="K18" s="199"/>
      <c r="L18" s="199"/>
      <c r="M18" s="199"/>
      <c r="N18" s="199"/>
      <c r="O18" s="199"/>
      <c r="P18" s="199"/>
      <c r="Q18" s="199"/>
      <c r="R18" s="199"/>
      <c r="S18" s="199"/>
      <c r="T18" s="199"/>
      <c r="U18" s="199"/>
      <c r="V18" s="199"/>
      <c r="W18" s="199">
        <v>1432.9</v>
      </c>
      <c r="X18" s="199"/>
      <c r="Y18" s="199"/>
      <c r="Z18" s="199"/>
      <c r="AA18" s="199">
        <v>254</v>
      </c>
      <c r="AB18" s="199"/>
      <c r="AC18" s="199">
        <v>0</v>
      </c>
      <c r="AD18" s="199"/>
      <c r="AE18" s="199"/>
      <c r="AF18" s="199">
        <v>1250</v>
      </c>
      <c r="AG18" s="199"/>
      <c r="AH18" s="199"/>
      <c r="AI18" s="199"/>
      <c r="AJ18" s="199"/>
      <c r="AK18" s="199"/>
      <c r="AL18" s="199"/>
      <c r="AM18" s="199">
        <v>1690.4</v>
      </c>
      <c r="AN18" s="199">
        <v>189.3</v>
      </c>
      <c r="AO18" s="199"/>
      <c r="AP18" s="199"/>
      <c r="AQ18" s="199">
        <v>389.8</v>
      </c>
      <c r="AR18" s="199"/>
      <c r="AS18" s="199"/>
      <c r="AT18" s="199"/>
      <c r="AU18" s="199"/>
      <c r="AV18" s="199"/>
      <c r="AW18" s="199"/>
      <c r="AX18" s="197"/>
      <c r="AY18" s="197">
        <v>15.8</v>
      </c>
      <c r="AZ18" s="197">
        <v>0</v>
      </c>
      <c r="BA18" s="197">
        <v>0</v>
      </c>
      <c r="BB18" s="197">
        <v>447.5</v>
      </c>
      <c r="BC18" s="197">
        <v>0</v>
      </c>
      <c r="BD18" s="197">
        <v>0</v>
      </c>
      <c r="BE18" s="197">
        <v>937.7</v>
      </c>
      <c r="BF18" s="197"/>
    </row>
    <row r="19" spans="1:58">
      <c r="A19" s="199">
        <v>36</v>
      </c>
      <c r="B19" s="199"/>
      <c r="C19" s="199"/>
      <c r="D19" s="199"/>
      <c r="E19" s="199"/>
      <c r="F19" s="199"/>
      <c r="G19" s="199"/>
      <c r="H19" s="199"/>
      <c r="I19" s="199"/>
      <c r="J19" s="199"/>
      <c r="K19" s="199"/>
      <c r="L19" s="199"/>
      <c r="M19" s="199"/>
      <c r="N19" s="199"/>
      <c r="O19" s="199"/>
      <c r="P19" s="199"/>
      <c r="Q19" s="199"/>
      <c r="R19" s="199"/>
      <c r="S19" s="199"/>
      <c r="T19" s="199"/>
      <c r="U19" s="199"/>
      <c r="V19" s="199"/>
      <c r="W19" s="199">
        <v>1752</v>
      </c>
      <c r="X19" s="199"/>
      <c r="Y19" s="199"/>
      <c r="Z19" s="199"/>
      <c r="AA19" s="199">
        <v>365.1</v>
      </c>
      <c r="AB19" s="199"/>
      <c r="AC19" s="199">
        <v>0</v>
      </c>
      <c r="AD19" s="199"/>
      <c r="AE19" s="199"/>
      <c r="AF19" s="199">
        <v>2042.1</v>
      </c>
      <c r="AG19" s="199"/>
      <c r="AH19" s="199"/>
      <c r="AI19" s="199"/>
      <c r="AJ19" s="199"/>
      <c r="AK19" s="199"/>
      <c r="AL19" s="199"/>
      <c r="AM19" s="199">
        <v>2398.6</v>
      </c>
      <c r="AN19" s="199">
        <v>228.1</v>
      </c>
      <c r="AO19" s="199"/>
      <c r="AP19" s="199"/>
      <c r="AQ19" s="199">
        <v>523.4</v>
      </c>
      <c r="AR19" s="199"/>
      <c r="AS19" s="199"/>
      <c r="AT19" s="199"/>
      <c r="AU19" s="199"/>
      <c r="AV19" s="199"/>
      <c r="AW19" s="199"/>
      <c r="AX19" s="197"/>
      <c r="AY19" s="197">
        <v>15.8</v>
      </c>
      <c r="AZ19" s="197">
        <v>0</v>
      </c>
      <c r="BA19" s="197">
        <v>0</v>
      </c>
      <c r="BB19" s="197">
        <v>627.29999999999995</v>
      </c>
      <c r="BC19" s="197">
        <v>0</v>
      </c>
      <c r="BD19" s="197">
        <v>0</v>
      </c>
      <c r="BE19" s="197">
        <v>1266.0999999999999</v>
      </c>
      <c r="BF19" s="197"/>
    </row>
    <row r="20" spans="1:58">
      <c r="A20" s="199">
        <v>39</v>
      </c>
      <c r="B20" s="199"/>
      <c r="C20" s="199"/>
      <c r="D20" s="199"/>
      <c r="E20" s="199"/>
      <c r="F20" s="199"/>
      <c r="G20" s="199"/>
      <c r="H20" s="199"/>
      <c r="I20" s="199"/>
      <c r="J20" s="199"/>
      <c r="K20" s="199"/>
      <c r="L20" s="199"/>
      <c r="M20" s="199"/>
      <c r="N20" s="199"/>
      <c r="O20" s="199"/>
      <c r="P20" s="199"/>
      <c r="Q20" s="199"/>
      <c r="R20" s="199"/>
      <c r="S20" s="199"/>
      <c r="T20" s="199"/>
      <c r="U20" s="199"/>
      <c r="V20" s="199"/>
      <c r="W20" s="199">
        <v>2242.3000000000002</v>
      </c>
      <c r="X20" s="199"/>
      <c r="Y20" s="199"/>
      <c r="Z20" s="199"/>
      <c r="AA20" s="199">
        <v>451.5</v>
      </c>
      <c r="AB20" s="199"/>
      <c r="AC20" s="199">
        <v>0</v>
      </c>
      <c r="AD20" s="199"/>
      <c r="AE20" s="199"/>
      <c r="AF20" s="199"/>
      <c r="AG20" s="199"/>
      <c r="AH20" s="199"/>
      <c r="AI20" s="199"/>
      <c r="AJ20" s="199"/>
      <c r="AK20" s="199"/>
      <c r="AL20" s="199"/>
      <c r="AM20" s="199"/>
      <c r="AN20" s="199">
        <v>284.8</v>
      </c>
      <c r="AO20" s="199"/>
      <c r="AP20" s="199"/>
      <c r="AQ20" s="199">
        <v>571.29999999999995</v>
      </c>
      <c r="AR20" s="199"/>
      <c r="AS20" s="199"/>
      <c r="AT20" s="199"/>
      <c r="AU20" s="199"/>
      <c r="AV20" s="199"/>
      <c r="AW20" s="199"/>
      <c r="AX20" s="197"/>
      <c r="AY20" s="197">
        <v>18.899999999999999</v>
      </c>
      <c r="AZ20" s="197">
        <v>0</v>
      </c>
      <c r="BA20" s="197">
        <v>0</v>
      </c>
      <c r="BB20" s="197">
        <v>710.8</v>
      </c>
      <c r="BC20" s="197">
        <v>0</v>
      </c>
      <c r="BD20" s="197">
        <v>0</v>
      </c>
      <c r="BE20" s="197">
        <v>2079.4</v>
      </c>
      <c r="BF20" s="197"/>
    </row>
    <row r="21" spans="1:58">
      <c r="A21" s="199">
        <v>41</v>
      </c>
      <c r="B21" s="199"/>
      <c r="C21" s="199"/>
      <c r="D21" s="199"/>
      <c r="E21" s="199"/>
      <c r="F21" s="199"/>
      <c r="G21" s="199"/>
      <c r="H21" s="199"/>
      <c r="I21" s="199"/>
      <c r="J21" s="199"/>
      <c r="K21" s="199"/>
      <c r="L21" s="199"/>
      <c r="M21" s="199"/>
      <c r="N21" s="199"/>
      <c r="O21" s="199"/>
      <c r="P21" s="199"/>
      <c r="Q21" s="199"/>
      <c r="R21" s="199"/>
      <c r="S21" s="199"/>
      <c r="T21" s="199"/>
      <c r="U21" s="199"/>
      <c r="V21" s="199"/>
      <c r="W21" s="199"/>
      <c r="X21" s="199"/>
      <c r="Y21" s="199"/>
      <c r="Z21" s="199"/>
      <c r="AA21" s="199">
        <v>764</v>
      </c>
      <c r="AB21" s="199"/>
      <c r="AC21" s="199">
        <v>13.5</v>
      </c>
      <c r="AD21" s="199"/>
      <c r="AE21" s="199"/>
      <c r="AF21" s="199"/>
      <c r="AG21" s="199"/>
      <c r="AH21" s="199"/>
      <c r="AI21" s="199"/>
      <c r="AJ21" s="199"/>
      <c r="AK21" s="199"/>
      <c r="AL21" s="199"/>
      <c r="AM21" s="199"/>
      <c r="AN21" s="199">
        <v>323.39999999999998</v>
      </c>
      <c r="AO21" s="199"/>
      <c r="AP21" s="199"/>
      <c r="AQ21" s="199">
        <v>665.5</v>
      </c>
      <c r="AR21" s="199"/>
      <c r="AS21" s="199"/>
      <c r="AT21" s="199"/>
      <c r="AU21" s="199"/>
      <c r="AV21" s="199"/>
      <c r="AW21" s="199"/>
      <c r="AX21" s="197"/>
      <c r="AY21" s="197">
        <v>28.9</v>
      </c>
      <c r="AZ21" s="197">
        <v>0</v>
      </c>
      <c r="BA21" s="197">
        <v>0</v>
      </c>
      <c r="BB21" s="197">
        <v>1227</v>
      </c>
      <c r="BC21" s="197">
        <v>0</v>
      </c>
      <c r="BD21" s="197">
        <v>0</v>
      </c>
      <c r="BE21" s="197"/>
      <c r="BF21" s="197"/>
    </row>
    <row r="22" spans="1:58">
      <c r="A22" s="199">
        <v>44</v>
      </c>
      <c r="B22" s="199"/>
      <c r="C22" s="199"/>
      <c r="D22" s="199"/>
      <c r="E22" s="199"/>
      <c r="F22" s="199"/>
      <c r="G22" s="199"/>
      <c r="H22" s="199"/>
      <c r="I22" s="199"/>
      <c r="J22" s="199"/>
      <c r="K22" s="199"/>
      <c r="L22" s="199"/>
      <c r="M22" s="199"/>
      <c r="N22" s="199"/>
      <c r="O22" s="199"/>
      <c r="P22" s="199"/>
      <c r="Q22" s="199"/>
      <c r="R22" s="199"/>
      <c r="S22" s="199"/>
      <c r="T22" s="199"/>
      <c r="U22" s="199"/>
      <c r="V22" s="199"/>
      <c r="W22" s="199"/>
      <c r="X22" s="199"/>
      <c r="Y22" s="199"/>
      <c r="Z22" s="199"/>
      <c r="AA22" s="199">
        <v>1301.8</v>
      </c>
      <c r="AB22" s="199"/>
      <c r="AC22" s="199">
        <v>11</v>
      </c>
      <c r="AD22" s="199"/>
      <c r="AE22" s="199"/>
      <c r="AF22" s="199"/>
      <c r="AG22" s="199"/>
      <c r="AH22" s="199"/>
      <c r="AI22" s="199"/>
      <c r="AJ22" s="199"/>
      <c r="AK22" s="199"/>
      <c r="AL22" s="199"/>
      <c r="AM22" s="199"/>
      <c r="AN22" s="199">
        <v>640.5</v>
      </c>
      <c r="AO22" s="199"/>
      <c r="AP22" s="199"/>
      <c r="AQ22" s="199">
        <v>422</v>
      </c>
      <c r="AR22" s="199"/>
      <c r="AS22" s="199"/>
      <c r="AT22" s="199"/>
      <c r="AU22" s="199"/>
      <c r="AV22" s="199"/>
      <c r="AW22" s="199"/>
      <c r="AX22" s="197"/>
      <c r="AY22" s="197">
        <v>40.299999999999997</v>
      </c>
      <c r="AZ22" s="197">
        <v>0</v>
      </c>
      <c r="BA22" s="197">
        <v>0</v>
      </c>
      <c r="BB22" s="197">
        <v>2007.7</v>
      </c>
      <c r="BC22" s="197">
        <v>0</v>
      </c>
      <c r="BD22" s="197">
        <v>0</v>
      </c>
      <c r="BE22" s="197"/>
      <c r="BF22" s="197"/>
    </row>
    <row r="23" spans="1:58">
      <c r="A23" s="199">
        <v>46</v>
      </c>
      <c r="B23" s="199"/>
      <c r="C23" s="199"/>
      <c r="D23" s="199"/>
      <c r="E23" s="199"/>
      <c r="F23" s="199"/>
      <c r="G23" s="199"/>
      <c r="H23" s="199"/>
      <c r="I23" s="199"/>
      <c r="J23" s="199"/>
      <c r="K23" s="199"/>
      <c r="L23" s="199"/>
      <c r="M23" s="199"/>
      <c r="N23" s="199"/>
      <c r="O23" s="199"/>
      <c r="P23" s="199"/>
      <c r="Q23" s="199"/>
      <c r="R23" s="199"/>
      <c r="S23" s="199"/>
      <c r="T23" s="199"/>
      <c r="U23" s="199"/>
      <c r="V23" s="199"/>
      <c r="W23" s="199"/>
      <c r="X23" s="199"/>
      <c r="Y23" s="199"/>
      <c r="Z23" s="199"/>
      <c r="AA23" s="199">
        <v>1576.6</v>
      </c>
      <c r="AB23" s="199"/>
      <c r="AC23" s="199">
        <v>18.5</v>
      </c>
      <c r="AD23" s="199"/>
      <c r="AE23" s="199"/>
      <c r="AF23" s="199"/>
      <c r="AG23" s="199"/>
      <c r="AH23" s="199"/>
      <c r="AI23" s="199"/>
      <c r="AJ23" s="199"/>
      <c r="AK23" s="199"/>
      <c r="AL23" s="199"/>
      <c r="AM23" s="199"/>
      <c r="AN23" s="199">
        <v>911.8</v>
      </c>
      <c r="AO23" s="199"/>
      <c r="AP23" s="199"/>
      <c r="AQ23" s="199">
        <v>384.6</v>
      </c>
      <c r="AR23" s="199"/>
      <c r="AS23" s="199"/>
      <c r="AT23" s="199"/>
      <c r="AU23" s="199"/>
      <c r="AV23" s="199"/>
      <c r="AW23" s="199"/>
      <c r="AX23" s="197"/>
      <c r="AY23" s="197">
        <v>55.2</v>
      </c>
      <c r="AZ23" s="197">
        <v>0</v>
      </c>
      <c r="BA23" s="197">
        <v>0</v>
      </c>
      <c r="BB23" s="197"/>
      <c r="BC23" s="197">
        <v>0</v>
      </c>
      <c r="BD23" s="197">
        <v>0</v>
      </c>
      <c r="BE23" s="197"/>
      <c r="BF23" s="197"/>
    </row>
    <row r="24" spans="1:58">
      <c r="A24" s="199">
        <v>48</v>
      </c>
      <c r="B24" s="199"/>
      <c r="C24" s="199"/>
      <c r="D24" s="199"/>
      <c r="E24" s="199"/>
      <c r="F24" s="199"/>
      <c r="G24" s="199"/>
      <c r="H24" s="199"/>
      <c r="I24" s="199"/>
      <c r="J24" s="199"/>
      <c r="K24" s="199"/>
      <c r="L24" s="199"/>
      <c r="M24" s="199"/>
      <c r="N24" s="199"/>
      <c r="O24" s="199"/>
      <c r="P24" s="199"/>
      <c r="Q24" s="199"/>
      <c r="R24" s="199"/>
      <c r="S24" s="199"/>
      <c r="T24" s="199"/>
      <c r="U24" s="199"/>
      <c r="V24" s="199"/>
      <c r="W24" s="199"/>
      <c r="X24" s="199"/>
      <c r="Y24" s="199"/>
      <c r="Z24" s="199"/>
      <c r="AA24" s="199">
        <v>1749.5</v>
      </c>
      <c r="AB24" s="199"/>
      <c r="AC24" s="199">
        <v>26.6</v>
      </c>
      <c r="AD24" s="199"/>
      <c r="AE24" s="199"/>
      <c r="AF24" s="199"/>
      <c r="AG24" s="199"/>
      <c r="AH24" s="199"/>
      <c r="AI24" s="199"/>
      <c r="AJ24" s="199"/>
      <c r="AK24" s="199"/>
      <c r="AL24" s="199"/>
      <c r="AM24" s="199"/>
      <c r="AN24" s="199">
        <v>1024.9000000000001</v>
      </c>
      <c r="AO24" s="199"/>
      <c r="AP24" s="199"/>
      <c r="AQ24" s="199">
        <v>547.4</v>
      </c>
      <c r="AR24" s="199"/>
      <c r="AS24" s="199"/>
      <c r="AT24" s="199"/>
      <c r="AU24" s="199"/>
      <c r="AV24" s="199"/>
      <c r="AW24" s="199"/>
      <c r="AX24" s="197"/>
      <c r="AY24" s="197">
        <v>62.4</v>
      </c>
      <c r="AZ24" s="197">
        <v>0</v>
      </c>
      <c r="BA24" s="197">
        <v>0</v>
      </c>
      <c r="BB24" s="197"/>
      <c r="BC24" s="197">
        <v>0</v>
      </c>
      <c r="BD24" s="197">
        <v>0</v>
      </c>
      <c r="BE24" s="197"/>
      <c r="BF24" s="197"/>
    </row>
    <row r="25" spans="1:58">
      <c r="A25" s="199">
        <v>50</v>
      </c>
      <c r="B25" s="199"/>
      <c r="C25" s="199"/>
      <c r="D25" s="199"/>
      <c r="E25" s="199"/>
      <c r="F25" s="199"/>
      <c r="G25" s="199"/>
      <c r="H25" s="199"/>
      <c r="I25" s="199"/>
      <c r="J25" s="199"/>
      <c r="K25" s="199"/>
      <c r="L25" s="199"/>
      <c r="M25" s="199"/>
      <c r="N25" s="199"/>
      <c r="O25" s="199"/>
      <c r="P25" s="199"/>
      <c r="Q25" s="199"/>
      <c r="R25" s="199"/>
      <c r="S25" s="199"/>
      <c r="T25" s="199"/>
      <c r="U25" s="199"/>
      <c r="V25" s="199"/>
      <c r="W25" s="199"/>
      <c r="X25" s="199"/>
      <c r="Y25" s="199"/>
      <c r="Z25" s="199"/>
      <c r="AA25" s="199">
        <v>2427.9</v>
      </c>
      <c r="AB25" s="199"/>
      <c r="AC25" s="199">
        <v>16.8</v>
      </c>
      <c r="AD25" s="199"/>
      <c r="AE25" s="199"/>
      <c r="AF25" s="199"/>
      <c r="AG25" s="199"/>
      <c r="AH25" s="199"/>
      <c r="AI25" s="199"/>
      <c r="AJ25" s="199"/>
      <c r="AK25" s="199"/>
      <c r="AL25" s="199"/>
      <c r="AM25" s="199"/>
      <c r="AN25" s="199">
        <v>2029.3</v>
      </c>
      <c r="AO25" s="199"/>
      <c r="AP25" s="199"/>
      <c r="AQ25" s="199">
        <v>500</v>
      </c>
      <c r="AR25" s="199"/>
      <c r="AS25" s="199"/>
      <c r="AT25" s="199"/>
      <c r="AU25" s="199"/>
      <c r="AV25" s="199"/>
      <c r="AW25" s="199"/>
      <c r="AX25" s="197"/>
      <c r="AY25" s="197">
        <v>65.2</v>
      </c>
      <c r="AZ25" s="197">
        <v>0</v>
      </c>
      <c r="BA25" s="197">
        <v>0</v>
      </c>
      <c r="BB25" s="197"/>
      <c r="BC25" s="197">
        <v>0</v>
      </c>
      <c r="BD25" s="197">
        <v>0</v>
      </c>
      <c r="BE25" s="197"/>
      <c r="BF25" s="197"/>
    </row>
  </sheetData>
  <mergeCells count="8">
    <mergeCell ref="AX2:BF2"/>
    <mergeCell ref="A1:A2"/>
    <mergeCell ref="B1:BF1"/>
    <mergeCell ref="B2:K2"/>
    <mergeCell ref="L2:U2"/>
    <mergeCell ref="V2:AE2"/>
    <mergeCell ref="AF2:AN2"/>
    <mergeCell ref="AO2:AW2"/>
  </mergeCells>
  <pageMargins left="0.7" right="0.7" top="0.75" bottom="0.75" header="0.3" footer="0.3"/>
  <headerFooter>
    <oddFooter>&amp;R_x000D_&amp;1#&amp;"Calibri"&amp;10&amp;K000000 SK Life Science Labs Proprietary / Confidential</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D0232D-8A1F-9040-83C0-C592F8FFFFB3}">
  <dimension ref="A1:BI25"/>
  <sheetViews>
    <sheetView workbookViewId="0">
      <selection activeCell="U50" sqref="U50"/>
    </sheetView>
  </sheetViews>
  <sheetFormatPr defaultColWidth="11.453125" defaultRowHeight="14.5"/>
  <cols>
    <col min="1" max="1" width="17.453125" customWidth="1"/>
  </cols>
  <sheetData>
    <row r="1" spans="1:61" ht="15">
      <c r="A1" s="423" t="s">
        <v>63</v>
      </c>
      <c r="B1" s="282" t="s">
        <v>40</v>
      </c>
      <c r="C1" s="282"/>
      <c r="D1" s="282"/>
      <c r="E1" s="282"/>
      <c r="F1" s="282"/>
      <c r="G1" s="282"/>
      <c r="H1" s="282"/>
      <c r="I1" s="282"/>
      <c r="J1" s="282"/>
      <c r="K1" s="282"/>
      <c r="L1" s="282"/>
      <c r="M1" s="282"/>
      <c r="N1" s="282"/>
      <c r="O1" s="282"/>
      <c r="P1" s="282"/>
      <c r="Q1" s="282"/>
      <c r="R1" s="282"/>
      <c r="S1" s="282"/>
      <c r="T1" s="282"/>
      <c r="U1" s="282"/>
      <c r="V1" s="282"/>
      <c r="W1" s="282"/>
      <c r="X1" s="282"/>
      <c r="Y1" s="282"/>
      <c r="Z1" s="282"/>
      <c r="AA1" s="282"/>
      <c r="AB1" s="282"/>
      <c r="AC1" s="282"/>
      <c r="AD1" s="282"/>
      <c r="AE1" s="282"/>
      <c r="AF1" s="282"/>
      <c r="AG1" s="282"/>
      <c r="AH1" s="282"/>
      <c r="AI1" s="282"/>
      <c r="AJ1" s="282"/>
      <c r="AK1" s="282"/>
      <c r="AL1" s="282"/>
      <c r="AM1" s="282"/>
      <c r="AN1" s="282"/>
      <c r="AO1" s="282"/>
      <c r="AP1" s="282"/>
      <c r="AQ1" s="282"/>
      <c r="AR1" s="282"/>
      <c r="AS1" s="282"/>
      <c r="AT1" s="282"/>
      <c r="AU1" s="282"/>
      <c r="AV1" s="282"/>
      <c r="AW1" s="282"/>
      <c r="AX1" s="282"/>
      <c r="AY1" s="282"/>
      <c r="AZ1" s="282"/>
      <c r="BA1" s="282"/>
      <c r="BB1" s="282"/>
      <c r="BC1" s="282"/>
      <c r="BD1" s="282"/>
      <c r="BE1" s="282"/>
      <c r="BF1" s="282"/>
      <c r="BG1" s="282"/>
      <c r="BH1" s="282"/>
      <c r="BI1" s="282"/>
    </row>
    <row r="2" spans="1:61" ht="15.5">
      <c r="A2" s="423"/>
      <c r="B2" s="423" t="s">
        <v>49</v>
      </c>
      <c r="C2" s="423"/>
      <c r="D2" s="423"/>
      <c r="E2" s="423"/>
      <c r="F2" s="423"/>
      <c r="G2" s="423"/>
      <c r="H2" s="423"/>
      <c r="I2" s="423"/>
      <c r="J2" s="423"/>
      <c r="K2" s="423"/>
      <c r="L2" s="423" t="s">
        <v>59</v>
      </c>
      <c r="M2" s="423"/>
      <c r="N2" s="423"/>
      <c r="O2" s="423"/>
      <c r="P2" s="423"/>
      <c r="Q2" s="423"/>
      <c r="R2" s="423"/>
      <c r="S2" s="423"/>
      <c r="T2" s="423"/>
      <c r="U2" s="423"/>
      <c r="V2" s="423" t="s">
        <v>60</v>
      </c>
      <c r="W2" s="423"/>
      <c r="X2" s="423"/>
      <c r="Y2" s="423"/>
      <c r="Z2" s="423"/>
      <c r="AA2" s="423"/>
      <c r="AB2" s="423"/>
      <c r="AC2" s="423"/>
      <c r="AD2" s="423"/>
      <c r="AE2" s="423"/>
      <c r="AF2" s="423" t="s">
        <v>52</v>
      </c>
      <c r="AG2" s="423"/>
      <c r="AH2" s="423"/>
      <c r="AI2" s="423"/>
      <c r="AJ2" s="423"/>
      <c r="AK2" s="423"/>
      <c r="AL2" s="423"/>
      <c r="AM2" s="423"/>
      <c r="AN2" s="423"/>
      <c r="AO2" s="423"/>
      <c r="AP2" s="423" t="s">
        <v>61</v>
      </c>
      <c r="AQ2" s="423"/>
      <c r="AR2" s="423"/>
      <c r="AS2" s="423"/>
      <c r="AT2" s="423"/>
      <c r="AU2" s="423"/>
      <c r="AV2" s="423"/>
      <c r="AW2" s="423"/>
      <c r="AX2" s="423"/>
      <c r="AY2" s="423"/>
      <c r="AZ2" s="423" t="s">
        <v>62</v>
      </c>
      <c r="BA2" s="423"/>
      <c r="BB2" s="423"/>
      <c r="BC2" s="423"/>
      <c r="BD2" s="423"/>
      <c r="BE2" s="423"/>
      <c r="BF2" s="423"/>
      <c r="BG2" s="423"/>
      <c r="BH2" s="423"/>
      <c r="BI2" s="423"/>
    </row>
    <row r="3" spans="1:61" ht="15.5">
      <c r="A3" s="197">
        <v>1</v>
      </c>
      <c r="B3" s="197">
        <v>0</v>
      </c>
      <c r="C3" s="197">
        <v>0</v>
      </c>
      <c r="D3" s="197">
        <v>0</v>
      </c>
      <c r="E3" s="197">
        <v>0</v>
      </c>
      <c r="F3" s="197">
        <v>0</v>
      </c>
      <c r="G3" s="197">
        <v>0</v>
      </c>
      <c r="H3" s="197">
        <v>0</v>
      </c>
      <c r="I3" s="197">
        <v>0</v>
      </c>
      <c r="J3" s="197">
        <v>0</v>
      </c>
      <c r="K3" s="197">
        <v>0</v>
      </c>
      <c r="L3" s="197">
        <v>0</v>
      </c>
      <c r="M3" s="197">
        <v>0</v>
      </c>
      <c r="N3" s="197">
        <v>0</v>
      </c>
      <c r="O3" s="197">
        <v>0</v>
      </c>
      <c r="P3" s="197">
        <v>0</v>
      </c>
      <c r="Q3" s="197">
        <v>0</v>
      </c>
      <c r="R3" s="197">
        <v>0</v>
      </c>
      <c r="S3" s="197">
        <v>0</v>
      </c>
      <c r="T3" s="197">
        <v>0</v>
      </c>
      <c r="U3" s="197">
        <v>0</v>
      </c>
      <c r="V3" s="197">
        <v>0</v>
      </c>
      <c r="W3" s="197">
        <v>0</v>
      </c>
      <c r="X3" s="197">
        <v>0</v>
      </c>
      <c r="Y3" s="197">
        <v>0</v>
      </c>
      <c r="Z3" s="197">
        <v>0</v>
      </c>
      <c r="AA3" s="197">
        <v>0</v>
      </c>
      <c r="AB3" s="197">
        <v>0</v>
      </c>
      <c r="AC3" s="197">
        <v>0</v>
      </c>
      <c r="AD3" s="197">
        <v>0</v>
      </c>
      <c r="AE3" s="197">
        <v>0</v>
      </c>
      <c r="AF3" s="197">
        <v>0</v>
      </c>
      <c r="AG3" s="197">
        <v>0</v>
      </c>
      <c r="AH3" s="197">
        <v>0</v>
      </c>
      <c r="AI3" s="197">
        <v>0</v>
      </c>
      <c r="AJ3" s="197">
        <v>0</v>
      </c>
      <c r="AK3" s="197">
        <v>0</v>
      </c>
      <c r="AL3" s="197">
        <v>0</v>
      </c>
      <c r="AM3" s="197">
        <v>0</v>
      </c>
      <c r="AN3" s="197">
        <v>0</v>
      </c>
      <c r="AO3" s="197">
        <v>0</v>
      </c>
      <c r="AP3" s="197">
        <v>0</v>
      </c>
      <c r="AQ3" s="197">
        <v>0</v>
      </c>
      <c r="AR3" s="197">
        <v>0</v>
      </c>
      <c r="AS3" s="197">
        <v>0</v>
      </c>
      <c r="AT3" s="197">
        <v>0</v>
      </c>
      <c r="AU3" s="197">
        <v>0</v>
      </c>
      <c r="AV3" s="197">
        <v>0</v>
      </c>
      <c r="AW3" s="197">
        <v>0</v>
      </c>
      <c r="AX3" s="197">
        <v>0</v>
      </c>
      <c r="AY3" s="197">
        <v>0</v>
      </c>
      <c r="AZ3" s="197">
        <v>0</v>
      </c>
      <c r="BA3" s="197">
        <v>0</v>
      </c>
      <c r="BB3" s="197">
        <v>0</v>
      </c>
      <c r="BC3" s="197">
        <v>0</v>
      </c>
      <c r="BD3" s="197">
        <v>0</v>
      </c>
      <c r="BE3" s="197">
        <v>0</v>
      </c>
      <c r="BF3" s="197">
        <v>0</v>
      </c>
      <c r="BG3" s="197">
        <v>0</v>
      </c>
      <c r="BH3" s="197">
        <v>0</v>
      </c>
      <c r="BI3" s="197">
        <v>0</v>
      </c>
    </row>
    <row r="4" spans="1:61" ht="15.5">
      <c r="A4" s="197">
        <v>4</v>
      </c>
      <c r="B4" s="197">
        <v>-0.7</v>
      </c>
      <c r="C4" s="197">
        <v>1.1000000000000001</v>
      </c>
      <c r="D4" s="197">
        <v>-0.4</v>
      </c>
      <c r="E4" s="197">
        <v>1.7</v>
      </c>
      <c r="F4" s="197">
        <v>-2.8</v>
      </c>
      <c r="G4" s="197">
        <v>-4.3</v>
      </c>
      <c r="H4" s="197">
        <v>-3.4</v>
      </c>
      <c r="I4" s="197">
        <v>0.4</v>
      </c>
      <c r="J4" s="197">
        <v>-0.4</v>
      </c>
      <c r="K4" s="197">
        <v>2.1</v>
      </c>
      <c r="L4" s="197">
        <v>-2.7</v>
      </c>
      <c r="M4" s="197">
        <v>-1.2</v>
      </c>
      <c r="N4" s="197">
        <v>-1.1000000000000001</v>
      </c>
      <c r="O4" s="197">
        <v>-3.2</v>
      </c>
      <c r="P4" s="197">
        <v>-3.2</v>
      </c>
      <c r="Q4" s="197">
        <v>-1.7</v>
      </c>
      <c r="R4" s="197">
        <v>-0.4</v>
      </c>
      <c r="S4" s="197">
        <v>-0.8</v>
      </c>
      <c r="T4" s="197">
        <v>-3.2</v>
      </c>
      <c r="U4" s="197">
        <v>-7.4</v>
      </c>
      <c r="V4" s="197">
        <v>-2.1</v>
      </c>
      <c r="W4" s="197">
        <v>-1.2</v>
      </c>
      <c r="X4" s="197">
        <v>-5</v>
      </c>
      <c r="Y4" s="197">
        <v>-6</v>
      </c>
      <c r="Z4" s="197">
        <v>-1.9</v>
      </c>
      <c r="AA4" s="197">
        <v>-1.9</v>
      </c>
      <c r="AB4" s="197">
        <v>-1.1000000000000001</v>
      </c>
      <c r="AC4" s="197">
        <v>-2.1</v>
      </c>
      <c r="AD4" s="197">
        <v>0.8</v>
      </c>
      <c r="AE4" s="197">
        <v>-5.2</v>
      </c>
      <c r="AF4" s="197">
        <v>-3.8</v>
      </c>
      <c r="AG4" s="197">
        <v>-5.0999999999999996</v>
      </c>
      <c r="AH4" s="197">
        <v>-6.2</v>
      </c>
      <c r="AI4" s="197">
        <v>-3.2</v>
      </c>
      <c r="AJ4" s="197">
        <v>-5.5</v>
      </c>
      <c r="AK4" s="197">
        <v>-5.7</v>
      </c>
      <c r="AL4" s="197">
        <v>-0.8</v>
      </c>
      <c r="AM4" s="197">
        <v>-6.3</v>
      </c>
      <c r="AN4" s="197">
        <v>-2.5</v>
      </c>
      <c r="AO4" s="197">
        <v>-7</v>
      </c>
      <c r="AP4" s="197">
        <v>-5.4</v>
      </c>
      <c r="AQ4" s="197">
        <v>-2.5</v>
      </c>
      <c r="AR4" s="197">
        <v>-4</v>
      </c>
      <c r="AS4" s="197">
        <v>-4.3</v>
      </c>
      <c r="AT4" s="197">
        <v>-5.9</v>
      </c>
      <c r="AU4" s="197">
        <v>-2.5</v>
      </c>
      <c r="AV4" s="197">
        <v>-3.7</v>
      </c>
      <c r="AW4" s="197">
        <v>-6.3</v>
      </c>
      <c r="AX4" s="197">
        <v>-10</v>
      </c>
      <c r="AY4" s="197">
        <v>0.9</v>
      </c>
      <c r="AZ4" s="197">
        <v>-6.7</v>
      </c>
      <c r="BA4" s="197"/>
      <c r="BB4" s="197">
        <v>-2.8</v>
      </c>
      <c r="BC4" s="197">
        <v>-4.3</v>
      </c>
      <c r="BD4" s="197">
        <v>-3</v>
      </c>
      <c r="BE4" s="197">
        <v>-4.0999999999999996</v>
      </c>
      <c r="BF4" s="197">
        <v>0.8</v>
      </c>
      <c r="BG4" s="197">
        <v>-1.6</v>
      </c>
      <c r="BH4" s="197">
        <v>-4.5999999999999996</v>
      </c>
      <c r="BI4" s="197">
        <v>-6.3</v>
      </c>
    </row>
    <row r="5" spans="1:61" ht="15.5">
      <c r="A5" s="197">
        <v>6</v>
      </c>
      <c r="B5" s="197">
        <v>0.7</v>
      </c>
      <c r="C5" s="197">
        <v>-2.2999999999999998</v>
      </c>
      <c r="D5" s="197">
        <v>-1.5</v>
      </c>
      <c r="E5" s="197">
        <v>-2.1</v>
      </c>
      <c r="F5" s="197">
        <v>-4</v>
      </c>
      <c r="G5" s="197">
        <v>-5.5</v>
      </c>
      <c r="H5" s="197">
        <v>-4.2</v>
      </c>
      <c r="I5" s="197">
        <v>1.2</v>
      </c>
      <c r="J5" s="197">
        <v>1.3</v>
      </c>
      <c r="K5" s="197">
        <v>3.7</v>
      </c>
      <c r="L5" s="197">
        <v>-2.7</v>
      </c>
      <c r="M5" s="197">
        <v>-2.8</v>
      </c>
      <c r="N5" s="197">
        <v>-3</v>
      </c>
      <c r="O5" s="197">
        <v>-3.5</v>
      </c>
      <c r="P5" s="197">
        <v>-6.5</v>
      </c>
      <c r="Q5" s="197">
        <v>-4.3</v>
      </c>
      <c r="R5" s="197">
        <v>-0.8</v>
      </c>
      <c r="S5" s="197">
        <v>-1.2</v>
      </c>
      <c r="T5" s="197">
        <v>-3.6</v>
      </c>
      <c r="U5" s="197">
        <v>-2.9</v>
      </c>
      <c r="V5" s="197">
        <v>-2.8</v>
      </c>
      <c r="W5" s="197">
        <v>-0.8</v>
      </c>
      <c r="X5" s="197">
        <v>-1.9</v>
      </c>
      <c r="Y5" s="197">
        <v>-4</v>
      </c>
      <c r="Z5" s="197">
        <v>-1.1000000000000001</v>
      </c>
      <c r="AA5" s="197">
        <v>-0.4</v>
      </c>
      <c r="AB5" s="197">
        <v>-0.4</v>
      </c>
      <c r="AC5" s="197">
        <v>-1.7</v>
      </c>
      <c r="AD5" s="197">
        <v>1.3</v>
      </c>
      <c r="AE5" s="197">
        <v>-4.3</v>
      </c>
      <c r="AF5" s="197">
        <v>0</v>
      </c>
      <c r="AG5" s="197">
        <v>-1.2</v>
      </c>
      <c r="AH5" s="197">
        <v>-6.9</v>
      </c>
      <c r="AI5" s="197">
        <v>-0.4</v>
      </c>
      <c r="AJ5" s="197">
        <v>-4.5999999999999996</v>
      </c>
      <c r="AK5" s="197">
        <v>-1.2</v>
      </c>
      <c r="AL5" s="197">
        <v>4.7</v>
      </c>
      <c r="AM5" s="197">
        <v>-3.8</v>
      </c>
      <c r="AN5" s="197">
        <v>4.0999999999999996</v>
      </c>
      <c r="AO5" s="197">
        <v>-4.5</v>
      </c>
      <c r="AP5" s="197">
        <v>-3.1</v>
      </c>
      <c r="AQ5" s="197">
        <v>-0.4</v>
      </c>
      <c r="AR5" s="197">
        <v>-3.4</v>
      </c>
      <c r="AS5" s="197">
        <v>-0.8</v>
      </c>
      <c r="AT5" s="197">
        <v>-0.7</v>
      </c>
      <c r="AU5" s="197">
        <v>1.7</v>
      </c>
      <c r="AV5" s="197">
        <v>0.8</v>
      </c>
      <c r="AW5" s="197"/>
      <c r="AX5" s="197">
        <v>-5</v>
      </c>
      <c r="AY5" s="197">
        <v>9</v>
      </c>
      <c r="AZ5" s="197">
        <v>-5.3</v>
      </c>
      <c r="BA5" s="197"/>
      <c r="BB5" s="197">
        <v>0</v>
      </c>
      <c r="BC5" s="197">
        <v>2.6</v>
      </c>
      <c r="BD5" s="197">
        <v>1.5</v>
      </c>
      <c r="BE5" s="197">
        <v>0.8</v>
      </c>
      <c r="BF5" s="197">
        <v>3.3</v>
      </c>
      <c r="BG5" s="197">
        <v>2.8</v>
      </c>
      <c r="BH5" s="197">
        <v>2.1</v>
      </c>
      <c r="BI5" s="197">
        <v>0.4</v>
      </c>
    </row>
    <row r="6" spans="1:61" ht="15.5">
      <c r="A6" s="197">
        <v>8</v>
      </c>
      <c r="B6" s="197">
        <v>2.9</v>
      </c>
      <c r="C6" s="197">
        <v>-1.5</v>
      </c>
      <c r="D6" s="197">
        <v>-1.1000000000000001</v>
      </c>
      <c r="E6" s="197">
        <v>2.5</v>
      </c>
      <c r="F6" s="197">
        <v>-0.4</v>
      </c>
      <c r="G6" s="197">
        <v>-3.5</v>
      </c>
      <c r="H6" s="197">
        <v>-2.7</v>
      </c>
      <c r="I6" s="197">
        <v>4.7</v>
      </c>
      <c r="J6" s="197">
        <v>1.7</v>
      </c>
      <c r="K6" s="197">
        <v>6.3</v>
      </c>
      <c r="L6" s="197">
        <v>-3.9</v>
      </c>
      <c r="M6" s="197">
        <v>9.1</v>
      </c>
      <c r="N6" s="197">
        <v>-3.8</v>
      </c>
      <c r="O6" s="197">
        <v>-1.1000000000000001</v>
      </c>
      <c r="P6" s="197">
        <v>-4.5</v>
      </c>
      <c r="Q6" s="197">
        <v>-1.7</v>
      </c>
      <c r="R6" s="197">
        <v>1.9</v>
      </c>
      <c r="S6" s="197">
        <v>1.6</v>
      </c>
      <c r="T6" s="197">
        <v>-0.9</v>
      </c>
      <c r="U6" s="197">
        <v>2.5</v>
      </c>
      <c r="V6" s="197">
        <v>0</v>
      </c>
      <c r="W6" s="197">
        <v>-0.4</v>
      </c>
      <c r="X6" s="197">
        <v>1.2</v>
      </c>
      <c r="Y6" s="197">
        <v>-3</v>
      </c>
      <c r="Z6" s="197">
        <v>0</v>
      </c>
      <c r="AA6" s="197">
        <v>0.4</v>
      </c>
      <c r="AB6" s="197">
        <v>0.7</v>
      </c>
      <c r="AC6" s="197">
        <v>-0.8</v>
      </c>
      <c r="AD6" s="197">
        <v>2.5</v>
      </c>
      <c r="AE6" s="197">
        <v>1.9</v>
      </c>
      <c r="AF6" s="197">
        <v>-4.9000000000000004</v>
      </c>
      <c r="AG6" s="197">
        <v>-5.0999999999999996</v>
      </c>
      <c r="AH6" s="197">
        <v>-12.4</v>
      </c>
      <c r="AI6" s="197">
        <v>-1.8</v>
      </c>
      <c r="AJ6" s="197">
        <v>-4.5999999999999996</v>
      </c>
      <c r="AK6" s="197">
        <v>-3.7</v>
      </c>
      <c r="AL6" s="197">
        <v>3.1</v>
      </c>
      <c r="AM6" s="197">
        <v>-2.5</v>
      </c>
      <c r="AN6" s="197">
        <v>6.6</v>
      </c>
      <c r="AO6" s="197">
        <v>-3.7</v>
      </c>
      <c r="AP6" s="197">
        <v>5</v>
      </c>
      <c r="AQ6" s="197">
        <v>-2.5</v>
      </c>
      <c r="AR6" s="197">
        <v>-4.5999999999999996</v>
      </c>
      <c r="AS6" s="197">
        <v>2</v>
      </c>
      <c r="AT6" s="197">
        <v>0.3</v>
      </c>
      <c r="AU6" s="197">
        <v>0</v>
      </c>
      <c r="AV6" s="197">
        <v>0.4</v>
      </c>
      <c r="AW6" s="197"/>
      <c r="AX6" s="197">
        <v>-2.2999999999999998</v>
      </c>
      <c r="AY6" s="197">
        <v>12.7</v>
      </c>
      <c r="AZ6" s="197">
        <v>-8.1</v>
      </c>
      <c r="BA6" s="197"/>
      <c r="BB6" s="197">
        <v>0.8</v>
      </c>
      <c r="BC6" s="197">
        <v>-2.6</v>
      </c>
      <c r="BD6" s="197">
        <v>0</v>
      </c>
      <c r="BE6" s="197">
        <v>-1.2</v>
      </c>
      <c r="BF6" s="197">
        <v>2.5</v>
      </c>
      <c r="BG6" s="197">
        <v>3.2</v>
      </c>
      <c r="BH6" s="197">
        <v>0</v>
      </c>
      <c r="BI6" s="197">
        <v>0.8</v>
      </c>
    </row>
    <row r="7" spans="1:61" ht="15.5">
      <c r="A7" s="197">
        <v>11</v>
      </c>
      <c r="B7" s="197">
        <v>4</v>
      </c>
      <c r="C7" s="197">
        <v>-3.4</v>
      </c>
      <c r="D7" s="197">
        <v>0.7</v>
      </c>
      <c r="E7" s="197">
        <v>-1.7</v>
      </c>
      <c r="F7" s="197">
        <v>-3.2</v>
      </c>
      <c r="G7" s="197">
        <v>-5.5</v>
      </c>
      <c r="H7" s="197">
        <v>1.5</v>
      </c>
      <c r="I7" s="197">
        <v>4.7</v>
      </c>
      <c r="J7" s="197">
        <v>2.1</v>
      </c>
      <c r="K7" s="197">
        <v>3.7</v>
      </c>
      <c r="L7" s="197">
        <v>-0.8</v>
      </c>
      <c r="M7" s="197">
        <v>9.9</v>
      </c>
      <c r="N7" s="197">
        <v>-2.6</v>
      </c>
      <c r="O7" s="197">
        <v>-0.7</v>
      </c>
      <c r="P7" s="197">
        <v>-2.2999999999999998</v>
      </c>
      <c r="Q7" s="197">
        <v>-2.2000000000000002</v>
      </c>
      <c r="R7" s="197">
        <v>-1.2</v>
      </c>
      <c r="S7" s="197">
        <v>2.4</v>
      </c>
      <c r="T7" s="197">
        <v>2.7</v>
      </c>
      <c r="U7" s="197">
        <v>6.2</v>
      </c>
      <c r="V7" s="197">
        <v>1.4</v>
      </c>
      <c r="W7" s="197">
        <v>0</v>
      </c>
      <c r="X7" s="197">
        <v>-0.4</v>
      </c>
      <c r="Y7" s="197">
        <v>-3</v>
      </c>
      <c r="Z7" s="197">
        <v>-2.2000000000000002</v>
      </c>
      <c r="AA7" s="197">
        <v>-2.7</v>
      </c>
      <c r="AB7" s="197">
        <v>3.4</v>
      </c>
      <c r="AC7" s="197">
        <v>-1.7</v>
      </c>
      <c r="AD7" s="197">
        <v>0.4</v>
      </c>
      <c r="AE7" s="197">
        <v>6.6</v>
      </c>
      <c r="AF7" s="197">
        <v>-2.1</v>
      </c>
      <c r="AG7" s="197">
        <v>-2.4</v>
      </c>
      <c r="AH7" s="197"/>
      <c r="AI7" s="197">
        <v>0.7</v>
      </c>
      <c r="AJ7" s="197">
        <v>-2.1</v>
      </c>
      <c r="AK7" s="197">
        <v>-2.4</v>
      </c>
      <c r="AL7" s="197">
        <v>8.5</v>
      </c>
      <c r="AM7" s="197">
        <v>0.8</v>
      </c>
      <c r="AN7" s="197">
        <v>9</v>
      </c>
      <c r="AO7" s="197">
        <v>0</v>
      </c>
      <c r="AP7" s="197">
        <v>2.7</v>
      </c>
      <c r="AQ7" s="197">
        <v>-1.8</v>
      </c>
      <c r="AR7" s="197">
        <v>-0.3</v>
      </c>
      <c r="AS7" s="197">
        <v>2.4</v>
      </c>
      <c r="AT7" s="197">
        <v>-1.4</v>
      </c>
      <c r="AU7" s="197">
        <v>8</v>
      </c>
      <c r="AV7" s="197">
        <v>3.7</v>
      </c>
      <c r="AW7" s="197"/>
      <c r="AX7" s="197">
        <v>0.9</v>
      </c>
      <c r="AY7" s="197">
        <v>15.6</v>
      </c>
      <c r="AZ7" s="197">
        <v>-6</v>
      </c>
      <c r="BA7" s="197"/>
      <c r="BB7" s="197">
        <v>1.6</v>
      </c>
      <c r="BC7" s="197">
        <v>2.2000000000000002</v>
      </c>
      <c r="BD7" s="197">
        <v>1.1000000000000001</v>
      </c>
      <c r="BE7" s="197">
        <v>0.4</v>
      </c>
      <c r="BF7" s="197">
        <v>6.7</v>
      </c>
      <c r="BG7" s="197">
        <v>1.6</v>
      </c>
      <c r="BH7" s="197">
        <v>2.9</v>
      </c>
      <c r="BI7" s="197">
        <v>5.5</v>
      </c>
    </row>
    <row r="8" spans="1:61" ht="15.5">
      <c r="A8" s="197">
        <v>13</v>
      </c>
      <c r="B8" s="197">
        <v>4.3</v>
      </c>
      <c r="C8" s="197">
        <v>-3</v>
      </c>
      <c r="D8" s="197">
        <v>0.4</v>
      </c>
      <c r="E8" s="197">
        <v>-1.2</v>
      </c>
      <c r="F8" s="197">
        <v>1.6</v>
      </c>
      <c r="G8" s="197">
        <v>-4.7</v>
      </c>
      <c r="H8" s="197">
        <v>0.4</v>
      </c>
      <c r="I8" s="197">
        <v>2.7</v>
      </c>
      <c r="J8" s="197">
        <v>4.5999999999999996</v>
      </c>
      <c r="K8" s="197">
        <v>6.9</v>
      </c>
      <c r="L8" s="197">
        <v>0.8</v>
      </c>
      <c r="M8" s="197">
        <v>7.1</v>
      </c>
      <c r="N8" s="197">
        <v>-2.2999999999999998</v>
      </c>
      <c r="O8" s="197">
        <v>1.4</v>
      </c>
      <c r="P8" s="197">
        <v>-3.2</v>
      </c>
      <c r="Q8" s="197">
        <v>0.9</v>
      </c>
      <c r="R8" s="197">
        <v>2.2999999999999998</v>
      </c>
      <c r="S8" s="197">
        <v>3.2</v>
      </c>
      <c r="T8" s="197">
        <v>1.8</v>
      </c>
      <c r="U8" s="197">
        <v>5.8</v>
      </c>
      <c r="V8" s="197">
        <v>0</v>
      </c>
      <c r="W8" s="197">
        <v>-1.2</v>
      </c>
      <c r="X8" s="197">
        <v>0</v>
      </c>
      <c r="Y8" s="197">
        <v>-1.7</v>
      </c>
      <c r="Z8" s="197">
        <v>0</v>
      </c>
      <c r="AA8" s="197">
        <v>-2.7</v>
      </c>
      <c r="AB8" s="197">
        <v>3.4</v>
      </c>
      <c r="AC8" s="197">
        <v>0</v>
      </c>
      <c r="AD8" s="197">
        <v>4.2</v>
      </c>
      <c r="AE8" s="197">
        <v>3.3</v>
      </c>
      <c r="AF8" s="197">
        <v>-1</v>
      </c>
      <c r="AG8" s="197">
        <v>-0.8</v>
      </c>
      <c r="AH8" s="197"/>
      <c r="AI8" s="197">
        <v>1.1000000000000001</v>
      </c>
      <c r="AJ8" s="197">
        <v>-2.5</v>
      </c>
      <c r="AK8" s="197">
        <v>0</v>
      </c>
      <c r="AL8" s="197">
        <v>10.1</v>
      </c>
      <c r="AM8" s="197">
        <v>0.8</v>
      </c>
      <c r="AN8" s="197">
        <v>6.1</v>
      </c>
      <c r="AO8" s="197">
        <v>0.8</v>
      </c>
      <c r="AP8" s="197">
        <v>5</v>
      </c>
      <c r="AQ8" s="197">
        <v>1.4</v>
      </c>
      <c r="AR8" s="197">
        <v>-4</v>
      </c>
      <c r="AS8" s="197">
        <v>4.3</v>
      </c>
      <c r="AT8" s="197">
        <v>0</v>
      </c>
      <c r="AU8" s="197">
        <v>8.9</v>
      </c>
      <c r="AV8" s="197">
        <v>2.9</v>
      </c>
      <c r="AW8" s="197"/>
      <c r="AX8" s="197">
        <v>1.4</v>
      </c>
      <c r="AY8" s="197">
        <v>15.1</v>
      </c>
      <c r="AZ8" s="197">
        <v>-7</v>
      </c>
      <c r="BA8" s="197"/>
      <c r="BB8" s="197">
        <v>1.2</v>
      </c>
      <c r="BC8" s="197">
        <v>4.3</v>
      </c>
      <c r="BD8" s="197">
        <v>3.3</v>
      </c>
      <c r="BE8" s="197">
        <v>-0.8</v>
      </c>
      <c r="BF8" s="197">
        <v>7.9</v>
      </c>
      <c r="BG8" s="197">
        <v>-0.4</v>
      </c>
      <c r="BH8" s="197">
        <v>2.9</v>
      </c>
      <c r="BI8" s="197">
        <v>7.1</v>
      </c>
    </row>
    <row r="9" spans="1:61" ht="15.5">
      <c r="A9" s="197">
        <v>15</v>
      </c>
      <c r="B9" s="197">
        <v>1.1000000000000001</v>
      </c>
      <c r="C9" s="197">
        <v>-4.9000000000000004</v>
      </c>
      <c r="D9" s="197">
        <v>2.2000000000000002</v>
      </c>
      <c r="E9" s="197"/>
      <c r="F9" s="197">
        <v>1.2</v>
      </c>
      <c r="G9" s="197">
        <v>-2.8</v>
      </c>
      <c r="H9" s="197">
        <v>0.8</v>
      </c>
      <c r="I9" s="197">
        <v>3.9</v>
      </c>
      <c r="J9" s="197">
        <v>4.5999999999999996</v>
      </c>
      <c r="K9" s="197">
        <v>13.8</v>
      </c>
      <c r="L9" s="197"/>
      <c r="M9" s="197">
        <v>5.9</v>
      </c>
      <c r="N9" s="197">
        <v>0</v>
      </c>
      <c r="O9" s="197">
        <v>-1.4</v>
      </c>
      <c r="P9" s="197">
        <v>-2.2999999999999998</v>
      </c>
      <c r="Q9" s="197"/>
      <c r="R9" s="197">
        <v>1.6</v>
      </c>
      <c r="S9" s="197">
        <v>7.1</v>
      </c>
      <c r="T9" s="197">
        <v>4.0999999999999996</v>
      </c>
      <c r="U9" s="197">
        <v>8.6999999999999993</v>
      </c>
      <c r="V9" s="197">
        <v>-0.3</v>
      </c>
      <c r="W9" s="197">
        <v>1.2</v>
      </c>
      <c r="X9" s="197">
        <v>1.2</v>
      </c>
      <c r="Y9" s="197">
        <v>-3</v>
      </c>
      <c r="Z9" s="197">
        <v>-0.7</v>
      </c>
      <c r="AA9" s="197">
        <v>1.5</v>
      </c>
      <c r="AB9" s="197">
        <v>2.2000000000000002</v>
      </c>
      <c r="AC9" s="197">
        <v>1.7</v>
      </c>
      <c r="AD9" s="197">
        <v>6.3</v>
      </c>
      <c r="AE9" s="197">
        <v>8.1</v>
      </c>
      <c r="AF9" s="197">
        <v>-6.3</v>
      </c>
      <c r="AG9" s="197">
        <v>-5.5</v>
      </c>
      <c r="AH9" s="197"/>
      <c r="AI9" s="197">
        <v>-0.4</v>
      </c>
      <c r="AJ9" s="197">
        <v>-5.9</v>
      </c>
      <c r="AK9" s="197">
        <v>-0.8</v>
      </c>
      <c r="AL9" s="197">
        <v>8.5</v>
      </c>
      <c r="AM9" s="197"/>
      <c r="AN9" s="197">
        <v>2.9</v>
      </c>
      <c r="AO9" s="197">
        <v>-4.0999999999999996</v>
      </c>
      <c r="AP9" s="197">
        <v>2.7</v>
      </c>
      <c r="AQ9" s="197">
        <v>-1.8</v>
      </c>
      <c r="AR9" s="197">
        <v>-9.3000000000000007</v>
      </c>
      <c r="AS9" s="197"/>
      <c r="AT9" s="197">
        <v>1.4</v>
      </c>
      <c r="AU9" s="197">
        <v>6.8</v>
      </c>
      <c r="AV9" s="197"/>
      <c r="AW9" s="197"/>
      <c r="AX9" s="197">
        <v>2.7</v>
      </c>
      <c r="AY9" s="197">
        <v>15.1</v>
      </c>
      <c r="AZ9" s="197">
        <v>-4.5999999999999996</v>
      </c>
      <c r="BA9" s="197"/>
      <c r="BB9" s="197">
        <v>-1.6</v>
      </c>
      <c r="BC9" s="197">
        <v>-1.7</v>
      </c>
      <c r="BD9" s="197">
        <v>0.4</v>
      </c>
      <c r="BE9" s="197">
        <v>-2.9</v>
      </c>
      <c r="BF9" s="197">
        <v>7.9</v>
      </c>
      <c r="BG9" s="197">
        <v>2</v>
      </c>
      <c r="BH9" s="197">
        <v>-1.3</v>
      </c>
      <c r="BI9" s="197">
        <v>1.6</v>
      </c>
    </row>
    <row r="10" spans="1:61" ht="15.5">
      <c r="A10" s="197">
        <v>17</v>
      </c>
      <c r="B10" s="197">
        <v>6.5</v>
      </c>
      <c r="C10" s="197">
        <v>0</v>
      </c>
      <c r="D10" s="197">
        <v>2.6</v>
      </c>
      <c r="E10" s="197"/>
      <c r="F10" s="197">
        <v>0.4</v>
      </c>
      <c r="G10" s="197">
        <v>-3.1</v>
      </c>
      <c r="H10" s="197">
        <v>-0.4</v>
      </c>
      <c r="I10" s="197">
        <v>3.9</v>
      </c>
      <c r="J10" s="197">
        <v>5</v>
      </c>
      <c r="K10" s="197">
        <v>12.2</v>
      </c>
      <c r="L10" s="197"/>
      <c r="M10" s="197">
        <v>9.9</v>
      </c>
      <c r="N10" s="197"/>
      <c r="O10" s="197">
        <v>1.8</v>
      </c>
      <c r="P10" s="197">
        <v>-3.6</v>
      </c>
      <c r="Q10" s="197"/>
      <c r="R10" s="197">
        <v>0</v>
      </c>
      <c r="S10" s="197">
        <v>6.3</v>
      </c>
      <c r="T10" s="197"/>
      <c r="U10" s="197">
        <v>7.9</v>
      </c>
      <c r="V10" s="197">
        <v>2.4</v>
      </c>
      <c r="W10" s="197">
        <v>-1.6</v>
      </c>
      <c r="X10" s="197">
        <v>2.2999999999999998</v>
      </c>
      <c r="Y10" s="197">
        <v>0.3</v>
      </c>
      <c r="Z10" s="197">
        <v>-0.4</v>
      </c>
      <c r="AA10" s="197">
        <v>0.4</v>
      </c>
      <c r="AB10" s="197">
        <v>5.2</v>
      </c>
      <c r="AC10" s="197">
        <v>3.8</v>
      </c>
      <c r="AD10" s="197">
        <v>6.8</v>
      </c>
      <c r="AE10" s="197">
        <v>7.6</v>
      </c>
      <c r="AF10" s="197">
        <v>-0.3</v>
      </c>
      <c r="AG10" s="197">
        <v>-0.8</v>
      </c>
      <c r="AH10" s="197"/>
      <c r="AI10" s="197">
        <v>1.4</v>
      </c>
      <c r="AJ10" s="197">
        <v>-2.9</v>
      </c>
      <c r="AK10" s="197">
        <v>1.2</v>
      </c>
      <c r="AL10" s="197">
        <v>7.4</v>
      </c>
      <c r="AM10" s="197"/>
      <c r="AN10" s="197">
        <v>5.3</v>
      </c>
      <c r="AO10" s="197">
        <v>0</v>
      </c>
      <c r="AP10" s="197">
        <v>1.9</v>
      </c>
      <c r="AQ10" s="197">
        <v>-0.7</v>
      </c>
      <c r="AR10" s="197">
        <v>-4.3</v>
      </c>
      <c r="AS10" s="197"/>
      <c r="AT10" s="197">
        <v>2.8</v>
      </c>
      <c r="AU10" s="197">
        <v>8</v>
      </c>
      <c r="AV10" s="197"/>
      <c r="AW10" s="197"/>
      <c r="AX10" s="197">
        <v>5.9</v>
      </c>
      <c r="AY10" s="197">
        <v>20.3</v>
      </c>
      <c r="AZ10" s="197">
        <v>0</v>
      </c>
      <c r="BA10" s="197"/>
      <c r="BB10" s="197">
        <v>-4</v>
      </c>
      <c r="BC10" s="197">
        <v>-0.4</v>
      </c>
      <c r="BD10" s="197">
        <v>-0.4</v>
      </c>
      <c r="BE10" s="197">
        <v>1.2</v>
      </c>
      <c r="BF10" s="197">
        <v>8.3000000000000007</v>
      </c>
      <c r="BG10" s="197">
        <v>6.4</v>
      </c>
      <c r="BH10" s="197">
        <v>3.8</v>
      </c>
      <c r="BI10" s="197">
        <v>4.7</v>
      </c>
    </row>
    <row r="11" spans="1:61" ht="15.5">
      <c r="A11" s="197">
        <v>19</v>
      </c>
      <c r="B11" s="197">
        <v>6.5</v>
      </c>
      <c r="C11" s="197">
        <v>-3.4</v>
      </c>
      <c r="D11" s="197">
        <v>0</v>
      </c>
      <c r="E11" s="197"/>
      <c r="F11" s="197">
        <v>-1.2</v>
      </c>
      <c r="G11" s="197">
        <v>-3.5</v>
      </c>
      <c r="H11" s="197">
        <v>-0.4</v>
      </c>
      <c r="I11" s="197">
        <v>4.7</v>
      </c>
      <c r="J11" s="197">
        <v>6.7</v>
      </c>
      <c r="K11" s="197"/>
      <c r="L11" s="197"/>
      <c r="M11" s="197">
        <v>9.5</v>
      </c>
      <c r="N11" s="197"/>
      <c r="O11" s="197">
        <v>-2.1</v>
      </c>
      <c r="P11" s="197">
        <v>-4.5</v>
      </c>
      <c r="Q11" s="197"/>
      <c r="R11" s="197">
        <v>0.8</v>
      </c>
      <c r="S11" s="197">
        <v>8.3000000000000007</v>
      </c>
      <c r="T11" s="197"/>
      <c r="U11" s="197">
        <v>9.1</v>
      </c>
      <c r="V11" s="197">
        <v>1.7</v>
      </c>
      <c r="W11" s="197">
        <v>-1.2</v>
      </c>
      <c r="X11" s="197">
        <v>3.1</v>
      </c>
      <c r="Y11" s="197">
        <v>-2</v>
      </c>
      <c r="Z11" s="197">
        <v>0</v>
      </c>
      <c r="AA11" s="197">
        <v>1.9</v>
      </c>
      <c r="AB11" s="197">
        <v>6.4</v>
      </c>
      <c r="AC11" s="197">
        <v>1.3</v>
      </c>
      <c r="AD11" s="197">
        <v>3</v>
      </c>
      <c r="AE11" s="197">
        <v>7.1</v>
      </c>
      <c r="AF11" s="197">
        <v>-3.5</v>
      </c>
      <c r="AG11" s="197">
        <v>-1.6</v>
      </c>
      <c r="AH11" s="197"/>
      <c r="AI11" s="197">
        <v>1.1000000000000001</v>
      </c>
      <c r="AJ11" s="197">
        <v>-4.2</v>
      </c>
      <c r="AK11" s="197">
        <v>0.4</v>
      </c>
      <c r="AL11" s="197">
        <v>10.1</v>
      </c>
      <c r="AM11" s="197"/>
      <c r="AN11" s="197">
        <v>8.1999999999999993</v>
      </c>
      <c r="AO11" s="197">
        <v>0.4</v>
      </c>
      <c r="AP11" s="197">
        <v>0.4</v>
      </c>
      <c r="AQ11" s="197">
        <v>-2.5</v>
      </c>
      <c r="AR11" s="197">
        <v>-6.8</v>
      </c>
      <c r="AS11" s="197"/>
      <c r="AT11" s="197">
        <v>-2.4</v>
      </c>
      <c r="AU11" s="197"/>
      <c r="AV11" s="197"/>
      <c r="AW11" s="197"/>
      <c r="AX11" s="197">
        <v>5.5</v>
      </c>
      <c r="AY11" s="197">
        <v>18.399999999999999</v>
      </c>
      <c r="AZ11" s="197">
        <v>-4.5999999999999996</v>
      </c>
      <c r="BA11" s="197"/>
      <c r="BB11" s="197">
        <v>-3.2</v>
      </c>
      <c r="BC11" s="197">
        <v>5.6</v>
      </c>
      <c r="BD11" s="197">
        <v>0.7</v>
      </c>
      <c r="BE11" s="197">
        <v>-1.6</v>
      </c>
      <c r="BF11" s="197">
        <v>10.4</v>
      </c>
      <c r="BG11" s="197">
        <v>8</v>
      </c>
      <c r="BH11" s="197">
        <v>4.5999999999999996</v>
      </c>
      <c r="BI11" s="197">
        <v>9.4</v>
      </c>
    </row>
    <row r="12" spans="1:61" ht="15.5">
      <c r="A12" s="197">
        <v>21</v>
      </c>
      <c r="B12" s="197">
        <v>9</v>
      </c>
      <c r="C12" s="197">
        <v>-5.3</v>
      </c>
      <c r="D12" s="197">
        <v>3</v>
      </c>
      <c r="E12" s="197"/>
      <c r="F12" s="197">
        <v>2</v>
      </c>
      <c r="G12" s="197">
        <v>-1.2</v>
      </c>
      <c r="H12" s="197">
        <v>-1.5</v>
      </c>
      <c r="I12" s="197">
        <v>3.5</v>
      </c>
      <c r="J12" s="197">
        <v>9.6</v>
      </c>
      <c r="K12" s="197"/>
      <c r="L12" s="197"/>
      <c r="M12" s="197"/>
      <c r="N12" s="197"/>
      <c r="O12" s="197">
        <v>2.5</v>
      </c>
      <c r="P12" s="197"/>
      <c r="Q12" s="197"/>
      <c r="R12" s="197">
        <v>1.6</v>
      </c>
      <c r="S12" s="197">
        <v>6.7</v>
      </c>
      <c r="T12" s="197"/>
      <c r="U12" s="197">
        <v>8.3000000000000007</v>
      </c>
      <c r="V12" s="197">
        <v>3.1</v>
      </c>
      <c r="W12" s="197">
        <v>-2.4</v>
      </c>
      <c r="X12" s="197">
        <v>3.1</v>
      </c>
      <c r="Y12" s="197"/>
      <c r="Z12" s="197">
        <v>2.6</v>
      </c>
      <c r="AA12" s="197">
        <v>1.1000000000000001</v>
      </c>
      <c r="AB12" s="197">
        <v>6.7</v>
      </c>
      <c r="AC12" s="197">
        <v>5</v>
      </c>
      <c r="AD12" s="197">
        <v>11</v>
      </c>
      <c r="AE12" s="197">
        <v>3.3</v>
      </c>
      <c r="AF12" s="197">
        <v>-1</v>
      </c>
      <c r="AG12" s="197">
        <v>-1.2</v>
      </c>
      <c r="AH12" s="197"/>
      <c r="AI12" s="197"/>
      <c r="AJ12" s="197">
        <v>-3.4</v>
      </c>
      <c r="AK12" s="197">
        <v>-0.4</v>
      </c>
      <c r="AL12" s="197">
        <v>9.3000000000000007</v>
      </c>
      <c r="AM12" s="197"/>
      <c r="AN12" s="197">
        <v>6.6</v>
      </c>
      <c r="AO12" s="197">
        <v>0.4</v>
      </c>
      <c r="AP12" s="197">
        <v>0.4</v>
      </c>
      <c r="AQ12" s="197"/>
      <c r="AR12" s="197">
        <v>-6.2</v>
      </c>
      <c r="AS12" s="197"/>
      <c r="AT12" s="197">
        <v>3.1</v>
      </c>
      <c r="AU12" s="197"/>
      <c r="AV12" s="197"/>
      <c r="AW12" s="197"/>
      <c r="AX12" s="197">
        <v>4.5</v>
      </c>
      <c r="AY12" s="197">
        <v>16</v>
      </c>
      <c r="AZ12" s="197">
        <v>-5.3</v>
      </c>
      <c r="BA12" s="197"/>
      <c r="BB12" s="197">
        <v>-2.4</v>
      </c>
      <c r="BC12" s="197">
        <v>0.4</v>
      </c>
      <c r="BD12" s="197">
        <v>0.4</v>
      </c>
      <c r="BE12" s="197">
        <v>1.2</v>
      </c>
      <c r="BF12" s="197">
        <v>9.6</v>
      </c>
      <c r="BG12" s="197">
        <v>5.6</v>
      </c>
      <c r="BH12" s="197">
        <v>4.5999999999999996</v>
      </c>
      <c r="BI12" s="197">
        <v>11</v>
      </c>
    </row>
    <row r="13" spans="1:61" ht="15.5">
      <c r="A13" s="197">
        <v>23</v>
      </c>
      <c r="B13" s="197"/>
      <c r="C13" s="197">
        <v>-4.5</v>
      </c>
      <c r="D13" s="197"/>
      <c r="E13" s="197"/>
      <c r="F13" s="197">
        <v>0.4</v>
      </c>
      <c r="G13" s="197">
        <v>-2</v>
      </c>
      <c r="H13" s="197">
        <v>1.1000000000000001</v>
      </c>
      <c r="I13" s="197"/>
      <c r="J13" s="197">
        <v>13</v>
      </c>
      <c r="K13" s="197"/>
      <c r="L13" s="197"/>
      <c r="M13" s="197"/>
      <c r="N13" s="197"/>
      <c r="O13" s="197">
        <v>2.5</v>
      </c>
      <c r="P13" s="197"/>
      <c r="Q13" s="197"/>
      <c r="R13" s="197"/>
      <c r="S13" s="197"/>
      <c r="T13" s="197"/>
      <c r="U13" s="197">
        <v>8.6999999999999993</v>
      </c>
      <c r="V13" s="197">
        <v>4.2</v>
      </c>
      <c r="W13" s="197">
        <v>-0.8</v>
      </c>
      <c r="X13" s="197">
        <v>3.1</v>
      </c>
      <c r="Y13" s="197"/>
      <c r="Z13" s="197">
        <v>0</v>
      </c>
      <c r="AA13" s="197">
        <v>0.8</v>
      </c>
      <c r="AB13" s="197">
        <v>7.9</v>
      </c>
      <c r="AC13" s="197">
        <v>3.8</v>
      </c>
      <c r="AD13" s="197"/>
      <c r="AE13" s="197">
        <v>5.2</v>
      </c>
      <c r="AF13" s="197">
        <v>-3.1</v>
      </c>
      <c r="AG13" s="197">
        <v>-1.6</v>
      </c>
      <c r="AH13" s="197"/>
      <c r="AI13" s="197"/>
      <c r="AJ13" s="197">
        <v>-2.5</v>
      </c>
      <c r="AK13" s="197">
        <v>2</v>
      </c>
      <c r="AL13" s="197"/>
      <c r="AM13" s="197"/>
      <c r="AN13" s="197">
        <v>4.5</v>
      </c>
      <c r="AO13" s="197">
        <v>0.8</v>
      </c>
      <c r="AP13" s="197">
        <v>2.7</v>
      </c>
      <c r="AQ13" s="197"/>
      <c r="AR13" s="197">
        <v>-4.9000000000000004</v>
      </c>
      <c r="AS13" s="197"/>
      <c r="AT13" s="197">
        <v>0.3</v>
      </c>
      <c r="AU13" s="197"/>
      <c r="AV13" s="197"/>
      <c r="AW13" s="197"/>
      <c r="AX13" s="197">
        <v>7.3</v>
      </c>
      <c r="AY13" s="197">
        <v>19.3</v>
      </c>
      <c r="AZ13" s="197">
        <v>-8.4</v>
      </c>
      <c r="BA13" s="197"/>
      <c r="BB13" s="197">
        <v>-1.6</v>
      </c>
      <c r="BC13" s="197">
        <v>6.1</v>
      </c>
      <c r="BD13" s="197">
        <v>0</v>
      </c>
      <c r="BE13" s="197">
        <v>0.8</v>
      </c>
      <c r="BF13" s="197">
        <v>12.5</v>
      </c>
      <c r="BG13" s="197">
        <v>7.6</v>
      </c>
      <c r="BH13" s="197">
        <v>7.1</v>
      </c>
      <c r="BI13" s="197">
        <v>12.2</v>
      </c>
    </row>
    <row r="14" spans="1:61" ht="15.5">
      <c r="A14" s="197">
        <v>25</v>
      </c>
      <c r="B14" s="197"/>
      <c r="C14" s="197"/>
      <c r="D14" s="197"/>
      <c r="E14" s="197"/>
      <c r="F14" s="197"/>
      <c r="G14" s="197"/>
      <c r="H14" s="197">
        <v>1.5</v>
      </c>
      <c r="I14" s="197"/>
      <c r="J14" s="197"/>
      <c r="K14" s="197"/>
      <c r="L14" s="197"/>
      <c r="M14" s="197"/>
      <c r="N14" s="197"/>
      <c r="O14" s="197">
        <v>4.2</v>
      </c>
      <c r="P14" s="197"/>
      <c r="Q14" s="197"/>
      <c r="R14" s="197"/>
      <c r="S14" s="197"/>
      <c r="T14" s="197"/>
      <c r="U14" s="197"/>
      <c r="V14" s="197"/>
      <c r="W14" s="197">
        <v>-1.2</v>
      </c>
      <c r="X14" s="197">
        <v>2.2999999999999998</v>
      </c>
      <c r="Y14" s="197"/>
      <c r="Z14" s="197">
        <v>0.7</v>
      </c>
      <c r="AA14" s="197">
        <v>-0.8</v>
      </c>
      <c r="AB14" s="197">
        <v>6</v>
      </c>
      <c r="AC14" s="197">
        <v>5</v>
      </c>
      <c r="AD14" s="197"/>
      <c r="AE14" s="197"/>
      <c r="AF14" s="197">
        <v>-2.8</v>
      </c>
      <c r="AG14" s="197">
        <v>-0.4</v>
      </c>
      <c r="AH14" s="197"/>
      <c r="AI14" s="197"/>
      <c r="AJ14" s="197">
        <v>-0.4</v>
      </c>
      <c r="AK14" s="197">
        <v>1.2</v>
      </c>
      <c r="AL14" s="197"/>
      <c r="AM14" s="197"/>
      <c r="AN14" s="197">
        <v>7.4</v>
      </c>
      <c r="AO14" s="197">
        <v>3.3</v>
      </c>
      <c r="AP14" s="197">
        <v>0.4</v>
      </c>
      <c r="AQ14" s="197"/>
      <c r="AR14" s="197">
        <v>-5.9</v>
      </c>
      <c r="AS14" s="197"/>
      <c r="AT14" s="197">
        <v>0.3</v>
      </c>
      <c r="AU14" s="197"/>
      <c r="AV14" s="197"/>
      <c r="AW14" s="197"/>
      <c r="AX14" s="197"/>
      <c r="AY14" s="197">
        <v>20.8</v>
      </c>
      <c r="AZ14" s="197">
        <v>-2.8</v>
      </c>
      <c r="BA14" s="197"/>
      <c r="BB14" s="197">
        <v>-3.2</v>
      </c>
      <c r="BC14" s="197">
        <v>3</v>
      </c>
      <c r="BD14" s="197">
        <v>0.7</v>
      </c>
      <c r="BE14" s="197">
        <v>-0.4</v>
      </c>
      <c r="BF14" s="197">
        <v>10</v>
      </c>
      <c r="BG14" s="197">
        <v>6.4</v>
      </c>
      <c r="BH14" s="197">
        <v>2.1</v>
      </c>
      <c r="BI14" s="197">
        <v>13</v>
      </c>
    </row>
    <row r="15" spans="1:61" ht="15.5">
      <c r="A15" s="197">
        <v>27</v>
      </c>
      <c r="B15" s="197"/>
      <c r="C15" s="197"/>
      <c r="D15" s="197"/>
      <c r="E15" s="197"/>
      <c r="F15" s="197"/>
      <c r="G15" s="197"/>
      <c r="H15" s="197">
        <v>0.4</v>
      </c>
      <c r="I15" s="197"/>
      <c r="J15" s="197"/>
      <c r="K15" s="197"/>
      <c r="L15" s="197"/>
      <c r="M15" s="197"/>
      <c r="N15" s="197"/>
      <c r="O15" s="197">
        <v>1.1000000000000001</v>
      </c>
      <c r="P15" s="197"/>
      <c r="Q15" s="197"/>
      <c r="R15" s="197"/>
      <c r="S15" s="197"/>
      <c r="T15" s="197"/>
      <c r="U15" s="197"/>
      <c r="V15" s="197"/>
      <c r="W15" s="197">
        <v>-1.2</v>
      </c>
      <c r="X15" s="197">
        <v>1.5</v>
      </c>
      <c r="Y15" s="197"/>
      <c r="Z15" s="197">
        <v>-1.9</v>
      </c>
      <c r="AA15" s="197">
        <v>-0.4</v>
      </c>
      <c r="AB15" s="197">
        <v>6.4</v>
      </c>
      <c r="AC15" s="197">
        <v>5</v>
      </c>
      <c r="AD15" s="197"/>
      <c r="AE15" s="197"/>
      <c r="AF15" s="197">
        <v>-3.8</v>
      </c>
      <c r="AG15" s="197"/>
      <c r="AH15" s="197"/>
      <c r="AI15" s="197"/>
      <c r="AJ15" s="197">
        <v>-3.4</v>
      </c>
      <c r="AK15" s="197">
        <v>-0.4</v>
      </c>
      <c r="AL15" s="197"/>
      <c r="AM15" s="197"/>
      <c r="AN15" s="197">
        <v>4.9000000000000004</v>
      </c>
      <c r="AO15" s="197">
        <v>1.6</v>
      </c>
      <c r="AP15" s="197">
        <v>2.2999999999999998</v>
      </c>
      <c r="AQ15" s="197"/>
      <c r="AR15" s="197">
        <v>-5.2</v>
      </c>
      <c r="AS15" s="197"/>
      <c r="AT15" s="197">
        <v>-2.1</v>
      </c>
      <c r="AU15" s="197"/>
      <c r="AV15" s="197"/>
      <c r="AW15" s="197"/>
      <c r="AX15" s="197"/>
      <c r="AY15" s="197">
        <v>21.2</v>
      </c>
      <c r="AZ15" s="197"/>
      <c r="BA15" s="197"/>
      <c r="BB15" s="197">
        <v>-2</v>
      </c>
      <c r="BC15" s="197">
        <v>2.6</v>
      </c>
      <c r="BD15" s="197">
        <v>-1.5</v>
      </c>
      <c r="BE15" s="197">
        <v>-1.6</v>
      </c>
      <c r="BF15" s="197">
        <v>9.1999999999999993</v>
      </c>
      <c r="BG15" s="197">
        <v>4.4000000000000004</v>
      </c>
      <c r="BH15" s="197">
        <v>5</v>
      </c>
      <c r="BI15" s="197">
        <v>15</v>
      </c>
    </row>
    <row r="16" spans="1:61" ht="15.5">
      <c r="A16" s="197">
        <v>29</v>
      </c>
      <c r="B16" s="197"/>
      <c r="C16" s="197"/>
      <c r="D16" s="197"/>
      <c r="E16" s="197"/>
      <c r="F16" s="197"/>
      <c r="G16" s="197"/>
      <c r="H16" s="197">
        <v>3.1</v>
      </c>
      <c r="I16" s="197"/>
      <c r="J16" s="197"/>
      <c r="K16" s="197"/>
      <c r="L16" s="197"/>
      <c r="M16" s="197"/>
      <c r="N16" s="197"/>
      <c r="O16" s="197">
        <v>4.2</v>
      </c>
      <c r="P16" s="197"/>
      <c r="Q16" s="197"/>
      <c r="R16" s="197"/>
      <c r="S16" s="197"/>
      <c r="T16" s="197"/>
      <c r="U16" s="197"/>
      <c r="V16" s="197"/>
      <c r="W16" s="197">
        <v>-1.6</v>
      </c>
      <c r="X16" s="197">
        <v>0.8</v>
      </c>
      <c r="Y16" s="197"/>
      <c r="Z16" s="197">
        <v>2.6</v>
      </c>
      <c r="AA16" s="197">
        <v>5.3</v>
      </c>
      <c r="AB16" s="197">
        <v>6.4</v>
      </c>
      <c r="AC16" s="197">
        <v>8</v>
      </c>
      <c r="AD16" s="197"/>
      <c r="AE16" s="197"/>
      <c r="AF16" s="197">
        <v>-7.3</v>
      </c>
      <c r="AG16" s="197"/>
      <c r="AH16" s="197"/>
      <c r="AI16" s="197"/>
      <c r="AJ16" s="197">
        <v>-4.2</v>
      </c>
      <c r="AK16" s="197">
        <v>0</v>
      </c>
      <c r="AL16" s="197"/>
      <c r="AM16" s="197"/>
      <c r="AN16" s="197">
        <v>2.5</v>
      </c>
      <c r="AO16" s="197">
        <v>-0.4</v>
      </c>
      <c r="AP16" s="197">
        <v>3.1</v>
      </c>
      <c r="AQ16" s="197"/>
      <c r="AR16" s="197">
        <v>-3.1</v>
      </c>
      <c r="AS16" s="197"/>
      <c r="AT16" s="197"/>
      <c r="AU16" s="197"/>
      <c r="AV16" s="197"/>
      <c r="AW16" s="197"/>
      <c r="AX16" s="197"/>
      <c r="AY16" s="197">
        <v>18.899999999999999</v>
      </c>
      <c r="AZ16" s="197"/>
      <c r="BA16" s="197"/>
      <c r="BB16" s="197">
        <v>2.4</v>
      </c>
      <c r="BC16" s="197">
        <v>1.7</v>
      </c>
      <c r="BD16" s="197">
        <v>0</v>
      </c>
      <c r="BE16" s="197">
        <v>1.6</v>
      </c>
      <c r="BF16" s="197">
        <v>8.3000000000000007</v>
      </c>
      <c r="BG16" s="197">
        <v>6.4</v>
      </c>
      <c r="BH16" s="197">
        <v>3.8</v>
      </c>
      <c r="BI16" s="197">
        <v>8.6999999999999993</v>
      </c>
    </row>
    <row r="17" spans="1:61" ht="15.5">
      <c r="A17" s="197">
        <v>32</v>
      </c>
      <c r="B17" s="197"/>
      <c r="C17" s="197"/>
      <c r="D17" s="197"/>
      <c r="E17" s="197"/>
      <c r="F17" s="197"/>
      <c r="G17" s="197"/>
      <c r="H17" s="197"/>
      <c r="I17" s="197"/>
      <c r="J17" s="197"/>
      <c r="K17" s="197"/>
      <c r="L17" s="197"/>
      <c r="M17" s="197"/>
      <c r="N17" s="197"/>
      <c r="O17" s="197"/>
      <c r="P17" s="197"/>
      <c r="Q17" s="197"/>
      <c r="R17" s="197"/>
      <c r="S17" s="197"/>
      <c r="T17" s="197"/>
      <c r="U17" s="197"/>
      <c r="V17" s="197"/>
      <c r="W17" s="197">
        <v>1.2</v>
      </c>
      <c r="X17" s="197">
        <v>4.5999999999999996</v>
      </c>
      <c r="Y17" s="197"/>
      <c r="Z17" s="197">
        <v>3</v>
      </c>
      <c r="AA17" s="197">
        <v>6.4</v>
      </c>
      <c r="AB17" s="197"/>
      <c r="AC17" s="197">
        <v>10.1</v>
      </c>
      <c r="AD17" s="197"/>
      <c r="AE17" s="197"/>
      <c r="AF17" s="197">
        <v>-0.7</v>
      </c>
      <c r="AG17" s="197"/>
      <c r="AH17" s="197"/>
      <c r="AI17" s="197"/>
      <c r="AJ17" s="197"/>
      <c r="AK17" s="197"/>
      <c r="AL17" s="197"/>
      <c r="AM17" s="197"/>
      <c r="AN17" s="197">
        <v>7.4</v>
      </c>
      <c r="AO17" s="197">
        <v>7</v>
      </c>
      <c r="AP17" s="197"/>
      <c r="AQ17" s="197"/>
      <c r="AR17" s="197">
        <v>-4.5999999999999996</v>
      </c>
      <c r="AS17" s="197"/>
      <c r="AT17" s="197"/>
      <c r="AU17" s="197"/>
      <c r="AV17" s="197"/>
      <c r="AW17" s="197"/>
      <c r="AX17" s="197"/>
      <c r="AY17" s="197"/>
      <c r="AZ17" s="197"/>
      <c r="BA17" s="197"/>
      <c r="BB17" s="197">
        <v>2.8</v>
      </c>
      <c r="BC17" s="197">
        <v>0.9</v>
      </c>
      <c r="BD17" s="197">
        <v>2.2000000000000002</v>
      </c>
      <c r="BE17" s="197">
        <v>6.6</v>
      </c>
      <c r="BF17" s="197">
        <v>8.8000000000000007</v>
      </c>
      <c r="BG17" s="197">
        <v>9.1999999999999993</v>
      </c>
      <c r="BH17" s="197">
        <v>5.9</v>
      </c>
      <c r="BI17" s="197"/>
    </row>
    <row r="18" spans="1:61" ht="15.5">
      <c r="A18" s="197">
        <v>34</v>
      </c>
      <c r="B18" s="197"/>
      <c r="C18" s="197"/>
      <c r="D18" s="197"/>
      <c r="E18" s="197"/>
      <c r="F18" s="197"/>
      <c r="G18" s="197"/>
      <c r="H18" s="197"/>
      <c r="I18" s="197"/>
      <c r="J18" s="197"/>
      <c r="K18" s="197"/>
      <c r="L18" s="197"/>
      <c r="M18" s="197"/>
      <c r="N18" s="197"/>
      <c r="O18" s="197"/>
      <c r="P18" s="197"/>
      <c r="Q18" s="197"/>
      <c r="R18" s="197"/>
      <c r="S18" s="197"/>
      <c r="T18" s="197"/>
      <c r="U18" s="197"/>
      <c r="V18" s="197"/>
      <c r="W18" s="197">
        <v>1.2</v>
      </c>
      <c r="X18" s="197"/>
      <c r="Y18" s="197"/>
      <c r="Z18" s="197"/>
      <c r="AA18" s="197">
        <v>3</v>
      </c>
      <c r="AB18" s="197"/>
      <c r="AC18" s="197">
        <v>5</v>
      </c>
      <c r="AD18" s="197"/>
      <c r="AE18" s="197"/>
      <c r="AF18" s="197">
        <v>-2.8</v>
      </c>
      <c r="AG18" s="197"/>
      <c r="AH18" s="197"/>
      <c r="AI18" s="197"/>
      <c r="AJ18" s="197"/>
      <c r="AK18" s="197"/>
      <c r="AL18" s="197"/>
      <c r="AM18" s="197"/>
      <c r="AN18" s="197">
        <v>6.6</v>
      </c>
      <c r="AO18" s="197">
        <v>2.1</v>
      </c>
      <c r="AP18" s="197"/>
      <c r="AQ18" s="197"/>
      <c r="AR18" s="197">
        <v>-2.2000000000000002</v>
      </c>
      <c r="AS18" s="197"/>
      <c r="AT18" s="197"/>
      <c r="AU18" s="197"/>
      <c r="AV18" s="197"/>
      <c r="AW18" s="197"/>
      <c r="AX18" s="197"/>
      <c r="AY18" s="197"/>
      <c r="AZ18" s="197"/>
      <c r="BA18" s="197"/>
      <c r="BB18" s="197">
        <v>2.8</v>
      </c>
      <c r="BC18" s="197">
        <v>2.2000000000000002</v>
      </c>
      <c r="BD18" s="197">
        <v>1.5</v>
      </c>
      <c r="BE18" s="197">
        <v>3.7</v>
      </c>
      <c r="BF18" s="197">
        <v>9.6</v>
      </c>
      <c r="BG18" s="197">
        <v>7.2</v>
      </c>
      <c r="BH18" s="197">
        <v>4.2</v>
      </c>
      <c r="BI18" s="197"/>
    </row>
    <row r="19" spans="1:61" ht="15.5">
      <c r="A19" s="197">
        <v>36</v>
      </c>
      <c r="B19" s="197"/>
      <c r="C19" s="197"/>
      <c r="D19" s="197"/>
      <c r="E19" s="197"/>
      <c r="F19" s="197"/>
      <c r="G19" s="197"/>
      <c r="H19" s="197"/>
      <c r="I19" s="197"/>
      <c r="J19" s="197"/>
      <c r="K19" s="197"/>
      <c r="L19" s="197"/>
      <c r="M19" s="197"/>
      <c r="N19" s="197"/>
      <c r="O19" s="197"/>
      <c r="P19" s="197"/>
      <c r="Q19" s="197"/>
      <c r="R19" s="197"/>
      <c r="S19" s="197"/>
      <c r="T19" s="197"/>
      <c r="U19" s="197"/>
      <c r="V19" s="197"/>
      <c r="W19" s="197">
        <v>-0.4</v>
      </c>
      <c r="X19" s="197"/>
      <c r="Y19" s="197"/>
      <c r="Z19" s="197"/>
      <c r="AA19" s="197">
        <v>0.4</v>
      </c>
      <c r="AB19" s="197"/>
      <c r="AC19" s="197">
        <v>9.1999999999999993</v>
      </c>
      <c r="AD19" s="197"/>
      <c r="AE19" s="197"/>
      <c r="AF19" s="197">
        <v>-1.4</v>
      </c>
      <c r="AG19" s="197"/>
      <c r="AH19" s="197"/>
      <c r="AI19" s="197"/>
      <c r="AJ19" s="197"/>
      <c r="AK19" s="197"/>
      <c r="AL19" s="197"/>
      <c r="AM19" s="197"/>
      <c r="AN19" s="197">
        <v>4.9000000000000004</v>
      </c>
      <c r="AO19" s="197">
        <v>5.3</v>
      </c>
      <c r="AP19" s="197"/>
      <c r="AQ19" s="197"/>
      <c r="AR19" s="197">
        <v>-2.5</v>
      </c>
      <c r="AS19" s="197"/>
      <c r="AT19" s="197"/>
      <c r="AU19" s="197"/>
      <c r="AV19" s="197"/>
      <c r="AW19" s="197"/>
      <c r="AX19" s="197"/>
      <c r="AY19" s="197"/>
      <c r="AZ19" s="197"/>
      <c r="BA19" s="197"/>
      <c r="BB19" s="197">
        <v>2.8</v>
      </c>
      <c r="BC19" s="197">
        <v>5.6</v>
      </c>
      <c r="BD19" s="197">
        <v>1.5</v>
      </c>
      <c r="BE19" s="197">
        <v>2.5</v>
      </c>
      <c r="BF19" s="197">
        <v>9.1999999999999993</v>
      </c>
      <c r="BG19" s="197">
        <v>6.8</v>
      </c>
      <c r="BH19" s="197">
        <v>3.4</v>
      </c>
      <c r="BI19" s="197"/>
    </row>
    <row r="20" spans="1:61" ht="15.5">
      <c r="A20" s="197">
        <v>39</v>
      </c>
      <c r="B20" s="197"/>
      <c r="C20" s="197"/>
      <c r="D20" s="197"/>
      <c r="E20" s="197"/>
      <c r="F20" s="197"/>
      <c r="G20" s="197"/>
      <c r="H20" s="197"/>
      <c r="I20" s="197"/>
      <c r="J20" s="197"/>
      <c r="K20" s="197"/>
      <c r="L20" s="197"/>
      <c r="M20" s="197"/>
      <c r="N20" s="197"/>
      <c r="O20" s="197"/>
      <c r="P20" s="197"/>
      <c r="Q20" s="197"/>
      <c r="R20" s="197"/>
      <c r="S20" s="197"/>
      <c r="T20" s="197"/>
      <c r="U20" s="197"/>
      <c r="V20" s="197"/>
      <c r="W20" s="197">
        <v>4</v>
      </c>
      <c r="X20" s="197"/>
      <c r="Y20" s="197"/>
      <c r="Z20" s="197"/>
      <c r="AA20" s="197">
        <v>5.3</v>
      </c>
      <c r="AB20" s="197"/>
      <c r="AC20" s="197">
        <v>10.9</v>
      </c>
      <c r="AD20" s="197"/>
      <c r="AE20" s="197"/>
      <c r="AF20" s="197"/>
      <c r="AG20" s="197"/>
      <c r="AH20" s="197"/>
      <c r="AI20" s="197"/>
      <c r="AJ20" s="197"/>
      <c r="AK20" s="197"/>
      <c r="AL20" s="197"/>
      <c r="AM20" s="197"/>
      <c r="AN20" s="197"/>
      <c r="AO20" s="197">
        <v>9.5</v>
      </c>
      <c r="AP20" s="197"/>
      <c r="AQ20" s="197"/>
      <c r="AR20" s="197">
        <v>-0.9</v>
      </c>
      <c r="AS20" s="197"/>
      <c r="AT20" s="197"/>
      <c r="AU20" s="197"/>
      <c r="AV20" s="197"/>
      <c r="AW20" s="197"/>
      <c r="AX20" s="197"/>
      <c r="AY20" s="197"/>
      <c r="AZ20" s="197"/>
      <c r="BA20" s="197"/>
      <c r="BB20" s="197">
        <v>4.9000000000000004</v>
      </c>
      <c r="BC20" s="197">
        <v>7.4</v>
      </c>
      <c r="BD20" s="197">
        <v>2.2000000000000002</v>
      </c>
      <c r="BE20" s="197">
        <v>6.2</v>
      </c>
      <c r="BF20" s="197">
        <v>10.4</v>
      </c>
      <c r="BG20" s="197">
        <v>6.8</v>
      </c>
      <c r="BH20" s="197">
        <v>7.1</v>
      </c>
      <c r="BI20" s="197"/>
    </row>
    <row r="21" spans="1:61" ht="15.5">
      <c r="A21" s="197">
        <v>41</v>
      </c>
      <c r="B21" s="197"/>
      <c r="C21" s="197"/>
      <c r="D21" s="197"/>
      <c r="E21" s="197"/>
      <c r="F21" s="197"/>
      <c r="G21" s="197"/>
      <c r="H21" s="197"/>
      <c r="I21" s="197"/>
      <c r="J21" s="197"/>
      <c r="K21" s="197"/>
      <c r="L21" s="197"/>
      <c r="M21" s="197"/>
      <c r="N21" s="197"/>
      <c r="O21" s="197"/>
      <c r="P21" s="197"/>
      <c r="Q21" s="197"/>
      <c r="R21" s="197"/>
      <c r="S21" s="197"/>
      <c r="T21" s="197"/>
      <c r="U21" s="197"/>
      <c r="V21" s="197"/>
      <c r="W21" s="197"/>
      <c r="X21" s="197"/>
      <c r="Y21" s="197"/>
      <c r="Z21" s="197"/>
      <c r="AA21" s="197">
        <v>6.1</v>
      </c>
      <c r="AB21" s="197"/>
      <c r="AC21" s="197">
        <v>7.6</v>
      </c>
      <c r="AD21" s="197"/>
      <c r="AE21" s="197"/>
      <c r="AF21" s="197"/>
      <c r="AG21" s="197"/>
      <c r="AH21" s="197"/>
      <c r="AI21" s="197"/>
      <c r="AJ21" s="197"/>
      <c r="AK21" s="197"/>
      <c r="AL21" s="197"/>
      <c r="AM21" s="197"/>
      <c r="AN21" s="197"/>
      <c r="AO21" s="197">
        <v>8.1999999999999993</v>
      </c>
      <c r="AP21" s="197"/>
      <c r="AQ21" s="197"/>
      <c r="AR21" s="197">
        <v>-1.9</v>
      </c>
      <c r="AS21" s="197"/>
      <c r="AT21" s="197"/>
      <c r="AU21" s="197"/>
      <c r="AV21" s="197"/>
      <c r="AW21" s="197"/>
      <c r="AX21" s="197"/>
      <c r="AY21" s="197"/>
      <c r="AZ21" s="197"/>
      <c r="BA21" s="197"/>
      <c r="BB21" s="197">
        <v>3.2</v>
      </c>
      <c r="BC21" s="197">
        <v>7.4</v>
      </c>
      <c r="BD21" s="197">
        <v>4.0999999999999996</v>
      </c>
      <c r="BE21" s="197">
        <v>2.9</v>
      </c>
      <c r="BF21" s="197">
        <v>9.6</v>
      </c>
      <c r="BG21" s="197">
        <v>6.8</v>
      </c>
      <c r="BH21" s="197"/>
      <c r="BI21" s="197"/>
    </row>
    <row r="22" spans="1:61" ht="15.5">
      <c r="A22" s="197">
        <v>44</v>
      </c>
      <c r="B22" s="197"/>
      <c r="C22" s="197"/>
      <c r="D22" s="197"/>
      <c r="E22" s="197"/>
      <c r="F22" s="197"/>
      <c r="G22" s="197"/>
      <c r="H22" s="197"/>
      <c r="I22" s="197"/>
      <c r="J22" s="197"/>
      <c r="K22" s="197"/>
      <c r="L22" s="197"/>
      <c r="M22" s="197"/>
      <c r="N22" s="197"/>
      <c r="O22" s="197"/>
      <c r="P22" s="197"/>
      <c r="Q22" s="197"/>
      <c r="R22" s="197"/>
      <c r="S22" s="197"/>
      <c r="T22" s="197"/>
      <c r="U22" s="197"/>
      <c r="V22" s="197"/>
      <c r="W22" s="197"/>
      <c r="X22" s="197"/>
      <c r="Y22" s="197"/>
      <c r="Z22" s="197"/>
      <c r="AA22" s="197">
        <v>9.8000000000000007</v>
      </c>
      <c r="AB22" s="197"/>
      <c r="AC22" s="197">
        <v>13.4</v>
      </c>
      <c r="AD22" s="197"/>
      <c r="AE22" s="197"/>
      <c r="AF22" s="197"/>
      <c r="AG22" s="197"/>
      <c r="AH22" s="197"/>
      <c r="AI22" s="197"/>
      <c r="AJ22" s="197"/>
      <c r="AK22" s="197"/>
      <c r="AL22" s="197"/>
      <c r="AM22" s="197"/>
      <c r="AN22" s="197"/>
      <c r="AO22" s="197">
        <v>9.9</v>
      </c>
      <c r="AP22" s="197"/>
      <c r="AQ22" s="197"/>
      <c r="AR22" s="197">
        <v>0.6</v>
      </c>
      <c r="AS22" s="197"/>
      <c r="AT22" s="197"/>
      <c r="AU22" s="197"/>
      <c r="AV22" s="197"/>
      <c r="AW22" s="197"/>
      <c r="AX22" s="197"/>
      <c r="AY22" s="197"/>
      <c r="AZ22" s="197"/>
      <c r="BA22" s="197"/>
      <c r="BB22" s="197">
        <v>9.3000000000000007</v>
      </c>
      <c r="BC22" s="197">
        <v>13.9</v>
      </c>
      <c r="BD22" s="197">
        <v>5.5</v>
      </c>
      <c r="BE22" s="197">
        <v>9.9</v>
      </c>
      <c r="BF22" s="197">
        <v>7.9</v>
      </c>
      <c r="BG22" s="197">
        <v>12</v>
      </c>
      <c r="BH22" s="197"/>
      <c r="BI22" s="197"/>
    </row>
    <row r="23" spans="1:61" ht="15.5">
      <c r="A23" s="197">
        <v>46</v>
      </c>
      <c r="B23" s="197"/>
      <c r="C23" s="197"/>
      <c r="D23" s="197"/>
      <c r="E23" s="197"/>
      <c r="F23" s="197"/>
      <c r="G23" s="197"/>
      <c r="H23" s="197"/>
      <c r="I23" s="197"/>
      <c r="J23" s="197"/>
      <c r="K23" s="197"/>
      <c r="L23" s="197"/>
      <c r="M23" s="197"/>
      <c r="N23" s="197"/>
      <c r="O23" s="197"/>
      <c r="P23" s="197"/>
      <c r="Q23" s="197"/>
      <c r="R23" s="197"/>
      <c r="S23" s="197"/>
      <c r="T23" s="197"/>
      <c r="U23" s="197"/>
      <c r="V23" s="197"/>
      <c r="W23" s="197"/>
      <c r="X23" s="197"/>
      <c r="Y23" s="197"/>
      <c r="Z23" s="197"/>
      <c r="AA23" s="197">
        <v>8.3000000000000007</v>
      </c>
      <c r="AB23" s="197"/>
      <c r="AC23" s="197">
        <v>14.7</v>
      </c>
      <c r="AD23" s="197"/>
      <c r="AE23" s="197"/>
      <c r="AF23" s="197"/>
      <c r="AG23" s="197"/>
      <c r="AH23" s="197"/>
      <c r="AI23" s="197"/>
      <c r="AJ23" s="197"/>
      <c r="AK23" s="197"/>
      <c r="AL23" s="197"/>
      <c r="AM23" s="197"/>
      <c r="AN23" s="197"/>
      <c r="AO23" s="197">
        <v>11.1</v>
      </c>
      <c r="AP23" s="197"/>
      <c r="AQ23" s="197"/>
      <c r="AR23" s="197">
        <v>-1.2</v>
      </c>
      <c r="AS23" s="197"/>
      <c r="AT23" s="197"/>
      <c r="AU23" s="197"/>
      <c r="AV23" s="197"/>
      <c r="AW23" s="197"/>
      <c r="AX23" s="197"/>
      <c r="AY23" s="197"/>
      <c r="AZ23" s="197"/>
      <c r="BA23" s="197"/>
      <c r="BB23" s="197">
        <v>9.6999999999999993</v>
      </c>
      <c r="BC23" s="197">
        <v>15.6</v>
      </c>
      <c r="BD23" s="197">
        <v>6.6</v>
      </c>
      <c r="BE23" s="197"/>
      <c r="BF23" s="197">
        <v>10.4</v>
      </c>
      <c r="BG23" s="197">
        <v>13.3</v>
      </c>
      <c r="BH23" s="197"/>
      <c r="BI23" s="197"/>
    </row>
    <row r="24" spans="1:61" ht="15.5">
      <c r="A24" s="197">
        <v>48</v>
      </c>
      <c r="B24" s="197"/>
      <c r="C24" s="197"/>
      <c r="D24" s="197"/>
      <c r="E24" s="197"/>
      <c r="F24" s="197"/>
      <c r="G24" s="197"/>
      <c r="H24" s="197"/>
      <c r="I24" s="197"/>
      <c r="J24" s="197"/>
      <c r="K24" s="197"/>
      <c r="L24" s="197"/>
      <c r="M24" s="197"/>
      <c r="N24" s="197"/>
      <c r="O24" s="197"/>
      <c r="P24" s="197"/>
      <c r="Q24" s="197"/>
      <c r="R24" s="197"/>
      <c r="S24" s="197"/>
      <c r="T24" s="197"/>
      <c r="U24" s="197"/>
      <c r="V24" s="197"/>
      <c r="W24" s="197"/>
      <c r="X24" s="197"/>
      <c r="Y24" s="197"/>
      <c r="Z24" s="197"/>
      <c r="AA24" s="197">
        <v>8.6999999999999993</v>
      </c>
      <c r="AB24" s="197"/>
      <c r="AC24" s="197">
        <v>15.1</v>
      </c>
      <c r="AD24" s="197"/>
      <c r="AE24" s="197"/>
      <c r="AF24" s="197"/>
      <c r="AG24" s="197"/>
      <c r="AH24" s="197"/>
      <c r="AI24" s="197"/>
      <c r="AJ24" s="197"/>
      <c r="AK24" s="197"/>
      <c r="AL24" s="197"/>
      <c r="AM24" s="197"/>
      <c r="AN24" s="197"/>
      <c r="AO24" s="197">
        <v>11.9</v>
      </c>
      <c r="AP24" s="197"/>
      <c r="AQ24" s="197"/>
      <c r="AR24" s="197">
        <v>-0.6</v>
      </c>
      <c r="AS24" s="197"/>
      <c r="AT24" s="197"/>
      <c r="AU24" s="197"/>
      <c r="AV24" s="197"/>
      <c r="AW24" s="197"/>
      <c r="AX24" s="197"/>
      <c r="AY24" s="197"/>
      <c r="AZ24" s="197"/>
      <c r="BA24" s="197"/>
      <c r="BB24" s="197">
        <v>8.5</v>
      </c>
      <c r="BC24" s="197">
        <v>13.4</v>
      </c>
      <c r="BD24" s="197">
        <v>6.6</v>
      </c>
      <c r="BE24" s="197"/>
      <c r="BF24" s="197">
        <v>10</v>
      </c>
      <c r="BG24" s="197">
        <v>10.8</v>
      </c>
      <c r="BH24" s="197"/>
      <c r="BI24" s="197"/>
    </row>
    <row r="25" spans="1:61" ht="15.5">
      <c r="A25" s="197">
        <v>50</v>
      </c>
      <c r="B25" s="197"/>
      <c r="C25" s="197"/>
      <c r="D25" s="197"/>
      <c r="E25" s="197"/>
      <c r="F25" s="197"/>
      <c r="G25" s="197"/>
      <c r="H25" s="197"/>
      <c r="I25" s="197"/>
      <c r="J25" s="197"/>
      <c r="K25" s="197"/>
      <c r="L25" s="197"/>
      <c r="M25" s="197"/>
      <c r="N25" s="197"/>
      <c r="O25" s="197"/>
      <c r="P25" s="197"/>
      <c r="Q25" s="197"/>
      <c r="R25" s="197"/>
      <c r="S25" s="197"/>
      <c r="T25" s="197"/>
      <c r="U25" s="197"/>
      <c r="V25" s="197"/>
      <c r="W25" s="197"/>
      <c r="X25" s="197"/>
      <c r="Y25" s="197"/>
      <c r="Z25" s="197"/>
      <c r="AA25" s="197">
        <v>11.4</v>
      </c>
      <c r="AB25" s="197"/>
      <c r="AC25" s="197">
        <v>14.7</v>
      </c>
      <c r="AD25" s="197"/>
      <c r="AE25" s="197"/>
      <c r="AF25" s="197"/>
      <c r="AG25" s="197"/>
      <c r="AH25" s="197"/>
      <c r="AI25" s="197"/>
      <c r="AJ25" s="197"/>
      <c r="AK25" s="197"/>
      <c r="AL25" s="197"/>
      <c r="AM25" s="197"/>
      <c r="AN25" s="197"/>
      <c r="AO25" s="197">
        <v>9.9</v>
      </c>
      <c r="AP25" s="197"/>
      <c r="AQ25" s="197"/>
      <c r="AR25" s="197">
        <v>-1.5</v>
      </c>
      <c r="AS25" s="197"/>
      <c r="AT25" s="197"/>
      <c r="AU25" s="197"/>
      <c r="AV25" s="197"/>
      <c r="AW25" s="197"/>
      <c r="AX25" s="197"/>
      <c r="AY25" s="197"/>
      <c r="AZ25" s="197"/>
      <c r="BA25" s="197"/>
      <c r="BB25" s="197">
        <v>7.7</v>
      </c>
      <c r="BC25" s="197">
        <v>14.3</v>
      </c>
      <c r="BD25" s="197">
        <v>8.9</v>
      </c>
      <c r="BE25" s="197"/>
      <c r="BF25" s="197">
        <v>14.6</v>
      </c>
      <c r="BG25" s="197">
        <v>11.6</v>
      </c>
      <c r="BH25" s="197"/>
      <c r="BI25" s="197"/>
    </row>
  </sheetData>
  <mergeCells count="8">
    <mergeCell ref="AZ2:BI2"/>
    <mergeCell ref="A1:A2"/>
    <mergeCell ref="B1:BI1"/>
    <mergeCell ref="B2:K2"/>
    <mergeCell ref="L2:U2"/>
    <mergeCell ref="V2:AE2"/>
    <mergeCell ref="AF2:AO2"/>
    <mergeCell ref="AP2:AY2"/>
  </mergeCells>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CE8F68-9D7D-4341-B7D3-68723D7ABF85}">
  <dimension ref="A1:I14"/>
  <sheetViews>
    <sheetView workbookViewId="0">
      <selection activeCell="R39" sqref="R39"/>
    </sheetView>
  </sheetViews>
  <sheetFormatPr defaultColWidth="8.81640625" defaultRowHeight="15.5"/>
  <cols>
    <col min="1" max="1" width="20.36328125" style="6" customWidth="1"/>
    <col min="2" max="4" width="8.81640625" style="6"/>
    <col min="5" max="5" width="9.54296875" style="6" customWidth="1"/>
    <col min="6" max="8" width="8.81640625" style="6"/>
    <col min="9" max="9" width="9.81640625" style="6" customWidth="1"/>
    <col min="10" max="16384" width="8.81640625" style="6"/>
  </cols>
  <sheetData>
    <row r="1" spans="1:9">
      <c r="A1" s="282" t="s">
        <v>2</v>
      </c>
      <c r="B1" s="282" t="s">
        <v>64</v>
      </c>
      <c r="C1" s="282"/>
      <c r="D1" s="282"/>
      <c r="E1" s="282"/>
      <c r="F1" s="282"/>
      <c r="G1" s="282"/>
      <c r="H1" s="282"/>
      <c r="I1" s="282"/>
    </row>
    <row r="2" spans="1:9">
      <c r="A2" s="282"/>
      <c r="B2" s="282" t="s">
        <v>15</v>
      </c>
      <c r="C2" s="282"/>
      <c r="D2" s="282"/>
      <c r="E2" s="282"/>
      <c r="F2" s="282" t="s">
        <v>16</v>
      </c>
      <c r="G2" s="282"/>
      <c r="H2" s="282"/>
      <c r="I2" s="282"/>
    </row>
    <row r="3" spans="1:9">
      <c r="A3" s="282"/>
      <c r="B3" s="369" t="s">
        <v>13</v>
      </c>
      <c r="C3" s="369"/>
      <c r="D3" s="369" t="s">
        <v>18</v>
      </c>
      <c r="E3" s="369"/>
      <c r="F3" s="369" t="s">
        <v>13</v>
      </c>
      <c r="G3" s="369"/>
      <c r="H3" s="369" t="s">
        <v>18</v>
      </c>
      <c r="I3" s="369"/>
    </row>
    <row r="4" spans="1:9">
      <c r="A4" s="199">
        <v>1000</v>
      </c>
      <c r="B4" s="199">
        <v>126.373</v>
      </c>
      <c r="C4" s="199">
        <v>111.288</v>
      </c>
      <c r="D4" s="199">
        <v>123.57299999999999</v>
      </c>
      <c r="E4" s="199">
        <v>121.619</v>
      </c>
      <c r="F4" s="199">
        <v>106.723</v>
      </c>
      <c r="G4" s="199">
        <v>102.048</v>
      </c>
      <c r="H4" s="199">
        <v>113.61199999999999</v>
      </c>
      <c r="I4" s="199">
        <v>103.023</v>
      </c>
    </row>
    <row r="5" spans="1:9">
      <c r="A5" s="199">
        <v>333.33330000000001</v>
      </c>
      <c r="B5" s="199">
        <v>119.137</v>
      </c>
      <c r="C5" s="199">
        <v>115.04600000000001</v>
      </c>
      <c r="D5" s="199">
        <v>125.90900000000001</v>
      </c>
      <c r="E5" s="199">
        <v>112.79</v>
      </c>
      <c r="F5" s="199">
        <v>107.145</v>
      </c>
      <c r="G5" s="199">
        <v>100.01900000000001</v>
      </c>
      <c r="H5" s="199">
        <v>111.482</v>
      </c>
      <c r="I5" s="199">
        <v>103.89</v>
      </c>
    </row>
    <row r="6" spans="1:9">
      <c r="A6" s="199">
        <v>111.11109999999999</v>
      </c>
      <c r="B6" s="199">
        <v>101.86</v>
      </c>
      <c r="C6" s="199">
        <v>100.79</v>
      </c>
      <c r="D6" s="199">
        <v>112.054</v>
      </c>
      <c r="E6" s="199">
        <v>100.15900000000001</v>
      </c>
      <c r="F6" s="199">
        <v>104.867</v>
      </c>
      <c r="G6" s="199">
        <v>104.099</v>
      </c>
      <c r="H6" s="199">
        <v>117.79</v>
      </c>
      <c r="I6" s="199">
        <v>101.629</v>
      </c>
    </row>
    <row r="7" spans="1:9">
      <c r="A7" s="199">
        <v>37.037039999999998</v>
      </c>
      <c r="B7" s="199">
        <v>117.663</v>
      </c>
      <c r="C7" s="199">
        <v>110.005</v>
      </c>
      <c r="D7" s="199">
        <v>123.887</v>
      </c>
      <c r="E7" s="199">
        <v>107.58499999999999</v>
      </c>
      <c r="F7" s="199">
        <v>104.709</v>
      </c>
      <c r="G7" s="199">
        <v>98.858000000000004</v>
      </c>
      <c r="H7" s="199">
        <v>117.64</v>
      </c>
      <c r="I7" s="199">
        <v>102.68</v>
      </c>
    </row>
    <row r="8" spans="1:9">
      <c r="A8" s="199">
        <v>12.34568</v>
      </c>
      <c r="B8" s="199">
        <v>117.053</v>
      </c>
      <c r="C8" s="199">
        <v>111.492</v>
      </c>
      <c r="D8" s="199">
        <v>123.693</v>
      </c>
      <c r="E8" s="199">
        <v>113.65</v>
      </c>
      <c r="F8" s="199">
        <v>103.444</v>
      </c>
      <c r="G8" s="199">
        <v>98.349000000000004</v>
      </c>
      <c r="H8" s="199">
        <v>112.643</v>
      </c>
      <c r="I8" s="199">
        <v>100.593</v>
      </c>
    </row>
    <row r="9" spans="1:9">
      <c r="A9" s="199">
        <v>4.1152259999999998</v>
      </c>
      <c r="B9" s="199">
        <v>108.31699999999999</v>
      </c>
      <c r="C9" s="199">
        <v>103.387</v>
      </c>
      <c r="D9" s="199">
        <v>115.289</v>
      </c>
      <c r="E9" s="199">
        <v>95.728999999999999</v>
      </c>
      <c r="F9" s="199">
        <v>102.032</v>
      </c>
      <c r="G9" s="199">
        <v>97.108999999999995</v>
      </c>
      <c r="H9" s="199">
        <v>112.495</v>
      </c>
      <c r="I9" s="199">
        <v>96.325999999999993</v>
      </c>
    </row>
    <row r="10" spans="1:9">
      <c r="A10" s="199">
        <v>1.371742</v>
      </c>
      <c r="B10" s="199">
        <v>114.345</v>
      </c>
      <c r="C10" s="199">
        <v>102.38800000000001</v>
      </c>
      <c r="D10" s="199">
        <v>113</v>
      </c>
      <c r="E10" s="199">
        <v>96.254999999999995</v>
      </c>
      <c r="F10" s="199">
        <v>104.173</v>
      </c>
      <c r="G10" s="199">
        <v>103.077</v>
      </c>
      <c r="H10" s="199">
        <v>113.479</v>
      </c>
      <c r="I10" s="199">
        <v>96.441000000000003</v>
      </c>
    </row>
    <row r="11" spans="1:9">
      <c r="A11" s="199">
        <v>0.45724700000000001</v>
      </c>
      <c r="B11" s="199">
        <v>114.22199999999999</v>
      </c>
      <c r="C11" s="199">
        <v>98.539000000000001</v>
      </c>
      <c r="D11" s="199">
        <v>111.627</v>
      </c>
      <c r="E11" s="199">
        <v>96.896000000000001</v>
      </c>
      <c r="F11" s="199">
        <v>99.956000000000003</v>
      </c>
      <c r="G11" s="199">
        <v>104.61499999999999</v>
      </c>
      <c r="H11" s="199">
        <v>118.096</v>
      </c>
      <c r="I11" s="199">
        <v>99.013999999999996</v>
      </c>
    </row>
    <row r="12" spans="1:9">
      <c r="A12" s="199">
        <v>0.152416</v>
      </c>
      <c r="B12" s="199">
        <v>107.88</v>
      </c>
      <c r="C12" s="199">
        <v>97.894999999999996</v>
      </c>
      <c r="D12" s="199">
        <v>115.245</v>
      </c>
      <c r="E12" s="199">
        <v>95.447999999999993</v>
      </c>
      <c r="F12" s="199">
        <v>98.349000000000004</v>
      </c>
      <c r="G12" s="199">
        <v>100.687</v>
      </c>
      <c r="H12" s="199">
        <v>110.01</v>
      </c>
      <c r="I12" s="199">
        <v>97.596000000000004</v>
      </c>
    </row>
    <row r="13" spans="1:9">
      <c r="A13" s="199">
        <v>5.0805000000000003E-2</v>
      </c>
      <c r="B13" s="199">
        <v>106.577</v>
      </c>
      <c r="C13" s="199">
        <v>95.302000000000007</v>
      </c>
      <c r="D13" s="199">
        <v>112.827</v>
      </c>
      <c r="E13" s="199">
        <v>93.569000000000003</v>
      </c>
      <c r="F13" s="199">
        <v>105.504</v>
      </c>
      <c r="G13" s="199">
        <v>99.073999999999998</v>
      </c>
      <c r="H13" s="199">
        <v>112.265</v>
      </c>
      <c r="I13" s="199">
        <v>96.394999999999996</v>
      </c>
    </row>
    <row r="14" spans="1:9">
      <c r="A14" s="199">
        <v>0</v>
      </c>
      <c r="B14" s="199">
        <v>106.253</v>
      </c>
      <c r="C14" s="199">
        <v>93.747</v>
      </c>
      <c r="D14" s="199">
        <v>105.434</v>
      </c>
      <c r="E14" s="199">
        <v>94.566000000000003</v>
      </c>
      <c r="F14" s="199">
        <v>101.044</v>
      </c>
      <c r="G14" s="199">
        <v>98.956000000000003</v>
      </c>
      <c r="H14" s="199">
        <v>107.626</v>
      </c>
      <c r="I14" s="199">
        <v>92.373999999999995</v>
      </c>
    </row>
  </sheetData>
  <mergeCells count="8">
    <mergeCell ref="B1:I1"/>
    <mergeCell ref="A1:A3"/>
    <mergeCell ref="B3:C3"/>
    <mergeCell ref="D3:E3"/>
    <mergeCell ref="F3:G3"/>
    <mergeCell ref="H3:I3"/>
    <mergeCell ref="B2:E2"/>
    <mergeCell ref="F2:I2"/>
  </mergeCells>
  <pageMargins left="0.7" right="0.7" top="0.75" bottom="0.75" header="0.3" footer="0.3"/>
  <headerFooter>
    <oddFooter>&amp;R_x000D_&amp;1#&amp;"Calibri"&amp;10&amp;K000000 SK Life Science Labs Proprietary / Confidential</oddFoot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071328-68E6-4D50-A3A8-4ADC425A59F9}">
  <dimension ref="A1"/>
  <sheetViews>
    <sheetView zoomScale="85" zoomScaleNormal="85" workbookViewId="0">
      <selection activeCell="AB57" sqref="AB57"/>
    </sheetView>
  </sheetViews>
  <sheetFormatPr defaultColWidth="8.81640625" defaultRowHeight="14.5"/>
  <sheetData/>
  <pageMargins left="0.7" right="0.7" top="0.75" bottom="0.75" header="0.3" footer="0.3"/>
  <headerFooter>
    <oddFooter>&amp;R_x000D_&amp;1#&amp;"Calibri"&amp;10&amp;K000000 SK Life Science Labs Proprietary / Confidential</oddFooter>
  </headerFooter>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文档" ma:contentTypeID="0x010100CA6AA24C51FFFF4E8CBD5E8AF60AB3B0" ma:contentTypeVersion="13" ma:contentTypeDescription="新建文档。" ma:contentTypeScope="" ma:versionID="1975e5b6b1228337a043b637be083035">
  <xsd:schema xmlns:xsd="http://www.w3.org/2001/XMLSchema" xmlns:xs="http://www.w3.org/2001/XMLSchema" xmlns:p="http://schemas.microsoft.com/office/2006/metadata/properties" xmlns:ns2="53f42548-a90e-4aa0-9620-5b482790dac9" xmlns:ns3="7108ee00-278c-4724-9a60-258fa180b67a" xmlns:ns4="0c04c6c4-d934-4354-a7ce-04ad62d07fcd" targetNamespace="http://schemas.microsoft.com/office/2006/metadata/properties" ma:root="true" ma:fieldsID="6db30871b8edc31f265a9a9065118d19" ns2:_="" ns3:_="" ns4:_="">
    <xsd:import namespace="53f42548-a90e-4aa0-9620-5b482790dac9"/>
    <xsd:import namespace="7108ee00-278c-4724-9a60-258fa180b67a"/>
    <xsd:import namespace="0c04c6c4-d934-4354-a7ce-04ad62d07fcd"/>
    <xsd:element name="properties">
      <xsd:complexType>
        <xsd:sequence>
          <xsd:element name="documentManagement">
            <xsd:complexType>
              <xsd:all>
                <xsd:element ref="ns2:SharedWithUsers" minOccurs="0"/>
                <xsd:element ref="ns2:SharedWithDetails" minOccurs="0"/>
                <xsd:element ref="ns3:MediaServiceMetadata" minOccurs="0"/>
                <xsd:element ref="ns3:MediaServiceFastMetadata" minOccurs="0"/>
                <xsd:element ref="ns3:MediaServiceSearchProperties" minOccurs="0"/>
                <xsd:element ref="ns3:MediaServiceObjectDetectorVersions" minOccurs="0"/>
                <xsd:element ref="ns3:lcf76f155ced4ddcb4097134ff3c332f" minOccurs="0"/>
                <xsd:element ref="ns4:TaxCatchAll" minOccurs="0"/>
                <xsd:element ref="ns3:MediaServiceDateTaken" minOccurs="0"/>
                <xsd:element ref="ns3:MediaServiceOCR" minOccurs="0"/>
                <xsd:element ref="ns3:MediaServiceGenerationTime" minOccurs="0"/>
                <xsd:element ref="ns3:MediaServiceEventHashCode"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3f42548-a90e-4aa0-9620-5b482790dac9" elementFormDefault="qualified">
    <xsd:import namespace="http://schemas.microsoft.com/office/2006/documentManagement/types"/>
    <xsd:import namespace="http://schemas.microsoft.com/office/infopath/2007/PartnerControls"/>
    <xsd:element name="SharedWithUsers" ma:index="8" nillable="true" ma:displayName="共享对象:"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9" nillable="true" ma:displayName="共享对象详细信息" ma:internalName="SharedWithDetails"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7108ee00-278c-4724-9a60-258fa180b67a" elementFormDefault="qualified">
    <xsd:import namespace="http://schemas.microsoft.com/office/2006/documentManagement/types"/>
    <xsd:import namespace="http://schemas.microsoft.com/office/infopath/2007/PartnerControls"/>
    <xsd:element name="MediaServiceMetadata" ma:index="10" nillable="true" ma:displayName="MediaServiceMetadata" ma:hidden="true" ma:internalName="MediaServiceMetadata" ma:readOnly="true">
      <xsd:simpleType>
        <xsd:restriction base="dms:Note"/>
      </xsd:simpleType>
    </xsd:element>
    <xsd:element name="MediaServiceFastMetadata" ma:index="11" nillable="true" ma:displayName="MediaServiceFastMetadata" ma:hidden="true" ma:internalName="MediaServiceFastMetadata" ma:readOnly="true">
      <xsd:simpleType>
        <xsd:restriction base="dms:Note"/>
      </xsd:simpleType>
    </xsd:element>
    <xsd:element name="MediaServiceSearchProperties" ma:index="12" nillable="true" ma:displayName="MediaServiceSearchProperties" ma:hidden="true" ma:internalName="MediaServiceSearchProperties" ma:readOnly="true">
      <xsd:simpleType>
        <xsd:restriction base="dms:Note"/>
      </xsd:simpleType>
    </xsd:element>
    <xsd:element name="MediaServiceObjectDetectorVersions" ma:index="13" nillable="true" ma:displayName="MediaServiceObjectDetectorVersions" ma:hidden="true" ma:indexed="true" ma:internalName="MediaServiceObjectDetectorVersions" ma:readOnly="true">
      <xsd:simpleType>
        <xsd:restriction base="dms:Text"/>
      </xsd:simpleType>
    </xsd:element>
    <xsd:element name="lcf76f155ced4ddcb4097134ff3c332f" ma:index="15" nillable="true" ma:taxonomy="true" ma:internalName="lcf76f155ced4ddcb4097134ff3c332f" ma:taxonomyFieldName="MediaServiceImageTags" ma:displayName="图像标记" ma:readOnly="false" ma:fieldId="{5cf76f15-5ced-4ddc-b409-7134ff3c332f}" ma:taxonomyMulti="true" ma:sspId="61e2f74b-7c1b-4229-944d-43936ae52b41" ma:termSetId="09814cd3-568e-fe90-9814-8d621ff8fb84" ma:anchorId="fba54fb3-c3e1-fe81-a776-ca4b69148c4d" ma:open="true" ma:isKeyword="false">
      <xsd:complexType>
        <xsd:sequence>
          <xsd:element ref="pc:Terms" minOccurs="0" maxOccurs="1"/>
        </xsd:sequence>
      </xsd:complexType>
    </xsd:element>
    <xsd:element name="MediaServiceDateTaken" ma:index="17" nillable="true" ma:displayName="MediaServiceDateTaken" ma:hidden="true" ma:indexed="true" ma:internalName="MediaServiceDateTaken" ma:readOnly="true">
      <xsd:simpleType>
        <xsd:restriction base="dms:Text"/>
      </xsd:simpleType>
    </xsd:element>
    <xsd:element name="MediaServiceOCR" ma:index="18" nillable="true" ma:displayName="Extracted Text" ma:internalName="MediaServiceOCR" ma:readOnly="true">
      <xsd:simpleType>
        <xsd:restriction base="dms:Note">
          <xsd:maxLength value="255"/>
        </xsd:restriction>
      </xsd:simpleType>
    </xsd:element>
    <xsd:element name="MediaServiceGenerationTime" ma:index="19" nillable="true" ma:displayName="MediaServiceGenerationTime" ma:hidden="true" ma:internalName="MediaServiceGenerationTime" ma:readOnly="true">
      <xsd:simpleType>
        <xsd:restriction base="dms:Text"/>
      </xsd:simpleType>
    </xsd:element>
    <xsd:element name="MediaServiceEventHashCode" ma:index="20" nillable="true" ma:displayName="MediaServiceEventHashCode" ma:hidden="true" ma:internalName="MediaServiceEventHashCode"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0c04c6c4-d934-4354-a7ce-04ad62d07fcd" elementFormDefault="qualified">
    <xsd:import namespace="http://schemas.microsoft.com/office/2006/documentManagement/types"/>
    <xsd:import namespace="http://schemas.microsoft.com/office/infopath/2007/PartnerControls"/>
    <xsd:element name="TaxCatchAll" ma:index="16" nillable="true" ma:displayName="Taxonomy Catch All Column" ma:hidden="true" ma:list="{049cf6d0-e0bb-4261-84f4-16bb7bf3bd63}" ma:internalName="TaxCatchAll" ma:showField="CatchAllData" ma:web="0c04c6c4-d934-4354-a7ce-04ad62d07fcd">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内容类型"/>
        <xsd:element ref="dc:title" minOccurs="0" maxOccurs="1" ma:index="4" ma:displayName="标题"/>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7108ee00-278c-4724-9a60-258fa180b67a">
      <Terms xmlns="http://schemas.microsoft.com/office/infopath/2007/PartnerControls"/>
    </lcf76f155ced4ddcb4097134ff3c332f>
    <TaxCatchAll xmlns="0c04c6c4-d934-4354-a7ce-04ad62d07fcd" xsi:nil="true"/>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360E0941-0243-481A-9DD6-C7D084C380D0}">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53f42548-a90e-4aa0-9620-5b482790dac9"/>
    <ds:schemaRef ds:uri="7108ee00-278c-4724-9a60-258fa180b67a"/>
    <ds:schemaRef ds:uri="0c04c6c4-d934-4354-a7ce-04ad62d07fcd"/>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B397EAFD-BC7C-4283-9314-412ECE14B9B3}">
  <ds:schemaRefs>
    <ds:schemaRef ds:uri="0c04c6c4-d934-4354-a7ce-04ad62d07fcd"/>
    <ds:schemaRef ds:uri="http://schemas.microsoft.com/office/2006/metadata/properties"/>
    <ds:schemaRef ds:uri="http://schemas.microsoft.com/office/2006/documentManagement/types"/>
    <ds:schemaRef ds:uri="7108ee00-278c-4724-9a60-258fa180b67a"/>
    <ds:schemaRef ds:uri="http://purl.org/dc/elements/1.1/"/>
    <ds:schemaRef ds:uri="53f42548-a90e-4aa0-9620-5b482790dac9"/>
    <ds:schemaRef ds:uri="http://purl.org/dc/terms/"/>
    <ds:schemaRef ds:uri="http://schemas.microsoft.com/office/infopath/2007/PartnerControls"/>
    <ds:schemaRef ds:uri="http://schemas.openxmlformats.org/package/2006/metadata/core-properties"/>
    <ds:schemaRef ds:uri="http://www.w3.org/XML/1998/namespace"/>
    <ds:schemaRef ds:uri="http://purl.org/dc/dcmitype/"/>
  </ds:schemaRefs>
</ds:datastoreItem>
</file>

<file path=customXml/itemProps3.xml><?xml version="1.0" encoding="utf-8"?>
<ds:datastoreItem xmlns:ds="http://schemas.openxmlformats.org/officeDocument/2006/customXml" ds:itemID="{778B9601-8C8C-4D61-82AE-17F23FF58C0E}">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21</vt:i4>
      </vt:variant>
    </vt:vector>
  </HeadingPairs>
  <TitlesOfParts>
    <vt:vector size="21" baseType="lpstr">
      <vt:lpstr>Figure 1b</vt:lpstr>
      <vt:lpstr>Table 1</vt:lpstr>
      <vt:lpstr>Table 2</vt:lpstr>
      <vt:lpstr>Figure 3a</vt:lpstr>
      <vt:lpstr>Figure 3b</vt:lpstr>
      <vt:lpstr>Figure 3c</vt:lpstr>
      <vt:lpstr>Figure 4a</vt:lpstr>
      <vt:lpstr>Figure 4b</vt:lpstr>
      <vt:lpstr>Figure 4c</vt:lpstr>
      <vt:lpstr>Table 3</vt:lpstr>
      <vt:lpstr>Figure 5a</vt:lpstr>
      <vt:lpstr>Figure 6a</vt:lpstr>
      <vt:lpstr>Figure 6b</vt:lpstr>
      <vt:lpstr>Figure 7a</vt:lpstr>
      <vt:lpstr>Figure 7b</vt:lpstr>
      <vt:lpstr>Figure 7c</vt:lpstr>
      <vt:lpstr>Figure 7d</vt:lpstr>
      <vt:lpstr>Figure 7e</vt:lpstr>
      <vt:lpstr>Figure 7f</vt:lpstr>
      <vt:lpstr>Supplementary Figure 5</vt:lpstr>
      <vt:lpstr>Supplementary Figure 6</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Nicolas Bery</dc:creator>
  <cp:keywords/>
  <dc:description/>
  <cp:lastModifiedBy>Wang, Shaomeng</cp:lastModifiedBy>
  <cp:revision/>
  <dcterms:created xsi:type="dcterms:W3CDTF">2020-05-08T10:32:41Z</dcterms:created>
  <dcterms:modified xsi:type="dcterms:W3CDTF">2025-03-04T00:09:12Z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0x010100CA6AA24C51FFFF4E8CBD5E8AF60AB3B0</vt:lpwstr>
  </property>
  <property fmtid="{D5CDD505-2E9C-101B-9397-08002B2CF9AE}" pid="3" name="MSIP_Label_4b222965-d3b6-4e1e-8079-0b4e0d11106b_Enabled">
    <vt:lpwstr>true</vt:lpwstr>
  </property>
  <property fmtid="{D5CDD505-2E9C-101B-9397-08002B2CF9AE}" pid="4" name="MSIP_Label_4b222965-d3b6-4e1e-8079-0b4e0d11106b_SetDate">
    <vt:lpwstr>2024-12-23T23:04:56Z</vt:lpwstr>
  </property>
  <property fmtid="{D5CDD505-2E9C-101B-9397-08002B2CF9AE}" pid="5" name="MSIP_Label_4b222965-d3b6-4e1e-8079-0b4e0d11106b_Method">
    <vt:lpwstr>Standard</vt:lpwstr>
  </property>
  <property fmtid="{D5CDD505-2E9C-101B-9397-08002B2CF9AE}" pid="6" name="MSIP_Label_4b222965-d3b6-4e1e-8079-0b4e0d11106b_Name">
    <vt:lpwstr>Confidential</vt:lpwstr>
  </property>
  <property fmtid="{D5CDD505-2E9C-101B-9397-08002B2CF9AE}" pid="7" name="MSIP_Label_4b222965-d3b6-4e1e-8079-0b4e0d11106b_SiteId">
    <vt:lpwstr>d120ad4e-ceb6-4a7d-833f-dd88e0980846</vt:lpwstr>
  </property>
  <property fmtid="{D5CDD505-2E9C-101B-9397-08002B2CF9AE}" pid="8" name="MSIP_Label_4b222965-d3b6-4e1e-8079-0b4e0d11106b_ActionId">
    <vt:lpwstr>6bdada94-ab49-42a0-a90f-e15cbeb30644</vt:lpwstr>
  </property>
  <property fmtid="{D5CDD505-2E9C-101B-9397-08002B2CF9AE}" pid="9" name="MSIP_Label_4b222965-d3b6-4e1e-8079-0b4e0d11106b_ContentBits">
    <vt:lpwstr>2</vt:lpwstr>
  </property>
  <property fmtid="{D5CDD505-2E9C-101B-9397-08002B2CF9AE}" pid="10" name="MediaServiceImageTags">
    <vt:lpwstr/>
  </property>
</Properties>
</file>