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0485C\from AUs\"/>
    </mc:Choice>
  </mc:AlternateContent>
  <xr:revisionPtr revIDLastSave="0" documentId="13_ncr:1_{A46752E2-DBAA-4E66-9B58-DC4FE23F55F8}" xr6:coauthVersionLast="47" xr6:coauthVersionMax="47" xr10:uidLastSave="{00000000-0000-0000-0000-000000000000}"/>
  <bookViews>
    <workbookView xWindow="-110" yWindow="-110" windowWidth="19420" windowHeight="10300" firstSheet="12" activeTab="12" xr2:uid="{00000000-000D-0000-FFFF-FFFF00000000}"/>
  </bookViews>
  <sheets>
    <sheet name="Fig. 1b" sheetId="1" r:id="rId1"/>
    <sheet name="Fig. 2a-b" sheetId="2" r:id="rId2"/>
    <sheet name="Fig. 2c-d" sheetId="3" r:id="rId3"/>
    <sheet name="Fig. 3c" sheetId="4" r:id="rId4"/>
    <sheet name="Fig. 4a" sheetId="5" r:id="rId5"/>
    <sheet name="Fig. 4b" sheetId="6" r:id="rId6"/>
    <sheet name="Fig. 5b" sheetId="7" r:id="rId7"/>
    <sheet name="Fig. 5c" sheetId="8" r:id="rId8"/>
    <sheet name="Fig. 6" sheetId="16" r:id="rId9"/>
    <sheet name="Fig. 7c" sheetId="9" r:id="rId10"/>
    <sheet name="Table 2" sheetId="10" r:id="rId11"/>
    <sheet name="Supplementary Fig. 1" sheetId="11" r:id="rId12"/>
    <sheet name="Supplementary Fig. 3" sheetId="17" r:id="rId13"/>
    <sheet name="Supplementary Fig. 4" sheetId="15" r:id="rId14"/>
    <sheet name="Supplementary Fig. 5b" sheetId="12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11" i="10" l="1"/>
  <c r="AN11" i="10"/>
  <c r="AP10" i="10"/>
  <c r="AO10" i="10"/>
  <c r="AN10" i="10"/>
  <c r="AP9" i="10"/>
  <c r="AO9" i="10"/>
  <c r="AN9" i="10"/>
  <c r="AO8" i="10"/>
  <c r="AN8" i="10"/>
  <c r="AP7" i="10"/>
  <c r="AO7" i="10"/>
  <c r="AN7" i="10"/>
  <c r="AP6" i="10"/>
  <c r="AO6" i="10"/>
  <c r="AN6" i="10"/>
  <c r="AJ11" i="10"/>
  <c r="AI11" i="10"/>
  <c r="AK10" i="10"/>
  <c r="AJ10" i="10"/>
  <c r="AI10" i="10"/>
  <c r="AJ8" i="10"/>
  <c r="AM8" i="10" s="1"/>
  <c r="AI8" i="10"/>
  <c r="AJ6" i="10"/>
  <c r="AM6" i="10" s="1"/>
  <c r="AK6" i="10"/>
  <c r="AI6" i="10"/>
  <c r="AW11" i="10"/>
  <c r="AV11" i="10"/>
  <c r="AR11" i="10"/>
  <c r="AL11" i="10"/>
  <c r="AH11" i="10"/>
  <c r="AG11" i="10"/>
  <c r="X11" i="10"/>
  <c r="W11" i="10"/>
  <c r="S11" i="10"/>
  <c r="R11" i="10"/>
  <c r="N11" i="10"/>
  <c r="M11" i="10"/>
  <c r="I11" i="10"/>
  <c r="H11" i="10"/>
  <c r="AW10" i="10"/>
  <c r="AV10" i="10"/>
  <c r="AR10" i="10"/>
  <c r="AM10" i="10"/>
  <c r="AL10" i="10"/>
  <c r="AH10" i="10"/>
  <c r="AG10" i="10"/>
  <c r="X10" i="10"/>
  <c r="W10" i="10"/>
  <c r="S10" i="10"/>
  <c r="R10" i="10"/>
  <c r="N10" i="10"/>
  <c r="M10" i="10"/>
  <c r="I10" i="10"/>
  <c r="H10" i="10"/>
  <c r="AW9" i="10"/>
  <c r="AV9" i="10"/>
  <c r="AR9" i="10"/>
  <c r="AH9" i="10"/>
  <c r="AG9" i="10"/>
  <c r="AC9" i="10"/>
  <c r="AB9" i="10"/>
  <c r="X9" i="10"/>
  <c r="W9" i="10"/>
  <c r="S9" i="10"/>
  <c r="R9" i="10"/>
  <c r="N9" i="10"/>
  <c r="M9" i="10"/>
  <c r="I9" i="10"/>
  <c r="H9" i="10"/>
  <c r="AW8" i="10"/>
  <c r="AV8" i="10"/>
  <c r="AR8" i="10"/>
  <c r="AQ8" i="10"/>
  <c r="AH8" i="10"/>
  <c r="AG8" i="10"/>
  <c r="X8" i="10"/>
  <c r="W8" i="10"/>
  <c r="S8" i="10"/>
  <c r="R8" i="10"/>
  <c r="N8" i="10"/>
  <c r="M8" i="10"/>
  <c r="I8" i="10"/>
  <c r="H8" i="10"/>
  <c r="AW7" i="10"/>
  <c r="AV7" i="10"/>
  <c r="AR7" i="10"/>
  <c r="AH7" i="10"/>
  <c r="AG7" i="10"/>
  <c r="AC7" i="10"/>
  <c r="AB7" i="10"/>
  <c r="X7" i="10"/>
  <c r="W7" i="10"/>
  <c r="S7" i="10"/>
  <c r="R7" i="10"/>
  <c r="N7" i="10"/>
  <c r="M7" i="10"/>
  <c r="I7" i="10"/>
  <c r="H7" i="10"/>
  <c r="AW6" i="10"/>
  <c r="AV6" i="10"/>
  <c r="AR6" i="10"/>
  <c r="AH6" i="10"/>
  <c r="AG6" i="10"/>
  <c r="X6" i="10"/>
  <c r="W6" i="10"/>
  <c r="S6" i="10"/>
  <c r="R6" i="10"/>
  <c r="N6" i="10"/>
  <c r="M6" i="10"/>
  <c r="I6" i="10"/>
  <c r="H6" i="10"/>
  <c r="AQ11" i="10" l="1"/>
  <c r="AL6" i="10"/>
  <c r="AQ7" i="10"/>
  <c r="AM11" i="10"/>
  <c r="AL8" i="10"/>
  <c r="AQ9" i="10"/>
  <c r="AQ10" i="10"/>
  <c r="AQ6" i="10"/>
  <c r="D8" i="12" l="1"/>
  <c r="M16" i="12"/>
  <c r="M15" i="12"/>
  <c r="M14" i="12"/>
  <c r="M13" i="12"/>
  <c r="M12" i="12"/>
  <c r="M11" i="12"/>
  <c r="M10" i="12"/>
  <c r="M9" i="12"/>
  <c r="M8" i="12"/>
  <c r="I16" i="12"/>
  <c r="I15" i="12"/>
  <c r="I14" i="12"/>
  <c r="I13" i="12"/>
  <c r="I12" i="12"/>
  <c r="I11" i="12"/>
  <c r="I10" i="12"/>
  <c r="I9" i="12"/>
  <c r="I8" i="12"/>
  <c r="E16" i="12"/>
  <c r="E15" i="12"/>
  <c r="E14" i="12"/>
  <c r="E13" i="12"/>
  <c r="E12" i="12"/>
  <c r="E11" i="12"/>
  <c r="E10" i="12"/>
  <c r="E9" i="12"/>
  <c r="E8" i="12"/>
  <c r="L16" i="12"/>
  <c r="L15" i="12"/>
  <c r="L14" i="12"/>
  <c r="L13" i="12"/>
  <c r="L12" i="12"/>
  <c r="L11" i="12"/>
  <c r="L10" i="12"/>
  <c r="L9" i="12"/>
  <c r="L8" i="12"/>
  <c r="H16" i="12"/>
  <c r="H15" i="12"/>
  <c r="H14" i="12"/>
  <c r="H13" i="12"/>
  <c r="H12" i="12"/>
  <c r="H11" i="12"/>
  <c r="H10" i="12"/>
  <c r="H9" i="12"/>
  <c r="H8" i="12"/>
  <c r="D16" i="12"/>
  <c r="D15" i="12"/>
  <c r="D14" i="12"/>
  <c r="D13" i="12"/>
  <c r="D12" i="12"/>
  <c r="D11" i="12"/>
  <c r="D10" i="12"/>
  <c r="D9" i="12"/>
  <c r="E9" i="11"/>
  <c r="D9" i="11"/>
  <c r="E8" i="11"/>
  <c r="D8" i="11"/>
  <c r="E7" i="11"/>
  <c r="D7" i="11"/>
  <c r="L11" i="9" l="1"/>
  <c r="K11" i="9"/>
  <c r="L10" i="9"/>
  <c r="K10" i="9"/>
  <c r="L9" i="9"/>
  <c r="K9" i="9"/>
  <c r="E10" i="9"/>
  <c r="E9" i="9"/>
  <c r="D10" i="9"/>
  <c r="D9" i="9"/>
  <c r="F12" i="7"/>
  <c r="E12" i="7"/>
  <c r="F11" i="7"/>
  <c r="E11" i="7"/>
  <c r="F10" i="7"/>
  <c r="E10" i="7"/>
  <c r="F8" i="7"/>
  <c r="E8" i="7"/>
  <c r="F7" i="7"/>
  <c r="E7" i="7"/>
  <c r="E9" i="7" l="1"/>
  <c r="F9" i="7"/>
  <c r="M22" i="1" l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L10" i="1"/>
  <c r="M9" i="1"/>
  <c r="L9" i="1"/>
  <c r="M8" i="1"/>
  <c r="L8" i="1"/>
  <c r="M7" i="1"/>
  <c r="L7" i="1"/>
  <c r="F22" i="1"/>
  <c r="F21" i="1"/>
  <c r="F20" i="1"/>
  <c r="F19" i="1"/>
  <c r="F18" i="1"/>
  <c r="F17" i="1"/>
  <c r="F16" i="1"/>
  <c r="F15" i="1"/>
  <c r="F14" i="1"/>
  <c r="F13" i="1"/>
  <c r="F12" i="1"/>
  <c r="F11" i="1"/>
  <c r="F9" i="1"/>
  <c r="F8" i="1"/>
  <c r="F7" i="1"/>
  <c r="E22" i="1"/>
  <c r="E21" i="1"/>
  <c r="E20" i="1"/>
  <c r="E19" i="1"/>
  <c r="E18" i="1"/>
  <c r="E17" i="1"/>
  <c r="E16" i="1"/>
  <c r="E15" i="1"/>
  <c r="E14" i="1"/>
  <c r="E13" i="1"/>
  <c r="E12" i="1"/>
  <c r="E11" i="1"/>
  <c r="E9" i="1"/>
  <c r="E8" i="1"/>
  <c r="E7" i="1"/>
  <c r="D22" i="1"/>
  <c r="D10" i="1"/>
  <c r="C22" i="1"/>
  <c r="M10" i="1" l="1"/>
  <c r="L22" i="1"/>
  <c r="C10" i="1" l="1"/>
  <c r="F10" i="1" l="1"/>
  <c r="E10" i="1"/>
</calcChain>
</file>

<file path=xl/sharedStrings.xml><?xml version="1.0" encoding="utf-8"?>
<sst xmlns="http://schemas.openxmlformats.org/spreadsheetml/2006/main" count="482" uniqueCount="180">
  <si>
    <t>Plotted using MS Excel Professional Plus 2021 and Inkscape v1.3.</t>
  </si>
  <si>
    <t>AVG</t>
  </si>
  <si>
    <t>Plotted</t>
  </si>
  <si>
    <t>Bar plot 1 (Populations)</t>
  </si>
  <si>
    <t>Bar plot 2 (Clones)</t>
  </si>
  <si>
    <r>
      <t>WT</t>
    </r>
    <r>
      <rPr>
        <b/>
        <vertAlign val="subscript"/>
        <sz val="11"/>
        <color theme="1"/>
        <rFont val="Arial"/>
        <family val="2"/>
      </rPr>
      <t>pop</t>
    </r>
  </si>
  <si>
    <t>0:0:100</t>
  </si>
  <si>
    <r>
      <t>OD</t>
    </r>
    <r>
      <rPr>
        <b/>
        <vertAlign val="subscript"/>
        <sz val="11"/>
        <color theme="1"/>
        <rFont val="Arial"/>
        <family val="2"/>
      </rPr>
      <t xml:space="preserve">660
</t>
    </r>
    <r>
      <rPr>
        <b/>
        <sz val="9"/>
        <color theme="1"/>
        <rFont val="Arial"/>
        <family val="2"/>
      </rPr>
      <t>Rep 2</t>
    </r>
  </si>
  <si>
    <r>
      <t>OD</t>
    </r>
    <r>
      <rPr>
        <b/>
        <vertAlign val="subscript"/>
        <sz val="11"/>
        <color theme="1"/>
        <rFont val="Arial"/>
        <family val="2"/>
      </rPr>
      <t xml:space="preserve">660
</t>
    </r>
    <r>
      <rPr>
        <b/>
        <sz val="9"/>
        <color theme="1"/>
        <rFont val="Arial"/>
        <family val="2"/>
      </rPr>
      <t>Rep 1</t>
    </r>
  </si>
  <si>
    <t>SD</t>
  </si>
  <si>
    <t>Population</t>
  </si>
  <si>
    <r>
      <t>30S</t>
    </r>
    <r>
      <rPr>
        <b/>
        <vertAlign val="subscript"/>
        <sz val="11"/>
        <color theme="1"/>
        <rFont val="Arial"/>
        <family val="2"/>
      </rPr>
      <t>pop</t>
    </r>
  </si>
  <si>
    <r>
      <t>52S</t>
    </r>
    <r>
      <rPr>
        <b/>
        <vertAlign val="subscript"/>
        <sz val="11"/>
        <color theme="1"/>
        <rFont val="Arial"/>
        <family val="2"/>
      </rPr>
      <t>pop</t>
    </r>
  </si>
  <si>
    <r>
      <t>CO</t>
    </r>
    <r>
      <rPr>
        <b/>
        <vertAlign val="subscript"/>
        <sz val="11"/>
        <color theme="1"/>
        <rFont val="Arial"/>
        <family val="2"/>
      </rPr>
      <t>pop</t>
    </r>
  </si>
  <si>
    <t>G-1</t>
  </si>
  <si>
    <t>H-1</t>
  </si>
  <si>
    <t>H-2</t>
  </si>
  <si>
    <t>CO-1</t>
  </si>
  <si>
    <r>
      <t>Gas mixture
(H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:CO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:CO)</t>
    </r>
  </si>
  <si>
    <t>Semi-quantitative end-point PCR was performed on gDNA extracted from CO-1 and G-1 strains grown under different carbon sources. H: 2 bar H2/CO2 (80:20). G: 5 g/L glucose. C: 2 bar CO. Shown are a PCR targeting chromosomal DNA (pyrE gene), as well as both TnCO-1-specific junctions. NTC: no template control.</t>
  </si>
  <si>
    <t>Adaptation to glucose and readaptation to CO was monitored using deep sequencing data (ONT). TnCO-1 presence was assessed by quantifying the abundance of TnCO-1-specific junction sequences.</t>
  </si>
  <si>
    <t>Strain</t>
  </si>
  <si>
    <t>Glc</t>
  </si>
  <si>
    <t>CO</t>
  </si>
  <si>
    <t>CO, directly from cryotube</t>
  </si>
  <si>
    <t>C-source</t>
  </si>
  <si>
    <t>Comment</t>
  </si>
  <si>
    <r>
      <t xml:space="preserve">Sample #
</t>
    </r>
    <r>
      <rPr>
        <sz val="9"/>
        <color theme="1"/>
        <rFont val="Arial"/>
        <family val="2"/>
      </rPr>
      <t>(Sup. Table S6)</t>
    </r>
  </si>
  <si>
    <t>Plotted as a heatmap using GraphPad Prism 10.</t>
  </si>
  <si>
    <t>Plotted using GraphPad Prism 10.</t>
  </si>
  <si>
    <t>Label</t>
  </si>
  <si>
    <t>G1-G</t>
  </si>
  <si>
    <t>CO1-C</t>
  </si>
  <si>
    <t>CO1-G7C</t>
  </si>
  <si>
    <t>CO1-G8</t>
  </si>
  <si>
    <t>CO1-G11</t>
  </si>
  <si>
    <t>Glucose, directly from cryotube</t>
  </si>
  <si>
    <t>7 subcultures glucose and 1 on CO</t>
  </si>
  <si>
    <t>8 subcultures glucose</t>
  </si>
  <si>
    <t>11 subcultures glucose</t>
  </si>
  <si>
    <t>CO1-G10C6</t>
  </si>
  <si>
    <r>
      <t xml:space="preserve">P1/P2 Junction
</t>
    </r>
    <r>
      <rPr>
        <sz val="9"/>
        <color theme="1"/>
        <rFont val="Arial"/>
        <family val="2"/>
      </rPr>
      <t>(Reads per Gb)</t>
    </r>
  </si>
  <si>
    <r>
      <t xml:space="preserve">P3/P4 Junction
</t>
    </r>
    <r>
      <rPr>
        <sz val="9"/>
        <color theme="1"/>
        <rFont val="Arial"/>
        <family val="2"/>
      </rPr>
      <t>(Reads per Gb)</t>
    </r>
  </si>
  <si>
    <t>#Bases_trimmed</t>
  </si>
  <si>
    <t>10 subcultures glucose and 6 on CO</t>
  </si>
  <si>
    <t>P1/P2_Junction_#Reads</t>
  </si>
  <si>
    <t>P3/P4_Junction_#Reads</t>
  </si>
  <si>
    <t>0:0:50</t>
  </si>
  <si>
    <t>CO-1 + SPF-B017</t>
  </si>
  <si>
    <t xml:space="preserve">Biomass formation of non-transformed and transformed CO-1 after 3 days at 55°C in serum bottles (mineral medium) under various gas mixtures. </t>
  </si>
  <si>
    <t>Uncropped gel - Ladder: Generuler 1kb Plus DNA Ladder (SM1331).</t>
  </si>
  <si>
    <t>PCR assay on DNA extracted from non-transformed and transformed CO-1. Shown are PCR targeting SPF-B017, a CO-1-specific deletion, as well as both TnCO-1-specific junctions. NTC: no template control.</t>
  </si>
  <si>
    <t>DNA Template</t>
  </si>
  <si>
    <t>Lane #</t>
  </si>
  <si>
    <t>SPF-B017</t>
  </si>
  <si>
    <t>NTC</t>
  </si>
  <si>
    <t xml:space="preserve">Genome editing pipeline: direct selection of prototrophic cells, versus coupled selection of prototrophy and carboxydotrophy. The first bar plot shows OD660 after 1 month of selection without uracil at 66°C under 2 bar 50% CO. The second bar plot shows the carboxydotrophic growth of strain Ech2KI after 3 days in triplicate serum bottles fermentations under 50% CO in mineral medium, starting from OD660 = 0.03. NTC: no template control. </t>
  </si>
  <si>
    <t>Bar plot 1 (CO + uracil prototrophy co-selection)</t>
  </si>
  <si>
    <r>
      <t>OD</t>
    </r>
    <r>
      <rPr>
        <vertAlign val="subscript"/>
        <sz val="11"/>
        <color theme="1"/>
        <rFont val="Arial"/>
        <family val="2"/>
      </rPr>
      <t>660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(Rep 1)</t>
    </r>
  </si>
  <si>
    <r>
      <t>OD</t>
    </r>
    <r>
      <rPr>
        <vertAlign val="subscript"/>
        <sz val="11"/>
        <color theme="1"/>
        <rFont val="Arial"/>
        <family val="2"/>
      </rPr>
      <t>660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(Rep 2)</t>
    </r>
  </si>
  <si>
    <r>
      <t>PyrE</t>
    </r>
    <r>
      <rPr>
        <vertAlign val="subscript"/>
        <sz val="11"/>
        <color theme="1"/>
        <rFont val="Arial"/>
        <family val="2"/>
      </rPr>
      <t>KIpop</t>
    </r>
  </si>
  <si>
    <r>
      <t>Ech2</t>
    </r>
    <r>
      <rPr>
        <vertAlign val="subscript"/>
        <sz val="11"/>
        <color theme="1"/>
        <rFont val="Arial"/>
        <family val="2"/>
      </rPr>
      <t>KIpop</t>
    </r>
  </si>
  <si>
    <t>Ech2KI</t>
  </si>
  <si>
    <t>Bar plot 2 (Single clone fermentation, 50% CO)</t>
  </si>
  <si>
    <r>
      <t>OD</t>
    </r>
    <r>
      <rPr>
        <vertAlign val="subscript"/>
        <sz val="11"/>
        <color theme="1"/>
        <rFont val="Arial"/>
        <family val="2"/>
      </rPr>
      <t>660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(Rep 3)</t>
    </r>
  </si>
  <si>
    <t>CO-2</t>
  </si>
  <si>
    <t>CO-3</t>
  </si>
  <si>
    <t xml:space="preserve">Transcriptomic snapshot of the ech2 locus in the PyrEKI, CO-1 and Ech2KI strains. TPM values as well as significance from differential expression analysis are shown. **: Benjamini and Hochberg adjusted p-value &lt; 0.01; ***: adjusted p-value &lt; 0.001; ns: not significant, adjusted p-value &gt; 0.05. </t>
  </si>
  <si>
    <t>ech2D</t>
  </si>
  <si>
    <t>ech2E</t>
  </si>
  <si>
    <t>hycB2</t>
  </si>
  <si>
    <t>ech2A1</t>
  </si>
  <si>
    <t>ech2A2</t>
  </si>
  <si>
    <t>ech2C</t>
  </si>
  <si>
    <t>ech2B</t>
  </si>
  <si>
    <t>ech2F</t>
  </si>
  <si>
    <t>Gene</t>
  </si>
  <si>
    <t>TPM
(Rep 1)</t>
  </si>
  <si>
    <t>TPM
(Rep 2)</t>
  </si>
  <si>
    <r>
      <t>PyrE</t>
    </r>
    <r>
      <rPr>
        <vertAlign val="subscript"/>
        <sz val="11"/>
        <rFont val="Arial"/>
        <family val="2"/>
      </rPr>
      <t>KI</t>
    </r>
  </si>
  <si>
    <r>
      <t>Ech2</t>
    </r>
    <r>
      <rPr>
        <vertAlign val="subscript"/>
        <sz val="11"/>
        <rFont val="Arial"/>
        <family val="2"/>
      </rPr>
      <t>KI</t>
    </r>
  </si>
  <si>
    <t>adj. p-values</t>
  </si>
  <si>
    <t>Ech2KI vs PyrEKI</t>
  </si>
  <si>
    <t>Ech2KI vs CO-1</t>
  </si>
  <si>
    <t>a) Syngas</t>
  </si>
  <si>
    <t>Time [h]</t>
  </si>
  <si>
    <t>b) CO</t>
  </si>
  <si>
    <r>
      <t>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
[mmol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  <r>
      <rPr>
        <b/>
        <vertAlign val="subscript"/>
        <sz val="11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Rep 1</t>
    </r>
  </si>
  <si>
    <r>
      <t>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
[mmol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  <r>
      <rPr>
        <b/>
        <vertAlign val="subscript"/>
        <sz val="11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Rep 2</t>
    </r>
  </si>
  <si>
    <r>
      <t>CO 
[mmol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  <r>
      <rPr>
        <b/>
        <vertAlign val="subscript"/>
        <sz val="11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Rep 1</t>
    </r>
  </si>
  <si>
    <r>
      <t>CO 
[mmol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  <r>
      <rPr>
        <b/>
        <vertAlign val="subscript"/>
        <sz val="11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Rep 2</t>
    </r>
  </si>
  <si>
    <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
[mmol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  <r>
      <rPr>
        <b/>
        <vertAlign val="subscript"/>
        <sz val="11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Rep 1</t>
    </r>
  </si>
  <si>
    <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
[mmol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  <r>
      <rPr>
        <b/>
        <vertAlign val="subscript"/>
        <sz val="11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Rep 2</t>
    </r>
  </si>
  <si>
    <t xml:space="preserve">Gas uptake (positive) and production (negative) rates on syngas (c) and CO (d). </t>
  </si>
  <si>
    <r>
      <t>Acetate [g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]
</t>
    </r>
    <r>
      <rPr>
        <b/>
        <sz val="9"/>
        <color theme="1"/>
        <rFont val="Arial"/>
        <family val="2"/>
      </rPr>
      <t>Rep 1</t>
    </r>
  </si>
  <si>
    <r>
      <t>Acetate [g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]
</t>
    </r>
    <r>
      <rPr>
        <b/>
        <sz val="9"/>
        <color theme="1"/>
        <rFont val="Arial"/>
        <family val="2"/>
      </rPr>
      <t>Rep 2</t>
    </r>
  </si>
  <si>
    <t>Gas/stirrer</t>
  </si>
  <si>
    <t>Replicate #</t>
  </si>
  <si>
    <t>C-balance</t>
  </si>
  <si>
    <t>Rep 1</t>
  </si>
  <si>
    <t>Rep 2</t>
  </si>
  <si>
    <t>Rep 3</t>
  </si>
  <si>
    <t>---</t>
  </si>
  <si>
    <t>Syngas</t>
  </si>
  <si>
    <r>
      <t>D [h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</si>
  <si>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Biomass [g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</si>
  <si>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Acetate [g 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</si>
  <si>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q</t>
    </r>
    <r>
      <rPr>
        <b/>
        <vertAlign val="subscript"/>
        <sz val="11"/>
        <color theme="1"/>
        <rFont val="Arial"/>
        <family val="2"/>
      </rPr>
      <t>H2</t>
    </r>
    <r>
      <rPr>
        <b/>
        <sz val="11"/>
        <color theme="1"/>
        <rFont val="Arial"/>
        <family val="2"/>
      </rPr>
      <t xml:space="preserve"> [mmol g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</si>
  <si>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q</t>
    </r>
    <r>
      <rPr>
        <b/>
        <vertAlign val="subscript"/>
        <sz val="11"/>
        <color theme="1"/>
        <rFont val="Arial"/>
        <family val="2"/>
      </rPr>
      <t>CO2</t>
    </r>
    <r>
      <rPr>
        <b/>
        <sz val="11"/>
        <color theme="1"/>
        <rFont val="Arial"/>
        <family val="2"/>
      </rPr>
      <t xml:space="preserve"> [mmol g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</si>
  <si>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q</t>
    </r>
    <r>
      <rPr>
        <b/>
        <vertAlign val="subscript"/>
        <sz val="11"/>
        <color theme="1"/>
        <rFont val="Arial"/>
        <family val="2"/>
      </rPr>
      <t>CO</t>
    </r>
    <r>
      <rPr>
        <b/>
        <sz val="11"/>
        <color theme="1"/>
        <rFont val="Arial"/>
        <family val="2"/>
      </rPr>
      <t xml:space="preserve"> [mmol g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</si>
  <si>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q</t>
    </r>
    <r>
      <rPr>
        <b/>
        <vertAlign val="subscript"/>
        <sz val="11"/>
        <color theme="1"/>
        <rFont val="Arial"/>
        <family val="2"/>
      </rPr>
      <t>Ace</t>
    </r>
    <r>
      <rPr>
        <b/>
        <sz val="11"/>
        <color theme="1"/>
        <rFont val="Arial"/>
        <family val="2"/>
      </rPr>
      <t xml:space="preserve"> [mmol g</t>
    </r>
    <r>
      <rPr>
        <b/>
        <vertAlign val="superscript"/>
        <sz val="11"/>
        <color theme="1"/>
        <rFont val="Arial"/>
        <family val="2"/>
      </rPr>
      <t>-1</t>
    </r>
    <r>
      <rPr>
        <b/>
        <vertAlign val="subscript"/>
        <sz val="11"/>
        <color theme="1"/>
        <rFont val="Arial"/>
        <family val="2"/>
      </rPr>
      <t xml:space="preserve"> h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</si>
  <si>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Y</t>
    </r>
    <r>
      <rPr>
        <b/>
        <vertAlign val="subscript"/>
        <sz val="11"/>
        <color theme="1"/>
        <rFont val="Arial"/>
        <family val="2"/>
      </rPr>
      <t>Ace/Biomass</t>
    </r>
    <r>
      <rPr>
        <b/>
        <sz val="11"/>
        <color theme="1"/>
        <rFont val="Arial"/>
        <family val="2"/>
      </rPr>
      <t xml:space="preserve"> [mol g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</si>
  <si>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/CO</t>
    </r>
    <r>
      <rPr>
        <vertAlign val="subscript"/>
        <sz val="11"/>
        <color theme="1"/>
        <rFont val="Arial"/>
        <family val="2"/>
      </rPr>
      <t>2</t>
    </r>
  </si>
  <si>
    <r>
      <t>3</t>
    </r>
    <r>
      <rPr>
        <vertAlign val="superscript"/>
        <sz val="11"/>
        <color theme="1"/>
        <rFont val="Arial"/>
        <family val="2"/>
      </rPr>
      <t>a</t>
    </r>
  </si>
  <si>
    <r>
      <t>Y</t>
    </r>
    <r>
      <rPr>
        <b/>
        <vertAlign val="subscript"/>
        <sz val="11"/>
        <color theme="1"/>
        <rFont val="Arial"/>
        <family val="2"/>
      </rPr>
      <t>Biomass/S</t>
    </r>
    <r>
      <rPr>
        <b/>
        <sz val="11"/>
        <color theme="1"/>
        <rFont val="Arial"/>
        <family val="2"/>
      </rPr>
      <t xml:space="preserve"> [g mol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]</t>
    </r>
  </si>
  <si>
    <r>
      <t>Biomass formation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of adapted populations and clones after 3 days in serum bottles (chemically defined mineral medium without yeast extract and vitamins) under various gas mixtures, starting from OD</t>
    </r>
    <r>
      <rPr>
        <vertAlign val="subscript"/>
        <sz val="11"/>
        <rFont val="Arial"/>
        <family val="2"/>
      </rPr>
      <t>660</t>
    </r>
    <r>
      <rPr>
        <sz val="11"/>
        <rFont val="Arial"/>
        <family val="2"/>
      </rPr>
      <t xml:space="preserve"> = 0.01.</t>
    </r>
  </si>
  <si>
    <r>
      <t>Biomass (OD</t>
    </r>
    <r>
      <rPr>
        <vertAlign val="subscript"/>
        <sz val="11"/>
        <color theme="1"/>
        <rFont val="Arial"/>
        <family val="2"/>
      </rPr>
      <t>600</t>
    </r>
    <r>
      <rPr>
        <sz val="11"/>
        <color theme="1"/>
        <rFont val="Arial"/>
        <family val="2"/>
      </rPr>
      <t>) and acetate formation on syngas (a) and CO (b).</t>
    </r>
  </si>
  <si>
    <r>
      <t>Validation of the presence of TnCO-1 in CO-1 DNA by PCR. Tn</t>
    </r>
    <r>
      <rPr>
        <vertAlign val="subscript"/>
        <sz val="11"/>
        <color theme="1"/>
        <rFont val="Arial"/>
        <family val="2"/>
      </rPr>
      <t>CO-1</t>
    </r>
    <r>
      <rPr>
        <sz val="11"/>
        <color theme="1"/>
        <rFont val="Arial"/>
        <family val="2"/>
      </rPr>
      <t>-specific junctions were amplified using P1/P2 and P3/P4 primers. NTC: no template control.</t>
    </r>
  </si>
  <si>
    <r>
      <t>Data from steady-state chemostat cultivations of G-1 and CO-1 grown on mineral medium using 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/CO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, syngas or CO. </t>
    </r>
  </si>
  <si>
    <t>Growth of strains CO-1, CO-2 and CO-3 in serum bottles with 2 bar 100 % CO.</t>
  </si>
  <si>
    <t>Computed using Microsoft Excel.</t>
  </si>
  <si>
    <r>
      <rPr>
        <vertAlign val="superscript"/>
        <sz val="10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no biomass data available for replicate 3: biomass, specific rates, yields and C-balance calculated from two replicates</t>
    </r>
  </si>
  <si>
    <r>
      <t xml:space="preserve">Genotyping of clones obtained directly after transformation of the Ech2KI DNA template. PCR on gDNA targeting the </t>
    </r>
    <r>
      <rPr>
        <i/>
        <sz val="12"/>
        <color theme="1"/>
        <rFont val="Arial"/>
        <family val="2"/>
      </rPr>
      <t>pyrE</t>
    </r>
    <r>
      <rPr>
        <sz val="12"/>
        <color theme="1"/>
        <rFont val="Arial"/>
        <family val="2"/>
      </rPr>
      <t xml:space="preserve"> locus. Controls: PyrEKI (KI of </t>
    </r>
    <r>
      <rPr>
        <i/>
        <sz val="12"/>
        <color theme="1"/>
        <rFont val="Arial"/>
        <family val="2"/>
      </rPr>
      <t>pyrE</t>
    </r>
    <r>
      <rPr>
        <sz val="12"/>
        <color theme="1"/>
        <rFont val="Arial"/>
        <family val="2"/>
      </rPr>
      <t xml:space="preserve"> without </t>
    </r>
    <r>
      <rPr>
        <i/>
        <sz val="12"/>
        <color theme="1"/>
        <rFont val="Arial"/>
        <family val="2"/>
      </rPr>
      <t>ech2</t>
    </r>
    <r>
      <rPr>
        <sz val="12"/>
        <color theme="1"/>
        <rFont val="Arial"/>
        <family val="2"/>
      </rPr>
      <t xml:space="preserve"> subunit genes), G-1 (WT), G-1 Δ</t>
    </r>
    <r>
      <rPr>
        <i/>
        <sz val="12"/>
        <color theme="1"/>
        <rFont val="Arial"/>
        <family val="2"/>
      </rPr>
      <t>pyrE</t>
    </r>
    <r>
      <rPr>
        <sz val="12"/>
        <color theme="1"/>
        <rFont val="Arial"/>
        <family val="2"/>
      </rPr>
      <t xml:space="preserve"> (recipient strain), NTC: no template control. Expected sizes are indicated with an arrow.</t>
    </r>
  </si>
  <si>
    <t xml:space="preserve">Steady-state transcriptomics view of metabolism in G-1 and CO-1 strains. </t>
  </si>
  <si>
    <r>
      <t>Central metabolism comprising the WLP as well as genes involved in energy conservation are shown. Mean TPM values as well as fold changes from the differential expression analysis (DESeq2) for G-1 (H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/CO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) and CO-1 (CO) are described as a heat map. </t>
    </r>
  </si>
  <si>
    <t xml:space="preserve">Central metabolism comprising the WLP as well as genes involved in energy conservation are shown. Mean TPM values as well as fold changes from differential expression analysis (DESeq2) for G-1 (syngas) and CO-1 (syngas) are described as a heat map. </t>
  </si>
  <si>
    <t>G-1 (H2/CO2)</t>
  </si>
  <si>
    <t>CO-1 (CO)</t>
  </si>
  <si>
    <t>TPM
(Rep 3)</t>
  </si>
  <si>
    <t>Differential Expression</t>
  </si>
  <si>
    <t>Log2(FC)</t>
  </si>
  <si>
    <t>TKV_RS09715</t>
  </si>
  <si>
    <t>TKV_RS09720</t>
  </si>
  <si>
    <t>TKV_RS09725</t>
  </si>
  <si>
    <t>TKV_RS09730</t>
  </si>
  <si>
    <t>TKV_RS09735</t>
  </si>
  <si>
    <t>TKV_RS09705</t>
  </si>
  <si>
    <t>TKV_RS09695</t>
  </si>
  <si>
    <t>TKV_RS09690</t>
  </si>
  <si>
    <t>TKV_RS09680</t>
  </si>
  <si>
    <t>TKV_RS09685</t>
  </si>
  <si>
    <t>TKV_RS09655</t>
  </si>
  <si>
    <t>TKV_RS09660</t>
  </si>
  <si>
    <t>TKV_RS09665</t>
  </si>
  <si>
    <t>TKV_RS09650</t>
  </si>
  <si>
    <t>TKV_RS09790</t>
  </si>
  <si>
    <t>TKV_RS09795</t>
  </si>
  <si>
    <t>TKV_RS09800</t>
  </si>
  <si>
    <t>TKV_RS09535</t>
  </si>
  <si>
    <t>TKV_RS09540</t>
  </si>
  <si>
    <t>TKV_RS09545</t>
  </si>
  <si>
    <t>TKV_RS09580</t>
  </si>
  <si>
    <t>TKV_RS09585</t>
  </si>
  <si>
    <t>TKV_RS09590</t>
  </si>
  <si>
    <t>TKV_RS09595</t>
  </si>
  <si>
    <t>TKV_RS09600</t>
  </si>
  <si>
    <t>TKV_RS09605</t>
  </si>
  <si>
    <t>TKV_RS09610</t>
  </si>
  <si>
    <t>TKV_RS09615</t>
  </si>
  <si>
    <t>TKV_RS03140</t>
  </si>
  <si>
    <t>TKV_RS03135</t>
  </si>
  <si>
    <t>TKV_RS03130</t>
  </si>
  <si>
    <t>TKV_RS03125</t>
  </si>
  <si>
    <t>TKV_RS03120</t>
  </si>
  <si>
    <t>TKV_RS03115</t>
  </si>
  <si>
    <t>TKV_RS03110</t>
  </si>
  <si>
    <t>TKV_RS03105</t>
  </si>
  <si>
    <t>TKV_RS06775</t>
  </si>
  <si>
    <t>TKV_RS06770</t>
  </si>
  <si>
    <t>TKV_RS03880</t>
  </si>
  <si>
    <t>TKV_RS03875</t>
  </si>
  <si>
    <t>TKV_RS10870</t>
  </si>
  <si>
    <t>TKV_RS10875</t>
  </si>
  <si>
    <t>TKV_RS00615</t>
  </si>
  <si>
    <t>TKV_RS00620</t>
  </si>
  <si>
    <t>TKV_RS00625</t>
  </si>
  <si>
    <t>TKV_RS00630</t>
  </si>
  <si>
    <t>TKV_RS00635</t>
  </si>
  <si>
    <t>G-1 (syngas)</t>
  </si>
  <si>
    <t>CO-1 (syngas)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</si>
</sst>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yyyy\-mm\-dd;@"/>
    <numFmt numFmtId="166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bscript"/>
      <sz val="11"/>
      <name val="Arial"/>
      <family val="2"/>
    </font>
    <font>
      <i/>
      <sz val="1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40000"/>
        <bgColor indexed="64"/>
      </patternFill>
    </fill>
    <fill>
      <patternFill patternType="solid">
        <fgColor rgb="FFFD8181"/>
        <bgColor indexed="64"/>
      </patternFill>
    </fill>
    <fill>
      <patternFill patternType="solid">
        <fgColor rgb="FFFCD0D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2" fontId="0" fillId="0" borderId="0" xfId="0" applyNumberForma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2" fontId="7" fillId="0" borderId="0" xfId="0" applyNumberFormat="1" applyFont="1"/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6" fontId="7" fillId="4" borderId="0" xfId="0" applyNumberFormat="1" applyFont="1" applyFill="1" applyAlignment="1">
      <alignment horizontal="center" vertical="center"/>
    </xf>
    <xf numFmtId="46" fontId="7" fillId="5" borderId="0" xfId="0" applyNumberFormat="1" applyFont="1" applyFill="1" applyAlignment="1">
      <alignment horizontal="center" vertical="center"/>
    </xf>
    <xf numFmtId="46" fontId="7" fillId="6" borderId="0" xfId="0" applyNumberFormat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5" fillId="0" borderId="0" xfId="0" applyFont="1"/>
    <xf numFmtId="2" fontId="10" fillId="0" borderId="0" xfId="0" applyNumberFormat="1" applyFont="1"/>
    <xf numFmtId="0" fontId="7" fillId="0" borderId="0" xfId="0" applyFont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5" fontId="0" fillId="0" borderId="0" xfId="0" applyNumberFormat="1"/>
    <xf numFmtId="1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0" fillId="0" borderId="2" xfId="0" applyBorder="1"/>
    <xf numFmtId="11" fontId="10" fillId="2" borderId="2" xfId="0" applyNumberFormat="1" applyFont="1" applyFill="1" applyBorder="1" applyAlignment="1">
      <alignment horizontal="center" vertical="center"/>
    </xf>
    <xf numFmtId="11" fontId="10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66" fontId="7" fillId="2" borderId="0" xfId="0" applyNumberFormat="1" applyFont="1" applyFill="1" applyAlignment="1">
      <alignment horizontal="center"/>
    </xf>
    <xf numFmtId="166" fontId="7" fillId="2" borderId="1" xfId="0" applyNumberFormat="1" applyFont="1" applyFill="1" applyBorder="1" applyAlignment="1">
      <alignment horizontal="center"/>
    </xf>
    <xf numFmtId="166" fontId="10" fillId="2" borderId="0" xfId="0" applyNumberFormat="1" applyFont="1" applyFill="1" applyAlignment="1">
      <alignment horizontal="center"/>
    </xf>
    <xf numFmtId="166" fontId="10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2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4" xfId="0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/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7" xfId="0" quotePrefix="1" applyNumberFormat="1" applyFont="1" applyBorder="1" applyAlignment="1">
      <alignment horizontal="center" vertical="center"/>
    </xf>
    <xf numFmtId="164" fontId="2" fillId="0" borderId="0" xfId="0" quotePrefix="1" applyNumberFormat="1" applyFont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2" fontId="2" fillId="0" borderId="0" xfId="0" quotePrefix="1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quotePrefix="1" applyNumberFormat="1" applyFont="1" applyFill="1" applyAlignment="1">
      <alignment horizontal="center" vertical="center"/>
    </xf>
    <xf numFmtId="164" fontId="2" fillId="2" borderId="6" xfId="0" quotePrefix="1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2" fontId="2" fillId="6" borderId="11" xfId="0" applyNumberFormat="1" applyFont="1" applyFill="1" applyBorder="1" applyAlignment="1">
      <alignment horizontal="center" vertical="center"/>
    </xf>
    <xf numFmtId="1" fontId="2" fillId="6" borderId="6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2" fontId="2" fillId="6" borderId="0" xfId="0" applyNumberFormat="1" applyFont="1" applyFill="1" applyAlignment="1">
      <alignment horizontal="center" vertical="center"/>
    </xf>
    <xf numFmtId="0" fontId="18" fillId="0" borderId="0" xfId="0" applyFont="1"/>
    <xf numFmtId="0" fontId="1" fillId="0" borderId="0" xfId="0" applyFont="1"/>
    <xf numFmtId="11" fontId="10" fillId="2" borderId="1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164" fontId="10" fillId="7" borderId="2" xfId="0" applyNumberFormat="1" applyFont="1" applyFill="1" applyBorder="1" applyAlignment="1">
      <alignment horizontal="center" vertical="center"/>
    </xf>
    <xf numFmtId="164" fontId="10" fillId="7" borderId="0" xfId="0" applyNumberFormat="1" applyFont="1" applyFill="1" applyAlignment="1">
      <alignment horizontal="center" vertical="center"/>
    </xf>
    <xf numFmtId="164" fontId="10" fillId="7" borderId="4" xfId="0" applyNumberFormat="1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2" fontId="10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CC"/>
      <color rgb="FFFCD0D0"/>
      <color rgb="FFFD8181"/>
      <color rgb="FFF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761267</xdr:colOff>
      <xdr:row>30</xdr:row>
      <xdr:rowOff>174855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079D615-865D-6617-DE73-BFC8C1464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9493"/>
          <a:ext cx="4580470" cy="4767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4</xdr:row>
      <xdr:rowOff>115454</xdr:rowOff>
    </xdr:from>
    <xdr:to>
      <xdr:col>9</xdr:col>
      <xdr:colOff>173182</xdr:colOff>
      <xdr:row>29</xdr:row>
      <xdr:rowOff>80581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4A5E803-AC44-8FFA-D10E-B853B7995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4" y="856287"/>
          <a:ext cx="6908030" cy="45352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8</xdr:col>
      <xdr:colOff>552450</xdr:colOff>
      <xdr:row>34</xdr:row>
      <xdr:rowOff>1889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4C90E4C-13DF-8AA7-B356-5937DAA36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4900"/>
          <a:ext cx="6648450" cy="51580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14</xdr:row>
      <xdr:rowOff>177801</xdr:rowOff>
    </xdr:from>
    <xdr:to>
      <xdr:col>4</xdr:col>
      <xdr:colOff>506119</xdr:colOff>
      <xdr:row>37</xdr:row>
      <xdr:rowOff>101601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1D13CE0-604C-64FD-F227-8909D7EB5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1" y="2959101"/>
          <a:ext cx="3389018" cy="4159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349251</xdr:colOff>
      <xdr:row>5</xdr:row>
      <xdr:rowOff>101600</xdr:rowOff>
    </xdr:from>
    <xdr:to>
      <xdr:col>8</xdr:col>
      <xdr:colOff>31751</xdr:colOff>
      <xdr:row>41</xdr:row>
      <xdr:rowOff>79824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480FDDD-0864-2FED-8663-FF6F8F717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1" y="1035050"/>
          <a:ext cx="5778500" cy="6607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zoomScaleNormal="100" workbookViewId="0"/>
  </sheetViews>
  <sheetFormatPr defaultColWidth="8.7265625" defaultRowHeight="14.5" x14ac:dyDescent="0.35"/>
  <cols>
    <col min="1" max="1" width="14.54296875" customWidth="1"/>
    <col min="2" max="2" width="13.54296875" customWidth="1"/>
    <col min="5" max="5" width="11.453125" customWidth="1"/>
    <col min="8" max="8" width="14.54296875" customWidth="1"/>
    <col min="9" max="9" width="13.54296875" customWidth="1"/>
    <col min="10" max="11" width="8.7265625" style="55"/>
    <col min="12" max="12" width="11.453125" style="55" customWidth="1"/>
    <col min="13" max="13" width="8.7265625" style="55"/>
  </cols>
  <sheetData>
    <row r="1" spans="1:32" ht="16" x14ac:dyDescent="0.4">
      <c r="A1" s="70" t="s">
        <v>115</v>
      </c>
    </row>
    <row r="2" spans="1:32" x14ac:dyDescent="0.35">
      <c r="A2" s="61" t="s">
        <v>0</v>
      </c>
    </row>
    <row r="4" spans="1:32" x14ac:dyDescent="0.35">
      <c r="A4" s="4" t="s">
        <v>3</v>
      </c>
      <c r="B4" s="5"/>
      <c r="C4" s="5"/>
      <c r="D4" s="5"/>
      <c r="E4" s="5"/>
      <c r="F4" s="5"/>
      <c r="H4" s="4" t="s">
        <v>4</v>
      </c>
    </row>
    <row r="5" spans="1:32" x14ac:dyDescent="0.35">
      <c r="A5" s="5"/>
      <c r="B5" s="5"/>
      <c r="C5" s="120" t="s">
        <v>2</v>
      </c>
      <c r="D5" s="120"/>
      <c r="E5" s="120"/>
      <c r="F5" s="4"/>
      <c r="H5" s="5"/>
      <c r="I5" s="5"/>
      <c r="J5" s="120" t="s">
        <v>2</v>
      </c>
      <c r="K5" s="120"/>
      <c r="L5" s="120"/>
      <c r="M5" s="56"/>
    </row>
    <row r="6" spans="1:32" ht="31" x14ac:dyDescent="0.35">
      <c r="A6" s="9" t="s">
        <v>18</v>
      </c>
      <c r="B6" s="10" t="s">
        <v>10</v>
      </c>
      <c r="C6" s="11" t="s">
        <v>8</v>
      </c>
      <c r="D6" s="11" t="s">
        <v>7</v>
      </c>
      <c r="E6" s="11" t="s">
        <v>1</v>
      </c>
      <c r="F6" s="9" t="s">
        <v>9</v>
      </c>
      <c r="H6" s="9" t="s">
        <v>18</v>
      </c>
      <c r="I6" s="10" t="s">
        <v>10</v>
      </c>
      <c r="J6" s="11" t="s">
        <v>8</v>
      </c>
      <c r="K6" s="11" t="s">
        <v>7</v>
      </c>
      <c r="L6" s="11" t="s">
        <v>1</v>
      </c>
      <c r="M6" s="9" t="s">
        <v>9</v>
      </c>
    </row>
    <row r="7" spans="1:32" ht="17" x14ac:dyDescent="0.35">
      <c r="A7" s="14">
        <v>3.3472222222222223</v>
      </c>
      <c r="B7" s="6" t="s">
        <v>5</v>
      </c>
      <c r="C7" s="28">
        <v>0.24399999999999999</v>
      </c>
      <c r="D7" s="28">
        <v>0.253</v>
      </c>
      <c r="E7" s="28">
        <f>AVERAGE(C7:D7)</f>
        <v>0.2485</v>
      </c>
      <c r="F7" s="29">
        <f>_xlfn.STDEV.S(C7:D7)</f>
        <v>6.3639610306789329E-3</v>
      </c>
      <c r="G7" s="2"/>
      <c r="H7" s="14">
        <v>3.3472222222222223</v>
      </c>
      <c r="I7" s="6" t="s">
        <v>14</v>
      </c>
      <c r="J7" s="57">
        <v>0.27900000000000003</v>
      </c>
      <c r="K7" s="57">
        <v>0.26500000000000001</v>
      </c>
      <c r="L7" s="28">
        <f>AVERAGE(J7:K7)</f>
        <v>0.27200000000000002</v>
      </c>
      <c r="M7" s="29">
        <f>_xlfn.STDEV.S(J7:K7)</f>
        <v>9.8994949366116736E-3</v>
      </c>
      <c r="P7" s="3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17" x14ac:dyDescent="0.35">
      <c r="A8" s="13">
        <v>2.465636574074074</v>
      </c>
      <c r="B8" s="6" t="s">
        <v>5</v>
      </c>
      <c r="C8" s="28">
        <v>0.21</v>
      </c>
      <c r="D8" s="28">
        <v>0.25800000000000001</v>
      </c>
      <c r="E8" s="28">
        <f t="shared" ref="E8:E22" si="0">AVERAGE(C8:D8)</f>
        <v>0.23399999999999999</v>
      </c>
      <c r="F8" s="29">
        <f t="shared" ref="F8:F22" si="1">_xlfn.STDEV.S(C8:D8)</f>
        <v>3.3941125496954286E-2</v>
      </c>
      <c r="G8" s="2"/>
      <c r="H8" s="13">
        <v>2.465636574074074</v>
      </c>
      <c r="I8" s="6" t="s">
        <v>14</v>
      </c>
      <c r="J8" s="57">
        <v>0.18966666666666665</v>
      </c>
      <c r="K8" s="57">
        <v>0.10933333333333334</v>
      </c>
      <c r="L8" s="28">
        <f t="shared" ref="L8:L22" si="2">AVERAGE(J8:K8)</f>
        <v>0.14949999999999999</v>
      </c>
      <c r="M8" s="29">
        <f t="shared" ref="M8:M22" si="3">_xlfn.STDEV.S(J8:K8)</f>
        <v>5.6804244755319311E-2</v>
      </c>
      <c r="P8" s="3"/>
    </row>
    <row r="9" spans="1:32" ht="17" x14ac:dyDescent="0.35">
      <c r="A9" s="12">
        <v>1.0596064814814814</v>
      </c>
      <c r="B9" s="6" t="s">
        <v>5</v>
      </c>
      <c r="C9" s="28">
        <v>5.2999999999999999E-2</v>
      </c>
      <c r="D9" s="28">
        <v>5.7000000000000002E-2</v>
      </c>
      <c r="E9" s="28">
        <f t="shared" si="0"/>
        <v>5.5E-2</v>
      </c>
      <c r="F9" s="29">
        <f t="shared" si="1"/>
        <v>2.8284271247461927E-3</v>
      </c>
      <c r="G9" s="2"/>
      <c r="H9" s="12">
        <v>1.0596064814814814</v>
      </c>
      <c r="I9" s="6" t="s">
        <v>14</v>
      </c>
      <c r="J9" s="57">
        <v>2.4E-2</v>
      </c>
      <c r="K9" s="57">
        <v>2.5000000000000001E-2</v>
      </c>
      <c r="L9" s="28">
        <f t="shared" si="2"/>
        <v>2.4500000000000001E-2</v>
      </c>
      <c r="M9" s="29">
        <f t="shared" si="3"/>
        <v>7.0710678118654816E-4</v>
      </c>
      <c r="P9" s="3"/>
    </row>
    <row r="10" spans="1:32" ht="17" x14ac:dyDescent="0.35">
      <c r="A10" s="15" t="s">
        <v>6</v>
      </c>
      <c r="B10" s="10" t="s">
        <v>5</v>
      </c>
      <c r="C10" s="33">
        <f>AVERAGE(0.006,0.006,0.006)</f>
        <v>6.000000000000001E-3</v>
      </c>
      <c r="D10" s="33">
        <f>AVERAGE(0.027,0.026,0.027)</f>
        <v>2.6666666666666668E-2</v>
      </c>
      <c r="E10" s="33">
        <f t="shared" si="0"/>
        <v>1.6333333333333335E-2</v>
      </c>
      <c r="F10" s="34">
        <f t="shared" si="1"/>
        <v>1.4613540144521984E-2</v>
      </c>
      <c r="G10" s="2"/>
      <c r="H10" s="15" t="s">
        <v>6</v>
      </c>
      <c r="I10" s="10" t="s">
        <v>14</v>
      </c>
      <c r="J10" s="58">
        <v>1.7999999999999999E-2</v>
      </c>
      <c r="K10" s="58">
        <v>1.9E-2</v>
      </c>
      <c r="L10" s="33">
        <f t="shared" si="2"/>
        <v>1.8499999999999999E-2</v>
      </c>
      <c r="M10" s="34">
        <f t="shared" si="3"/>
        <v>7.0710678118654816E-4</v>
      </c>
      <c r="P10" s="3"/>
    </row>
    <row r="11" spans="1:32" ht="17" x14ac:dyDescent="0.35">
      <c r="A11" s="14">
        <v>3.3472222222222223</v>
      </c>
      <c r="B11" s="6" t="s">
        <v>11</v>
      </c>
      <c r="C11" s="28">
        <v>0.26200000000000001</v>
      </c>
      <c r="D11" s="28">
        <v>0.14699999999999999</v>
      </c>
      <c r="E11" s="28">
        <f t="shared" si="0"/>
        <v>0.20450000000000002</v>
      </c>
      <c r="F11" s="29">
        <f t="shared" si="1"/>
        <v>8.1317279836452927E-2</v>
      </c>
      <c r="G11" s="2"/>
      <c r="H11" s="14">
        <v>3.3472222222222223</v>
      </c>
      <c r="I11" s="6" t="s">
        <v>15</v>
      </c>
      <c r="J11" s="59">
        <v>0.253</v>
      </c>
      <c r="K11" s="59">
        <v>0.13200000000000001</v>
      </c>
      <c r="L11" s="28">
        <f t="shared" si="2"/>
        <v>0.1925</v>
      </c>
      <c r="M11" s="29">
        <f t="shared" si="3"/>
        <v>8.5559920523572294E-2</v>
      </c>
      <c r="P11" s="3"/>
    </row>
    <row r="12" spans="1:32" ht="17" x14ac:dyDescent="0.35">
      <c r="A12" s="13">
        <v>2.465636574074074</v>
      </c>
      <c r="B12" s="6" t="s">
        <v>11</v>
      </c>
      <c r="C12" s="28">
        <v>0.16400000000000001</v>
      </c>
      <c r="D12" s="28">
        <v>0.25700000000000001</v>
      </c>
      <c r="E12" s="28">
        <f t="shared" si="0"/>
        <v>0.21050000000000002</v>
      </c>
      <c r="F12" s="29">
        <f t="shared" si="1"/>
        <v>6.576093065034877E-2</v>
      </c>
      <c r="G12" s="2"/>
      <c r="H12" s="13">
        <v>2.465636574074074</v>
      </c>
      <c r="I12" s="6" t="s">
        <v>15</v>
      </c>
      <c r="J12" s="59">
        <v>0.16800000000000001</v>
      </c>
      <c r="K12" s="59">
        <v>0.16200000000000001</v>
      </c>
      <c r="L12" s="28">
        <f t="shared" si="2"/>
        <v>0.16500000000000001</v>
      </c>
      <c r="M12" s="29">
        <f t="shared" si="3"/>
        <v>4.2426406871192892E-3</v>
      </c>
      <c r="P12" s="3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7" x14ac:dyDescent="0.35">
      <c r="A13" s="12">
        <v>1.0596064814814814</v>
      </c>
      <c r="B13" s="6" t="s">
        <v>11</v>
      </c>
      <c r="C13" s="28">
        <v>0.19900000000000001</v>
      </c>
      <c r="D13" s="28">
        <v>0.221</v>
      </c>
      <c r="E13" s="28">
        <f t="shared" si="0"/>
        <v>0.21000000000000002</v>
      </c>
      <c r="F13" s="29">
        <f t="shared" si="1"/>
        <v>1.5556349186104039E-2</v>
      </c>
      <c r="G13" s="2"/>
      <c r="H13" s="12">
        <v>1.0596064814814814</v>
      </c>
      <c r="I13" s="6" t="s">
        <v>15</v>
      </c>
      <c r="J13" s="59">
        <v>0.32</v>
      </c>
      <c r="K13" s="59">
        <v>0.34100000000000003</v>
      </c>
      <c r="L13" s="28">
        <f t="shared" si="2"/>
        <v>0.33050000000000002</v>
      </c>
      <c r="M13" s="29">
        <f t="shared" si="3"/>
        <v>1.4849242404917511E-2</v>
      </c>
      <c r="P13" s="3"/>
    </row>
    <row r="14" spans="1:32" ht="17" x14ac:dyDescent="0.35">
      <c r="A14" s="15" t="s">
        <v>6</v>
      </c>
      <c r="B14" s="10" t="s">
        <v>11</v>
      </c>
      <c r="C14" s="33">
        <v>1.9E-2</v>
      </c>
      <c r="D14" s="33">
        <v>1.7000000000000001E-2</v>
      </c>
      <c r="E14" s="33">
        <f t="shared" si="0"/>
        <v>1.8000000000000002E-2</v>
      </c>
      <c r="F14" s="34">
        <f t="shared" si="1"/>
        <v>1.4142135623730939E-3</v>
      </c>
      <c r="G14" s="2"/>
      <c r="H14" s="15" t="s">
        <v>6</v>
      </c>
      <c r="I14" s="10" t="s">
        <v>15</v>
      </c>
      <c r="J14" s="60">
        <v>0.255</v>
      </c>
      <c r="K14" s="60">
        <v>0.47</v>
      </c>
      <c r="L14" s="33">
        <f t="shared" si="2"/>
        <v>0.36249999999999999</v>
      </c>
      <c r="M14" s="34">
        <f t="shared" si="3"/>
        <v>0.15202795795510765</v>
      </c>
      <c r="P14" s="3"/>
    </row>
    <row r="15" spans="1:32" ht="17" x14ac:dyDescent="0.35">
      <c r="A15" s="14">
        <v>3.3472222222222223</v>
      </c>
      <c r="B15" s="6" t="s">
        <v>12</v>
      </c>
      <c r="C15" s="28">
        <v>0.245</v>
      </c>
      <c r="D15" s="28">
        <v>0.14000000000000001</v>
      </c>
      <c r="E15" s="28">
        <f t="shared" si="0"/>
        <v>0.1925</v>
      </c>
      <c r="F15" s="29">
        <f t="shared" si="1"/>
        <v>7.4246212024587518E-2</v>
      </c>
      <c r="H15" s="14">
        <v>3.3472222222222223</v>
      </c>
      <c r="I15" s="6" t="s">
        <v>16</v>
      </c>
      <c r="J15" s="59">
        <v>0.19600000000000001</v>
      </c>
      <c r="K15" s="59">
        <v>0.17100000000000001</v>
      </c>
      <c r="L15" s="28">
        <f t="shared" si="2"/>
        <v>0.1835</v>
      </c>
      <c r="M15" s="29">
        <f t="shared" si="3"/>
        <v>1.7677669529663684E-2</v>
      </c>
      <c r="P15" s="3"/>
    </row>
    <row r="16" spans="1:32" ht="17" x14ac:dyDescent="0.35">
      <c r="A16" s="13">
        <v>2.465636574074074</v>
      </c>
      <c r="B16" s="6" t="s">
        <v>12</v>
      </c>
      <c r="C16" s="28">
        <v>0.189</v>
      </c>
      <c r="D16" s="28">
        <v>0.19500000000000001</v>
      </c>
      <c r="E16" s="28">
        <f t="shared" si="0"/>
        <v>0.192</v>
      </c>
      <c r="F16" s="29">
        <f t="shared" si="1"/>
        <v>4.2426406871192892E-3</v>
      </c>
      <c r="H16" s="13">
        <v>2.465636574074074</v>
      </c>
      <c r="I16" s="6" t="s">
        <v>16</v>
      </c>
      <c r="J16" s="59">
        <v>0.21099999999999999</v>
      </c>
      <c r="K16" s="59">
        <v>0.189</v>
      </c>
      <c r="L16" s="28">
        <f t="shared" si="2"/>
        <v>0.2</v>
      </c>
      <c r="M16" s="29">
        <f t="shared" si="3"/>
        <v>1.5556349186104039E-2</v>
      </c>
      <c r="P16" s="3"/>
    </row>
    <row r="17" spans="1:16" ht="17" x14ac:dyDescent="0.35">
      <c r="A17" s="12">
        <v>1.0596064814814814</v>
      </c>
      <c r="B17" s="6" t="s">
        <v>12</v>
      </c>
      <c r="C17" s="28">
        <v>0.23599999999999999</v>
      </c>
      <c r="D17" s="28">
        <v>0.27800000000000002</v>
      </c>
      <c r="E17" s="28">
        <f t="shared" si="0"/>
        <v>0.25700000000000001</v>
      </c>
      <c r="F17" s="29">
        <f t="shared" si="1"/>
        <v>2.9698484809835023E-2</v>
      </c>
      <c r="H17" s="12">
        <v>1.0596064814814814</v>
      </c>
      <c r="I17" s="6" t="s">
        <v>16</v>
      </c>
      <c r="J17" s="59">
        <v>0.22</v>
      </c>
      <c r="K17" s="59">
        <v>0.222</v>
      </c>
      <c r="L17" s="28">
        <f t="shared" si="2"/>
        <v>0.221</v>
      </c>
      <c r="M17" s="29">
        <f t="shared" si="3"/>
        <v>1.4142135623730963E-3</v>
      </c>
      <c r="P17" s="3"/>
    </row>
    <row r="18" spans="1:16" ht="17" x14ac:dyDescent="0.35">
      <c r="A18" s="15" t="s">
        <v>6</v>
      </c>
      <c r="B18" s="10" t="s">
        <v>12</v>
      </c>
      <c r="C18" s="33">
        <v>0.15</v>
      </c>
      <c r="D18" s="33">
        <v>0.11</v>
      </c>
      <c r="E18" s="33">
        <f t="shared" si="0"/>
        <v>0.13</v>
      </c>
      <c r="F18" s="34">
        <f t="shared" si="1"/>
        <v>2.8284271247461815E-2</v>
      </c>
      <c r="H18" s="15" t="s">
        <v>6</v>
      </c>
      <c r="I18" s="10" t="s">
        <v>16</v>
      </c>
      <c r="J18" s="60">
        <v>0.01</v>
      </c>
      <c r="K18" s="60">
        <v>8.7999999999999995E-2</v>
      </c>
      <c r="L18" s="33">
        <f t="shared" si="2"/>
        <v>4.8999999999999995E-2</v>
      </c>
      <c r="M18" s="34">
        <f t="shared" si="3"/>
        <v>5.5154328932550706E-2</v>
      </c>
      <c r="P18" s="3"/>
    </row>
    <row r="19" spans="1:16" ht="17" x14ac:dyDescent="0.35">
      <c r="A19" s="14">
        <v>3.3472222222222223</v>
      </c>
      <c r="B19" s="6" t="s">
        <v>13</v>
      </c>
      <c r="C19" s="28">
        <v>0.20599999999999999</v>
      </c>
      <c r="D19" s="28">
        <v>0.25700000000000001</v>
      </c>
      <c r="E19" s="28">
        <f t="shared" si="0"/>
        <v>0.23149999999999998</v>
      </c>
      <c r="F19" s="29">
        <f t="shared" si="1"/>
        <v>3.606244584051406E-2</v>
      </c>
      <c r="H19" s="14">
        <v>3.3472222222222223</v>
      </c>
      <c r="I19" s="6" t="s">
        <v>17</v>
      </c>
      <c r="J19" s="57">
        <v>0.26</v>
      </c>
      <c r="K19" s="57">
        <v>0.182</v>
      </c>
      <c r="L19" s="28">
        <f t="shared" si="2"/>
        <v>0.221</v>
      </c>
      <c r="M19" s="29">
        <f t="shared" si="3"/>
        <v>5.5154328932550734E-2</v>
      </c>
      <c r="P19" s="3"/>
    </row>
    <row r="20" spans="1:16" ht="17" x14ac:dyDescent="0.35">
      <c r="A20" s="13">
        <v>2.465636574074074</v>
      </c>
      <c r="B20" s="6" t="s">
        <v>13</v>
      </c>
      <c r="C20" s="28">
        <v>0.32100000000000001</v>
      </c>
      <c r="D20" s="28">
        <v>0.32</v>
      </c>
      <c r="E20" s="28">
        <f t="shared" si="0"/>
        <v>0.32050000000000001</v>
      </c>
      <c r="F20" s="29">
        <f t="shared" si="1"/>
        <v>7.0710678118654816E-4</v>
      </c>
      <c r="H20" s="13">
        <v>2.465636574074074</v>
      </c>
      <c r="I20" s="6" t="s">
        <v>17</v>
      </c>
      <c r="J20" s="57">
        <v>0.20599999999999999</v>
      </c>
      <c r="K20" s="57">
        <v>0.115</v>
      </c>
      <c r="L20" s="28">
        <f t="shared" si="2"/>
        <v>0.1605</v>
      </c>
      <c r="M20" s="29">
        <f t="shared" si="3"/>
        <v>6.4346717087975763E-2</v>
      </c>
      <c r="P20" s="3"/>
    </row>
    <row r="21" spans="1:16" ht="17" x14ac:dyDescent="0.35">
      <c r="A21" s="12">
        <v>1.0596064814814814</v>
      </c>
      <c r="B21" s="6" t="s">
        <v>13</v>
      </c>
      <c r="C21" s="28">
        <v>0.32100000000000001</v>
      </c>
      <c r="D21" s="28">
        <v>0.33900000000000002</v>
      </c>
      <c r="E21" s="28">
        <f t="shared" si="0"/>
        <v>0.33</v>
      </c>
      <c r="F21" s="29">
        <f t="shared" si="1"/>
        <v>1.2727922061357866E-2</v>
      </c>
      <c r="H21" s="12">
        <v>1.0596064814814814</v>
      </c>
      <c r="I21" s="6" t="s">
        <v>17</v>
      </c>
      <c r="J21" s="57">
        <v>0.20899999999999999</v>
      </c>
      <c r="K21" s="57">
        <v>0.21</v>
      </c>
      <c r="L21" s="28">
        <f t="shared" si="2"/>
        <v>0.20949999999999999</v>
      </c>
      <c r="M21" s="29">
        <f t="shared" si="3"/>
        <v>7.0710678118654816E-4</v>
      </c>
      <c r="P21" s="3"/>
    </row>
    <row r="22" spans="1:16" ht="17" x14ac:dyDescent="0.35">
      <c r="A22" s="15" t="s">
        <v>6</v>
      </c>
      <c r="B22" s="10" t="s">
        <v>13</v>
      </c>
      <c r="C22" s="33">
        <f>AVERAGE(0.147,0.145,0.146)</f>
        <v>0.14599999999999999</v>
      </c>
      <c r="D22" s="33">
        <f>AVERAGE(0.205,0.201,0.2)</f>
        <v>0.20200000000000004</v>
      </c>
      <c r="E22" s="33">
        <f t="shared" si="0"/>
        <v>0.17400000000000002</v>
      </c>
      <c r="F22" s="34">
        <f t="shared" si="1"/>
        <v>3.959797974644666E-2</v>
      </c>
      <c r="H22" s="15" t="s">
        <v>6</v>
      </c>
      <c r="I22" s="10" t="s">
        <v>17</v>
      </c>
      <c r="J22" s="58">
        <v>0.36499999999999999</v>
      </c>
      <c r="K22" s="58">
        <v>0.48799999999999999</v>
      </c>
      <c r="L22" s="33">
        <f t="shared" si="2"/>
        <v>0.42649999999999999</v>
      </c>
      <c r="M22" s="34">
        <f t="shared" si="3"/>
        <v>8.697413408594519E-2</v>
      </c>
      <c r="P22" s="3"/>
    </row>
    <row r="23" spans="1:16" x14ac:dyDescent="0.35">
      <c r="A23" s="8"/>
      <c r="B23" s="4"/>
      <c r="C23" s="7"/>
      <c r="D23" s="7"/>
      <c r="E23" s="7"/>
      <c r="F23" s="7"/>
    </row>
    <row r="24" spans="1:16" x14ac:dyDescent="0.35">
      <c r="A24" s="8"/>
      <c r="B24" s="4"/>
      <c r="C24" s="7"/>
      <c r="D24" s="7"/>
      <c r="E24" s="7"/>
      <c r="F24" s="5"/>
    </row>
    <row r="25" spans="1:16" x14ac:dyDescent="0.35">
      <c r="A25" s="8"/>
      <c r="B25" s="4"/>
      <c r="C25" s="7"/>
      <c r="D25" s="7"/>
      <c r="E25" s="7"/>
      <c r="F25" s="7"/>
    </row>
    <row r="26" spans="1:16" x14ac:dyDescent="0.35">
      <c r="A26" s="8"/>
      <c r="B26" s="4"/>
      <c r="C26" s="7"/>
      <c r="D26" s="7"/>
      <c r="E26" s="7"/>
      <c r="F26" s="5"/>
    </row>
  </sheetData>
  <mergeCells count="2">
    <mergeCell ref="C5:E5"/>
    <mergeCell ref="J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C6A2-5FA7-4653-BC08-E031180731D3}">
  <dimension ref="A1:K46"/>
  <sheetViews>
    <sheetView workbookViewId="0">
      <selection activeCell="M9" sqref="M9"/>
    </sheetView>
  </sheetViews>
  <sheetFormatPr defaultColWidth="11.453125" defaultRowHeight="14" x14ac:dyDescent="0.3"/>
  <cols>
    <col min="1" max="3" width="11.453125" style="62"/>
    <col min="4" max="4" width="16.1796875" style="62" customWidth="1"/>
    <col min="5" max="5" width="15.26953125" style="62" customWidth="1"/>
    <col min="6" max="9" width="11.453125" style="62"/>
    <col min="10" max="10" width="16" style="62" customWidth="1"/>
    <col min="11" max="11" width="15.7265625" style="62" customWidth="1"/>
    <col min="12" max="16384" width="11.453125" style="62"/>
  </cols>
  <sheetData>
    <row r="1" spans="1:11" ht="16" x14ac:dyDescent="0.4">
      <c r="A1" s="90" t="s">
        <v>116</v>
      </c>
    </row>
    <row r="2" spans="1:11" x14ac:dyDescent="0.3">
      <c r="A2" s="90" t="s">
        <v>29</v>
      </c>
    </row>
    <row r="4" spans="1:11" x14ac:dyDescent="0.3">
      <c r="A4" s="69" t="s">
        <v>84</v>
      </c>
      <c r="G4" s="69" t="s">
        <v>86</v>
      </c>
    </row>
    <row r="6" spans="1:11" x14ac:dyDescent="0.3">
      <c r="A6" s="120" t="s">
        <v>2</v>
      </c>
      <c r="B6" s="120"/>
      <c r="C6" s="120"/>
      <c r="D6" s="120"/>
      <c r="E6" s="120"/>
      <c r="G6" s="120" t="s">
        <v>2</v>
      </c>
      <c r="H6" s="120"/>
      <c r="I6" s="120"/>
      <c r="J6" s="120"/>
      <c r="K6" s="120"/>
    </row>
    <row r="7" spans="1:11" ht="28.5" x14ac:dyDescent="0.3">
      <c r="A7" s="76" t="s">
        <v>85</v>
      </c>
      <c r="B7" s="11" t="s">
        <v>8</v>
      </c>
      <c r="C7" s="11" t="s">
        <v>7</v>
      </c>
      <c r="D7" s="64" t="s">
        <v>94</v>
      </c>
      <c r="E7" s="64" t="s">
        <v>95</v>
      </c>
      <c r="G7" s="76" t="s">
        <v>85</v>
      </c>
      <c r="H7" s="11" t="s">
        <v>8</v>
      </c>
      <c r="I7" s="11" t="s">
        <v>7</v>
      </c>
      <c r="J7" s="64" t="s">
        <v>94</v>
      </c>
      <c r="K7" s="64" t="s">
        <v>95</v>
      </c>
    </row>
    <row r="8" spans="1:11" x14ac:dyDescent="0.3">
      <c r="A8" s="67">
        <v>0</v>
      </c>
      <c r="B8" s="63">
        <v>0.1</v>
      </c>
      <c r="C8" s="63">
        <v>0.09</v>
      </c>
      <c r="D8" s="63">
        <v>0.35</v>
      </c>
      <c r="E8" s="63">
        <v>0.32</v>
      </c>
      <c r="G8" s="68">
        <v>0</v>
      </c>
      <c r="H8" s="63">
        <v>7.0000000000000007E-2</v>
      </c>
      <c r="I8" s="63">
        <v>0.03</v>
      </c>
      <c r="J8" s="63">
        <v>0.45</v>
      </c>
      <c r="K8" s="65">
        <v>0.48</v>
      </c>
    </row>
    <row r="9" spans="1:11" x14ac:dyDescent="0.3">
      <c r="A9" s="67">
        <v>3.3</v>
      </c>
      <c r="B9" s="63">
        <v>0.14000000000000001</v>
      </c>
      <c r="C9" s="63">
        <v>0.11</v>
      </c>
      <c r="D9" s="63">
        <v>0.48</v>
      </c>
      <c r="E9" s="63">
        <v>0.46</v>
      </c>
      <c r="G9" s="68">
        <v>3.3</v>
      </c>
      <c r="H9" s="63">
        <v>0.09</v>
      </c>
      <c r="I9" s="63">
        <v>0.04</v>
      </c>
      <c r="J9" s="63">
        <v>0.51</v>
      </c>
      <c r="K9" s="65">
        <v>0.63</v>
      </c>
    </row>
    <row r="10" spans="1:11" x14ac:dyDescent="0.3">
      <c r="A10" s="67">
        <v>6.5</v>
      </c>
      <c r="B10" s="63">
        <v>0.27</v>
      </c>
      <c r="C10" s="63">
        <v>0.19</v>
      </c>
      <c r="D10" s="63">
        <v>0.92</v>
      </c>
      <c r="E10" s="63">
        <v>0.84</v>
      </c>
      <c r="G10" s="68">
        <v>6.5</v>
      </c>
      <c r="H10" s="63">
        <v>0.15</v>
      </c>
      <c r="I10" s="63">
        <v>0.12</v>
      </c>
      <c r="J10" s="63">
        <v>0.49</v>
      </c>
      <c r="K10" s="65">
        <v>0.81</v>
      </c>
    </row>
    <row r="11" spans="1:11" x14ac:dyDescent="0.3">
      <c r="A11" s="67">
        <v>8.1</v>
      </c>
      <c r="B11" s="63">
        <v>0.39</v>
      </c>
      <c r="C11" s="63">
        <v>0.27</v>
      </c>
      <c r="D11" s="63">
        <v>1.01</v>
      </c>
      <c r="E11" s="63">
        <v>1.22</v>
      </c>
      <c r="G11" s="68">
        <v>8.1</v>
      </c>
      <c r="H11" s="63">
        <v>0.19</v>
      </c>
      <c r="I11" s="63">
        <v>0.16</v>
      </c>
      <c r="J11" s="63">
        <v>0.86</v>
      </c>
      <c r="K11" s="65">
        <v>1</v>
      </c>
    </row>
    <row r="12" spans="1:11" x14ac:dyDescent="0.3">
      <c r="A12" s="67">
        <v>9.6</v>
      </c>
      <c r="B12" s="63">
        <v>0.53</v>
      </c>
      <c r="C12" s="63">
        <v>0.41</v>
      </c>
      <c r="D12" s="63">
        <v>1.57</v>
      </c>
      <c r="E12" s="63">
        <v>1.38</v>
      </c>
      <c r="G12" s="68">
        <v>9.6</v>
      </c>
      <c r="H12" s="63">
        <v>0.24</v>
      </c>
      <c r="I12" s="63">
        <v>0.24</v>
      </c>
      <c r="J12" s="63">
        <v>0.68</v>
      </c>
      <c r="K12" s="65">
        <v>0.93</v>
      </c>
    </row>
    <row r="13" spans="1:11" x14ac:dyDescent="0.3">
      <c r="A13" s="67">
        <v>11</v>
      </c>
      <c r="B13" s="63">
        <v>0.67</v>
      </c>
      <c r="C13" s="63">
        <v>0.54</v>
      </c>
      <c r="D13" s="63">
        <v>2.29</v>
      </c>
      <c r="E13" s="63">
        <v>2.23</v>
      </c>
      <c r="G13" s="68">
        <v>11</v>
      </c>
      <c r="H13" s="63">
        <v>0.27</v>
      </c>
      <c r="I13" s="63">
        <v>0.31</v>
      </c>
      <c r="J13" s="63">
        <v>0.85</v>
      </c>
      <c r="K13" s="65">
        <v>1.17</v>
      </c>
    </row>
    <row r="14" spans="1:11" x14ac:dyDescent="0.3">
      <c r="A14" s="67">
        <v>12.3</v>
      </c>
      <c r="B14" s="63">
        <v>0.81</v>
      </c>
      <c r="C14" s="63">
        <v>0.68</v>
      </c>
      <c r="D14" s="63">
        <v>2.72</v>
      </c>
      <c r="E14" s="63">
        <v>2.5099999999999998</v>
      </c>
      <c r="G14" s="68">
        <v>12.3</v>
      </c>
      <c r="H14" s="63">
        <v>0.32</v>
      </c>
      <c r="I14" s="63">
        <v>0.41</v>
      </c>
      <c r="J14" s="63">
        <v>1.01</v>
      </c>
      <c r="K14" s="65">
        <v>2.5099999999999998</v>
      </c>
    </row>
    <row r="15" spans="1:11" x14ac:dyDescent="0.3">
      <c r="A15" s="67">
        <v>13</v>
      </c>
      <c r="B15" s="63">
        <v>0.87</v>
      </c>
      <c r="C15" s="63">
        <v>0.78</v>
      </c>
      <c r="D15" s="63">
        <v>3.83</v>
      </c>
      <c r="E15" s="63">
        <v>3.33</v>
      </c>
      <c r="G15" s="68">
        <v>13</v>
      </c>
      <c r="H15" s="63">
        <v>0.51</v>
      </c>
      <c r="I15" s="63">
        <v>0.7</v>
      </c>
      <c r="J15" s="63">
        <v>1.72</v>
      </c>
      <c r="K15" s="65">
        <v>2.2999999999999998</v>
      </c>
    </row>
    <row r="16" spans="1:11" x14ac:dyDescent="0.3">
      <c r="A16" s="67">
        <v>15</v>
      </c>
      <c r="B16" s="63">
        <v>1.1000000000000001</v>
      </c>
      <c r="C16" s="63">
        <v>1.03</v>
      </c>
      <c r="D16" s="63">
        <v>3.06</v>
      </c>
      <c r="E16" s="63">
        <v>4.38</v>
      </c>
      <c r="G16" s="68">
        <v>15</v>
      </c>
      <c r="H16" s="63">
        <v>0.7</v>
      </c>
      <c r="I16" s="63">
        <v>0.9</v>
      </c>
      <c r="J16" s="63">
        <v>1.53</v>
      </c>
      <c r="K16" s="65">
        <v>2.3199999999999998</v>
      </c>
    </row>
    <row r="17" spans="1:11" x14ac:dyDescent="0.3">
      <c r="A17" s="67">
        <v>16.3</v>
      </c>
      <c r="B17" s="63">
        <v>1.3</v>
      </c>
      <c r="C17" s="63">
        <v>1.52</v>
      </c>
      <c r="D17" s="63">
        <v>5.55</v>
      </c>
      <c r="E17" s="63">
        <v>5.37</v>
      </c>
      <c r="G17" s="68">
        <v>16.3</v>
      </c>
      <c r="H17" s="63">
        <v>0.81</v>
      </c>
      <c r="I17" s="63">
        <v>0.97</v>
      </c>
      <c r="J17" s="63">
        <v>2.93</v>
      </c>
      <c r="K17" s="65">
        <v>3.29</v>
      </c>
    </row>
    <row r="18" spans="1:11" x14ac:dyDescent="0.3">
      <c r="A18" s="67">
        <v>17.399999999999999</v>
      </c>
      <c r="B18" s="63">
        <v>1.46</v>
      </c>
      <c r="C18" s="63">
        <v>1.71</v>
      </c>
      <c r="D18" s="63">
        <v>5.93</v>
      </c>
      <c r="E18" s="63">
        <v>4.53</v>
      </c>
      <c r="G18" s="68">
        <v>17.399999999999999</v>
      </c>
      <c r="H18" s="63">
        <v>1.4</v>
      </c>
      <c r="I18" s="63">
        <v>1.46</v>
      </c>
      <c r="J18" s="63">
        <v>2.17</v>
      </c>
      <c r="K18" s="65">
        <v>2.25</v>
      </c>
    </row>
    <row r="19" spans="1:11" x14ac:dyDescent="0.3">
      <c r="A19" s="67">
        <v>19</v>
      </c>
      <c r="B19" s="63">
        <v>1.66</v>
      </c>
      <c r="C19" s="63">
        <v>1.95</v>
      </c>
      <c r="D19" s="63">
        <v>6.85</v>
      </c>
      <c r="E19" s="63">
        <v>7.44</v>
      </c>
      <c r="G19" s="68">
        <v>19</v>
      </c>
      <c r="H19" s="63">
        <v>2.0099999999999998</v>
      </c>
      <c r="I19" s="63">
        <v>1.86</v>
      </c>
      <c r="J19" s="63">
        <v>5.29</v>
      </c>
      <c r="K19" s="65">
        <v>5.0599999999999996</v>
      </c>
    </row>
    <row r="20" spans="1:11" x14ac:dyDescent="0.3">
      <c r="A20" s="67">
        <v>20.3</v>
      </c>
      <c r="B20" s="63">
        <v>1.83</v>
      </c>
      <c r="C20" s="63">
        <v>1.79</v>
      </c>
      <c r="D20" s="63">
        <v>6.85</v>
      </c>
      <c r="E20" s="63">
        <v>7.26</v>
      </c>
      <c r="G20" s="68">
        <v>20.3</v>
      </c>
      <c r="H20" s="63">
        <v>1.86</v>
      </c>
      <c r="I20" s="63">
        <v>2.12</v>
      </c>
      <c r="J20" s="63">
        <v>5.45</v>
      </c>
      <c r="K20" s="65">
        <v>5.91</v>
      </c>
    </row>
    <row r="21" spans="1:11" x14ac:dyDescent="0.3">
      <c r="A21" s="67">
        <v>24.8</v>
      </c>
      <c r="B21" s="63">
        <v>2.42</v>
      </c>
      <c r="C21" s="63">
        <v>2.17</v>
      </c>
      <c r="D21" s="63">
        <v>7.88</v>
      </c>
      <c r="E21" s="63">
        <v>8.64</v>
      </c>
      <c r="G21" s="68">
        <v>24.8</v>
      </c>
      <c r="H21" s="63">
        <v>2.75</v>
      </c>
      <c r="I21" s="63">
        <v>3.12</v>
      </c>
      <c r="J21" s="63">
        <v>5.08</v>
      </c>
      <c r="K21" s="65">
        <v>8.51</v>
      </c>
    </row>
    <row r="22" spans="1:11" x14ac:dyDescent="0.3">
      <c r="A22" s="67">
        <v>29.6</v>
      </c>
      <c r="B22" s="63">
        <v>2.71</v>
      </c>
      <c r="C22" s="63">
        <v>2.38</v>
      </c>
      <c r="D22" s="63">
        <v>10.96</v>
      </c>
      <c r="E22" s="63">
        <v>11.39</v>
      </c>
      <c r="G22" s="68">
        <v>29.6</v>
      </c>
      <c r="H22" s="63">
        <v>3.82</v>
      </c>
      <c r="I22" s="63">
        <v>3.73</v>
      </c>
      <c r="J22" s="63">
        <v>12.17</v>
      </c>
      <c r="K22" s="65">
        <v>11.27</v>
      </c>
    </row>
    <row r="23" spans="1:11" x14ac:dyDescent="0.3">
      <c r="A23" s="67">
        <v>38.200000000000003</v>
      </c>
      <c r="B23" s="63">
        <v>3.4</v>
      </c>
      <c r="C23" s="63">
        <v>2.38</v>
      </c>
      <c r="D23" s="63">
        <v>16.88</v>
      </c>
      <c r="E23" s="63">
        <v>16.190000000000001</v>
      </c>
      <c r="G23" s="68">
        <v>38.200000000000003</v>
      </c>
      <c r="H23" s="63">
        <v>4.84</v>
      </c>
      <c r="I23" s="63">
        <v>4.8499999999999996</v>
      </c>
      <c r="J23" s="63">
        <v>20.28</v>
      </c>
      <c r="K23" s="65">
        <v>15.7</v>
      </c>
    </row>
    <row r="24" spans="1:11" x14ac:dyDescent="0.3">
      <c r="A24" s="67">
        <v>65.3</v>
      </c>
      <c r="B24" s="63">
        <v>1.72</v>
      </c>
      <c r="C24" s="63">
        <v>1.1200000000000001</v>
      </c>
      <c r="D24" s="63">
        <v>20.83</v>
      </c>
      <c r="E24" s="63">
        <v>17.82</v>
      </c>
      <c r="G24" s="68">
        <v>65.3</v>
      </c>
      <c r="H24" s="63">
        <v>2.59</v>
      </c>
      <c r="I24" s="63">
        <v>3.62</v>
      </c>
      <c r="J24" s="63">
        <v>27.39</v>
      </c>
      <c r="K24" s="65">
        <v>32.01</v>
      </c>
    </row>
    <row r="25" spans="1:11" x14ac:dyDescent="0.3">
      <c r="A25" s="67">
        <v>76.3</v>
      </c>
      <c r="B25" s="63">
        <v>1.52</v>
      </c>
      <c r="C25" s="63">
        <v>0.86</v>
      </c>
      <c r="D25" s="63">
        <v>21.94</v>
      </c>
      <c r="E25" s="63">
        <v>17.86</v>
      </c>
      <c r="G25" s="68">
        <v>76.3</v>
      </c>
      <c r="H25" s="63">
        <v>2.25</v>
      </c>
      <c r="I25" s="63">
        <v>4.04</v>
      </c>
      <c r="J25" s="63">
        <v>27.43</v>
      </c>
      <c r="K25" s="65">
        <v>37.53</v>
      </c>
    </row>
    <row r="29" spans="1:11" x14ac:dyDescent="0.3">
      <c r="G29" s="1"/>
      <c r="H29" s="1"/>
      <c r="I29" s="1"/>
    </row>
    <row r="30" spans="1:11" x14ac:dyDescent="0.3">
      <c r="G30" s="1"/>
      <c r="H30" s="1"/>
      <c r="I30" s="1"/>
    </row>
    <row r="31" spans="1:11" x14ac:dyDescent="0.3">
      <c r="G31" s="1"/>
      <c r="H31" s="1"/>
      <c r="I31" s="1"/>
    </row>
    <row r="32" spans="1:11" x14ac:dyDescent="0.3">
      <c r="G32" s="1"/>
      <c r="H32" s="1"/>
      <c r="I32" s="1"/>
    </row>
    <row r="33" spans="7:9" x14ac:dyDescent="0.3">
      <c r="G33" s="1"/>
      <c r="H33" s="1"/>
      <c r="I33" s="1"/>
    </row>
    <row r="34" spans="7:9" x14ac:dyDescent="0.3">
      <c r="G34" s="1"/>
      <c r="H34" s="1"/>
      <c r="I34" s="1"/>
    </row>
    <row r="35" spans="7:9" x14ac:dyDescent="0.3">
      <c r="G35" s="1"/>
      <c r="H35" s="1"/>
      <c r="I35" s="1"/>
    </row>
    <row r="36" spans="7:9" x14ac:dyDescent="0.3">
      <c r="G36" s="1"/>
      <c r="H36" s="1"/>
      <c r="I36" s="1"/>
    </row>
    <row r="37" spans="7:9" x14ac:dyDescent="0.3">
      <c r="G37" s="1"/>
      <c r="H37" s="1"/>
      <c r="I37" s="1"/>
    </row>
    <row r="38" spans="7:9" x14ac:dyDescent="0.3">
      <c r="G38" s="1"/>
      <c r="H38" s="1"/>
      <c r="I38" s="1"/>
    </row>
    <row r="39" spans="7:9" x14ac:dyDescent="0.3">
      <c r="G39" s="1"/>
      <c r="H39" s="1"/>
      <c r="I39" s="1"/>
    </row>
    <row r="40" spans="7:9" x14ac:dyDescent="0.3">
      <c r="G40" s="1"/>
      <c r="H40" s="1"/>
      <c r="I40" s="1"/>
    </row>
    <row r="41" spans="7:9" x14ac:dyDescent="0.3">
      <c r="G41" s="1"/>
      <c r="H41" s="1"/>
      <c r="I41" s="1"/>
    </row>
    <row r="42" spans="7:9" x14ac:dyDescent="0.3">
      <c r="G42" s="1"/>
      <c r="H42" s="1"/>
      <c r="I42" s="1"/>
    </row>
    <row r="43" spans="7:9" x14ac:dyDescent="0.3">
      <c r="G43" s="1"/>
      <c r="H43" s="1"/>
      <c r="I43" s="1"/>
    </row>
    <row r="44" spans="7:9" x14ac:dyDescent="0.3">
      <c r="G44" s="1"/>
      <c r="H44" s="1"/>
      <c r="I44" s="1"/>
    </row>
    <row r="45" spans="7:9" x14ac:dyDescent="0.3">
      <c r="G45" s="1"/>
      <c r="H45" s="1"/>
      <c r="I45" s="1"/>
    </row>
    <row r="46" spans="7:9" x14ac:dyDescent="0.3">
      <c r="G46" s="1"/>
      <c r="H46" s="1"/>
      <c r="I46" s="1"/>
    </row>
  </sheetData>
  <mergeCells count="2">
    <mergeCell ref="A6:E6"/>
    <mergeCell ref="G6:K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2B3B0-AF58-4B09-9C59-A1A7CD0AC5B2}">
  <dimension ref="A1:O121"/>
  <sheetViews>
    <sheetView workbookViewId="0">
      <selection activeCell="O4" sqref="O4"/>
    </sheetView>
  </sheetViews>
  <sheetFormatPr defaultColWidth="10.90625" defaultRowHeight="14.5" x14ac:dyDescent="0.35"/>
  <cols>
    <col min="2" max="2" width="20.26953125" customWidth="1"/>
    <col min="3" max="3" width="15.453125" customWidth="1"/>
    <col min="4" max="4" width="15.81640625" customWidth="1"/>
    <col min="5" max="5" width="16.81640625" customWidth="1"/>
    <col min="6" max="6" width="16.26953125" customWidth="1"/>
    <col min="7" max="7" width="15.453125" customWidth="1"/>
    <col min="10" max="11" width="13.7265625" customWidth="1"/>
    <col min="12" max="12" width="14.453125" customWidth="1"/>
    <col min="13" max="13" width="14.1796875" customWidth="1"/>
    <col min="14" max="14" width="14.26953125" customWidth="1"/>
    <col min="15" max="15" width="14.1796875" customWidth="1"/>
  </cols>
  <sheetData>
    <row r="1" spans="1:15" x14ac:dyDescent="0.35">
      <c r="A1" s="61" t="s">
        <v>93</v>
      </c>
    </row>
    <row r="2" spans="1:15" x14ac:dyDescent="0.35">
      <c r="A2" s="61" t="s">
        <v>29</v>
      </c>
    </row>
    <row r="4" spans="1:15" x14ac:dyDescent="0.35">
      <c r="A4" s="69" t="s">
        <v>84</v>
      </c>
      <c r="B4" s="62"/>
      <c r="C4" s="62"/>
      <c r="D4" s="62"/>
      <c r="E4" s="62"/>
      <c r="F4" s="62"/>
      <c r="G4" s="62"/>
      <c r="H4" s="62"/>
      <c r="I4" s="69" t="s">
        <v>86</v>
      </c>
      <c r="J4" s="62"/>
      <c r="K4" s="62"/>
      <c r="L4" s="62"/>
      <c r="M4" s="62"/>
    </row>
    <row r="5" spans="1:15" x14ac:dyDescent="0.3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 x14ac:dyDescent="0.35">
      <c r="A6" s="120" t="s">
        <v>2</v>
      </c>
      <c r="B6" s="120"/>
      <c r="C6" s="120"/>
      <c r="D6" s="120"/>
      <c r="E6" s="120"/>
      <c r="F6" s="120"/>
      <c r="G6" s="120"/>
      <c r="H6" s="62"/>
      <c r="I6" s="120" t="s">
        <v>2</v>
      </c>
      <c r="J6" s="120"/>
      <c r="K6" s="120"/>
      <c r="L6" s="120"/>
      <c r="M6" s="120"/>
      <c r="N6" s="120"/>
      <c r="O6" s="120"/>
    </row>
    <row r="7" spans="1:15" ht="47.25" customHeight="1" x14ac:dyDescent="0.35">
      <c r="A7" s="76" t="s">
        <v>85</v>
      </c>
      <c r="B7" s="11" t="s">
        <v>87</v>
      </c>
      <c r="C7" s="11" t="s">
        <v>88</v>
      </c>
      <c r="D7" s="11" t="s">
        <v>89</v>
      </c>
      <c r="E7" s="11" t="s">
        <v>90</v>
      </c>
      <c r="F7" s="11" t="s">
        <v>91</v>
      </c>
      <c r="G7" s="11" t="s">
        <v>92</v>
      </c>
      <c r="H7" s="62"/>
      <c r="I7" s="76" t="s">
        <v>85</v>
      </c>
      <c r="J7" s="11" t="s">
        <v>87</v>
      </c>
      <c r="K7" s="11" t="s">
        <v>88</v>
      </c>
      <c r="L7" s="11" t="s">
        <v>89</v>
      </c>
      <c r="M7" s="11" t="s">
        <v>90</v>
      </c>
      <c r="N7" s="11" t="s">
        <v>91</v>
      </c>
      <c r="O7" s="11" t="s">
        <v>92</v>
      </c>
    </row>
    <row r="8" spans="1:15" x14ac:dyDescent="0.35">
      <c r="A8" s="68">
        <v>0.28527777999999998</v>
      </c>
      <c r="B8" s="66">
        <v>-0.46369369999999999</v>
      </c>
      <c r="C8" s="66">
        <v>-1.1794666599999999</v>
      </c>
      <c r="D8" s="66">
        <v>2.3529933399999998</v>
      </c>
      <c r="E8" s="66">
        <v>0</v>
      </c>
      <c r="F8" s="72">
        <v>-3.6315733300000002</v>
      </c>
      <c r="G8" s="72">
        <v>-6.2604802099999999</v>
      </c>
      <c r="H8" s="62"/>
      <c r="I8" s="68">
        <v>0.12083333</v>
      </c>
      <c r="J8" s="66">
        <v>-1.04448965</v>
      </c>
      <c r="K8" s="66">
        <v>0.10936269</v>
      </c>
      <c r="L8" s="66">
        <v>12.190067300000001</v>
      </c>
      <c r="M8" s="66">
        <v>75.780083700000006</v>
      </c>
      <c r="N8" s="72">
        <v>-7.2952949199999999</v>
      </c>
      <c r="O8" s="72">
        <v>-0.15808828</v>
      </c>
    </row>
    <row r="9" spans="1:15" x14ac:dyDescent="0.35">
      <c r="A9" s="68">
        <v>0.94305556000000001</v>
      </c>
      <c r="B9" s="66">
        <v>-2.3251141199999998</v>
      </c>
      <c r="C9" s="66">
        <v>1.0395764000000001</v>
      </c>
      <c r="D9" s="66">
        <v>2.2001704599999998</v>
      </c>
      <c r="E9" s="66">
        <v>2.0315482899999999</v>
      </c>
      <c r="F9" s="72">
        <v>-8.7074255600000008</v>
      </c>
      <c r="G9" s="72">
        <v>-4.2550157899999999</v>
      </c>
      <c r="H9" s="62"/>
      <c r="I9" s="68">
        <v>0.77861111000000005</v>
      </c>
      <c r="J9" s="66">
        <v>-2.1742506700000002</v>
      </c>
      <c r="K9" s="66">
        <v>-0.77583175999999998</v>
      </c>
      <c r="L9" s="66">
        <v>9.4602696300000009</v>
      </c>
      <c r="M9" s="66">
        <v>61.7311458</v>
      </c>
      <c r="N9" s="72">
        <v>-7.7265541300000002</v>
      </c>
      <c r="O9" s="72">
        <v>-4.4110251600000003</v>
      </c>
    </row>
    <row r="10" spans="1:15" x14ac:dyDescent="0.35">
      <c r="A10" s="68">
        <v>1.6011111099999999</v>
      </c>
      <c r="B10" s="66">
        <v>-4.4373312599999997</v>
      </c>
      <c r="C10" s="66">
        <v>3.9613424899999998</v>
      </c>
      <c r="D10" s="66">
        <v>2.4110457599999999</v>
      </c>
      <c r="E10" s="66">
        <v>7.8829642399999997</v>
      </c>
      <c r="F10" s="72">
        <v>-9.33053241</v>
      </c>
      <c r="G10" s="72">
        <v>-2.58498955</v>
      </c>
      <c r="H10" s="62"/>
      <c r="I10" s="68">
        <v>1.4366666699999999</v>
      </c>
      <c r="J10" s="66">
        <v>-4.0422034299999998</v>
      </c>
      <c r="K10" s="66">
        <v>-1.3902359799999999</v>
      </c>
      <c r="L10" s="66">
        <v>-25.3025783</v>
      </c>
      <c r="M10" s="66">
        <v>49.998972299999998</v>
      </c>
      <c r="N10" s="72">
        <v>-5.8754536999999996</v>
      </c>
      <c r="O10" s="72">
        <v>-5.2732300700000003</v>
      </c>
    </row>
    <row r="11" spans="1:15" x14ac:dyDescent="0.35">
      <c r="A11" s="68">
        <v>2.2588888900000001</v>
      </c>
      <c r="B11" s="66">
        <v>-2.86294621</v>
      </c>
      <c r="C11" s="66">
        <v>-2.28759398</v>
      </c>
      <c r="D11" s="66">
        <v>0.42070047999999999</v>
      </c>
      <c r="E11" s="66">
        <v>0</v>
      </c>
      <c r="F11" s="72">
        <v>-5.8806126499999998</v>
      </c>
      <c r="G11" s="72">
        <v>-0.55293418999999999</v>
      </c>
      <c r="H11" s="62"/>
      <c r="I11" s="68">
        <v>2.9886111099999999</v>
      </c>
      <c r="J11" s="66">
        <v>-4.9005026000000003</v>
      </c>
      <c r="K11" s="66">
        <v>-0.84737614000000006</v>
      </c>
      <c r="L11" s="66">
        <v>-55.782129400000002</v>
      </c>
      <c r="M11" s="66">
        <v>0</v>
      </c>
      <c r="N11" s="72">
        <v>-6.7658598200000002</v>
      </c>
      <c r="O11" s="72">
        <v>-4.2941643300000001</v>
      </c>
    </row>
    <row r="12" spans="1:15" x14ac:dyDescent="0.35">
      <c r="A12" s="68">
        <v>2.4955555600000001</v>
      </c>
      <c r="B12" s="66">
        <v>-2.83905333</v>
      </c>
      <c r="C12" s="66">
        <v>5.9636231400000002</v>
      </c>
      <c r="D12" s="66">
        <v>1.4179273299999999</v>
      </c>
      <c r="E12" s="66">
        <v>11.8237553</v>
      </c>
      <c r="F12" s="72">
        <v>-6.7801835099999996</v>
      </c>
      <c r="G12" s="72">
        <v>-2.7508048899999999</v>
      </c>
      <c r="H12" s="62"/>
      <c r="I12" s="68">
        <v>3.6466666700000001</v>
      </c>
      <c r="J12" s="66">
        <v>-4.09104036</v>
      </c>
      <c r="K12" s="66">
        <v>-1.3144864700000001</v>
      </c>
      <c r="L12" s="66">
        <v>-91.351749499999997</v>
      </c>
      <c r="M12" s="66">
        <v>0</v>
      </c>
      <c r="N12" s="72">
        <v>-5.7069671900000003</v>
      </c>
      <c r="O12" s="72">
        <v>-6.6911230799999997</v>
      </c>
    </row>
    <row r="13" spans="1:15" x14ac:dyDescent="0.35">
      <c r="A13" s="68">
        <v>3.1530555599999999</v>
      </c>
      <c r="B13" s="66">
        <v>-0.73936497999999995</v>
      </c>
      <c r="C13" s="66">
        <v>-8.5385410999999998</v>
      </c>
      <c r="D13" s="66">
        <v>1.1099417899999999</v>
      </c>
      <c r="E13" s="66">
        <v>0</v>
      </c>
      <c r="F13" s="72">
        <v>-4.7849576000000003</v>
      </c>
      <c r="G13" s="72">
        <v>-2.2020896099999998</v>
      </c>
      <c r="H13" s="62"/>
      <c r="I13" s="68">
        <v>4.3044444400000001</v>
      </c>
      <c r="J13" s="66">
        <v>-3.3462069699999999</v>
      </c>
      <c r="K13" s="66">
        <v>-0.88070336000000005</v>
      </c>
      <c r="L13" s="66">
        <v>-46.932059099999996</v>
      </c>
      <c r="M13" s="66">
        <v>0</v>
      </c>
      <c r="N13" s="72">
        <v>-6.11439047</v>
      </c>
      <c r="O13" s="72">
        <v>-5.0063439199999999</v>
      </c>
    </row>
    <row r="14" spans="1:15" x14ac:dyDescent="0.35">
      <c r="A14" s="68">
        <v>3.8111111100000001</v>
      </c>
      <c r="B14" s="66">
        <v>1.03747857</v>
      </c>
      <c r="C14" s="66">
        <v>1.80747674</v>
      </c>
      <c r="D14" s="66">
        <v>1.0211958299999999</v>
      </c>
      <c r="E14" s="66">
        <v>5.3823673799999998</v>
      </c>
      <c r="F14" s="72">
        <v>-2.4504606199999999</v>
      </c>
      <c r="G14" s="72">
        <v>-4.0972707000000002</v>
      </c>
      <c r="H14" s="62"/>
      <c r="I14" s="68">
        <v>4.9622222200000001</v>
      </c>
      <c r="J14" s="66">
        <v>-1.62144752</v>
      </c>
      <c r="K14" s="66">
        <v>-0.78874217000000002</v>
      </c>
      <c r="L14" s="66">
        <v>-42.1276753</v>
      </c>
      <c r="M14" s="66">
        <v>0</v>
      </c>
      <c r="N14" s="72">
        <v>-5.9333254200000001</v>
      </c>
      <c r="O14" s="72">
        <v>-4.8490445199999996</v>
      </c>
    </row>
    <row r="15" spans="1:15" x14ac:dyDescent="0.35">
      <c r="A15" s="68">
        <v>4.4688888899999997</v>
      </c>
      <c r="B15" s="66">
        <v>3.2351931399999998</v>
      </c>
      <c r="C15" s="66">
        <v>-1.594046E-2</v>
      </c>
      <c r="D15" s="66">
        <v>6.3571726999999996</v>
      </c>
      <c r="E15" s="66">
        <v>9.1686433699999998</v>
      </c>
      <c r="F15" s="72">
        <v>-0.57463306000000003</v>
      </c>
      <c r="G15" s="72">
        <v>-3.59526667</v>
      </c>
      <c r="H15" s="62"/>
      <c r="I15" s="68">
        <v>5.62</v>
      </c>
      <c r="J15" s="66">
        <v>-1.0197452899999999</v>
      </c>
      <c r="K15" s="66">
        <v>-0.61505465999999998</v>
      </c>
      <c r="L15" s="66">
        <v>-16.6634618</v>
      </c>
      <c r="M15" s="66">
        <v>4.7677475600000001</v>
      </c>
      <c r="N15" s="72">
        <v>-7.0098524199999996</v>
      </c>
      <c r="O15" s="72">
        <v>-4.1869161799999999</v>
      </c>
    </row>
    <row r="16" spans="1:15" x14ac:dyDescent="0.35">
      <c r="A16" s="68">
        <v>5.1266666699999996</v>
      </c>
      <c r="B16" s="66">
        <v>3.9623470900000002</v>
      </c>
      <c r="C16" s="66">
        <v>0.93496840000000003</v>
      </c>
      <c r="D16" s="66">
        <v>13.0056473</v>
      </c>
      <c r="E16" s="66">
        <v>13.3066114</v>
      </c>
      <c r="F16" s="72">
        <v>-2.2603940100000002</v>
      </c>
      <c r="G16" s="72">
        <v>-3.14965815</v>
      </c>
      <c r="H16" s="62"/>
      <c r="I16" s="68">
        <v>6.2777777800000001</v>
      </c>
      <c r="J16" s="66">
        <v>-2.6364988899999999</v>
      </c>
      <c r="K16" s="66">
        <v>-0.74637560999999997</v>
      </c>
      <c r="L16" s="66">
        <v>-34.490394199999997</v>
      </c>
      <c r="M16" s="66">
        <v>0</v>
      </c>
      <c r="N16" s="72">
        <v>-7.1254894000000002</v>
      </c>
      <c r="O16" s="72">
        <v>-4.7680604999999998</v>
      </c>
    </row>
    <row r="17" spans="1:15" x14ac:dyDescent="0.35">
      <c r="A17" s="68">
        <v>5.7844444399999997</v>
      </c>
      <c r="B17" s="66">
        <v>6.4983679600000004</v>
      </c>
      <c r="C17" s="66">
        <v>4.8728519300000004</v>
      </c>
      <c r="D17" s="66">
        <v>16.130943299999998</v>
      </c>
      <c r="E17" s="66">
        <v>21.303494600000001</v>
      </c>
      <c r="F17" s="72">
        <v>-1.9729721899999999</v>
      </c>
      <c r="G17" s="72">
        <v>-3.3334935699999999</v>
      </c>
      <c r="H17" s="62"/>
      <c r="I17" s="68">
        <v>6.9355555600000001</v>
      </c>
      <c r="J17" s="66">
        <v>-5.0905372599999996</v>
      </c>
      <c r="K17" s="66">
        <v>-4.4852713900000003</v>
      </c>
      <c r="L17" s="66">
        <v>-10.9634138</v>
      </c>
      <c r="M17" s="66">
        <v>0</v>
      </c>
      <c r="N17" s="72">
        <v>-7.8463618500000001</v>
      </c>
      <c r="O17" s="72">
        <v>-7.5671156699999997</v>
      </c>
    </row>
    <row r="18" spans="1:15" x14ac:dyDescent="0.35">
      <c r="A18" s="68">
        <v>6.4422222199999997</v>
      </c>
      <c r="B18" s="66">
        <v>8.0661914699999997</v>
      </c>
      <c r="C18" s="66">
        <v>3.35954598</v>
      </c>
      <c r="D18" s="66">
        <v>16.977134499999998</v>
      </c>
      <c r="E18" s="66">
        <v>18.288738899999998</v>
      </c>
      <c r="F18" s="72">
        <v>-2.40474298</v>
      </c>
      <c r="G18" s="72">
        <v>-2.7942925999999999</v>
      </c>
      <c r="H18" s="62"/>
      <c r="I18" s="68">
        <v>7.5936111100000003</v>
      </c>
      <c r="J18" s="66">
        <v>-4.6935573799999997</v>
      </c>
      <c r="K18" s="66">
        <v>-8.3271350099999992</v>
      </c>
      <c r="L18" s="66">
        <v>-14.2614889</v>
      </c>
      <c r="M18" s="66">
        <v>0</v>
      </c>
      <c r="N18" s="72">
        <v>-8.0355809100000002</v>
      </c>
      <c r="O18" s="72">
        <v>-11.6509009</v>
      </c>
    </row>
    <row r="19" spans="1:15" x14ac:dyDescent="0.35">
      <c r="A19" s="68">
        <v>7.1002777799999999</v>
      </c>
      <c r="B19" s="66">
        <v>9.52782704</v>
      </c>
      <c r="C19" s="66">
        <v>5.8097394299999996</v>
      </c>
      <c r="D19" s="66">
        <v>19.497846599999999</v>
      </c>
      <c r="E19" s="66">
        <v>20.460035399999999</v>
      </c>
      <c r="F19" s="72">
        <v>-2.4877694300000002</v>
      </c>
      <c r="G19" s="72">
        <v>-3.6255156799999999</v>
      </c>
      <c r="H19" s="62"/>
      <c r="I19" s="68">
        <v>8.9094444399999997</v>
      </c>
      <c r="J19" s="66">
        <v>-6.8058756699999998</v>
      </c>
      <c r="K19" s="66">
        <v>-9.5945528800000002</v>
      </c>
      <c r="L19" s="66">
        <v>-11.357414199999999</v>
      </c>
      <c r="M19" s="66">
        <v>0</v>
      </c>
      <c r="N19" s="72">
        <v>-8.6863058800000008</v>
      </c>
      <c r="O19" s="72">
        <v>-13.4095055</v>
      </c>
    </row>
    <row r="20" spans="1:15" x14ac:dyDescent="0.35">
      <c r="A20" s="68">
        <v>7.7580555599999999</v>
      </c>
      <c r="B20" s="66">
        <v>10.036038</v>
      </c>
      <c r="C20" s="66">
        <v>9.3518569100000004</v>
      </c>
      <c r="D20" s="66">
        <v>19.2004363</v>
      </c>
      <c r="E20" s="66">
        <v>23.991018499999999</v>
      </c>
      <c r="F20" s="72">
        <v>-2.2248262799999998</v>
      </c>
      <c r="G20" s="72">
        <v>-3.7944626499999998</v>
      </c>
      <c r="H20" s="62"/>
      <c r="I20" s="68">
        <v>10.2461111</v>
      </c>
      <c r="J20" s="66">
        <v>-7.20537019</v>
      </c>
      <c r="K20" s="66">
        <v>-11.4282857</v>
      </c>
      <c r="L20" s="66">
        <v>-5.5921795999999997</v>
      </c>
      <c r="M20" s="66">
        <v>0</v>
      </c>
      <c r="N20" s="72">
        <v>-11.1074073</v>
      </c>
      <c r="O20" s="72">
        <v>-16.487658100000001</v>
      </c>
    </row>
    <row r="21" spans="1:15" x14ac:dyDescent="0.35">
      <c r="A21" s="68">
        <v>8.4158333299999999</v>
      </c>
      <c r="B21" s="66">
        <v>11.0193604</v>
      </c>
      <c r="C21" s="66">
        <v>11.254161699999999</v>
      </c>
      <c r="D21" s="66">
        <v>20.426324600000001</v>
      </c>
      <c r="E21" s="66">
        <v>20.3749386</v>
      </c>
      <c r="F21" s="72">
        <v>-1.6398939400000001</v>
      </c>
      <c r="G21" s="72">
        <v>-1.87345304</v>
      </c>
      <c r="H21" s="62"/>
      <c r="I21" s="68">
        <v>10.9038889</v>
      </c>
      <c r="J21" s="66">
        <v>-6.7699567700000003</v>
      </c>
      <c r="K21" s="66">
        <v>-9.2980200899999996</v>
      </c>
      <c r="L21" s="66">
        <v>-12.0264904</v>
      </c>
      <c r="M21" s="66">
        <v>0</v>
      </c>
      <c r="N21" s="72">
        <v>-10.403870899999999</v>
      </c>
      <c r="O21" s="72">
        <v>-13.998946200000001</v>
      </c>
    </row>
    <row r="22" spans="1:15" x14ac:dyDescent="0.35">
      <c r="A22" s="68">
        <v>9.0738888899999992</v>
      </c>
      <c r="B22" s="66">
        <v>11.848974500000001</v>
      </c>
      <c r="C22" s="66">
        <v>12.6595429</v>
      </c>
      <c r="D22" s="66">
        <v>21.8993194</v>
      </c>
      <c r="E22" s="66">
        <v>26.8177381</v>
      </c>
      <c r="F22" s="72">
        <v>-1.5669343200000001</v>
      </c>
      <c r="G22" s="72">
        <v>-2.69950212</v>
      </c>
      <c r="H22" s="62"/>
      <c r="I22" s="68">
        <v>11.5619444</v>
      </c>
      <c r="J22" s="66">
        <v>-7.3523924999999997</v>
      </c>
      <c r="K22" s="66">
        <v>-8.1223829500000004</v>
      </c>
      <c r="L22" s="66">
        <v>12.1281932</v>
      </c>
      <c r="M22" s="66">
        <v>5.2417265500000001</v>
      </c>
      <c r="N22" s="72">
        <v>-11.3582991</v>
      </c>
      <c r="O22" s="72">
        <v>-12.6849583</v>
      </c>
    </row>
    <row r="23" spans="1:15" x14ac:dyDescent="0.35">
      <c r="A23" s="68">
        <v>9.7527777800000006</v>
      </c>
      <c r="B23" s="66">
        <v>12.523521199999999</v>
      </c>
      <c r="C23" s="66">
        <v>13.6484772</v>
      </c>
      <c r="D23" s="66">
        <v>23.5575267</v>
      </c>
      <c r="E23" s="66">
        <v>27.906197899999999</v>
      </c>
      <c r="F23" s="72">
        <v>-1.0349773</v>
      </c>
      <c r="G23" s="72">
        <v>-2.3926764700000001</v>
      </c>
      <c r="H23" s="62"/>
      <c r="I23" s="68">
        <v>12.22</v>
      </c>
      <c r="J23" s="66">
        <v>-6.9684305000000002</v>
      </c>
      <c r="K23" s="66">
        <v>-6.14826856</v>
      </c>
      <c r="L23" s="66">
        <v>22.424719199999998</v>
      </c>
      <c r="M23" s="66">
        <v>42.464535699999999</v>
      </c>
      <c r="N23" s="72">
        <v>-10.359711600000001</v>
      </c>
      <c r="O23" s="72">
        <v>-10.258553300000001</v>
      </c>
    </row>
    <row r="24" spans="1:15" x14ac:dyDescent="0.35">
      <c r="A24" s="68">
        <v>10.4105556</v>
      </c>
      <c r="B24" s="66">
        <v>12.509811600000001</v>
      </c>
      <c r="C24" s="66">
        <v>13.9532419</v>
      </c>
      <c r="D24" s="66">
        <v>22.664626800000001</v>
      </c>
      <c r="E24" s="66">
        <v>27.780104399999999</v>
      </c>
      <c r="F24" s="72">
        <v>-1.5809872300000001</v>
      </c>
      <c r="G24" s="72">
        <v>-3.4017505200000002</v>
      </c>
      <c r="H24" s="62"/>
      <c r="I24" s="68">
        <v>12.8780556</v>
      </c>
      <c r="J24" s="66">
        <v>-6.7355801599999996</v>
      </c>
      <c r="K24" s="66">
        <v>-5.8806521299999996</v>
      </c>
      <c r="L24" s="66">
        <v>41.123085500000002</v>
      </c>
      <c r="M24" s="66">
        <v>54.067154600000002</v>
      </c>
      <c r="N24" s="72">
        <v>-11.408335900000001</v>
      </c>
      <c r="O24" s="72">
        <v>-10.8831335</v>
      </c>
    </row>
    <row r="25" spans="1:15" x14ac:dyDescent="0.35">
      <c r="A25" s="68">
        <v>11.0686111</v>
      </c>
      <c r="B25" s="66">
        <v>12.4699542</v>
      </c>
      <c r="C25" s="66">
        <v>13.138340899999999</v>
      </c>
      <c r="D25" s="66">
        <v>21.8602585</v>
      </c>
      <c r="E25" s="66">
        <v>25.453520600000001</v>
      </c>
      <c r="F25" s="72">
        <v>-2.2727092799999999</v>
      </c>
      <c r="G25" s="72">
        <v>-3.3662642200000001</v>
      </c>
      <c r="H25" s="62"/>
      <c r="I25" s="68">
        <v>13.5358333</v>
      </c>
      <c r="J25" s="66">
        <v>-7.1382778199999999</v>
      </c>
      <c r="K25" s="66">
        <v>-3.7046883400000001</v>
      </c>
      <c r="L25" s="66">
        <v>54.169302299999998</v>
      </c>
      <c r="M25" s="66">
        <v>71.019250499999998</v>
      </c>
      <c r="N25" s="72">
        <v>-11.1521671</v>
      </c>
      <c r="O25" s="72">
        <v>-11.165897599999999</v>
      </c>
    </row>
    <row r="26" spans="1:15" x14ac:dyDescent="0.35">
      <c r="A26" s="68">
        <v>11.726666700000001</v>
      </c>
      <c r="B26" s="71">
        <v>12.9213164</v>
      </c>
      <c r="C26" s="71">
        <v>15.391918199999999</v>
      </c>
      <c r="D26" s="71">
        <v>23.5839325</v>
      </c>
      <c r="E26" s="71">
        <v>30.189989799999999</v>
      </c>
      <c r="F26" s="71">
        <v>-2.6536960600000001</v>
      </c>
      <c r="G26" s="71">
        <v>-3.11643363</v>
      </c>
      <c r="I26" s="68">
        <v>14.1936111</v>
      </c>
      <c r="J26" s="71">
        <v>-6.0631387800000001</v>
      </c>
      <c r="K26" s="71">
        <v>-2.6256425000000001</v>
      </c>
      <c r="L26" s="71">
        <v>65.524940700000002</v>
      </c>
      <c r="M26" s="71">
        <v>74.669666300000003</v>
      </c>
      <c r="N26" s="71">
        <v>-11.7318734</v>
      </c>
      <c r="O26" s="71">
        <v>-12.222516000000001</v>
      </c>
    </row>
    <row r="27" spans="1:15" x14ac:dyDescent="0.35">
      <c r="A27" s="68">
        <v>12.3844444</v>
      </c>
      <c r="B27" s="71">
        <v>14.4023618</v>
      </c>
      <c r="C27" s="71">
        <v>15.9686615</v>
      </c>
      <c r="D27" s="71">
        <v>27.014602</v>
      </c>
      <c r="E27" s="71">
        <v>31.2082555</v>
      </c>
      <c r="F27" s="71">
        <v>-0.53020157000000001</v>
      </c>
      <c r="G27" s="71">
        <v>-2.1317024299999998</v>
      </c>
      <c r="I27" s="68">
        <v>14.851666700000001</v>
      </c>
      <c r="J27" s="71">
        <v>-3.5348940199999999</v>
      </c>
      <c r="K27" s="71">
        <v>-2.1654980400000001</v>
      </c>
      <c r="L27" s="71">
        <v>71.307720500000002</v>
      </c>
      <c r="M27" s="71">
        <v>77.073711099999997</v>
      </c>
      <c r="N27" s="71">
        <v>-13.3965646</v>
      </c>
      <c r="O27" s="71">
        <v>-12.413145</v>
      </c>
    </row>
    <row r="28" spans="1:15" x14ac:dyDescent="0.35">
      <c r="A28" s="68">
        <v>13.7002778</v>
      </c>
      <c r="B28" s="71">
        <v>16.745774999999998</v>
      </c>
      <c r="C28" s="71">
        <v>16.877480800000001</v>
      </c>
      <c r="D28" s="71">
        <v>31.436614500000001</v>
      </c>
      <c r="E28" s="71">
        <v>33.363410100000003</v>
      </c>
      <c r="F28" s="71">
        <v>0.53333659</v>
      </c>
      <c r="G28" s="71">
        <v>-0.86953952999999995</v>
      </c>
      <c r="I28" s="68">
        <v>15.509722200000001</v>
      </c>
      <c r="J28" s="71">
        <v>-2.5354343899999998</v>
      </c>
      <c r="K28" s="71">
        <v>-1.8023213600000001</v>
      </c>
      <c r="L28" s="71">
        <v>77.111564700000002</v>
      </c>
      <c r="M28" s="71">
        <v>81.774755499999998</v>
      </c>
      <c r="N28" s="71">
        <v>-15.534152600000001</v>
      </c>
      <c r="O28" s="71">
        <v>-12.471229599999999</v>
      </c>
    </row>
    <row r="29" spans="1:15" x14ac:dyDescent="0.35">
      <c r="A29" s="68">
        <v>14.3580556</v>
      </c>
      <c r="B29" s="71">
        <v>17.8610848</v>
      </c>
      <c r="C29" s="71">
        <v>19.006654900000001</v>
      </c>
      <c r="D29" s="71">
        <v>34.5893333</v>
      </c>
      <c r="E29" s="71">
        <v>38.584862299999998</v>
      </c>
      <c r="F29" s="71">
        <v>1.25358025</v>
      </c>
      <c r="G29" s="71">
        <v>-0.19305728999999999</v>
      </c>
      <c r="I29" s="68">
        <v>16.1675</v>
      </c>
      <c r="J29" s="71">
        <v>-2.32686153</v>
      </c>
      <c r="K29" s="71">
        <v>-1.55722823</v>
      </c>
      <c r="L29" s="71">
        <v>78.516964599999994</v>
      </c>
      <c r="M29" s="71">
        <v>88.322541999999999</v>
      </c>
      <c r="N29" s="71">
        <v>-16.8858785</v>
      </c>
      <c r="O29" s="71">
        <v>-11.255429299999999</v>
      </c>
    </row>
    <row r="30" spans="1:15" x14ac:dyDescent="0.35">
      <c r="A30" s="68">
        <v>15.0161111</v>
      </c>
      <c r="B30" s="71">
        <v>18.279240000000001</v>
      </c>
      <c r="C30" s="71">
        <v>19.148567400000001</v>
      </c>
      <c r="D30" s="71">
        <v>35.077287599999998</v>
      </c>
      <c r="E30" s="71">
        <v>38.797032100000003</v>
      </c>
      <c r="F30" s="71">
        <v>1.42997029</v>
      </c>
      <c r="G30" s="71">
        <v>-8.119527E-2</v>
      </c>
      <c r="I30" s="68">
        <v>16.825555600000001</v>
      </c>
      <c r="J30" s="71">
        <v>-2.1606287499999999</v>
      </c>
      <c r="K30" s="71">
        <v>-1.7127718700000001</v>
      </c>
      <c r="L30" s="71">
        <v>80.524536600000005</v>
      </c>
      <c r="M30" s="71">
        <v>88.113774399999997</v>
      </c>
      <c r="N30" s="71">
        <v>-17.520478300000001</v>
      </c>
      <c r="O30" s="71">
        <v>-12.1825156</v>
      </c>
    </row>
    <row r="31" spans="1:15" x14ac:dyDescent="0.35">
      <c r="A31" s="68">
        <v>15.674166700000001</v>
      </c>
      <c r="B31" s="71">
        <v>18.309265700000001</v>
      </c>
      <c r="C31" s="71">
        <v>19.365240100000001</v>
      </c>
      <c r="D31" s="71">
        <v>34.529978800000002</v>
      </c>
      <c r="E31" s="71">
        <v>39.233692599999998</v>
      </c>
      <c r="F31" s="71">
        <v>0.33967985000000001</v>
      </c>
      <c r="G31" s="71">
        <v>-0.13763344</v>
      </c>
      <c r="I31" s="68">
        <v>17.483333300000002</v>
      </c>
      <c r="J31" s="71">
        <v>-2.0708112999999999</v>
      </c>
      <c r="K31" s="71">
        <v>-1.79695166</v>
      </c>
      <c r="L31" s="71">
        <v>82.681940600000004</v>
      </c>
      <c r="M31" s="71">
        <v>86.4110795</v>
      </c>
      <c r="N31" s="71">
        <v>-17.612983</v>
      </c>
      <c r="O31" s="71">
        <v>-13.636836799999999</v>
      </c>
    </row>
    <row r="32" spans="1:15" x14ac:dyDescent="0.35">
      <c r="A32" s="68">
        <v>16.331944400000001</v>
      </c>
      <c r="B32" s="71">
        <v>18.441807300000001</v>
      </c>
      <c r="C32" s="71">
        <v>20.066471199999999</v>
      </c>
      <c r="D32" s="71">
        <v>35.0009181</v>
      </c>
      <c r="E32" s="71">
        <v>40.934338199999999</v>
      </c>
      <c r="F32" s="71">
        <v>-0.28853796999999998</v>
      </c>
      <c r="G32" s="71">
        <v>-1.5313584</v>
      </c>
      <c r="I32" s="68">
        <v>18.141388899999999</v>
      </c>
      <c r="J32" s="71">
        <v>-1.94574961</v>
      </c>
      <c r="K32" s="71">
        <v>-1.92709266</v>
      </c>
      <c r="L32" s="71">
        <v>87.795071500000006</v>
      </c>
      <c r="M32" s="71">
        <v>85.187769399999993</v>
      </c>
      <c r="N32" s="71">
        <v>-17.980613699999999</v>
      </c>
      <c r="O32" s="71">
        <v>-14.450715199999999</v>
      </c>
    </row>
    <row r="33" spans="1:15" x14ac:dyDescent="0.35">
      <c r="A33" s="68">
        <v>16.989999999999998</v>
      </c>
      <c r="B33" s="71">
        <v>18.6382391</v>
      </c>
      <c r="C33" s="71">
        <v>19.481717499999998</v>
      </c>
      <c r="D33" s="71">
        <v>35.635402399999997</v>
      </c>
      <c r="E33" s="71">
        <v>39.663592999999999</v>
      </c>
      <c r="F33" s="71">
        <v>-0.87490928000000001</v>
      </c>
      <c r="G33" s="71">
        <v>-2.1683890199999998</v>
      </c>
      <c r="I33" s="68">
        <v>18.799166700000001</v>
      </c>
      <c r="J33" s="71">
        <v>-1.92186328</v>
      </c>
      <c r="K33" s="71">
        <v>-1.49160947</v>
      </c>
      <c r="L33" s="71">
        <v>88.435019499999996</v>
      </c>
      <c r="M33" s="71">
        <v>95.430172900000002</v>
      </c>
      <c r="N33" s="71">
        <v>-17.266915600000001</v>
      </c>
      <c r="O33" s="71">
        <v>-11.483077099999999</v>
      </c>
    </row>
    <row r="34" spans="1:15" x14ac:dyDescent="0.35">
      <c r="A34" s="68">
        <v>17.6477778</v>
      </c>
      <c r="B34" s="71">
        <v>18.825694500000001</v>
      </c>
      <c r="C34" s="71">
        <v>19.452314000000001</v>
      </c>
      <c r="D34" s="71">
        <v>35.942869600000002</v>
      </c>
      <c r="E34" s="71">
        <v>39.911967099999998</v>
      </c>
      <c r="F34" s="71">
        <v>-1.17241752</v>
      </c>
      <c r="G34" s="71">
        <v>-2.4994733099999999</v>
      </c>
      <c r="I34" s="68">
        <v>19.4572222</v>
      </c>
      <c r="J34" s="71">
        <v>-1.7047507500000001</v>
      </c>
      <c r="K34" s="71">
        <v>-1.36745681</v>
      </c>
      <c r="L34" s="71">
        <v>91.345729000000006</v>
      </c>
      <c r="M34" s="71">
        <v>98.230823999999998</v>
      </c>
      <c r="N34" s="71">
        <v>-18.2445521</v>
      </c>
      <c r="O34" s="71">
        <v>-11.038886700000001</v>
      </c>
    </row>
    <row r="35" spans="1:15" x14ac:dyDescent="0.35">
      <c r="A35" s="68">
        <v>18.3058333</v>
      </c>
      <c r="B35" s="71">
        <v>19.003067399999999</v>
      </c>
      <c r="C35" s="71">
        <v>20.652472599999999</v>
      </c>
      <c r="D35" s="71">
        <v>36.938997100000002</v>
      </c>
      <c r="E35" s="71">
        <v>43.285493600000002</v>
      </c>
      <c r="F35" s="71">
        <v>-0.73347324999999997</v>
      </c>
      <c r="G35" s="71">
        <v>-1.7450407100000001</v>
      </c>
      <c r="I35" s="68">
        <v>20.115277800000001</v>
      </c>
      <c r="J35" s="71">
        <v>-1.84558479</v>
      </c>
      <c r="K35" s="71">
        <v>-1.37505918</v>
      </c>
      <c r="L35" s="71">
        <v>88.429093399999999</v>
      </c>
      <c r="M35" s="71">
        <v>96.348181299999993</v>
      </c>
      <c r="N35" s="71">
        <v>-19.620092</v>
      </c>
      <c r="O35" s="71">
        <v>-11.872116200000001</v>
      </c>
    </row>
    <row r="36" spans="1:15" x14ac:dyDescent="0.35">
      <c r="A36" s="68">
        <v>18.963611100000001</v>
      </c>
      <c r="B36" s="71">
        <v>19.6634998</v>
      </c>
      <c r="C36" s="71">
        <v>20.979403699999999</v>
      </c>
      <c r="D36" s="71">
        <v>38.078979799999999</v>
      </c>
      <c r="E36" s="71">
        <v>44.453720599999997</v>
      </c>
      <c r="F36" s="71">
        <v>-0.52283542000000005</v>
      </c>
      <c r="G36" s="71">
        <v>-0.25080175999999998</v>
      </c>
      <c r="I36" s="68">
        <v>20.773333300000001</v>
      </c>
      <c r="J36" s="71">
        <v>-2.0782337800000001</v>
      </c>
      <c r="K36" s="71">
        <v>-1.53524423</v>
      </c>
      <c r="L36" s="71">
        <v>86.259007800000006</v>
      </c>
      <c r="M36" s="71">
        <v>88.041426900000005</v>
      </c>
      <c r="N36" s="71">
        <v>-22.653565</v>
      </c>
      <c r="O36" s="71">
        <v>-13.5570641</v>
      </c>
    </row>
    <row r="37" spans="1:15" x14ac:dyDescent="0.35">
      <c r="A37" s="68">
        <v>19.6219444</v>
      </c>
      <c r="B37" s="71">
        <v>19.971137200000001</v>
      </c>
      <c r="C37" s="71">
        <v>20.452666600000001</v>
      </c>
      <c r="D37" s="71">
        <v>38.250459800000002</v>
      </c>
      <c r="E37" s="71">
        <v>43.629139000000002</v>
      </c>
      <c r="F37" s="71">
        <v>5.6742319999999999E-2</v>
      </c>
      <c r="G37" s="71">
        <v>-2.36645941</v>
      </c>
      <c r="I37" s="68">
        <v>21.431388900000002</v>
      </c>
      <c r="J37" s="71">
        <v>-2.0029144400000001</v>
      </c>
      <c r="K37" s="71">
        <v>-1.5667323500000001</v>
      </c>
      <c r="L37" s="71">
        <v>78.0613551</v>
      </c>
      <c r="M37" s="71">
        <v>81.024895599999994</v>
      </c>
      <c r="N37" s="71">
        <v>-22.277946</v>
      </c>
      <c r="O37" s="71">
        <v>-14.3827605</v>
      </c>
    </row>
    <row r="38" spans="1:15" x14ac:dyDescent="0.35">
      <c r="A38" s="68">
        <v>20.28</v>
      </c>
      <c r="B38" s="71">
        <v>19.942672999999999</v>
      </c>
      <c r="C38" s="71">
        <v>15.862322799999999</v>
      </c>
      <c r="D38" s="71">
        <v>38.270411799999998</v>
      </c>
      <c r="E38" s="71">
        <v>33.508476299999998</v>
      </c>
      <c r="F38" s="71">
        <v>-0.64491894000000005</v>
      </c>
      <c r="G38" s="71">
        <v>-4.33933999</v>
      </c>
      <c r="I38" s="68">
        <v>22.089444400000001</v>
      </c>
      <c r="J38" s="71">
        <v>-2.3792485000000001</v>
      </c>
      <c r="K38" s="71">
        <v>-1.60759729</v>
      </c>
      <c r="L38" s="71">
        <v>77.432512700000004</v>
      </c>
      <c r="M38" s="71">
        <v>77.086730500000002</v>
      </c>
      <c r="N38" s="71">
        <v>-23.587191900000001</v>
      </c>
      <c r="O38" s="71">
        <v>-14.875405000000001</v>
      </c>
    </row>
    <row r="39" spans="1:15" x14ac:dyDescent="0.35">
      <c r="A39" s="68">
        <v>20.937777799999999</v>
      </c>
      <c r="B39" s="71">
        <v>19.287502400000001</v>
      </c>
      <c r="C39" s="71">
        <v>18.345260799999998</v>
      </c>
      <c r="D39" s="71">
        <v>37.730733700000002</v>
      </c>
      <c r="E39" s="71">
        <v>38.561143999999999</v>
      </c>
      <c r="F39" s="71">
        <v>-1.2836843600000001</v>
      </c>
      <c r="G39" s="71">
        <v>-4.7945894400000002</v>
      </c>
      <c r="I39" s="68">
        <v>22.747499999999999</v>
      </c>
      <c r="J39" s="71">
        <v>-2.39544362</v>
      </c>
      <c r="K39" s="71">
        <v>-1.6756337699999999</v>
      </c>
      <c r="L39" s="71">
        <v>74.896246099999999</v>
      </c>
      <c r="M39" s="71">
        <v>74.278233599999993</v>
      </c>
      <c r="N39" s="71">
        <v>-21.983651800000001</v>
      </c>
      <c r="O39" s="71">
        <v>-15.6525927</v>
      </c>
    </row>
    <row r="40" spans="1:15" x14ac:dyDescent="0.35">
      <c r="A40" s="68">
        <v>21.595833299999999</v>
      </c>
      <c r="B40" s="71">
        <v>18.968126999999999</v>
      </c>
      <c r="C40" s="71">
        <v>16.379765500000001</v>
      </c>
      <c r="D40" s="71">
        <v>36.392701299999999</v>
      </c>
      <c r="E40" s="71">
        <v>33.554512199999998</v>
      </c>
      <c r="F40" s="71">
        <v>-1.2843975599999999</v>
      </c>
      <c r="G40" s="71">
        <v>-2.0547903000000001</v>
      </c>
      <c r="I40" s="68">
        <v>23.4052778</v>
      </c>
      <c r="J40" s="71">
        <v>-2.2786080200000001</v>
      </c>
      <c r="K40" s="71">
        <v>-2.0612367900000002</v>
      </c>
      <c r="L40" s="71">
        <v>78.996166700000003</v>
      </c>
      <c r="M40" s="71">
        <v>62.980515699999998</v>
      </c>
      <c r="N40" s="71">
        <v>-22.314067399999999</v>
      </c>
      <c r="O40" s="71">
        <v>-18.636125499999999</v>
      </c>
    </row>
    <row r="41" spans="1:15" x14ac:dyDescent="0.35">
      <c r="A41" s="68">
        <v>22.2538889</v>
      </c>
      <c r="B41" s="71">
        <v>18.981055399999999</v>
      </c>
      <c r="C41" s="71">
        <v>18.132612000000002</v>
      </c>
      <c r="D41" s="71">
        <v>35.961886100000001</v>
      </c>
      <c r="E41" s="71">
        <v>37.730521199999998</v>
      </c>
      <c r="F41" s="71">
        <v>-1.7152359100000001</v>
      </c>
      <c r="G41" s="71">
        <v>-4.3720910999999996</v>
      </c>
      <c r="I41" s="68">
        <v>24.0633333</v>
      </c>
      <c r="J41" s="71">
        <v>-2.5629227000000001</v>
      </c>
      <c r="K41" s="71">
        <v>-2.0989111</v>
      </c>
      <c r="L41" s="71">
        <v>83.896957</v>
      </c>
      <c r="M41" s="71">
        <v>62.005753300000002</v>
      </c>
      <c r="N41" s="71">
        <v>-23.6035705</v>
      </c>
      <c r="O41" s="71">
        <v>-19.691618600000002</v>
      </c>
    </row>
    <row r="42" spans="1:15" x14ac:dyDescent="0.35">
      <c r="A42" s="68">
        <v>22.911944399999999</v>
      </c>
      <c r="B42" s="71">
        <v>19.972919000000001</v>
      </c>
      <c r="C42" s="71">
        <v>12.1193083</v>
      </c>
      <c r="D42" s="71">
        <v>37.340466200000002</v>
      </c>
      <c r="E42" s="71">
        <v>23.767795700000001</v>
      </c>
      <c r="F42" s="71">
        <v>-0.64628828000000005</v>
      </c>
      <c r="G42" s="71">
        <v>-3.74340983</v>
      </c>
      <c r="I42" s="68">
        <v>24.721388900000001</v>
      </c>
      <c r="J42" s="71">
        <v>-2.73784779</v>
      </c>
      <c r="K42" s="71">
        <v>-1.8960423200000001</v>
      </c>
      <c r="L42" s="71">
        <v>87.783698000000001</v>
      </c>
      <c r="M42" s="71">
        <v>69.764308200000002</v>
      </c>
      <c r="N42" s="71">
        <v>-22.8169358</v>
      </c>
      <c r="O42" s="71">
        <v>-17.960819999999998</v>
      </c>
    </row>
    <row r="43" spans="1:15" x14ac:dyDescent="0.35">
      <c r="A43" s="68">
        <v>23.569722200000001</v>
      </c>
      <c r="B43" s="71">
        <v>20.088175100000001</v>
      </c>
      <c r="C43" s="71">
        <v>17.6649411</v>
      </c>
      <c r="D43" s="71">
        <v>39.460628499999999</v>
      </c>
      <c r="E43" s="71">
        <v>37.423732299999998</v>
      </c>
      <c r="F43" s="71">
        <v>-0.91955259</v>
      </c>
      <c r="G43" s="71">
        <v>-3.2257716599999999</v>
      </c>
      <c r="I43" s="68">
        <v>25.379444400000001</v>
      </c>
      <c r="J43" s="71">
        <v>-2.2628630699999999</v>
      </c>
      <c r="K43" s="71">
        <v>-1.34741059</v>
      </c>
      <c r="L43" s="71">
        <v>92.911520100000004</v>
      </c>
      <c r="M43" s="71">
        <v>85.002878899999999</v>
      </c>
      <c r="N43" s="71">
        <v>-22.268551500000001</v>
      </c>
      <c r="O43" s="71">
        <v>-13.2642594</v>
      </c>
    </row>
    <row r="44" spans="1:15" x14ac:dyDescent="0.35">
      <c r="A44" s="68">
        <v>24.227777799999998</v>
      </c>
      <c r="B44" s="71">
        <v>20.1479596</v>
      </c>
      <c r="C44" s="71">
        <v>17.229331299999998</v>
      </c>
      <c r="D44" s="71">
        <v>38.881157199999997</v>
      </c>
      <c r="E44" s="71">
        <v>36.693921600000003</v>
      </c>
      <c r="F44" s="71">
        <v>-2.4469682100000001</v>
      </c>
      <c r="G44" s="71">
        <v>-1.3944137999999999</v>
      </c>
      <c r="I44" s="68">
        <v>26.037500000000001</v>
      </c>
      <c r="J44" s="71">
        <v>-1.9927494400000001</v>
      </c>
      <c r="K44" s="71">
        <v>-1.1397625</v>
      </c>
      <c r="L44" s="71">
        <v>92.546839500000004</v>
      </c>
      <c r="M44" s="71">
        <v>87.525677099999996</v>
      </c>
      <c r="N44" s="71">
        <v>-19.1471746</v>
      </c>
      <c r="O44" s="71">
        <v>-11.6888709</v>
      </c>
    </row>
    <row r="45" spans="1:15" x14ac:dyDescent="0.35">
      <c r="A45" s="68">
        <v>24.885833300000002</v>
      </c>
      <c r="B45" s="71">
        <v>20.509161800000001</v>
      </c>
      <c r="C45" s="71">
        <v>16.498542400000002</v>
      </c>
      <c r="D45" s="71">
        <v>37.832958400000003</v>
      </c>
      <c r="E45" s="71">
        <v>35.257758199999998</v>
      </c>
      <c r="F45" s="71">
        <v>-2.9183828300000001</v>
      </c>
      <c r="G45" s="71">
        <v>-0.72971916000000003</v>
      </c>
      <c r="I45" s="68">
        <v>26.695555599999999</v>
      </c>
      <c r="J45" s="71">
        <v>-1.6924001500000001</v>
      </c>
      <c r="K45" s="71">
        <v>-1.0334459600000001</v>
      </c>
      <c r="L45" s="71">
        <v>93.151858200000007</v>
      </c>
      <c r="M45" s="71">
        <v>89.208405999999997</v>
      </c>
      <c r="N45" s="71">
        <v>-19.2083434</v>
      </c>
      <c r="O45" s="71">
        <v>-10.614868899999999</v>
      </c>
    </row>
    <row r="46" spans="1:15" x14ac:dyDescent="0.35">
      <c r="A46" s="68">
        <v>25.543888899999999</v>
      </c>
      <c r="B46" s="71">
        <v>19.434793500000001</v>
      </c>
      <c r="C46" s="71">
        <v>18.1384595</v>
      </c>
      <c r="D46" s="71">
        <v>37.980782300000001</v>
      </c>
      <c r="E46" s="71">
        <v>38.694909500000001</v>
      </c>
      <c r="F46" s="71">
        <v>-4.0102687899999996</v>
      </c>
      <c r="G46" s="71">
        <v>-0.15779155</v>
      </c>
      <c r="I46" s="68">
        <v>27.353611099999998</v>
      </c>
      <c r="J46" s="71">
        <v>-1.9200864399999999</v>
      </c>
      <c r="K46" s="71">
        <v>-1.1026460300000001</v>
      </c>
      <c r="L46" s="71">
        <v>91.413600000000002</v>
      </c>
      <c r="M46" s="71">
        <v>86.923097499999997</v>
      </c>
      <c r="N46" s="71">
        <v>-20.068339999999999</v>
      </c>
      <c r="O46" s="71">
        <v>-11.252213299999999</v>
      </c>
    </row>
    <row r="47" spans="1:15" x14ac:dyDescent="0.35">
      <c r="A47" s="68">
        <v>26.201944399999999</v>
      </c>
      <c r="B47" s="71">
        <v>19.656934400000001</v>
      </c>
      <c r="C47" s="71">
        <v>17.292263500000001</v>
      </c>
      <c r="D47" s="71">
        <v>38.324672800000002</v>
      </c>
      <c r="E47" s="71">
        <v>36.694256500000002</v>
      </c>
      <c r="F47" s="71">
        <v>-0.85297582999999999</v>
      </c>
      <c r="G47" s="71">
        <v>0.53420060000000003</v>
      </c>
      <c r="I47" s="68">
        <v>28.011666699999999</v>
      </c>
      <c r="J47" s="71">
        <v>-2.7049877200000001</v>
      </c>
      <c r="K47" s="71">
        <v>-1.16125162</v>
      </c>
      <c r="L47" s="71">
        <v>93.950743599999996</v>
      </c>
      <c r="M47" s="71">
        <v>85.6807242</v>
      </c>
      <c r="N47" s="71">
        <v>-24.425010499999999</v>
      </c>
      <c r="O47" s="71">
        <v>-11.1075745</v>
      </c>
    </row>
    <row r="48" spans="1:15" x14ac:dyDescent="0.35">
      <c r="A48" s="68">
        <v>26.86</v>
      </c>
      <c r="B48" s="71">
        <v>19.215943500000002</v>
      </c>
      <c r="C48" s="71">
        <v>17.9634058</v>
      </c>
      <c r="D48" s="71">
        <v>38.179448399999998</v>
      </c>
      <c r="E48" s="71">
        <v>38.386092499999997</v>
      </c>
      <c r="F48" s="71">
        <v>-0.45876955000000003</v>
      </c>
      <c r="G48" s="71">
        <v>-0.43317792999999999</v>
      </c>
      <c r="I48" s="68">
        <v>28.669722199999999</v>
      </c>
      <c r="J48" s="71">
        <v>-2.8513114499999999</v>
      </c>
      <c r="K48" s="71">
        <v>-1.35418222</v>
      </c>
      <c r="L48" s="71">
        <v>93.081309000000005</v>
      </c>
      <c r="M48" s="71">
        <v>79.579793300000006</v>
      </c>
      <c r="N48" s="71">
        <v>-24.487270299999999</v>
      </c>
      <c r="O48" s="71">
        <v>-13.1678277</v>
      </c>
    </row>
    <row r="49" spans="1:15" x14ac:dyDescent="0.35">
      <c r="A49" s="68">
        <v>27.5180556</v>
      </c>
      <c r="B49" s="71">
        <v>19.2399472</v>
      </c>
      <c r="C49" s="71">
        <v>15.3958453</v>
      </c>
      <c r="D49" s="71">
        <v>37.114705200000003</v>
      </c>
      <c r="E49" s="71">
        <v>32.752574199999998</v>
      </c>
      <c r="F49" s="71">
        <v>-0.14798575</v>
      </c>
      <c r="G49" s="71">
        <v>-1.4695011600000001</v>
      </c>
      <c r="I49" s="68">
        <v>29.3277778</v>
      </c>
      <c r="J49" s="71">
        <v>-2.69178294</v>
      </c>
      <c r="K49" s="71">
        <v>-1.24380315</v>
      </c>
      <c r="L49" s="71">
        <v>95.900915900000001</v>
      </c>
      <c r="M49" s="71">
        <v>82.459311900000003</v>
      </c>
      <c r="N49" s="71">
        <v>-24.760335300000001</v>
      </c>
      <c r="O49" s="71">
        <v>-12.422481599999999</v>
      </c>
    </row>
    <row r="50" spans="1:15" x14ac:dyDescent="0.35">
      <c r="A50" s="68">
        <v>28.1761111</v>
      </c>
      <c r="B50" s="71">
        <v>18.360249</v>
      </c>
      <c r="C50" s="71">
        <v>15.183768000000001</v>
      </c>
      <c r="D50" s="71">
        <v>34.707607099999997</v>
      </c>
      <c r="E50" s="71">
        <v>32.531660700000003</v>
      </c>
      <c r="F50" s="71">
        <v>-0.97181715000000002</v>
      </c>
      <c r="G50" s="71">
        <v>-3.2101687000000001</v>
      </c>
      <c r="I50" s="68">
        <v>29.986111099999999</v>
      </c>
      <c r="J50" s="71">
        <v>-2.7796107999999999</v>
      </c>
      <c r="K50" s="71">
        <v>-1.3575505699999999</v>
      </c>
      <c r="L50" s="71">
        <v>98.049858799999996</v>
      </c>
      <c r="M50" s="71">
        <v>78.121321100000003</v>
      </c>
      <c r="N50" s="71">
        <v>-24.970267</v>
      </c>
      <c r="O50" s="71">
        <v>-13.404723799999999</v>
      </c>
    </row>
    <row r="51" spans="1:15" x14ac:dyDescent="0.35">
      <c r="A51" s="68">
        <v>28.834166700000001</v>
      </c>
      <c r="B51" s="71">
        <v>18.169528799999998</v>
      </c>
      <c r="C51" s="71">
        <v>15.426506699999999</v>
      </c>
      <c r="D51" s="71">
        <v>35.350977700000001</v>
      </c>
      <c r="E51" s="71">
        <v>33.365188199999999</v>
      </c>
      <c r="F51" s="71">
        <v>-1.05370038</v>
      </c>
      <c r="G51" s="71">
        <v>-2.1402400799999999</v>
      </c>
      <c r="I51" s="68">
        <v>30.6441667</v>
      </c>
      <c r="J51" s="71">
        <v>-2.7654301100000001</v>
      </c>
      <c r="K51" s="71">
        <v>-1.29435291</v>
      </c>
      <c r="L51" s="71">
        <v>97.982327999999995</v>
      </c>
      <c r="M51" s="71">
        <v>79.990267599999996</v>
      </c>
      <c r="N51" s="71">
        <v>-24.553312200000001</v>
      </c>
      <c r="O51" s="71">
        <v>-12.8943928</v>
      </c>
    </row>
    <row r="52" spans="1:15" x14ac:dyDescent="0.35">
      <c r="A52" s="68">
        <v>29.4925</v>
      </c>
      <c r="B52" s="71">
        <v>18.638491399999999</v>
      </c>
      <c r="C52" s="71">
        <v>16.601130300000001</v>
      </c>
      <c r="D52" s="71">
        <v>36.062445500000003</v>
      </c>
      <c r="E52" s="71">
        <v>36.182272699999999</v>
      </c>
      <c r="F52" s="71">
        <v>-0.57021151000000003</v>
      </c>
      <c r="G52" s="71">
        <v>-1.20628527</v>
      </c>
      <c r="I52" s="68">
        <v>31.302222199999999</v>
      </c>
      <c r="J52" s="71">
        <v>-2.47416167</v>
      </c>
      <c r="K52" s="71">
        <v>-1.297355</v>
      </c>
      <c r="L52" s="71">
        <v>97.135172299999994</v>
      </c>
      <c r="M52" s="71">
        <v>78.972572</v>
      </c>
      <c r="N52" s="71">
        <v>-23.957896900000001</v>
      </c>
      <c r="O52" s="71">
        <v>-12.265769300000001</v>
      </c>
    </row>
    <row r="53" spans="1:15" x14ac:dyDescent="0.35">
      <c r="A53" s="68">
        <v>30.150555600000001</v>
      </c>
      <c r="B53" s="71">
        <v>19.908511300000001</v>
      </c>
      <c r="C53" s="71">
        <v>15.5843624</v>
      </c>
      <c r="D53" s="71">
        <v>37.954066099999999</v>
      </c>
      <c r="E53" s="71">
        <v>34.287834099999998</v>
      </c>
      <c r="F53" s="71">
        <v>1.3393550999999999</v>
      </c>
      <c r="G53" s="71">
        <v>-1.18588381</v>
      </c>
      <c r="I53" s="68">
        <v>31.9602778</v>
      </c>
      <c r="J53" s="71">
        <v>-2.9414909699999998</v>
      </c>
      <c r="K53" s="71">
        <v>-1.1879152399999999</v>
      </c>
      <c r="L53" s="71">
        <v>98.075603299999997</v>
      </c>
      <c r="M53" s="71">
        <v>83.526782499999996</v>
      </c>
      <c r="N53" s="71">
        <v>-26.0834358</v>
      </c>
      <c r="O53" s="71">
        <v>-10.6775997</v>
      </c>
    </row>
    <row r="54" spans="1:15" x14ac:dyDescent="0.35">
      <c r="A54" s="68">
        <v>30.8086111</v>
      </c>
      <c r="B54" s="71">
        <v>20.3890496</v>
      </c>
      <c r="C54" s="71">
        <v>16.6178901</v>
      </c>
      <c r="D54" s="71">
        <v>40.941048799999997</v>
      </c>
      <c r="E54" s="71">
        <v>36.074390800000003</v>
      </c>
      <c r="F54" s="71">
        <v>1.6733882499999999</v>
      </c>
      <c r="G54" s="71">
        <v>-0.98698341000000001</v>
      </c>
      <c r="I54" s="68">
        <v>32.618333300000003</v>
      </c>
      <c r="J54" s="71">
        <v>-3.4140585200000002</v>
      </c>
      <c r="K54" s="71">
        <v>-1.16717859</v>
      </c>
      <c r="L54" s="71">
        <v>97.639768799999999</v>
      </c>
      <c r="M54" s="71">
        <v>83.722976900000006</v>
      </c>
      <c r="N54" s="71">
        <v>-28.213693800000001</v>
      </c>
      <c r="O54" s="71">
        <v>-10.6995013</v>
      </c>
    </row>
    <row r="55" spans="1:15" x14ac:dyDescent="0.35">
      <c r="A55" s="68">
        <v>31.466666700000001</v>
      </c>
      <c r="B55" s="71">
        <v>20.404615499999998</v>
      </c>
      <c r="C55" s="71">
        <v>15.1166751</v>
      </c>
      <c r="D55" s="71">
        <v>40.685303699999999</v>
      </c>
      <c r="E55" s="71">
        <v>32.515125300000001</v>
      </c>
      <c r="F55" s="71">
        <v>1.3024380200000001</v>
      </c>
      <c r="G55" s="71">
        <v>-1.0426363999999999</v>
      </c>
      <c r="I55" s="68">
        <v>33.276388900000001</v>
      </c>
      <c r="J55" s="71">
        <v>-3.6217259400000001</v>
      </c>
      <c r="K55" s="71">
        <v>-1.2207454799999999</v>
      </c>
      <c r="L55" s="71">
        <v>96.649268300000003</v>
      </c>
      <c r="M55" s="71">
        <v>81.466834199999994</v>
      </c>
      <c r="N55" s="71">
        <v>-28.6407904</v>
      </c>
      <c r="O55" s="71">
        <v>-11.146455400000001</v>
      </c>
    </row>
    <row r="56" spans="1:15" x14ac:dyDescent="0.35">
      <c r="A56" s="68">
        <v>32.124722200000001</v>
      </c>
      <c r="B56" s="71">
        <v>19.651251500000001</v>
      </c>
      <c r="C56" s="71">
        <v>16.3016103</v>
      </c>
      <c r="D56" s="71">
        <v>38.741079300000003</v>
      </c>
      <c r="E56" s="71">
        <v>35.461055299999998</v>
      </c>
      <c r="F56" s="71">
        <v>-0.46937472000000002</v>
      </c>
      <c r="G56" s="71">
        <v>-0.81337809999999999</v>
      </c>
      <c r="I56" s="68">
        <v>33.934444399999997</v>
      </c>
      <c r="J56" s="71">
        <v>-3.9743770999999999</v>
      </c>
      <c r="K56" s="71">
        <v>-1.23307941</v>
      </c>
      <c r="L56" s="71">
        <v>97.323804300000006</v>
      </c>
      <c r="M56" s="71">
        <v>80.625072099999997</v>
      </c>
      <c r="N56" s="71">
        <v>-29.736045499999999</v>
      </c>
      <c r="O56" s="71">
        <v>-10.9141263</v>
      </c>
    </row>
    <row r="57" spans="1:15" x14ac:dyDescent="0.35">
      <c r="A57" s="68">
        <v>32.782777799999998</v>
      </c>
      <c r="B57" s="71">
        <v>19.401974500000001</v>
      </c>
      <c r="C57" s="71">
        <v>16.464683900000001</v>
      </c>
      <c r="D57" s="71">
        <v>37.635452700000002</v>
      </c>
      <c r="E57" s="71">
        <v>36.162611699999999</v>
      </c>
      <c r="F57" s="71">
        <v>-0.93641529999999995</v>
      </c>
      <c r="G57" s="71">
        <v>0.29746201999999999</v>
      </c>
      <c r="I57" s="68">
        <v>34.592500000000001</v>
      </c>
      <c r="J57" s="71">
        <v>-4.2644325500000004</v>
      </c>
      <c r="K57" s="71">
        <v>-1.4002306200000001</v>
      </c>
      <c r="L57" s="71">
        <v>97.080864399999996</v>
      </c>
      <c r="M57" s="71">
        <v>75.6791147</v>
      </c>
      <c r="N57" s="71">
        <v>-29.195948600000001</v>
      </c>
      <c r="O57" s="71">
        <v>-11.7246132</v>
      </c>
    </row>
    <row r="58" spans="1:15" x14ac:dyDescent="0.35">
      <c r="A58" s="68">
        <v>33.440833300000001</v>
      </c>
      <c r="B58" s="71">
        <v>19.2327215</v>
      </c>
      <c r="C58" s="71">
        <v>15.499064499999999</v>
      </c>
      <c r="D58" s="71">
        <v>37.469746800000003</v>
      </c>
      <c r="E58" s="71">
        <v>34.488824999999999</v>
      </c>
      <c r="F58" s="71">
        <v>-1.9124182700000001</v>
      </c>
      <c r="G58" s="71">
        <v>-8.6991479999999996E-2</v>
      </c>
      <c r="I58" s="68">
        <v>35.250555599999998</v>
      </c>
      <c r="J58" s="71">
        <v>-4.1785531999999996</v>
      </c>
      <c r="K58" s="71">
        <v>-1.37341358</v>
      </c>
      <c r="L58" s="71">
        <v>97.594113500000006</v>
      </c>
      <c r="M58" s="71">
        <v>78.081846900000002</v>
      </c>
      <c r="N58" s="71">
        <v>-29.673176900000001</v>
      </c>
      <c r="O58" s="71">
        <v>-11.3345401</v>
      </c>
    </row>
    <row r="59" spans="1:15" x14ac:dyDescent="0.35">
      <c r="A59" s="68">
        <v>34.098888899999999</v>
      </c>
      <c r="B59" s="71">
        <v>19.4173963</v>
      </c>
      <c r="C59" s="71">
        <v>16.017132</v>
      </c>
      <c r="D59" s="71">
        <v>37.066606700000001</v>
      </c>
      <c r="E59" s="71">
        <v>35.856234499999999</v>
      </c>
      <c r="F59" s="71">
        <v>-1.61674249</v>
      </c>
      <c r="G59" s="71">
        <v>7.0419350000000006E-2</v>
      </c>
      <c r="I59" s="68">
        <v>35.908611100000002</v>
      </c>
      <c r="J59" s="71">
        <v>-4.3897785100000002</v>
      </c>
      <c r="K59" s="71">
        <v>-1.4214347300000001</v>
      </c>
      <c r="L59" s="71">
        <v>98.840978100000001</v>
      </c>
      <c r="M59" s="71">
        <v>79.3091577</v>
      </c>
      <c r="N59" s="71">
        <v>-31.3787384</v>
      </c>
      <c r="O59" s="71">
        <v>-11.7052941</v>
      </c>
    </row>
    <row r="60" spans="1:15" x14ac:dyDescent="0.35">
      <c r="A60" s="68">
        <v>34.756944400000002</v>
      </c>
      <c r="B60" s="71">
        <v>18.9477908</v>
      </c>
      <c r="C60" s="71">
        <v>15.581854099999999</v>
      </c>
      <c r="D60" s="71">
        <v>38.225339200000001</v>
      </c>
      <c r="E60" s="71">
        <v>35.456916200000002</v>
      </c>
      <c r="F60" s="71">
        <v>-1.92113964</v>
      </c>
      <c r="G60" s="71">
        <v>-0.10848964</v>
      </c>
      <c r="I60" s="68">
        <v>36.566666699999999</v>
      </c>
      <c r="J60" s="71">
        <v>-4.7856932800000003</v>
      </c>
      <c r="K60" s="71">
        <v>-1.3694819899999999</v>
      </c>
      <c r="L60" s="71">
        <v>94.597833800000004</v>
      </c>
      <c r="M60" s="71">
        <v>81.837184699999995</v>
      </c>
      <c r="N60" s="71">
        <v>-32.200156399999997</v>
      </c>
      <c r="O60" s="71">
        <v>-11.2006801</v>
      </c>
    </row>
    <row r="61" spans="1:15" x14ac:dyDescent="0.35">
      <c r="A61" s="68">
        <v>35.414999999999999</v>
      </c>
      <c r="B61" s="71">
        <v>18.840691499999998</v>
      </c>
      <c r="C61" s="71">
        <v>15.175321800000001</v>
      </c>
      <c r="D61" s="71">
        <v>37.8953591</v>
      </c>
      <c r="E61" s="71">
        <v>35.335850299999997</v>
      </c>
      <c r="F61" s="71">
        <v>-1.9155702400000001</v>
      </c>
      <c r="G61" s="71">
        <v>-0.86409433999999996</v>
      </c>
      <c r="I61" s="68">
        <v>37.225000000000001</v>
      </c>
      <c r="J61" s="71">
        <v>-4.9774602000000003</v>
      </c>
      <c r="K61" s="71">
        <v>-1.4818670599999999</v>
      </c>
      <c r="L61" s="71">
        <v>95.733213899999996</v>
      </c>
      <c r="M61" s="71">
        <v>79.109611799999996</v>
      </c>
      <c r="N61" s="71">
        <v>-41.456983600000001</v>
      </c>
      <c r="O61" s="71">
        <v>-11.8599257</v>
      </c>
    </row>
    <row r="62" spans="1:15" x14ac:dyDescent="0.35">
      <c r="A62" s="68">
        <v>36.073055600000004</v>
      </c>
      <c r="B62" s="71">
        <v>18.6543332</v>
      </c>
      <c r="C62" s="71">
        <v>14.6039645</v>
      </c>
      <c r="D62" s="71">
        <v>37.115796899999999</v>
      </c>
      <c r="E62" s="71">
        <v>34.928153100000003</v>
      </c>
      <c r="F62" s="71">
        <v>-2.0479308500000002</v>
      </c>
      <c r="G62" s="71">
        <v>-2.5902705500000001</v>
      </c>
      <c r="I62" s="68">
        <v>37.883055599999999</v>
      </c>
      <c r="J62" s="71">
        <v>-8.1197822899999998</v>
      </c>
      <c r="K62" s="71">
        <v>-1.4579517200000001</v>
      </c>
      <c r="L62" s="71">
        <v>97.571986600000002</v>
      </c>
      <c r="M62" s="71">
        <v>81.062409799999998</v>
      </c>
      <c r="N62" s="71">
        <v>-42.172698799999999</v>
      </c>
      <c r="O62" s="71">
        <v>-11.426618400000001</v>
      </c>
    </row>
    <row r="63" spans="1:15" x14ac:dyDescent="0.35">
      <c r="A63" s="68">
        <v>36.731388899999999</v>
      </c>
      <c r="B63" s="71">
        <v>18.313239500000002</v>
      </c>
      <c r="C63" s="71">
        <v>11.0300365</v>
      </c>
      <c r="D63" s="71">
        <v>36.697946799999997</v>
      </c>
      <c r="E63" s="71">
        <v>29.3226984</v>
      </c>
      <c r="F63" s="71">
        <v>-2.5124013000000001</v>
      </c>
      <c r="G63" s="71">
        <v>-4.2008570199999999</v>
      </c>
      <c r="I63" s="68">
        <v>38.541111100000002</v>
      </c>
      <c r="J63" s="71">
        <v>-8.2290990900000001</v>
      </c>
      <c r="K63" s="71">
        <v>-1.3403483199999999</v>
      </c>
      <c r="L63" s="71">
        <v>100.412783</v>
      </c>
      <c r="M63" s="71">
        <v>85.663090400000002</v>
      </c>
      <c r="N63" s="71">
        <v>-35.425296099999997</v>
      </c>
      <c r="O63" s="71">
        <v>-10.291321200000001</v>
      </c>
    </row>
    <row r="64" spans="1:15" x14ac:dyDescent="0.35">
      <c r="A64" s="68">
        <v>37.389444400000002</v>
      </c>
      <c r="B64" s="71">
        <v>18.341927900000002</v>
      </c>
      <c r="C64" s="71">
        <v>10.360773200000001</v>
      </c>
      <c r="D64" s="71">
        <v>36.404955399999999</v>
      </c>
      <c r="E64" s="71">
        <v>30.152331199999999</v>
      </c>
      <c r="F64" s="71">
        <v>-2.2843308100000002</v>
      </c>
      <c r="G64" s="71">
        <v>-4.5594611</v>
      </c>
      <c r="I64" s="68">
        <v>39.199444399999997</v>
      </c>
      <c r="J64" s="71">
        <v>-5.0826863900000001</v>
      </c>
      <c r="K64" s="71">
        <v>-1.2217591800000001</v>
      </c>
      <c r="L64" s="71">
        <v>102.114205</v>
      </c>
      <c r="M64" s="71">
        <v>92.451061499999994</v>
      </c>
      <c r="N64" s="71">
        <v>-26.1586277</v>
      </c>
      <c r="O64" s="71">
        <v>-9.3443267599999995</v>
      </c>
    </row>
    <row r="65" spans="1:15" x14ac:dyDescent="0.35">
      <c r="A65" s="68">
        <v>38.047499999999999</v>
      </c>
      <c r="B65" s="71">
        <v>18.444991099999999</v>
      </c>
      <c r="C65" s="71">
        <v>13.3427658</v>
      </c>
      <c r="D65" s="71">
        <v>39.214617099999998</v>
      </c>
      <c r="E65" s="71">
        <v>37.468530100000002</v>
      </c>
      <c r="F65" s="71">
        <v>-1.33343642</v>
      </c>
      <c r="G65" s="71">
        <v>-1.7992726800000001</v>
      </c>
      <c r="I65" s="68">
        <v>39.857777800000001</v>
      </c>
      <c r="J65" s="71">
        <v>-5.2060439599999997</v>
      </c>
      <c r="K65" s="71">
        <v>-1.2980702200000001</v>
      </c>
      <c r="L65" s="71">
        <v>105.023324</v>
      </c>
      <c r="M65" s="71">
        <v>94.385470100000006</v>
      </c>
      <c r="N65" s="71">
        <v>-25.2514976</v>
      </c>
      <c r="O65" s="71">
        <v>-9.4218781899999993</v>
      </c>
    </row>
    <row r="66" spans="1:15" x14ac:dyDescent="0.35">
      <c r="A66" s="68">
        <v>38.705555599999997</v>
      </c>
      <c r="B66" s="71">
        <v>18.816930599999999</v>
      </c>
      <c r="C66" s="71">
        <v>12.1081816</v>
      </c>
      <c r="D66" s="71">
        <v>40.866739899999999</v>
      </c>
      <c r="E66" s="71">
        <v>37.2434133</v>
      </c>
      <c r="F66" s="71">
        <v>-0.65654190999999995</v>
      </c>
      <c r="G66" s="71">
        <v>-0.49700241000000001</v>
      </c>
      <c r="I66" s="68">
        <v>40.515833299999997</v>
      </c>
      <c r="J66" s="71">
        <v>-5.9384598400000002</v>
      </c>
      <c r="K66" s="71">
        <v>-1.3715436599999999</v>
      </c>
      <c r="L66" s="71">
        <v>104.73347800000001</v>
      </c>
      <c r="M66" s="71">
        <v>95.419562400000004</v>
      </c>
      <c r="N66" s="71">
        <v>-26.396933799999999</v>
      </c>
      <c r="O66" s="71">
        <v>-9.1321322200000008</v>
      </c>
    </row>
    <row r="67" spans="1:15" x14ac:dyDescent="0.35">
      <c r="A67" s="68">
        <v>39.364166699999998</v>
      </c>
      <c r="B67" s="71">
        <v>19.413962300000001</v>
      </c>
      <c r="C67" s="71">
        <v>11.0681394</v>
      </c>
      <c r="D67" s="71">
        <v>42.3490495</v>
      </c>
      <c r="E67" s="71">
        <v>36.905583399999998</v>
      </c>
      <c r="F67" s="71">
        <v>5.6799959999999997E-2</v>
      </c>
      <c r="G67" s="71">
        <v>-1.0904663299999999</v>
      </c>
      <c r="I67" s="68">
        <v>41.174166700000001</v>
      </c>
      <c r="J67" s="71">
        <v>-6.8818367299999998</v>
      </c>
      <c r="K67" s="71">
        <v>-1.4230545299999999</v>
      </c>
      <c r="L67" s="71">
        <v>103.778479</v>
      </c>
      <c r="M67" s="71">
        <v>96.580009399999994</v>
      </c>
      <c r="N67" s="71">
        <v>-26.642963399999999</v>
      </c>
      <c r="O67" s="71">
        <v>-9.4720010800000001</v>
      </c>
    </row>
    <row r="68" spans="1:15" x14ac:dyDescent="0.35">
      <c r="A68" s="68">
        <v>40.022222200000002</v>
      </c>
      <c r="B68" s="71">
        <v>19.097726399999999</v>
      </c>
      <c r="C68" s="71">
        <v>10.2019778</v>
      </c>
      <c r="D68" s="71">
        <v>42.773610300000001</v>
      </c>
      <c r="E68" s="71">
        <v>37.007454500000001</v>
      </c>
      <c r="F68" s="71">
        <v>0.56374181999999995</v>
      </c>
      <c r="G68" s="71">
        <v>1.619203E-2</v>
      </c>
      <c r="I68" s="68">
        <v>41.832222199999997</v>
      </c>
      <c r="J68" s="71">
        <v>-7.51592796</v>
      </c>
      <c r="K68" s="71">
        <v>-1.604568</v>
      </c>
      <c r="L68" s="71">
        <v>102.70514900000001</v>
      </c>
      <c r="M68" s="71">
        <v>95.981053900000006</v>
      </c>
      <c r="N68" s="71">
        <v>-25.830663300000001</v>
      </c>
      <c r="O68" s="71">
        <v>-9.9192931600000005</v>
      </c>
    </row>
    <row r="69" spans="1:15" x14ac:dyDescent="0.35">
      <c r="A69" s="68">
        <v>40.680277799999999</v>
      </c>
      <c r="B69" s="71">
        <v>18.564969900000001</v>
      </c>
      <c r="C69" s="71">
        <v>10.1723996</v>
      </c>
      <c r="D69" s="71">
        <v>42.452606299999999</v>
      </c>
      <c r="E69" s="71">
        <v>39.254514800000003</v>
      </c>
      <c r="F69" s="71">
        <v>0.95704820999999995</v>
      </c>
      <c r="G69" s="71">
        <v>6.8275180000000005E-2</v>
      </c>
      <c r="I69" s="68">
        <v>42.4905556</v>
      </c>
      <c r="J69" s="71">
        <v>-8.2768081299999992</v>
      </c>
      <c r="K69" s="71">
        <v>-1.74979744</v>
      </c>
      <c r="L69" s="71">
        <v>103.402125</v>
      </c>
      <c r="M69" s="71">
        <v>94.970533200000006</v>
      </c>
      <c r="N69" s="71">
        <v>-25.815763</v>
      </c>
      <c r="O69" s="71">
        <v>-10.422126799999999</v>
      </c>
    </row>
    <row r="70" spans="1:15" x14ac:dyDescent="0.35">
      <c r="A70" s="68">
        <v>41.338611100000001</v>
      </c>
      <c r="B70" s="71">
        <v>16.767877899999998</v>
      </c>
      <c r="C70" s="71">
        <v>6.6163230200000003</v>
      </c>
      <c r="D70" s="71">
        <v>40.564913300000001</v>
      </c>
      <c r="E70" s="71">
        <v>36.198135399999998</v>
      </c>
      <c r="F70" s="71">
        <v>-1.7343154700000001</v>
      </c>
      <c r="G70" s="71">
        <v>0.31512225999999999</v>
      </c>
      <c r="I70" s="68">
        <v>43.148611099999997</v>
      </c>
      <c r="J70" s="71">
        <v>-9.5111802700000005</v>
      </c>
      <c r="K70" s="71">
        <v>-1.9656721399999999</v>
      </c>
      <c r="L70" s="71">
        <v>101.465468</v>
      </c>
      <c r="M70" s="71">
        <v>92.455443299999999</v>
      </c>
      <c r="N70" s="71">
        <v>-23.915503900000001</v>
      </c>
      <c r="O70" s="71">
        <v>-11.3028247</v>
      </c>
    </row>
    <row r="71" spans="1:15" x14ac:dyDescent="0.35">
      <c r="A71" s="68">
        <v>41.996944399999997</v>
      </c>
      <c r="B71" s="71">
        <v>15.198465799999999</v>
      </c>
      <c r="C71" s="71">
        <v>7.7079759399999999</v>
      </c>
      <c r="D71" s="71">
        <v>39.0180291</v>
      </c>
      <c r="E71" s="71">
        <v>38.778674100000003</v>
      </c>
      <c r="F71" s="71">
        <v>-2.0395044800000002</v>
      </c>
      <c r="G71" s="71">
        <v>0.71339140999999995</v>
      </c>
      <c r="I71" s="68">
        <v>43.806666700000001</v>
      </c>
      <c r="J71" s="71">
        <v>-8.6921005099999995</v>
      </c>
      <c r="K71" s="71">
        <v>-2.0490393600000001</v>
      </c>
      <c r="L71" s="71">
        <v>98.383680900000002</v>
      </c>
      <c r="M71" s="71">
        <v>93.425480800000003</v>
      </c>
      <c r="N71" s="71">
        <v>-24.346011300000001</v>
      </c>
      <c r="O71" s="71">
        <v>-11.1245782</v>
      </c>
    </row>
    <row r="72" spans="1:15" x14ac:dyDescent="0.35">
      <c r="A72" s="68">
        <v>42.655000000000001</v>
      </c>
      <c r="B72" s="71">
        <v>13.213475499999999</v>
      </c>
      <c r="C72" s="71">
        <v>6.9989444399999998</v>
      </c>
      <c r="D72" s="71">
        <v>38.975379199999999</v>
      </c>
      <c r="E72" s="71">
        <v>38.145843800000002</v>
      </c>
      <c r="F72" s="71">
        <v>-3.2960897299999998</v>
      </c>
      <c r="G72" s="71">
        <v>0.50213045999999995</v>
      </c>
      <c r="I72" s="68">
        <v>44.464722199999997</v>
      </c>
      <c r="J72" s="71">
        <v>-11.4282295</v>
      </c>
      <c r="K72" s="71">
        <v>-2.3526927500000001</v>
      </c>
      <c r="L72" s="71">
        <v>95.185711800000007</v>
      </c>
      <c r="M72" s="71">
        <v>91.300612000000001</v>
      </c>
      <c r="N72" s="71">
        <v>-24.353090600000002</v>
      </c>
      <c r="O72" s="71">
        <v>-11.8076413</v>
      </c>
    </row>
    <row r="73" spans="1:15" x14ac:dyDescent="0.35">
      <c r="A73" s="68">
        <v>43.313055599999998</v>
      </c>
      <c r="B73" s="71">
        <v>12.2288011</v>
      </c>
      <c r="C73" s="71">
        <v>2.2070809900000001</v>
      </c>
      <c r="D73" s="71">
        <v>39.300200199999999</v>
      </c>
      <c r="E73" s="71">
        <v>31.942136099999999</v>
      </c>
      <c r="F73" s="71">
        <v>-2.4413577499999999</v>
      </c>
      <c r="G73" s="71">
        <v>-1.64733698</v>
      </c>
      <c r="I73" s="68">
        <v>45.123055600000001</v>
      </c>
      <c r="J73" s="71">
        <v>-15.562939399999999</v>
      </c>
      <c r="K73" s="71">
        <v>-2.5924007800000002</v>
      </c>
      <c r="L73" s="71">
        <v>94.403931999999998</v>
      </c>
      <c r="M73" s="71">
        <v>89.923469699999998</v>
      </c>
      <c r="N73" s="71">
        <v>-27.911902699999999</v>
      </c>
      <c r="O73" s="71">
        <v>-12.4457564</v>
      </c>
    </row>
    <row r="74" spans="1:15" x14ac:dyDescent="0.35">
      <c r="A74" s="68">
        <v>43.971111100000002</v>
      </c>
      <c r="B74" s="71">
        <v>10.6368422</v>
      </c>
      <c r="C74" s="71">
        <v>1.2235280500000001</v>
      </c>
      <c r="D74" s="71">
        <v>39.394816900000002</v>
      </c>
      <c r="E74" s="71">
        <v>30.228742</v>
      </c>
      <c r="F74" s="71">
        <v>-2.5197251399999998</v>
      </c>
      <c r="G74" s="71">
        <v>-2.0235574000000001</v>
      </c>
      <c r="I74" s="68">
        <v>45.781388900000003</v>
      </c>
      <c r="J74" s="71">
        <v>-17.3192992</v>
      </c>
      <c r="K74" s="71">
        <v>-3.1078150899999999</v>
      </c>
      <c r="L74" s="71">
        <v>89.240933699999999</v>
      </c>
      <c r="M74" s="71">
        <v>86.934015000000002</v>
      </c>
      <c r="N74" s="71">
        <v>-26.1943968</v>
      </c>
      <c r="O74" s="71">
        <v>-13.2726591</v>
      </c>
    </row>
    <row r="75" spans="1:15" x14ac:dyDescent="0.35">
      <c r="A75" s="68">
        <v>44.629444399999997</v>
      </c>
      <c r="B75" s="71">
        <v>8.3913921800000004</v>
      </c>
      <c r="C75" s="71">
        <v>2.59973199</v>
      </c>
      <c r="D75" s="71">
        <v>38.368320199999999</v>
      </c>
      <c r="E75" s="71">
        <v>31.250725599999999</v>
      </c>
      <c r="F75" s="71">
        <v>-3.8416971499999999</v>
      </c>
      <c r="G75" s="71">
        <v>-1.7548178699999999</v>
      </c>
      <c r="I75" s="68">
        <v>46.439444399999999</v>
      </c>
      <c r="J75" s="71">
        <v>-19.915303900000001</v>
      </c>
      <c r="K75" s="71">
        <v>-3.1794695800000001</v>
      </c>
      <c r="L75" s="71">
        <v>90.438269000000005</v>
      </c>
      <c r="M75" s="71">
        <v>90.7490612</v>
      </c>
      <c r="N75" s="71">
        <v>-29.371770699999999</v>
      </c>
      <c r="O75" s="71">
        <v>-12.502113100000001</v>
      </c>
    </row>
    <row r="76" spans="1:15" x14ac:dyDescent="0.35">
      <c r="A76" s="68">
        <v>45.287500000000001</v>
      </c>
      <c r="B76" s="71">
        <v>4.7532473</v>
      </c>
      <c r="C76" s="71">
        <v>1.92933237</v>
      </c>
      <c r="D76" s="71">
        <v>36.311876400000003</v>
      </c>
      <c r="E76" s="71">
        <v>29.523464400000002</v>
      </c>
      <c r="F76" s="71">
        <v>-6.2566924200000003</v>
      </c>
      <c r="G76" s="71">
        <v>-0.28970632000000002</v>
      </c>
      <c r="I76" s="68">
        <v>47.097499999999997</v>
      </c>
      <c r="J76" s="71">
        <v>-24.056624599999999</v>
      </c>
      <c r="K76" s="71">
        <v>-3.4639533999999998</v>
      </c>
      <c r="L76" s="71">
        <v>90.944390499999997</v>
      </c>
      <c r="M76" s="71">
        <v>92.590531900000002</v>
      </c>
      <c r="N76" s="71">
        <v>-29.2612773</v>
      </c>
      <c r="O76" s="71">
        <v>-12.1891012</v>
      </c>
    </row>
    <row r="77" spans="1:15" x14ac:dyDescent="0.35">
      <c r="A77" s="68">
        <v>45.945833299999997</v>
      </c>
      <c r="B77" s="71">
        <v>3.9112848900000001</v>
      </c>
      <c r="C77" s="71">
        <v>5.8409474799999996</v>
      </c>
      <c r="D77" s="71">
        <v>38.148645799999997</v>
      </c>
      <c r="E77" s="71">
        <v>34.023408500000002</v>
      </c>
      <c r="F77" s="71">
        <v>-5.3056433299999997</v>
      </c>
      <c r="G77" s="71">
        <v>2.39956484</v>
      </c>
      <c r="I77" s="68">
        <v>47.755000000000003</v>
      </c>
      <c r="J77" s="71">
        <v>-26.840359400000001</v>
      </c>
      <c r="K77" s="71">
        <v>-3.9787173400000002</v>
      </c>
      <c r="L77" s="71">
        <v>90.693056299999995</v>
      </c>
      <c r="M77" s="71">
        <v>94.135363900000002</v>
      </c>
      <c r="N77" s="71">
        <v>-27.8194889</v>
      </c>
      <c r="O77" s="71">
        <v>-11.8992013</v>
      </c>
    </row>
    <row r="78" spans="1:15" x14ac:dyDescent="0.35">
      <c r="A78" s="68">
        <v>46.603888900000001</v>
      </c>
      <c r="B78" s="71">
        <v>1.7899283500000001</v>
      </c>
      <c r="C78" s="71">
        <v>7.28453441</v>
      </c>
      <c r="D78" s="71">
        <v>38.165814900000001</v>
      </c>
      <c r="E78" s="71">
        <v>35.219653000000001</v>
      </c>
      <c r="F78" s="71">
        <v>-4.9045387800000002</v>
      </c>
      <c r="G78" s="71">
        <v>3.6644945199999999</v>
      </c>
      <c r="I78" s="68">
        <v>48.412777800000001</v>
      </c>
      <c r="J78" s="71">
        <v>-22.2565502</v>
      </c>
      <c r="K78" s="71">
        <v>-5.1323565000000002</v>
      </c>
      <c r="L78" s="71">
        <v>90.808506600000001</v>
      </c>
      <c r="M78" s="71">
        <v>91.439973899999998</v>
      </c>
      <c r="N78" s="71">
        <v>-26.435195</v>
      </c>
      <c r="O78" s="71">
        <v>-12.9616393</v>
      </c>
    </row>
    <row r="79" spans="1:15" x14ac:dyDescent="0.35">
      <c r="A79" s="68">
        <v>47.261944399999997</v>
      </c>
      <c r="B79" s="71">
        <v>-1.9739998700000001</v>
      </c>
      <c r="C79" s="71">
        <v>4.88745137</v>
      </c>
      <c r="D79" s="71">
        <v>35.331480200000001</v>
      </c>
      <c r="E79" s="71">
        <v>30.9911311</v>
      </c>
      <c r="F79" s="71">
        <v>-8.2880175400000002</v>
      </c>
      <c r="G79" s="71">
        <v>3.7573820699999998</v>
      </c>
      <c r="I79" s="68">
        <v>49.070555599999999</v>
      </c>
      <c r="J79" s="71">
        <v>-23.3680202</v>
      </c>
      <c r="K79" s="71">
        <v>-5.9737708500000002</v>
      </c>
      <c r="L79" s="71">
        <v>90.814807200000004</v>
      </c>
      <c r="M79" s="71">
        <v>91.974041499999998</v>
      </c>
      <c r="N79" s="71">
        <v>-26.9272551</v>
      </c>
      <c r="O79" s="71">
        <v>-13.201330499999999</v>
      </c>
    </row>
    <row r="80" spans="1:15" x14ac:dyDescent="0.35">
      <c r="A80" s="68">
        <v>47.919444400000003</v>
      </c>
      <c r="B80" s="71">
        <v>-4.9708189699999998</v>
      </c>
      <c r="C80" s="71">
        <v>5.9476344799999996</v>
      </c>
      <c r="D80" s="71">
        <v>33.586872300000003</v>
      </c>
      <c r="E80" s="71">
        <v>31.6988257</v>
      </c>
      <c r="F80" s="71">
        <v>-10.1718809</v>
      </c>
      <c r="G80" s="71">
        <v>2.3113373699999999</v>
      </c>
      <c r="I80" s="68">
        <v>49.728333300000003</v>
      </c>
      <c r="J80" s="71">
        <v>-27.346451600000002</v>
      </c>
      <c r="K80" s="71">
        <v>-7.4435155799999997</v>
      </c>
      <c r="L80" s="71">
        <v>91.434949000000003</v>
      </c>
      <c r="M80" s="71">
        <v>90.082564599999998</v>
      </c>
      <c r="N80" s="71">
        <v>-30.075344699999999</v>
      </c>
      <c r="O80" s="71">
        <v>-14.0725254</v>
      </c>
    </row>
    <row r="81" spans="1:15" x14ac:dyDescent="0.35">
      <c r="A81" s="68">
        <v>48.577222200000001</v>
      </c>
      <c r="B81" s="71">
        <v>-2.3470313200000001</v>
      </c>
      <c r="C81" s="71">
        <v>3.2892380399999999</v>
      </c>
      <c r="D81" s="71">
        <v>38.084795399999997</v>
      </c>
      <c r="E81" s="71">
        <v>26.716852599999999</v>
      </c>
      <c r="F81" s="71">
        <v>-5.82072901</v>
      </c>
      <c r="G81" s="71">
        <v>3.2678219300000002</v>
      </c>
      <c r="I81" s="68">
        <v>50.386111100000001</v>
      </c>
      <c r="J81" s="71">
        <v>-29.310296399999999</v>
      </c>
      <c r="K81" s="71">
        <v>-8.4309875099999996</v>
      </c>
      <c r="L81" s="71">
        <v>89.3127906</v>
      </c>
      <c r="M81" s="71">
        <v>91.174118699999994</v>
      </c>
      <c r="N81" s="71">
        <v>-30.032178600000002</v>
      </c>
      <c r="O81" s="71">
        <v>-14.245234</v>
      </c>
    </row>
    <row r="82" spans="1:15" x14ac:dyDescent="0.35">
      <c r="A82" s="68">
        <v>49.234999999999999</v>
      </c>
      <c r="B82" s="71">
        <v>-0.37531857000000002</v>
      </c>
      <c r="C82" s="71">
        <v>7.7122364799999996</v>
      </c>
      <c r="D82" s="71">
        <v>40.890779999999999</v>
      </c>
      <c r="E82" s="71">
        <v>32.3567258</v>
      </c>
      <c r="F82" s="71">
        <v>-3.20756694</v>
      </c>
      <c r="G82" s="71">
        <v>3.4962281100000001</v>
      </c>
      <c r="I82" s="68">
        <v>51.043888899999999</v>
      </c>
      <c r="J82" s="71">
        <v>-28.829038199999999</v>
      </c>
      <c r="K82" s="71">
        <v>-10.5337326</v>
      </c>
      <c r="L82" s="71">
        <v>88.972234099999994</v>
      </c>
      <c r="M82" s="71">
        <v>88.715594899999999</v>
      </c>
      <c r="N82" s="71">
        <v>-29.5590747</v>
      </c>
      <c r="O82" s="71">
        <v>-15.3132603</v>
      </c>
    </row>
    <row r="83" spans="1:15" x14ac:dyDescent="0.35">
      <c r="A83" s="68">
        <v>49.892777799999998</v>
      </c>
      <c r="B83" s="71">
        <v>-2.6411688500000001</v>
      </c>
      <c r="C83" s="71">
        <v>4.4985132999999999</v>
      </c>
      <c r="D83" s="71">
        <v>39.284601299999999</v>
      </c>
      <c r="E83" s="71">
        <v>26.156602100000001</v>
      </c>
      <c r="F83" s="71">
        <v>-5.53775993</v>
      </c>
      <c r="G83" s="71">
        <v>3.94551506</v>
      </c>
      <c r="I83" s="68">
        <v>51.701666699999997</v>
      </c>
      <c r="J83" s="71">
        <v>-27.109058300000001</v>
      </c>
      <c r="K83" s="71">
        <v>-11.748046499999999</v>
      </c>
      <c r="L83" s="71">
        <v>90.241196400000007</v>
      </c>
      <c r="M83" s="71">
        <v>90.029104000000004</v>
      </c>
      <c r="N83" s="71">
        <v>-29.581882400000001</v>
      </c>
      <c r="O83" s="71">
        <v>-15.309207499999999</v>
      </c>
    </row>
    <row r="84" spans="1:15" x14ac:dyDescent="0.35">
      <c r="A84" s="68">
        <v>50.550555600000003</v>
      </c>
      <c r="B84" s="71">
        <v>-5.1984710999999999</v>
      </c>
      <c r="C84" s="71">
        <v>7.4256040199999997</v>
      </c>
      <c r="D84" s="71">
        <v>37.637403200000001</v>
      </c>
      <c r="E84" s="71">
        <v>29.918233399999998</v>
      </c>
      <c r="F84" s="71">
        <v>-6.9495103699999996</v>
      </c>
      <c r="G84" s="71">
        <v>5.20926958</v>
      </c>
      <c r="I84" s="68">
        <v>52.359444400000001</v>
      </c>
      <c r="J84" s="71">
        <v>-31.734159699999999</v>
      </c>
      <c r="K84" s="71">
        <v>-13.734132799999999</v>
      </c>
      <c r="L84" s="71">
        <v>92.019329900000002</v>
      </c>
      <c r="M84" s="71">
        <v>88.4004999</v>
      </c>
      <c r="N84" s="71">
        <v>-29.881728500000001</v>
      </c>
      <c r="O84" s="71">
        <v>-16.835889600000002</v>
      </c>
    </row>
    <row r="85" spans="1:15" x14ac:dyDescent="0.35">
      <c r="A85" s="68">
        <v>51.2083333</v>
      </c>
      <c r="B85" s="71">
        <v>-4.9662581499999998</v>
      </c>
      <c r="C85" s="71">
        <v>9.6001788599999998</v>
      </c>
      <c r="D85" s="71">
        <v>38.1112769</v>
      </c>
      <c r="E85" s="71">
        <v>32.841986499999997</v>
      </c>
      <c r="F85" s="71">
        <v>-6.36421905</v>
      </c>
      <c r="G85" s="71">
        <v>5.3755311299999997</v>
      </c>
      <c r="I85" s="68">
        <v>53.017499999999998</v>
      </c>
      <c r="J85" s="71">
        <v>-30.5838283</v>
      </c>
      <c r="K85" s="71">
        <v>-13.304418</v>
      </c>
      <c r="L85" s="71">
        <v>90.795413800000006</v>
      </c>
      <c r="M85" s="71">
        <v>93.543208399999997</v>
      </c>
      <c r="N85" s="71">
        <v>-29.5462253</v>
      </c>
      <c r="O85" s="71">
        <v>-15.1141007</v>
      </c>
    </row>
    <row r="86" spans="1:15" x14ac:dyDescent="0.35">
      <c r="A86" s="68">
        <v>51.866111099999998</v>
      </c>
      <c r="B86" s="71">
        <v>-5.3405199799999998</v>
      </c>
      <c r="C86" s="71">
        <v>4.6002694599999998</v>
      </c>
      <c r="D86" s="71">
        <v>38.287224399999999</v>
      </c>
      <c r="E86" s="71">
        <v>23.7959247</v>
      </c>
      <c r="F86" s="71">
        <v>-6.5821458100000001</v>
      </c>
      <c r="G86" s="71">
        <v>4.5546641799999996</v>
      </c>
      <c r="I86" s="68">
        <v>53.675555600000003</v>
      </c>
      <c r="J86" s="71">
        <v>-27.8488437</v>
      </c>
      <c r="K86" s="71">
        <v>-14.530945300000001</v>
      </c>
      <c r="L86" s="71">
        <v>89.824495499999998</v>
      </c>
      <c r="M86" s="71">
        <v>93.522189999999995</v>
      </c>
      <c r="N86" s="71">
        <v>-30.142078099999999</v>
      </c>
      <c r="O86" s="71">
        <v>-15.775508800000001</v>
      </c>
    </row>
    <row r="87" spans="1:15" x14ac:dyDescent="0.35">
      <c r="A87" s="68">
        <v>52.523888900000003</v>
      </c>
      <c r="B87" s="71">
        <v>-3.8304156800000002</v>
      </c>
      <c r="C87" s="71">
        <v>5.4485637899999997</v>
      </c>
      <c r="D87" s="71">
        <v>39.878089500000002</v>
      </c>
      <c r="E87" s="71">
        <v>24.5660478</v>
      </c>
      <c r="F87" s="71">
        <v>-5.7074543000000002</v>
      </c>
      <c r="G87" s="71">
        <v>4.0779751700000002</v>
      </c>
      <c r="I87" s="68">
        <v>54.3333333</v>
      </c>
      <c r="J87" s="71">
        <v>-33.206667099999997</v>
      </c>
      <c r="K87" s="71">
        <v>-13.901452000000001</v>
      </c>
      <c r="L87" s="71">
        <v>92.567086399999994</v>
      </c>
      <c r="M87" s="71">
        <v>97.010750599999994</v>
      </c>
      <c r="N87" s="71">
        <v>-33.573430600000002</v>
      </c>
      <c r="O87" s="71">
        <v>-14.3379846</v>
      </c>
    </row>
    <row r="88" spans="1:15" x14ac:dyDescent="0.35">
      <c r="A88" s="68">
        <v>53.181944399999999</v>
      </c>
      <c r="B88" s="71">
        <v>-4.7741459500000003</v>
      </c>
      <c r="C88" s="71">
        <v>8.2416947500000006</v>
      </c>
      <c r="D88" s="71">
        <v>40.006962000000001</v>
      </c>
      <c r="E88" s="71">
        <v>28.692447000000001</v>
      </c>
      <c r="F88" s="71">
        <v>-6.2247669700000001</v>
      </c>
      <c r="G88" s="71">
        <v>4.0457997800000003</v>
      </c>
      <c r="I88" s="68">
        <v>54.991111099999998</v>
      </c>
      <c r="J88" s="71">
        <v>-36.906117500000001</v>
      </c>
      <c r="K88" s="71">
        <v>-15.3082315</v>
      </c>
      <c r="L88" s="71">
        <v>92.717688199999998</v>
      </c>
      <c r="M88" s="71">
        <v>95.220038599999995</v>
      </c>
      <c r="N88" s="71">
        <v>-31.308626199999999</v>
      </c>
      <c r="O88" s="71">
        <v>-15.460453899999999</v>
      </c>
    </row>
    <row r="89" spans="1:15" x14ac:dyDescent="0.35">
      <c r="A89" s="68">
        <v>53.84</v>
      </c>
      <c r="B89" s="71">
        <v>-3.3169811999999999</v>
      </c>
      <c r="C89" s="71">
        <v>3.23249904</v>
      </c>
      <c r="D89" s="71">
        <v>40.986073900000001</v>
      </c>
      <c r="E89" s="71">
        <v>19.143248799999999</v>
      </c>
      <c r="F89" s="71">
        <v>-5.0467849300000003</v>
      </c>
      <c r="G89" s="71">
        <v>3.9869778299999998</v>
      </c>
      <c r="I89" s="68">
        <v>55.648888900000003</v>
      </c>
      <c r="J89" s="71">
        <v>-29.747770299999999</v>
      </c>
      <c r="K89" s="71">
        <v>-16.069216399999998</v>
      </c>
      <c r="L89" s="71">
        <v>92.524140799999998</v>
      </c>
      <c r="M89" s="71">
        <v>94.440777699999998</v>
      </c>
      <c r="N89" s="71">
        <v>-28.370931500000001</v>
      </c>
      <c r="O89" s="71">
        <v>-16.0806419</v>
      </c>
    </row>
    <row r="90" spans="1:15" x14ac:dyDescent="0.35">
      <c r="A90" s="68">
        <v>54.497777800000001</v>
      </c>
      <c r="B90" s="71">
        <v>-4.4056116599999999</v>
      </c>
      <c r="C90" s="71">
        <v>5.2374862799999997</v>
      </c>
      <c r="D90" s="71">
        <v>40.495694399999998</v>
      </c>
      <c r="E90" s="71">
        <v>21.9919224</v>
      </c>
      <c r="F90" s="71">
        <v>-5.4041137800000003</v>
      </c>
      <c r="G90" s="71">
        <v>4.3158131300000004</v>
      </c>
      <c r="I90" s="68">
        <v>56.306944399999999</v>
      </c>
      <c r="J90" s="71">
        <v>-27.129735400000001</v>
      </c>
      <c r="K90" s="71">
        <v>-17.595807799999999</v>
      </c>
      <c r="L90" s="71">
        <v>95.244862400000002</v>
      </c>
      <c r="M90" s="71">
        <v>91.6070742</v>
      </c>
      <c r="N90" s="71">
        <v>-27.625333600000001</v>
      </c>
      <c r="O90" s="71">
        <v>-17.661323500000002</v>
      </c>
    </row>
    <row r="91" spans="1:15" x14ac:dyDescent="0.35">
      <c r="A91" s="68">
        <v>55.1555556</v>
      </c>
      <c r="B91" s="71">
        <v>-3.59873726</v>
      </c>
      <c r="C91" s="71">
        <v>8.3199068999999994</v>
      </c>
      <c r="D91" s="71">
        <v>40.9178183</v>
      </c>
      <c r="E91" s="71">
        <v>27.021899399999999</v>
      </c>
      <c r="F91" s="71">
        <v>-4.6049583500000004</v>
      </c>
      <c r="G91" s="71">
        <v>5.72853514</v>
      </c>
      <c r="I91" s="68">
        <v>56.964722199999997</v>
      </c>
      <c r="J91" s="71">
        <v>-30.481551100000001</v>
      </c>
      <c r="K91" s="71">
        <v>-16.4990989</v>
      </c>
      <c r="L91" s="71">
        <v>97.073274900000001</v>
      </c>
      <c r="M91" s="71">
        <v>94.838442900000004</v>
      </c>
      <c r="N91" s="71">
        <v>-27.450265600000002</v>
      </c>
      <c r="O91" s="71">
        <v>-16.018913999999999</v>
      </c>
    </row>
    <row r="92" spans="1:15" x14ac:dyDescent="0.35">
      <c r="A92" s="68">
        <v>55.813333299999996</v>
      </c>
      <c r="B92" s="71">
        <v>-5.3170421399999999</v>
      </c>
      <c r="C92" s="71">
        <v>7.53463248</v>
      </c>
      <c r="D92" s="71">
        <v>39.945182899999999</v>
      </c>
      <c r="E92" s="71">
        <v>24.942912499999998</v>
      </c>
      <c r="F92" s="71">
        <v>-6.9163649200000004</v>
      </c>
      <c r="G92" s="71">
        <v>6.3342499700000001</v>
      </c>
      <c r="I92" s="68">
        <v>57.622500000000002</v>
      </c>
      <c r="J92" s="71">
        <v>-27.018796999999999</v>
      </c>
      <c r="K92" s="71">
        <v>-15.992094700000001</v>
      </c>
      <c r="L92" s="71">
        <v>95.626324699999998</v>
      </c>
      <c r="M92" s="71">
        <v>96.896467299999998</v>
      </c>
      <c r="N92" s="71">
        <v>-24.7185615</v>
      </c>
      <c r="O92" s="71">
        <v>-15.738319199999999</v>
      </c>
    </row>
    <row r="93" spans="1:15" x14ac:dyDescent="0.35">
      <c r="A93" s="68">
        <v>56.471388900000001</v>
      </c>
      <c r="B93" s="71">
        <v>-5.7615938499999997</v>
      </c>
      <c r="C93" s="71">
        <v>9.6907667600000007</v>
      </c>
      <c r="D93" s="71">
        <v>39.778369900000001</v>
      </c>
      <c r="E93" s="71">
        <v>28.536795699999999</v>
      </c>
      <c r="F93" s="71">
        <v>-6.8432918699999998</v>
      </c>
      <c r="G93" s="71">
        <v>6.4418020199999999</v>
      </c>
      <c r="I93" s="68">
        <v>58.2805556</v>
      </c>
      <c r="J93" s="71">
        <v>-22.845123000000001</v>
      </c>
      <c r="K93" s="71">
        <v>-15.860310699999999</v>
      </c>
      <c r="L93" s="71">
        <v>95.572633499999995</v>
      </c>
      <c r="M93" s="71">
        <v>97.088506499999994</v>
      </c>
      <c r="N93" s="71">
        <v>-22.8895667</v>
      </c>
      <c r="O93" s="71">
        <v>-15.4602342</v>
      </c>
    </row>
    <row r="94" spans="1:15" x14ac:dyDescent="0.35">
      <c r="A94" s="68">
        <v>57.129166699999999</v>
      </c>
      <c r="B94" s="71">
        <v>-5.3981677100000001</v>
      </c>
      <c r="C94" s="71">
        <v>7.7975000699999999</v>
      </c>
      <c r="D94" s="71">
        <v>40.264746199999998</v>
      </c>
      <c r="E94" s="71">
        <v>24.4401963</v>
      </c>
      <c r="F94" s="71">
        <v>-6.9649461800000001</v>
      </c>
      <c r="G94" s="71">
        <v>6.3486196799999997</v>
      </c>
      <c r="I94" s="68">
        <v>58.938611100000003</v>
      </c>
      <c r="J94" s="71">
        <v>-24.552071999999999</v>
      </c>
      <c r="K94" s="71">
        <v>-18.752830599999999</v>
      </c>
      <c r="L94" s="71">
        <v>97.060555500000007</v>
      </c>
      <c r="M94" s="71">
        <v>91.692119700000006</v>
      </c>
      <c r="N94" s="71">
        <v>-23.863968199999999</v>
      </c>
      <c r="O94" s="71">
        <v>-18.063147499999999</v>
      </c>
    </row>
    <row r="95" spans="1:15" x14ac:dyDescent="0.35">
      <c r="A95" s="68">
        <v>57.787222200000002</v>
      </c>
      <c r="B95" s="71">
        <v>-6.3462200500000003</v>
      </c>
      <c r="C95" s="71">
        <v>7.26507199</v>
      </c>
      <c r="D95" s="71">
        <v>39.479107399999997</v>
      </c>
      <c r="E95" s="71">
        <v>22.942037500000001</v>
      </c>
      <c r="F95" s="71">
        <v>-7.1059480400000004</v>
      </c>
      <c r="G95" s="71">
        <v>6.0858283999999996</v>
      </c>
      <c r="I95" s="68">
        <v>59.596388900000001</v>
      </c>
      <c r="J95" s="71">
        <v>-27.091251100000001</v>
      </c>
      <c r="K95" s="71">
        <v>-18.410566899999999</v>
      </c>
      <c r="L95" s="71">
        <v>97.705819899999995</v>
      </c>
      <c r="M95" s="71">
        <v>93.029035300000004</v>
      </c>
      <c r="N95" s="71">
        <v>-24.855305600000001</v>
      </c>
      <c r="O95" s="71">
        <v>-17.7865173</v>
      </c>
    </row>
    <row r="96" spans="1:15" x14ac:dyDescent="0.35">
      <c r="A96" s="68">
        <v>58.445</v>
      </c>
      <c r="B96" s="71">
        <v>-7.6354991200000004</v>
      </c>
      <c r="C96" s="71">
        <v>9.2615638699999998</v>
      </c>
      <c r="D96" s="71">
        <v>38.678609999999999</v>
      </c>
      <c r="E96" s="71">
        <v>26.166648200000001</v>
      </c>
      <c r="F96" s="71">
        <v>-8.1184873100000008</v>
      </c>
      <c r="G96" s="71">
        <v>6.3935128299999997</v>
      </c>
      <c r="I96" s="68">
        <v>60.254444399999997</v>
      </c>
      <c r="J96" s="71">
        <v>-25.856006199999999</v>
      </c>
      <c r="K96" s="71">
        <v>-19.386562999999999</v>
      </c>
      <c r="L96" s="71">
        <v>95.772681700000007</v>
      </c>
      <c r="M96" s="71">
        <v>92.164819499999993</v>
      </c>
      <c r="N96" s="71">
        <v>-24.556063900000002</v>
      </c>
      <c r="O96" s="71">
        <v>-18.535132900000001</v>
      </c>
    </row>
    <row r="97" spans="1:15" x14ac:dyDescent="0.35">
      <c r="A97" s="68">
        <v>59.103055599999998</v>
      </c>
      <c r="B97" s="71">
        <v>-9.4845044999999999</v>
      </c>
      <c r="C97" s="71">
        <v>7.2632678200000003</v>
      </c>
      <c r="D97" s="71">
        <v>37.607565200000003</v>
      </c>
      <c r="E97" s="71">
        <v>22.077045600000002</v>
      </c>
      <c r="F97" s="71">
        <v>-10.479897100000001</v>
      </c>
      <c r="G97" s="71">
        <v>5.7523582600000003</v>
      </c>
      <c r="I97" s="68">
        <v>60.912222200000002</v>
      </c>
      <c r="J97" s="71">
        <v>-25.849939899999999</v>
      </c>
      <c r="K97" s="71">
        <v>-17.3914908</v>
      </c>
      <c r="L97" s="71">
        <v>95.6700819</v>
      </c>
      <c r="M97" s="71">
        <v>96.923782799999998</v>
      </c>
      <c r="N97" s="71">
        <v>-27.955131399999999</v>
      </c>
      <c r="O97" s="71">
        <v>-16.7604845</v>
      </c>
    </row>
    <row r="98" spans="1:15" x14ac:dyDescent="0.35">
      <c r="A98" s="68">
        <v>59.761111100000001</v>
      </c>
      <c r="B98" s="71">
        <v>-7.1438793499999997</v>
      </c>
      <c r="C98" s="71">
        <v>6.5492942000000003</v>
      </c>
      <c r="D98" s="71">
        <v>39.179810400000001</v>
      </c>
      <c r="E98" s="71">
        <v>20.092812800000001</v>
      </c>
      <c r="F98" s="71">
        <v>-8.2662087100000008</v>
      </c>
      <c r="G98" s="71">
        <v>5.2248870199999997</v>
      </c>
      <c r="I98" s="68">
        <v>61.57</v>
      </c>
      <c r="J98" s="71">
        <v>-32.614262199999999</v>
      </c>
      <c r="K98" s="71">
        <v>-19.1804895</v>
      </c>
      <c r="L98" s="71">
        <v>93.981622599999994</v>
      </c>
      <c r="M98" s="71">
        <v>94.718378999999999</v>
      </c>
      <c r="N98" s="71">
        <v>-30.924399999999999</v>
      </c>
      <c r="O98" s="71">
        <v>-18.5679661</v>
      </c>
    </row>
    <row r="99" spans="1:15" x14ac:dyDescent="0.35">
      <c r="A99" s="68">
        <v>60.418888899999999</v>
      </c>
      <c r="B99" s="71">
        <v>-6.8030999400000001</v>
      </c>
      <c r="C99" s="71">
        <v>6.0409172399999997</v>
      </c>
      <c r="D99" s="71">
        <v>40.081480399999997</v>
      </c>
      <c r="E99" s="71">
        <v>18.332281200000001</v>
      </c>
      <c r="F99" s="71">
        <v>-7.1248720399999996</v>
      </c>
      <c r="G99" s="71">
        <v>5.4184550800000002</v>
      </c>
      <c r="I99" s="68">
        <v>62.228055599999998</v>
      </c>
      <c r="J99" s="71">
        <v>-37.012352800000002</v>
      </c>
      <c r="K99" s="71">
        <v>-18.2708485</v>
      </c>
      <c r="L99" s="71">
        <v>88.680671399999994</v>
      </c>
      <c r="M99" s="71">
        <v>97.531478100000001</v>
      </c>
      <c r="N99" s="71">
        <v>-34.3776212</v>
      </c>
      <c r="O99" s="71">
        <v>-17.676227099999998</v>
      </c>
    </row>
    <row r="100" spans="1:15" x14ac:dyDescent="0.35">
      <c r="A100" s="68">
        <v>61.076666699999997</v>
      </c>
      <c r="B100" s="71">
        <v>-8.0111654199999993</v>
      </c>
      <c r="C100" s="71">
        <v>8.6579151200000002</v>
      </c>
      <c r="D100" s="71">
        <v>39.2855256</v>
      </c>
      <c r="E100" s="71">
        <v>23.543888200000001</v>
      </c>
      <c r="F100" s="71">
        <v>-8.3688416799999992</v>
      </c>
      <c r="G100" s="71">
        <v>5.7681664100000001</v>
      </c>
      <c r="I100" s="68">
        <v>62.886111100000001</v>
      </c>
      <c r="J100" s="71">
        <v>-33.317536599999997</v>
      </c>
      <c r="K100" s="71">
        <v>-18.386713499999999</v>
      </c>
      <c r="L100" s="71">
        <v>83.538824000000005</v>
      </c>
      <c r="M100" s="71">
        <v>98.400196300000005</v>
      </c>
      <c r="N100" s="71">
        <v>-35.2497483</v>
      </c>
      <c r="O100" s="71">
        <v>-17.5076094</v>
      </c>
    </row>
    <row r="101" spans="1:15" x14ac:dyDescent="0.35">
      <c r="A101" s="68">
        <v>61.7347222</v>
      </c>
      <c r="B101" s="71">
        <v>-12.088953999999999</v>
      </c>
      <c r="C101" s="71">
        <v>7.00233565</v>
      </c>
      <c r="D101" s="71">
        <v>36.4154372</v>
      </c>
      <c r="E101" s="71">
        <v>19.871084199999999</v>
      </c>
      <c r="F101" s="71">
        <v>-12.187590699999999</v>
      </c>
      <c r="G101" s="71">
        <v>6.4978438799999996</v>
      </c>
      <c r="I101" s="68">
        <v>63.543888899999999</v>
      </c>
      <c r="J101" s="71">
        <v>-39.631548600000002</v>
      </c>
      <c r="K101" s="71">
        <v>-17.657708400000001</v>
      </c>
      <c r="L101" s="71">
        <v>83.768157900000006</v>
      </c>
      <c r="M101" s="71">
        <v>100.432813</v>
      </c>
      <c r="N101" s="71">
        <v>-36.159281200000002</v>
      </c>
      <c r="O101" s="71">
        <v>-16.5116263</v>
      </c>
    </row>
    <row r="102" spans="1:15" x14ac:dyDescent="0.35">
      <c r="A102" s="68">
        <v>62.392499999999998</v>
      </c>
      <c r="B102" s="71">
        <v>-13.113485300000001</v>
      </c>
      <c r="C102" s="71">
        <v>9.4384592900000008</v>
      </c>
      <c r="D102" s="71">
        <v>35.9324479</v>
      </c>
      <c r="E102" s="71">
        <v>24.581540700000001</v>
      </c>
      <c r="F102" s="71">
        <v>-13.299726</v>
      </c>
      <c r="G102" s="71">
        <v>6.5539300300000001</v>
      </c>
      <c r="I102" s="68">
        <v>64.201944400000002</v>
      </c>
      <c r="J102" s="71">
        <v>-39.5060018</v>
      </c>
      <c r="K102" s="71">
        <v>-19.3460237</v>
      </c>
      <c r="L102" s="71">
        <v>85.266176299999998</v>
      </c>
      <c r="M102" s="71">
        <v>98.249401199999994</v>
      </c>
      <c r="N102" s="71">
        <v>-35.328257499999999</v>
      </c>
      <c r="O102" s="71">
        <v>-18.314442499999998</v>
      </c>
    </row>
    <row r="103" spans="1:15" x14ac:dyDescent="0.35">
      <c r="A103" s="68">
        <v>63.050555600000003</v>
      </c>
      <c r="B103" s="71">
        <v>-9.5702315599999999</v>
      </c>
      <c r="C103" s="71">
        <v>7.6968239799999996</v>
      </c>
      <c r="D103" s="71">
        <v>38.743427400000002</v>
      </c>
      <c r="E103" s="71">
        <v>20.6618368</v>
      </c>
      <c r="F103" s="71">
        <v>-9.9224691000000007</v>
      </c>
      <c r="G103" s="71">
        <v>6.45662819</v>
      </c>
      <c r="I103" s="68">
        <v>64.86</v>
      </c>
      <c r="J103" s="71">
        <v>-33.998795000000001</v>
      </c>
      <c r="K103" s="71">
        <v>-24.0538208</v>
      </c>
      <c r="L103" s="71">
        <v>82.563188199999999</v>
      </c>
      <c r="M103" s="71">
        <v>91.306462199999999</v>
      </c>
      <c r="N103" s="71">
        <v>-31.261726800000002</v>
      </c>
      <c r="O103" s="71">
        <v>-22.472890599999999</v>
      </c>
    </row>
    <row r="104" spans="1:15" x14ac:dyDescent="0.35">
      <c r="A104" s="68">
        <v>63.7083333</v>
      </c>
      <c r="B104" s="71">
        <v>-9.1216422300000009</v>
      </c>
      <c r="C104" s="71">
        <v>8.3840731599999998</v>
      </c>
      <c r="D104" s="71">
        <v>39.225918999999998</v>
      </c>
      <c r="E104" s="71">
        <v>21.654269200000002</v>
      </c>
      <c r="F104" s="71">
        <v>-9.8415032399999998</v>
      </c>
      <c r="G104" s="71">
        <v>6.27498048</v>
      </c>
      <c r="I104" s="68">
        <v>65.518055599999997</v>
      </c>
      <c r="J104" s="71">
        <v>-32.147032099999997</v>
      </c>
      <c r="K104" s="71">
        <v>-36.126881500000003</v>
      </c>
      <c r="L104" s="71">
        <v>84.019737899999996</v>
      </c>
      <c r="M104" s="71">
        <v>72.249426799999995</v>
      </c>
      <c r="N104" s="71">
        <v>-34.016699799999998</v>
      </c>
      <c r="O104" s="71">
        <v>-34.697327999999999</v>
      </c>
    </row>
    <row r="105" spans="1:15" x14ac:dyDescent="0.35">
      <c r="A105" s="68">
        <v>64.366388900000004</v>
      </c>
      <c r="B105" s="71">
        <v>-6.9236003000000004</v>
      </c>
      <c r="C105" s="71">
        <v>8.3220859600000008</v>
      </c>
      <c r="D105" s="71">
        <v>40.722928099999997</v>
      </c>
      <c r="E105" s="71">
        <v>21.205122200000002</v>
      </c>
      <c r="F105" s="71">
        <v>-8.1298238099999995</v>
      </c>
      <c r="G105" s="71">
        <v>7.8421302400000004</v>
      </c>
      <c r="I105" s="68">
        <v>66.175833299999994</v>
      </c>
      <c r="J105" s="71">
        <v>-38.378577499999999</v>
      </c>
      <c r="K105" s="71">
        <v>-42.076331500000002</v>
      </c>
      <c r="L105" s="71">
        <v>83.121370799999994</v>
      </c>
      <c r="M105" s="71">
        <v>66.773112499999996</v>
      </c>
      <c r="N105" s="71">
        <v>-36.458645400000002</v>
      </c>
      <c r="O105" s="71">
        <v>-39.9186841</v>
      </c>
    </row>
    <row r="106" spans="1:15" x14ac:dyDescent="0.35">
      <c r="A106" s="68">
        <v>65.024444399999993</v>
      </c>
      <c r="B106" s="71">
        <v>-9.2758612300000003</v>
      </c>
      <c r="C106" s="71">
        <v>11.9367628</v>
      </c>
      <c r="D106" s="71">
        <v>39.548265600000001</v>
      </c>
      <c r="E106" s="71">
        <v>28.593636499999999</v>
      </c>
      <c r="F106" s="71">
        <v>-9.1893215099999992</v>
      </c>
      <c r="G106" s="71">
        <v>8.39578238</v>
      </c>
      <c r="I106" s="68">
        <v>66.833888900000005</v>
      </c>
      <c r="J106" s="71">
        <v>-46.498933000000001</v>
      </c>
      <c r="K106" s="71">
        <v>-40.707352800000002</v>
      </c>
      <c r="L106" s="71">
        <v>83.508907100000002</v>
      </c>
      <c r="M106" s="71">
        <v>70.587206800000004</v>
      </c>
      <c r="N106" s="71">
        <v>-42.643183200000003</v>
      </c>
      <c r="O106" s="71">
        <v>-38.571529400000003</v>
      </c>
    </row>
    <row r="107" spans="1:15" x14ac:dyDescent="0.35">
      <c r="A107" s="68">
        <v>65.682500000000005</v>
      </c>
      <c r="B107" s="71">
        <v>-10.315394100000001</v>
      </c>
      <c r="C107" s="71">
        <v>9.1747602300000004</v>
      </c>
      <c r="D107" s="71">
        <v>40.100003299999997</v>
      </c>
      <c r="E107" s="71">
        <v>23.088383499999999</v>
      </c>
      <c r="F107" s="71">
        <v>-10.3774145</v>
      </c>
      <c r="G107" s="71">
        <v>7.3101375300000004</v>
      </c>
      <c r="I107" s="68">
        <v>67.491944399999994</v>
      </c>
      <c r="J107" s="71">
        <v>-46.455038799999997</v>
      </c>
      <c r="K107" s="71">
        <v>-32.4563062</v>
      </c>
      <c r="L107" s="71">
        <v>81.561654000000004</v>
      </c>
      <c r="M107" s="71">
        <v>82.051800700000001</v>
      </c>
      <c r="N107" s="71">
        <v>-43.074547000000003</v>
      </c>
      <c r="O107" s="71">
        <v>-30.882156299999998</v>
      </c>
    </row>
    <row r="108" spans="1:15" x14ac:dyDescent="0.35">
      <c r="A108" s="68">
        <v>66.340555600000002</v>
      </c>
      <c r="B108" s="71">
        <v>-12.3367022</v>
      </c>
      <c r="C108" s="71">
        <v>5.7921880899999998</v>
      </c>
      <c r="D108" s="71">
        <v>40.489872300000002</v>
      </c>
      <c r="E108" s="71">
        <v>15.7335779</v>
      </c>
      <c r="F108" s="71">
        <v>-11.7118121</v>
      </c>
      <c r="G108" s="71">
        <v>5.8179173300000002</v>
      </c>
      <c r="I108" s="68">
        <v>68.149722199999999</v>
      </c>
      <c r="J108" s="71">
        <v>-46.836281399999997</v>
      </c>
      <c r="K108" s="71">
        <v>-30.3084396</v>
      </c>
      <c r="L108" s="71">
        <v>79.080380599999998</v>
      </c>
      <c r="M108" s="71">
        <v>85.388693900000007</v>
      </c>
      <c r="N108" s="71">
        <v>-44.990709000000003</v>
      </c>
      <c r="O108" s="71">
        <v>-28.767341999999999</v>
      </c>
    </row>
    <row r="109" spans="1:15" x14ac:dyDescent="0.35">
      <c r="A109" s="68">
        <v>66.998333299999999</v>
      </c>
      <c r="B109" s="71">
        <v>-10.462791299999999</v>
      </c>
      <c r="C109" s="71">
        <v>6.0153373700000001</v>
      </c>
      <c r="D109" s="71">
        <v>41.873336100000003</v>
      </c>
      <c r="E109" s="71">
        <v>15.4291219</v>
      </c>
      <c r="F109" s="71">
        <v>-9.4861235599999993</v>
      </c>
      <c r="G109" s="71">
        <v>4.5990475999999996</v>
      </c>
      <c r="I109" s="68">
        <v>68.807777799999997</v>
      </c>
      <c r="J109" s="71">
        <v>-50.068199700000001</v>
      </c>
      <c r="K109" s="71">
        <v>-29.444968500000002</v>
      </c>
      <c r="L109" s="71">
        <v>78.912801700000003</v>
      </c>
      <c r="M109" s="71">
        <v>86.488430300000005</v>
      </c>
      <c r="N109" s="71">
        <v>-54.030740899999998</v>
      </c>
      <c r="O109" s="71">
        <v>-27.385418099999999</v>
      </c>
    </row>
    <row r="110" spans="1:15" x14ac:dyDescent="0.35">
      <c r="A110" s="68">
        <v>67.656388899999996</v>
      </c>
      <c r="B110" s="71">
        <v>-8.9721325200000006</v>
      </c>
      <c r="C110" s="71">
        <v>4.9964154699999996</v>
      </c>
      <c r="D110" s="71">
        <v>42.697231600000002</v>
      </c>
      <c r="E110" s="71">
        <v>13.1192762</v>
      </c>
      <c r="F110" s="71">
        <v>-8.7148823400000008</v>
      </c>
      <c r="G110" s="71">
        <v>4.4957667099999998</v>
      </c>
      <c r="I110" s="68">
        <v>69.4658333</v>
      </c>
      <c r="J110" s="71">
        <v>-67.324258</v>
      </c>
      <c r="K110" s="71">
        <v>-34.966028999999999</v>
      </c>
      <c r="L110" s="71">
        <v>77.255166000000003</v>
      </c>
      <c r="M110" s="71">
        <v>77.838134299999993</v>
      </c>
      <c r="N110" s="71">
        <v>-55.379955899999999</v>
      </c>
      <c r="O110" s="71">
        <v>-33.066459000000002</v>
      </c>
    </row>
    <row r="111" spans="1:15" x14ac:dyDescent="0.35">
      <c r="A111" s="68">
        <v>68.314166700000001</v>
      </c>
      <c r="B111" s="71">
        <v>-14.884797600000001</v>
      </c>
      <c r="C111" s="71">
        <v>5.6229481699999999</v>
      </c>
      <c r="D111" s="71">
        <v>39.260394300000002</v>
      </c>
      <c r="E111" s="71">
        <v>14.332253400000001</v>
      </c>
      <c r="F111" s="71">
        <v>-14.257058300000001</v>
      </c>
      <c r="G111" s="71">
        <v>4.3939609199999996</v>
      </c>
      <c r="I111" s="68">
        <v>70.123888899999997</v>
      </c>
      <c r="J111" s="71">
        <v>-60.325079199999998</v>
      </c>
      <c r="K111" s="71">
        <v>-35.889104699999997</v>
      </c>
      <c r="L111" s="71">
        <v>73.8621306</v>
      </c>
      <c r="M111" s="71">
        <v>76.286648299999996</v>
      </c>
      <c r="N111" s="71">
        <v>-53.469984500000002</v>
      </c>
      <c r="O111" s="71">
        <v>-34.028387500000001</v>
      </c>
    </row>
    <row r="112" spans="1:15" x14ac:dyDescent="0.35">
      <c r="A112" s="68">
        <v>68.972222200000004</v>
      </c>
      <c r="B112" s="71">
        <v>-17.5329172</v>
      </c>
      <c r="C112" s="71">
        <v>5.6402423900000001</v>
      </c>
      <c r="D112" s="71">
        <v>36.871520099999998</v>
      </c>
      <c r="E112" s="71">
        <v>14.279067</v>
      </c>
      <c r="F112" s="71">
        <v>-17.6914327</v>
      </c>
      <c r="G112" s="71">
        <v>4.8601610800000001</v>
      </c>
      <c r="I112" s="68">
        <v>70.7819444</v>
      </c>
      <c r="J112" s="71">
        <v>-50.731295799999998</v>
      </c>
      <c r="K112" s="71">
        <v>-31.109865800000001</v>
      </c>
      <c r="L112" s="71">
        <v>80.060383299999998</v>
      </c>
      <c r="M112" s="71">
        <v>84.336350899999999</v>
      </c>
      <c r="N112" s="71">
        <v>-51.106416699999997</v>
      </c>
      <c r="O112" s="71">
        <v>-28.861220100000001</v>
      </c>
    </row>
    <row r="113" spans="1:15" x14ac:dyDescent="0.35">
      <c r="A113" s="68">
        <v>69.630277800000002</v>
      </c>
      <c r="B113" s="71">
        <v>-22.588265400000001</v>
      </c>
      <c r="C113" s="71">
        <v>7.1753513099999999</v>
      </c>
      <c r="D113" s="71">
        <v>33.799869999999999</v>
      </c>
      <c r="E113" s="71">
        <v>17.176271799999999</v>
      </c>
      <c r="F113" s="71">
        <v>-21.417950600000001</v>
      </c>
      <c r="G113" s="71">
        <v>5.2925641299999997</v>
      </c>
      <c r="I113" s="68">
        <v>71.439722200000006</v>
      </c>
      <c r="J113" s="71">
        <v>-61.2810664</v>
      </c>
      <c r="K113" s="71">
        <v>-27.851178300000001</v>
      </c>
      <c r="L113" s="71">
        <v>81.800738699999997</v>
      </c>
      <c r="M113" s="71">
        <v>88.755414700000003</v>
      </c>
      <c r="N113" s="71">
        <v>-45.176521000000001</v>
      </c>
      <c r="O113" s="71">
        <v>-26.162076800000001</v>
      </c>
    </row>
    <row r="114" spans="1:15" x14ac:dyDescent="0.35">
      <c r="A114" s="68">
        <v>70.288333300000005</v>
      </c>
      <c r="B114" s="71">
        <v>-16.7018126</v>
      </c>
      <c r="C114" s="71">
        <v>6.7512741800000002</v>
      </c>
      <c r="D114" s="71">
        <v>37.623550199999997</v>
      </c>
      <c r="E114" s="71">
        <v>16.099874</v>
      </c>
      <c r="F114" s="71">
        <v>-16.605241299999999</v>
      </c>
      <c r="G114" s="71">
        <v>5.2812900000000003</v>
      </c>
      <c r="I114" s="68">
        <v>72.097777800000003</v>
      </c>
      <c r="J114" s="71">
        <v>-45.601783900000001</v>
      </c>
      <c r="K114" s="71">
        <v>-27.959717699999999</v>
      </c>
      <c r="L114" s="71">
        <v>80.846836699999997</v>
      </c>
      <c r="M114" s="71">
        <v>88.014167099999995</v>
      </c>
      <c r="N114" s="71">
        <v>-46.986484699999998</v>
      </c>
      <c r="O114" s="71">
        <v>-26.814170600000001</v>
      </c>
    </row>
    <row r="115" spans="1:15" x14ac:dyDescent="0.35">
      <c r="A115" s="68">
        <v>70.946388900000002</v>
      </c>
      <c r="B115" s="71">
        <v>-20.7403172</v>
      </c>
      <c r="C115" s="71">
        <v>6.2107619300000003</v>
      </c>
      <c r="D115" s="71">
        <v>35.572342200000001</v>
      </c>
      <c r="E115" s="71">
        <v>14.910661299999999</v>
      </c>
      <c r="F115" s="71">
        <v>-18.816869000000001</v>
      </c>
      <c r="G115" s="71">
        <v>6.3513256399999998</v>
      </c>
      <c r="I115" s="68">
        <v>72.755833300000006</v>
      </c>
      <c r="J115" s="71">
        <v>-45.556449999999998</v>
      </c>
      <c r="K115" s="71">
        <v>-34.2022452</v>
      </c>
      <c r="L115" s="71">
        <v>81.235816099999994</v>
      </c>
      <c r="M115" s="71">
        <v>74.568980999999994</v>
      </c>
      <c r="N115" s="71">
        <v>-45.7312315</v>
      </c>
      <c r="O115" s="71">
        <v>-32.455428699999999</v>
      </c>
    </row>
    <row r="116" spans="1:15" x14ac:dyDescent="0.35">
      <c r="A116" s="68">
        <v>71.604444400000006</v>
      </c>
      <c r="B116" s="71">
        <v>-21.9693614</v>
      </c>
      <c r="C116" s="71">
        <v>8.1677520900000005</v>
      </c>
      <c r="D116" s="71">
        <v>34.060861899999999</v>
      </c>
      <c r="E116" s="71">
        <v>19.0357749</v>
      </c>
      <c r="F116" s="71">
        <v>-21.284108</v>
      </c>
      <c r="G116" s="71">
        <v>5.9476938800000001</v>
      </c>
      <c r="I116" s="68">
        <v>73.413888900000003</v>
      </c>
      <c r="J116" s="71">
        <v>-60.848889999999997</v>
      </c>
      <c r="K116" s="71">
        <v>-30.340598799999999</v>
      </c>
      <c r="L116" s="71">
        <v>83.350327300000004</v>
      </c>
      <c r="M116" s="71">
        <v>75.779370499999999</v>
      </c>
      <c r="N116" s="71">
        <v>-51.934881099999998</v>
      </c>
      <c r="O116" s="71">
        <v>-29.2474153</v>
      </c>
    </row>
    <row r="117" spans="1:15" x14ac:dyDescent="0.35">
      <c r="A117" s="68">
        <v>72.262500000000003</v>
      </c>
      <c r="B117" s="71">
        <v>-18.670748700000001</v>
      </c>
      <c r="C117" s="71">
        <v>6.5927234800000001</v>
      </c>
      <c r="D117" s="71">
        <v>36.297586600000002</v>
      </c>
      <c r="E117" s="71">
        <v>15.452691400000001</v>
      </c>
      <c r="F117" s="71">
        <v>-17.237501200000001</v>
      </c>
      <c r="G117" s="71">
        <v>6.0199583299999997</v>
      </c>
      <c r="I117" s="68">
        <v>74.071666699999994</v>
      </c>
      <c r="J117" s="71">
        <v>-51.425939900000003</v>
      </c>
      <c r="K117" s="71">
        <v>-29.630901600000001</v>
      </c>
      <c r="L117" s="71">
        <v>78.649517099999997</v>
      </c>
      <c r="M117" s="71">
        <v>77.994552200000001</v>
      </c>
      <c r="N117" s="71">
        <v>-47.1618645</v>
      </c>
      <c r="O117" s="71">
        <v>-28.327382</v>
      </c>
    </row>
    <row r="118" spans="1:15" x14ac:dyDescent="0.35">
      <c r="A118" s="68">
        <v>72.920277799999994</v>
      </c>
      <c r="B118" s="71">
        <v>-10.6165021</v>
      </c>
      <c r="C118" s="71">
        <v>7.4501429300000002</v>
      </c>
      <c r="D118" s="71">
        <v>41.434410999999997</v>
      </c>
      <c r="E118" s="71">
        <v>17.142180100000001</v>
      </c>
      <c r="F118" s="71">
        <v>-10.2609549</v>
      </c>
      <c r="G118" s="71">
        <v>5.7131686899999998</v>
      </c>
      <c r="I118" s="68">
        <v>74.729722199999998</v>
      </c>
      <c r="J118" s="71">
        <v>-49.5335672</v>
      </c>
      <c r="K118" s="71">
        <v>-25.926236500000002</v>
      </c>
      <c r="L118" s="71">
        <v>78.7749977</v>
      </c>
      <c r="M118" s="71">
        <v>85.621093500000001</v>
      </c>
      <c r="N118" s="71">
        <v>-47.583084700000001</v>
      </c>
      <c r="O118" s="71">
        <v>-24.264434600000001</v>
      </c>
    </row>
    <row r="119" spans="1:15" x14ac:dyDescent="0.35">
      <c r="A119" s="68">
        <v>73.578333299999997</v>
      </c>
      <c r="B119" s="71">
        <v>-9.4812751800000008</v>
      </c>
      <c r="C119" s="71">
        <v>6.3790294300000001</v>
      </c>
      <c r="D119" s="71">
        <v>41.835965199999997</v>
      </c>
      <c r="E119" s="71">
        <v>14.6786166</v>
      </c>
      <c r="F119" s="71">
        <v>-9.6158717300000003</v>
      </c>
      <c r="G119" s="71">
        <v>5.7001611900000002</v>
      </c>
      <c r="I119" s="68">
        <v>75.387777799999995</v>
      </c>
      <c r="J119" s="71">
        <v>-52.720741500000003</v>
      </c>
      <c r="K119" s="71">
        <v>-26.8831691</v>
      </c>
      <c r="L119" s="71">
        <v>85.985914199999996</v>
      </c>
      <c r="M119" s="71">
        <v>84.461707599999997</v>
      </c>
      <c r="N119" s="71">
        <v>-51.704734100000003</v>
      </c>
      <c r="O119" s="71">
        <v>-25.619968199999999</v>
      </c>
    </row>
    <row r="120" spans="1:15" x14ac:dyDescent="0.35">
      <c r="A120" s="68">
        <v>74.236388899999994</v>
      </c>
      <c r="B120" s="71">
        <v>-12.811227199999999</v>
      </c>
      <c r="C120" s="71">
        <v>6.6701005799999997</v>
      </c>
      <c r="D120" s="71">
        <v>39.5190038</v>
      </c>
      <c r="E120" s="71">
        <v>15.382075199999999</v>
      </c>
      <c r="F120" s="71">
        <v>-12.2648043</v>
      </c>
      <c r="G120" s="71">
        <v>5.42412121</v>
      </c>
      <c r="I120" s="73"/>
      <c r="J120" s="74"/>
      <c r="K120" s="74"/>
      <c r="L120" s="74"/>
      <c r="M120" s="74"/>
      <c r="N120" s="74"/>
      <c r="O120" s="74"/>
    </row>
    <row r="121" spans="1:15" x14ac:dyDescent="0.35">
      <c r="A121" s="68">
        <v>74.8941667</v>
      </c>
      <c r="B121" s="71">
        <v>-17.1990543</v>
      </c>
      <c r="C121" s="71">
        <v>7.2614367900000003</v>
      </c>
      <c r="D121" s="71">
        <v>36.447759499999997</v>
      </c>
      <c r="E121" s="71">
        <v>16.4070748</v>
      </c>
      <c r="F121" s="71">
        <v>-15.7690138</v>
      </c>
      <c r="G121" s="71">
        <v>7.1701404100000001</v>
      </c>
      <c r="I121" s="73"/>
      <c r="J121" s="74"/>
      <c r="K121" s="74"/>
      <c r="L121" s="74"/>
      <c r="M121" s="74"/>
      <c r="N121" s="74"/>
      <c r="O121" s="74"/>
    </row>
  </sheetData>
  <mergeCells count="2">
    <mergeCell ref="A6:G6"/>
    <mergeCell ref="I6:O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451F-A8BD-42EF-9D87-3B3ED35D8A79}">
  <dimension ref="A1:A12"/>
  <sheetViews>
    <sheetView zoomScaleNormal="100" workbookViewId="0"/>
  </sheetViews>
  <sheetFormatPr defaultColWidth="10.90625" defaultRowHeight="14.5" x14ac:dyDescent="0.35"/>
  <sheetData>
    <row r="1" spans="1:1" ht="16" x14ac:dyDescent="0.4">
      <c r="A1" s="61" t="s">
        <v>117</v>
      </c>
    </row>
    <row r="3" spans="1:1" x14ac:dyDescent="0.35">
      <c r="A3" s="4" t="s">
        <v>50</v>
      </c>
    </row>
    <row r="12" spans="1:1" ht="14.15" customHeight="1" x14ac:dyDescent="0.35"/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0C604-9C5E-4699-B766-BECB3F1B6AA3}">
  <dimension ref="A1:A3"/>
  <sheetViews>
    <sheetView zoomScaleNormal="100" workbookViewId="0">
      <selection activeCell="A3" sqref="A3"/>
    </sheetView>
  </sheetViews>
  <sheetFormatPr defaultColWidth="10.90625" defaultRowHeight="14.5" x14ac:dyDescent="0.35"/>
  <sheetData>
    <row r="1" spans="1:1" x14ac:dyDescent="0.35">
      <c r="A1" s="61" t="s">
        <v>19</v>
      </c>
    </row>
    <row r="3" spans="1:1" x14ac:dyDescent="0.35">
      <c r="A3" s="4" t="s">
        <v>50</v>
      </c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F7EB-CF95-4DDB-9D8C-3FA7E080B31D}">
  <dimension ref="A1:J16"/>
  <sheetViews>
    <sheetView workbookViewId="0"/>
  </sheetViews>
  <sheetFormatPr defaultColWidth="10.81640625" defaultRowHeight="14" x14ac:dyDescent="0.3"/>
  <cols>
    <col min="1" max="1" width="14.453125" style="5" customWidth="1"/>
    <col min="2" max="3" width="10.81640625" style="5"/>
    <col min="4" max="4" width="36.54296875" style="5" customWidth="1"/>
    <col min="5" max="5" width="20.26953125" style="5" customWidth="1"/>
    <col min="6" max="6" width="24.81640625" style="5" customWidth="1"/>
    <col min="7" max="7" width="24.1796875" style="5" customWidth="1"/>
    <col min="8" max="8" width="12.453125" style="5" customWidth="1"/>
    <col min="9" max="9" width="19.453125" style="5" customWidth="1"/>
    <col min="10" max="10" width="17.54296875" style="5" customWidth="1"/>
    <col min="11" max="16384" width="10.81640625" style="5"/>
  </cols>
  <sheetData>
    <row r="1" spans="1:10" s="61" customFormat="1" x14ac:dyDescent="0.3">
      <c r="A1" s="61" t="s">
        <v>20</v>
      </c>
    </row>
    <row r="2" spans="1:10" s="61" customFormat="1" x14ac:dyDescent="0.3">
      <c r="A2" s="61" t="s">
        <v>28</v>
      </c>
    </row>
    <row r="5" spans="1:10" x14ac:dyDescent="0.3">
      <c r="A5" s="6"/>
      <c r="B5" s="6"/>
      <c r="C5" s="6"/>
      <c r="D5" s="6"/>
      <c r="E5" s="6"/>
      <c r="F5" s="6"/>
      <c r="G5" s="6"/>
      <c r="H5" s="121" t="s">
        <v>2</v>
      </c>
      <c r="I5" s="121"/>
      <c r="J5" s="121"/>
    </row>
    <row r="6" spans="1:10" ht="25.5" x14ac:dyDescent="0.3">
      <c r="A6" s="9" t="s">
        <v>27</v>
      </c>
      <c r="B6" s="10" t="s">
        <v>21</v>
      </c>
      <c r="C6" s="10" t="s">
        <v>25</v>
      </c>
      <c r="D6" s="10" t="s">
        <v>26</v>
      </c>
      <c r="E6" s="10" t="s">
        <v>43</v>
      </c>
      <c r="F6" s="10" t="s">
        <v>45</v>
      </c>
      <c r="G6" s="10" t="s">
        <v>46</v>
      </c>
      <c r="H6" s="21" t="s">
        <v>30</v>
      </c>
      <c r="I6" s="11" t="s">
        <v>41</v>
      </c>
      <c r="J6" s="11" t="s">
        <v>42</v>
      </c>
    </row>
    <row r="7" spans="1:10" x14ac:dyDescent="0.3">
      <c r="A7" s="18">
        <v>11</v>
      </c>
      <c r="B7" s="18" t="s">
        <v>14</v>
      </c>
      <c r="C7" s="18" t="s">
        <v>22</v>
      </c>
      <c r="D7" s="18" t="s">
        <v>36</v>
      </c>
      <c r="E7" s="22">
        <v>737346150</v>
      </c>
      <c r="F7" s="18">
        <v>0</v>
      </c>
      <c r="G7" s="18">
        <v>0</v>
      </c>
      <c r="H7" s="20" t="s">
        <v>31</v>
      </c>
      <c r="I7" s="19">
        <v>0</v>
      </c>
      <c r="J7" s="19">
        <v>0</v>
      </c>
    </row>
    <row r="8" spans="1:10" x14ac:dyDescent="0.3">
      <c r="A8" s="18">
        <v>6</v>
      </c>
      <c r="B8" s="18" t="s">
        <v>17</v>
      </c>
      <c r="C8" s="18" t="s">
        <v>23</v>
      </c>
      <c r="D8" s="18" t="s">
        <v>24</v>
      </c>
      <c r="E8" s="22">
        <v>965969490</v>
      </c>
      <c r="F8" s="18">
        <v>301</v>
      </c>
      <c r="G8" s="18">
        <v>267</v>
      </c>
      <c r="H8" s="20" t="s">
        <v>32</v>
      </c>
      <c r="I8" s="19">
        <v>311.60404455424361</v>
      </c>
      <c r="J8" s="19">
        <v>276.40624550160481</v>
      </c>
    </row>
    <row r="9" spans="1:10" x14ac:dyDescent="0.3">
      <c r="A9" s="18">
        <v>12</v>
      </c>
      <c r="B9" s="18" t="s">
        <v>17</v>
      </c>
      <c r="C9" s="18" t="s">
        <v>23</v>
      </c>
      <c r="D9" s="18" t="s">
        <v>37</v>
      </c>
      <c r="E9" s="22">
        <v>629026858</v>
      </c>
      <c r="F9" s="18">
        <v>152</v>
      </c>
      <c r="G9" s="18">
        <v>195</v>
      </c>
      <c r="H9" s="20" t="s">
        <v>33</v>
      </c>
      <c r="I9" s="19">
        <v>241.64310007888409</v>
      </c>
      <c r="J9" s="19">
        <v>310.00266128541045</v>
      </c>
    </row>
    <row r="10" spans="1:10" x14ac:dyDescent="0.3">
      <c r="A10" s="18">
        <v>13</v>
      </c>
      <c r="B10" s="18" t="s">
        <v>17</v>
      </c>
      <c r="C10" s="18" t="s">
        <v>22</v>
      </c>
      <c r="D10" s="18" t="s">
        <v>38</v>
      </c>
      <c r="E10" s="22">
        <v>489028534</v>
      </c>
      <c r="F10" s="18">
        <v>0</v>
      </c>
      <c r="G10" s="18">
        <v>0</v>
      </c>
      <c r="H10" s="20" t="s">
        <v>34</v>
      </c>
      <c r="I10" s="19">
        <v>0</v>
      </c>
      <c r="J10" s="19">
        <v>0</v>
      </c>
    </row>
    <row r="11" spans="1:10" x14ac:dyDescent="0.3">
      <c r="A11" s="18">
        <v>14</v>
      </c>
      <c r="B11" s="18" t="s">
        <v>17</v>
      </c>
      <c r="C11" s="18" t="s">
        <v>22</v>
      </c>
      <c r="D11" s="18" t="s">
        <v>39</v>
      </c>
      <c r="E11" s="22">
        <v>176355650</v>
      </c>
      <c r="F11" s="18">
        <v>6</v>
      </c>
      <c r="G11" s="18">
        <v>6</v>
      </c>
      <c r="H11" s="20" t="s">
        <v>35</v>
      </c>
      <c r="I11" s="19">
        <v>34.022159199322502</v>
      </c>
      <c r="J11" s="19">
        <v>34.022159199322502</v>
      </c>
    </row>
    <row r="12" spans="1:10" x14ac:dyDescent="0.3">
      <c r="A12" s="18">
        <v>15</v>
      </c>
      <c r="B12" s="18" t="s">
        <v>17</v>
      </c>
      <c r="C12" s="18" t="s">
        <v>23</v>
      </c>
      <c r="D12" s="18" t="s">
        <v>44</v>
      </c>
      <c r="E12" s="22">
        <v>1062160447</v>
      </c>
      <c r="F12" s="18">
        <v>307</v>
      </c>
      <c r="G12" s="18">
        <v>343</v>
      </c>
      <c r="H12" s="20" t="s">
        <v>40</v>
      </c>
      <c r="I12" s="19">
        <v>289.03354560706964</v>
      </c>
      <c r="J12" s="19">
        <v>322.92673010822443</v>
      </c>
    </row>
    <row r="15" spans="1:10" ht="14.5" x14ac:dyDescent="0.35">
      <c r="B15"/>
      <c r="C15" s="16"/>
      <c r="D15" s="16"/>
    </row>
    <row r="16" spans="1:10" ht="14.5" x14ac:dyDescent="0.35">
      <c r="B16"/>
      <c r="C16" s="16"/>
      <c r="D16" s="16"/>
    </row>
  </sheetData>
  <mergeCells count="1">
    <mergeCell ref="H5:J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F1A1-99B2-4E0E-A32E-6B5966D576EB}">
  <dimension ref="A1:F21"/>
  <sheetViews>
    <sheetView zoomScaleNormal="100" workbookViewId="0"/>
  </sheetViews>
  <sheetFormatPr defaultColWidth="10.90625" defaultRowHeight="14.5" x14ac:dyDescent="0.35"/>
  <cols>
    <col min="1" max="1" width="14.54296875" customWidth="1"/>
    <col min="2" max="2" width="19.54296875" customWidth="1"/>
    <col min="3" max="4" width="8.7265625"/>
    <col min="5" max="5" width="11.453125" customWidth="1"/>
    <col min="6" max="6" width="8.7265625"/>
    <col min="7" max="8" width="15.1796875" customWidth="1"/>
    <col min="9" max="9" width="13.54296875" customWidth="1"/>
  </cols>
  <sheetData>
    <row r="1" spans="1:6" x14ac:dyDescent="0.35">
      <c r="A1" s="61" t="s">
        <v>49</v>
      </c>
    </row>
    <row r="2" spans="1:6" x14ac:dyDescent="0.35">
      <c r="A2" s="61" t="s">
        <v>29</v>
      </c>
    </row>
    <row r="5" spans="1:6" x14ac:dyDescent="0.35">
      <c r="A5" s="5"/>
      <c r="B5" s="5"/>
      <c r="C5" s="120" t="s">
        <v>2</v>
      </c>
      <c r="D5" s="120"/>
      <c r="E5" s="120"/>
      <c r="F5" s="4"/>
    </row>
    <row r="6" spans="1:6" ht="31" x14ac:dyDescent="0.35">
      <c r="A6" s="9" t="s">
        <v>18</v>
      </c>
      <c r="B6" s="10" t="s">
        <v>21</v>
      </c>
      <c r="C6" s="11" t="s">
        <v>8</v>
      </c>
      <c r="D6" s="11" t="s">
        <v>7</v>
      </c>
      <c r="E6" s="11" t="s">
        <v>1</v>
      </c>
      <c r="F6" s="9" t="s">
        <v>9</v>
      </c>
    </row>
    <row r="7" spans="1:6" x14ac:dyDescent="0.35">
      <c r="A7" s="14">
        <v>3.3472222222222223</v>
      </c>
      <c r="B7" s="6" t="s">
        <v>17</v>
      </c>
      <c r="C7" s="28">
        <v>0.29499999999999998</v>
      </c>
      <c r="D7" s="28">
        <v>0.27100000000000002</v>
      </c>
      <c r="E7" s="28">
        <f>AVERAGE(C7:D7)</f>
        <v>0.28300000000000003</v>
      </c>
      <c r="F7" s="29">
        <f>_xlfn.STDEV.S(C7:D7)</f>
        <v>1.6970562748477115E-2</v>
      </c>
    </row>
    <row r="8" spans="1:6" x14ac:dyDescent="0.35">
      <c r="A8" s="12">
        <v>1.0596064814814814</v>
      </c>
      <c r="B8" s="6" t="s">
        <v>17</v>
      </c>
      <c r="C8" s="28">
        <v>0.32300000000000001</v>
      </c>
      <c r="D8" s="28">
        <v>0.30599999999999999</v>
      </c>
      <c r="E8" s="28">
        <f t="shared" ref="E8:E12" si="0">AVERAGE(C8:D8)</f>
        <v>0.3145</v>
      </c>
      <c r="F8" s="29">
        <f t="shared" ref="F8:F12" si="1">_xlfn.STDEV.S(C8:D8)</f>
        <v>1.2020815280171319E-2</v>
      </c>
    </row>
    <row r="9" spans="1:6" x14ac:dyDescent="0.35">
      <c r="A9" s="15" t="s">
        <v>47</v>
      </c>
      <c r="B9" s="10" t="s">
        <v>17</v>
      </c>
      <c r="C9" s="33">
        <v>0.31</v>
      </c>
      <c r="D9" s="33">
        <v>0.215</v>
      </c>
      <c r="E9" s="33">
        <f t="shared" si="0"/>
        <v>0.26250000000000001</v>
      </c>
      <c r="F9" s="34">
        <f t="shared" si="1"/>
        <v>6.7175144212722041E-2</v>
      </c>
    </row>
    <row r="10" spans="1:6" x14ac:dyDescent="0.35">
      <c r="A10" s="14">
        <v>3.3472222222222223</v>
      </c>
      <c r="B10" s="6" t="s">
        <v>48</v>
      </c>
      <c r="C10" s="28">
        <v>0.29099999999999998</v>
      </c>
      <c r="D10" s="28">
        <v>0.23599999999999999</v>
      </c>
      <c r="E10" s="28">
        <f t="shared" si="0"/>
        <v>0.26349999999999996</v>
      </c>
      <c r="F10" s="29">
        <f t="shared" si="1"/>
        <v>3.8890872965260469E-2</v>
      </c>
    </row>
    <row r="11" spans="1:6" x14ac:dyDescent="0.35">
      <c r="A11" s="12">
        <v>1.0596064814814814</v>
      </c>
      <c r="B11" s="6" t="s">
        <v>48</v>
      </c>
      <c r="C11" s="28">
        <v>4.7E-2</v>
      </c>
      <c r="D11" s="28">
        <v>3.5999999999999997E-2</v>
      </c>
      <c r="E11" s="28">
        <f t="shared" si="0"/>
        <v>4.1499999999999995E-2</v>
      </c>
      <c r="F11" s="29">
        <f t="shared" si="1"/>
        <v>7.7781745930520646E-3</v>
      </c>
    </row>
    <row r="12" spans="1:6" x14ac:dyDescent="0.35">
      <c r="A12" s="15" t="s">
        <v>47</v>
      </c>
      <c r="B12" s="10" t="s">
        <v>48</v>
      </c>
      <c r="C12" s="33">
        <v>1.2999999999999999E-2</v>
      </c>
      <c r="D12" s="33">
        <v>1.2999999999999999E-2</v>
      </c>
      <c r="E12" s="33">
        <f t="shared" si="0"/>
        <v>1.2999999999999999E-2</v>
      </c>
      <c r="F12" s="34">
        <f t="shared" si="1"/>
        <v>0</v>
      </c>
    </row>
    <row r="14" spans="1:6" x14ac:dyDescent="0.35">
      <c r="C14" s="23"/>
      <c r="D14" s="23"/>
      <c r="E14" s="24"/>
    </row>
    <row r="15" spans="1:6" x14ac:dyDescent="0.35">
      <c r="C15" s="23"/>
      <c r="D15" s="23"/>
      <c r="E15" s="24"/>
    </row>
    <row r="16" spans="1:6" x14ac:dyDescent="0.35">
      <c r="C16" s="23"/>
      <c r="D16" s="23"/>
      <c r="E16" s="24"/>
    </row>
    <row r="17" spans="3:5" x14ac:dyDescent="0.35">
      <c r="C17" s="23"/>
      <c r="D17" s="23"/>
      <c r="E17" s="24"/>
    </row>
    <row r="18" spans="3:5" x14ac:dyDescent="0.35">
      <c r="C18" s="23"/>
      <c r="D18" s="23"/>
      <c r="E18" s="24"/>
    </row>
    <row r="19" spans="3:5" x14ac:dyDescent="0.35">
      <c r="C19" s="23"/>
      <c r="D19" s="23"/>
      <c r="E19" s="24"/>
    </row>
    <row r="20" spans="3:5" x14ac:dyDescent="0.35">
      <c r="C20" s="23"/>
      <c r="D20" s="23"/>
      <c r="E20" s="24"/>
    </row>
    <row r="21" spans="3:5" x14ac:dyDescent="0.35">
      <c r="C21" s="23"/>
      <c r="D21" s="23"/>
      <c r="E21" s="24"/>
    </row>
  </sheetData>
  <mergeCells count="1">
    <mergeCell ref="C5:E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D5278-6F47-4834-9554-181D3AE56519}">
  <dimension ref="A1:K23"/>
  <sheetViews>
    <sheetView workbookViewId="0">
      <selection activeCell="F41" sqref="F41"/>
    </sheetView>
  </sheetViews>
  <sheetFormatPr defaultColWidth="10.90625" defaultRowHeight="14.5" x14ac:dyDescent="0.35"/>
  <sheetData>
    <row r="1" spans="1:11" x14ac:dyDescent="0.35">
      <c r="A1" s="61" t="s">
        <v>51</v>
      </c>
    </row>
    <row r="4" spans="1:11" x14ac:dyDescent="0.35">
      <c r="A4" s="4" t="s">
        <v>50</v>
      </c>
    </row>
    <row r="7" spans="1:11" x14ac:dyDescent="0.35">
      <c r="J7" s="4" t="s">
        <v>53</v>
      </c>
      <c r="K7" s="4" t="s">
        <v>52</v>
      </c>
    </row>
    <row r="8" spans="1:11" x14ac:dyDescent="0.35">
      <c r="J8" s="5">
        <v>1</v>
      </c>
      <c r="K8" s="5" t="s">
        <v>48</v>
      </c>
    </row>
    <row r="9" spans="1:11" x14ac:dyDescent="0.35">
      <c r="J9" s="5">
        <v>2</v>
      </c>
      <c r="K9" s="5" t="s">
        <v>17</v>
      </c>
    </row>
    <row r="10" spans="1:11" x14ac:dyDescent="0.35">
      <c r="J10" s="5">
        <v>3</v>
      </c>
      <c r="K10" s="5" t="s">
        <v>54</v>
      </c>
    </row>
    <row r="11" spans="1:11" x14ac:dyDescent="0.35">
      <c r="J11" s="5">
        <v>4</v>
      </c>
      <c r="K11" s="5" t="s">
        <v>55</v>
      </c>
    </row>
    <row r="12" spans="1:11" x14ac:dyDescent="0.35">
      <c r="J12" s="5">
        <v>5</v>
      </c>
      <c r="K12" s="5" t="s">
        <v>48</v>
      </c>
    </row>
    <row r="13" spans="1:11" x14ac:dyDescent="0.35">
      <c r="J13" s="5">
        <v>6</v>
      </c>
      <c r="K13" s="5" t="s">
        <v>17</v>
      </c>
    </row>
    <row r="14" spans="1:11" x14ac:dyDescent="0.35">
      <c r="J14" s="5">
        <v>7</v>
      </c>
      <c r="K14" s="5" t="s">
        <v>14</v>
      </c>
    </row>
    <row r="15" spans="1:11" x14ac:dyDescent="0.35">
      <c r="J15" s="5">
        <v>8</v>
      </c>
      <c r="K15" s="5" t="s">
        <v>55</v>
      </c>
    </row>
    <row r="16" spans="1:11" x14ac:dyDescent="0.35">
      <c r="J16" s="5">
        <v>9</v>
      </c>
      <c r="K16" s="5" t="s">
        <v>48</v>
      </c>
    </row>
    <row r="17" spans="10:11" x14ac:dyDescent="0.35">
      <c r="J17" s="5">
        <v>10</v>
      </c>
      <c r="K17" s="5" t="s">
        <v>17</v>
      </c>
    </row>
    <row r="18" spans="10:11" x14ac:dyDescent="0.35">
      <c r="J18" s="5">
        <v>11</v>
      </c>
      <c r="K18" s="5" t="s">
        <v>14</v>
      </c>
    </row>
    <row r="19" spans="10:11" x14ac:dyDescent="0.35">
      <c r="J19" s="5">
        <v>12</v>
      </c>
      <c r="K19" s="5" t="s">
        <v>55</v>
      </c>
    </row>
    <row r="20" spans="10:11" x14ac:dyDescent="0.35">
      <c r="J20" s="5">
        <v>13</v>
      </c>
      <c r="K20" s="5" t="s">
        <v>48</v>
      </c>
    </row>
    <row r="21" spans="10:11" x14ac:dyDescent="0.35">
      <c r="J21" s="5">
        <v>14</v>
      </c>
      <c r="K21" s="5" t="s">
        <v>17</v>
      </c>
    </row>
    <row r="22" spans="10:11" x14ac:dyDescent="0.35">
      <c r="J22" s="5">
        <v>15</v>
      </c>
      <c r="K22" s="5" t="s">
        <v>14</v>
      </c>
    </row>
    <row r="23" spans="10:11" x14ac:dyDescent="0.35">
      <c r="J23" s="5">
        <v>16</v>
      </c>
      <c r="K23" s="5" t="s">
        <v>55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6126-E00D-4B55-BEF7-E90BC8E1C564}">
  <dimension ref="A1:M55"/>
  <sheetViews>
    <sheetView topLeftCell="A18" workbookViewId="0">
      <selection activeCell="A6" sqref="A6:M55"/>
    </sheetView>
  </sheetViews>
  <sheetFormatPr defaultColWidth="10.90625" defaultRowHeight="14.5" x14ac:dyDescent="0.35"/>
  <cols>
    <col min="1" max="1" width="21.453125" customWidth="1"/>
    <col min="12" max="12" width="20.54296875" customWidth="1"/>
    <col min="13" max="13" width="17.453125" customWidth="1"/>
  </cols>
  <sheetData>
    <row r="1" spans="1:13" x14ac:dyDescent="0.35">
      <c r="A1" s="61" t="s">
        <v>123</v>
      </c>
    </row>
    <row r="2" spans="1:13" ht="17.5" x14ac:dyDescent="0.45">
      <c r="A2" s="61" t="s">
        <v>124</v>
      </c>
    </row>
    <row r="3" spans="1:13" x14ac:dyDescent="0.35">
      <c r="A3" s="61" t="s">
        <v>29</v>
      </c>
    </row>
    <row r="6" spans="1:13" x14ac:dyDescent="0.35">
      <c r="A6" s="41"/>
      <c r="B6" s="125" t="s">
        <v>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3" x14ac:dyDescent="0.35">
      <c r="A7" s="41"/>
      <c r="B7" s="122" t="s">
        <v>126</v>
      </c>
      <c r="C7" s="123"/>
      <c r="D7" s="123"/>
      <c r="E7" s="123"/>
      <c r="F7" s="124"/>
      <c r="G7" s="122" t="s">
        <v>127</v>
      </c>
      <c r="H7" s="123"/>
      <c r="I7" s="123"/>
      <c r="J7" s="123"/>
      <c r="K7" s="123"/>
      <c r="L7" s="122" t="s">
        <v>129</v>
      </c>
      <c r="M7" s="123"/>
    </row>
    <row r="8" spans="1:13" ht="28" x14ac:dyDescent="0.35">
      <c r="A8" s="113" t="s">
        <v>76</v>
      </c>
      <c r="B8" s="110" t="s">
        <v>77</v>
      </c>
      <c r="C8" s="111" t="s">
        <v>78</v>
      </c>
      <c r="D8" s="112" t="s">
        <v>128</v>
      </c>
      <c r="E8" s="46" t="s">
        <v>1</v>
      </c>
      <c r="F8" s="114" t="s">
        <v>9</v>
      </c>
      <c r="G8" s="110" t="s">
        <v>77</v>
      </c>
      <c r="H8" s="111" t="s">
        <v>78</v>
      </c>
      <c r="I8" s="112" t="s">
        <v>128</v>
      </c>
      <c r="J8" s="46" t="s">
        <v>1</v>
      </c>
      <c r="K8" s="113" t="s">
        <v>9</v>
      </c>
      <c r="L8" s="109" t="s">
        <v>130</v>
      </c>
      <c r="M8" s="44" t="s">
        <v>81</v>
      </c>
    </row>
    <row r="9" spans="1:13" x14ac:dyDescent="0.35">
      <c r="A9" s="118" t="s">
        <v>131</v>
      </c>
      <c r="B9" s="115">
        <v>1315.27</v>
      </c>
      <c r="C9" s="116">
        <v>1282.0999999999999</v>
      </c>
      <c r="D9" s="116">
        <v>1318.51</v>
      </c>
      <c r="E9" s="49">
        <v>1305.2933333333333</v>
      </c>
      <c r="F9" s="117">
        <v>20.151239002437997</v>
      </c>
      <c r="G9" s="115">
        <v>2269.69</v>
      </c>
      <c r="H9" s="116">
        <v>2285.75</v>
      </c>
      <c r="I9" s="116">
        <v>1551.26</v>
      </c>
      <c r="J9" s="49">
        <v>2035.5666666666668</v>
      </c>
      <c r="K9" s="117">
        <v>419.49873829766392</v>
      </c>
      <c r="L9" s="119">
        <v>0.36441602727142502</v>
      </c>
      <c r="M9" s="108">
        <v>9.1176018926054397E-2</v>
      </c>
    </row>
    <row r="10" spans="1:13" x14ac:dyDescent="0.35">
      <c r="A10" s="118" t="s">
        <v>132</v>
      </c>
      <c r="B10" s="115">
        <v>1650.62</v>
      </c>
      <c r="C10" s="116">
        <v>1624</v>
      </c>
      <c r="D10" s="116">
        <v>1696.84</v>
      </c>
      <c r="E10" s="49">
        <v>1657.1533333333334</v>
      </c>
      <c r="F10" s="117">
        <v>36.856881763561844</v>
      </c>
      <c r="G10" s="115">
        <v>2937.4</v>
      </c>
      <c r="H10" s="116">
        <v>3175.18</v>
      </c>
      <c r="I10" s="116">
        <v>2180.92</v>
      </c>
      <c r="J10" s="49">
        <v>2764.5</v>
      </c>
      <c r="K10" s="117">
        <v>519.19075916275619</v>
      </c>
      <c r="L10" s="119">
        <v>0.459604381195024</v>
      </c>
      <c r="M10" s="53">
        <v>2.1809192467018599E-2</v>
      </c>
    </row>
    <row r="11" spans="1:13" x14ac:dyDescent="0.35">
      <c r="A11" s="118" t="s">
        <v>133</v>
      </c>
      <c r="B11" s="115">
        <v>1407.8</v>
      </c>
      <c r="C11" s="116">
        <v>1386.65</v>
      </c>
      <c r="D11" s="116">
        <v>1449.22</v>
      </c>
      <c r="E11" s="49">
        <v>1414.5566666666666</v>
      </c>
      <c r="F11" s="117">
        <v>31.827513778703601</v>
      </c>
      <c r="G11" s="115">
        <v>2836.59</v>
      </c>
      <c r="H11" s="116">
        <v>2817.13</v>
      </c>
      <c r="I11" s="116">
        <v>1932.48</v>
      </c>
      <c r="J11" s="49">
        <v>2528.7333333333336</v>
      </c>
      <c r="K11" s="117">
        <v>516.4621970999749</v>
      </c>
      <c r="L11" s="119">
        <v>0.55487731381860705</v>
      </c>
      <c r="M11" s="53">
        <v>6.8891169351706803E-3</v>
      </c>
    </row>
    <row r="12" spans="1:13" x14ac:dyDescent="0.35">
      <c r="A12" s="118" t="s">
        <v>134</v>
      </c>
      <c r="B12" s="115">
        <v>1076.3599999999999</v>
      </c>
      <c r="C12" s="116">
        <v>1048.28</v>
      </c>
      <c r="D12" s="116">
        <v>1126.78</v>
      </c>
      <c r="E12" s="49">
        <v>1083.8066666666666</v>
      </c>
      <c r="F12" s="117">
        <v>39.776276011374307</v>
      </c>
      <c r="G12" s="115">
        <v>2223.3200000000002</v>
      </c>
      <c r="H12" s="116">
        <v>2283.7199999999998</v>
      </c>
      <c r="I12" s="116">
        <v>1553.72</v>
      </c>
      <c r="J12" s="49">
        <v>2020.2533333333333</v>
      </c>
      <c r="K12" s="117">
        <v>405.15682560378116</v>
      </c>
      <c r="L12" s="119">
        <v>0.61408284900862498</v>
      </c>
      <c r="M12" s="53">
        <v>2.4066449443216199E-3</v>
      </c>
    </row>
    <row r="13" spans="1:13" x14ac:dyDescent="0.35">
      <c r="A13" s="118" t="s">
        <v>135</v>
      </c>
      <c r="B13" s="115">
        <v>2102.71</v>
      </c>
      <c r="C13" s="116">
        <v>2141.2399999999998</v>
      </c>
      <c r="D13" s="116">
        <v>2058.48</v>
      </c>
      <c r="E13" s="49">
        <v>2100.81</v>
      </c>
      <c r="F13" s="117">
        <v>41.412702157674694</v>
      </c>
      <c r="G13" s="115">
        <v>3269.66</v>
      </c>
      <c r="H13" s="116">
        <v>3705.96</v>
      </c>
      <c r="I13" s="116">
        <v>2426.4</v>
      </c>
      <c r="J13" s="49">
        <v>3134.0066666666667</v>
      </c>
      <c r="K13" s="117">
        <v>650.47660875186978</v>
      </c>
      <c r="L13" s="119">
        <v>0.30128714595329797</v>
      </c>
      <c r="M13" s="53">
        <v>0.17942457850078899</v>
      </c>
    </row>
    <row r="14" spans="1:13" x14ac:dyDescent="0.35">
      <c r="A14" s="118" t="s">
        <v>136</v>
      </c>
      <c r="B14" s="115">
        <v>8528</v>
      </c>
      <c r="C14" s="116">
        <v>8562.2900000000009</v>
      </c>
      <c r="D14" s="116">
        <v>7631.61</v>
      </c>
      <c r="E14" s="49">
        <v>8240.6333333333332</v>
      </c>
      <c r="F14" s="117">
        <v>527.70826830108354</v>
      </c>
      <c r="G14" s="115">
        <v>11595.25</v>
      </c>
      <c r="H14" s="116">
        <v>11878.38</v>
      </c>
      <c r="I14" s="116">
        <v>10333.73</v>
      </c>
      <c r="J14" s="49">
        <v>11269.12</v>
      </c>
      <c r="K14" s="117">
        <v>822.34815516298556</v>
      </c>
      <c r="L14" s="119">
        <v>0.180613068357489</v>
      </c>
      <c r="M14" s="53">
        <v>0.295329225205614</v>
      </c>
    </row>
    <row r="15" spans="1:13" x14ac:dyDescent="0.35">
      <c r="A15" s="118" t="s">
        <v>137</v>
      </c>
      <c r="B15" s="115">
        <v>1737.93</v>
      </c>
      <c r="C15" s="116">
        <v>1753.2</v>
      </c>
      <c r="D15" s="116">
        <v>1664.39</v>
      </c>
      <c r="E15" s="49">
        <v>1718.5066666666669</v>
      </c>
      <c r="F15" s="117">
        <v>47.484244053504511</v>
      </c>
      <c r="G15" s="115">
        <v>2634.96</v>
      </c>
      <c r="H15" s="116">
        <v>2486.84</v>
      </c>
      <c r="I15" s="116">
        <v>1958.88</v>
      </c>
      <c r="J15" s="49">
        <v>2360.2266666666669</v>
      </c>
      <c r="K15" s="117">
        <v>355.37901419939317</v>
      </c>
      <c r="L15" s="119">
        <v>0.18601350218239199</v>
      </c>
      <c r="M15" s="53">
        <v>0.35896196303181299</v>
      </c>
    </row>
    <row r="16" spans="1:13" x14ac:dyDescent="0.35">
      <c r="A16" s="118" t="s">
        <v>138</v>
      </c>
      <c r="B16" s="115">
        <v>4888.9799999999996</v>
      </c>
      <c r="C16" s="116">
        <v>5046.13</v>
      </c>
      <c r="D16" s="116">
        <v>4731.5600000000004</v>
      </c>
      <c r="E16" s="49">
        <v>4888.8900000000003</v>
      </c>
      <c r="F16" s="117">
        <v>157.28501931204306</v>
      </c>
      <c r="G16" s="115">
        <v>6285.5</v>
      </c>
      <c r="H16" s="116">
        <v>6554.22</v>
      </c>
      <c r="I16" s="116">
        <v>5475.46</v>
      </c>
      <c r="J16" s="49">
        <v>6105.06</v>
      </c>
      <c r="K16" s="117">
        <v>561.56008547617137</v>
      </c>
      <c r="L16" s="119">
        <v>5.1316037959987501E-2</v>
      </c>
      <c r="M16" s="53">
        <v>0.79823601404151001</v>
      </c>
    </row>
    <row r="17" spans="1:13" x14ac:dyDescent="0.35">
      <c r="A17" s="118" t="s">
        <v>139</v>
      </c>
      <c r="B17" s="115">
        <v>5602.22</v>
      </c>
      <c r="C17" s="116">
        <v>6008.47</v>
      </c>
      <c r="D17" s="116">
        <v>5714.76</v>
      </c>
      <c r="E17" s="49">
        <v>5775.1500000000005</v>
      </c>
      <c r="F17" s="117">
        <v>209.74980262209198</v>
      </c>
      <c r="G17" s="115">
        <v>7923.7</v>
      </c>
      <c r="H17" s="116">
        <v>8203.94</v>
      </c>
      <c r="I17" s="116">
        <v>6586.9</v>
      </c>
      <c r="J17" s="49">
        <v>7571.5133333333333</v>
      </c>
      <c r="K17" s="117">
        <v>864.13608681348705</v>
      </c>
      <c r="L17" s="119">
        <v>0.118966952833909</v>
      </c>
      <c r="M17" s="53">
        <v>0.55505809545360596</v>
      </c>
    </row>
    <row r="18" spans="1:13" x14ac:dyDescent="0.35">
      <c r="A18" s="118" t="s">
        <v>140</v>
      </c>
      <c r="B18" s="115">
        <v>4722.4399999999996</v>
      </c>
      <c r="C18" s="116">
        <v>4824.7299999999996</v>
      </c>
      <c r="D18" s="116">
        <v>4409.5600000000004</v>
      </c>
      <c r="E18" s="49">
        <v>4652.2433333333329</v>
      </c>
      <c r="F18" s="117">
        <v>216.30351646085819</v>
      </c>
      <c r="G18" s="115">
        <v>5600.64</v>
      </c>
      <c r="H18" s="116">
        <v>5635.58</v>
      </c>
      <c r="I18" s="116">
        <v>4664.12</v>
      </c>
      <c r="J18" s="49">
        <v>5300.1133333333337</v>
      </c>
      <c r="K18" s="117">
        <v>551.06337288313568</v>
      </c>
      <c r="L18" s="119">
        <v>-7.8176581144542595E-2</v>
      </c>
      <c r="M18" s="53">
        <v>0.69721792258432802</v>
      </c>
    </row>
    <row r="19" spans="1:13" x14ac:dyDescent="0.35">
      <c r="A19" s="118" t="s">
        <v>141</v>
      </c>
      <c r="B19" s="115">
        <v>7118.01</v>
      </c>
      <c r="C19" s="116">
        <v>6940.95</v>
      </c>
      <c r="D19" s="116">
        <v>6740.38</v>
      </c>
      <c r="E19" s="49">
        <v>6933.1133333333337</v>
      </c>
      <c r="F19" s="117">
        <v>188.93693189349432</v>
      </c>
      <c r="G19" s="115">
        <v>6490.19</v>
      </c>
      <c r="H19" s="116">
        <v>6877.31</v>
      </c>
      <c r="I19" s="116">
        <v>7378.18</v>
      </c>
      <c r="J19" s="49">
        <v>6915.2266666666665</v>
      </c>
      <c r="K19" s="117">
        <v>445.20760913683279</v>
      </c>
      <c r="L19" s="119">
        <v>-0.26861825994802901</v>
      </c>
      <c r="M19" s="53">
        <v>5.2231491629993201E-2</v>
      </c>
    </row>
    <row r="20" spans="1:13" x14ac:dyDescent="0.35">
      <c r="A20" s="118" t="s">
        <v>142</v>
      </c>
      <c r="B20" s="115">
        <v>9781.4599999999991</v>
      </c>
      <c r="C20" s="116">
        <v>9411.57</v>
      </c>
      <c r="D20" s="116">
        <v>8586.7000000000007</v>
      </c>
      <c r="E20" s="49">
        <v>9259.91</v>
      </c>
      <c r="F20" s="117">
        <v>611.64812686707046</v>
      </c>
      <c r="G20" s="115">
        <v>8365.73</v>
      </c>
      <c r="H20" s="116">
        <v>7811.38</v>
      </c>
      <c r="I20" s="116">
        <v>9143.58</v>
      </c>
      <c r="J20" s="49">
        <v>8440.23</v>
      </c>
      <c r="K20" s="117">
        <v>669.21737686643598</v>
      </c>
      <c r="L20" s="119">
        <v>-0.39662402544014602</v>
      </c>
      <c r="M20" s="53">
        <v>4.9130730088845402E-3</v>
      </c>
    </row>
    <row r="21" spans="1:13" x14ac:dyDescent="0.35">
      <c r="A21" s="118" t="s">
        <v>143</v>
      </c>
      <c r="B21" s="115">
        <v>6589.13</v>
      </c>
      <c r="C21" s="116">
        <v>6212.4</v>
      </c>
      <c r="D21" s="116">
        <v>5973.19</v>
      </c>
      <c r="E21" s="49">
        <v>6258.2400000000007</v>
      </c>
      <c r="F21" s="117">
        <v>310.51811557460167</v>
      </c>
      <c r="G21" s="115">
        <v>10281.56</v>
      </c>
      <c r="H21" s="116">
        <v>10196.82</v>
      </c>
      <c r="I21" s="116">
        <v>8933.2199999999993</v>
      </c>
      <c r="J21" s="49">
        <v>9803.8666666666668</v>
      </c>
      <c r="K21" s="117">
        <v>755.19165152519361</v>
      </c>
      <c r="L21" s="119">
        <v>0.37604927222530199</v>
      </c>
      <c r="M21" s="53">
        <v>9.5397880367939693E-3</v>
      </c>
    </row>
    <row r="22" spans="1:13" x14ac:dyDescent="0.35">
      <c r="A22" s="118" t="s">
        <v>144</v>
      </c>
      <c r="B22" s="115">
        <v>5724.25</v>
      </c>
      <c r="C22" s="116">
        <v>5681.2</v>
      </c>
      <c r="D22" s="116">
        <v>5380.97</v>
      </c>
      <c r="E22" s="49">
        <v>5595.4733333333324</v>
      </c>
      <c r="F22" s="117">
        <v>187.00825017452439</v>
      </c>
      <c r="G22" s="115">
        <v>4978.16</v>
      </c>
      <c r="H22" s="116">
        <v>5083.47</v>
      </c>
      <c r="I22" s="116">
        <v>5775.8</v>
      </c>
      <c r="J22" s="49">
        <v>5279.1433333333334</v>
      </c>
      <c r="K22" s="117">
        <v>433.32831944535656</v>
      </c>
      <c r="L22" s="119">
        <v>-0.348361768217746</v>
      </c>
      <c r="M22" s="53">
        <v>1.3992646280629E-2</v>
      </c>
    </row>
    <row r="23" spans="1:13" x14ac:dyDescent="0.35">
      <c r="A23" s="118" t="s">
        <v>145</v>
      </c>
      <c r="B23" s="115">
        <v>787.37</v>
      </c>
      <c r="C23" s="116">
        <v>833.8</v>
      </c>
      <c r="D23" s="116">
        <v>891.71</v>
      </c>
      <c r="E23" s="49">
        <v>837.62666666666667</v>
      </c>
      <c r="F23" s="117">
        <v>52.275151203352117</v>
      </c>
      <c r="G23" s="115">
        <v>605.99</v>
      </c>
      <c r="H23" s="116">
        <v>560.79999999999995</v>
      </c>
      <c r="I23" s="116">
        <v>557.57000000000005</v>
      </c>
      <c r="J23" s="49">
        <v>574.78666666666663</v>
      </c>
      <c r="K23" s="117">
        <v>27.071095901965702</v>
      </c>
      <c r="L23" s="119">
        <v>-0.80005804411268899</v>
      </c>
      <c r="M23" s="53">
        <v>3.5093264750994201E-8</v>
      </c>
    </row>
    <row r="24" spans="1:13" x14ac:dyDescent="0.35">
      <c r="A24" s="118" t="s">
        <v>146</v>
      </c>
      <c r="B24" s="115">
        <v>11130.85</v>
      </c>
      <c r="C24" s="116">
        <v>11855.21</v>
      </c>
      <c r="D24" s="116">
        <v>10517.5</v>
      </c>
      <c r="E24" s="49">
        <v>11167.853333333333</v>
      </c>
      <c r="F24" s="117">
        <v>669.62224129230412</v>
      </c>
      <c r="G24" s="115">
        <v>8956.8799999999992</v>
      </c>
      <c r="H24" s="116">
        <v>8791.32</v>
      </c>
      <c r="I24" s="116">
        <v>8335.52</v>
      </c>
      <c r="J24" s="49">
        <v>8694.5733333333337</v>
      </c>
      <c r="K24" s="117">
        <v>321.77942838738551</v>
      </c>
      <c r="L24" s="119">
        <v>-0.62092345072135902</v>
      </c>
      <c r="M24" s="53">
        <v>2.3705104589254E-5</v>
      </c>
    </row>
    <row r="25" spans="1:13" x14ac:dyDescent="0.35">
      <c r="A25" s="118" t="s">
        <v>147</v>
      </c>
      <c r="B25" s="115">
        <v>5213.49</v>
      </c>
      <c r="C25" s="116">
        <v>5532.31</v>
      </c>
      <c r="D25" s="116">
        <v>4939.79</v>
      </c>
      <c r="E25" s="49">
        <v>5228.53</v>
      </c>
      <c r="F25" s="117">
        <v>296.54618324976406</v>
      </c>
      <c r="G25" s="115">
        <v>3991.57</v>
      </c>
      <c r="H25" s="116">
        <v>4172.32</v>
      </c>
      <c r="I25" s="116">
        <v>4275.26</v>
      </c>
      <c r="J25" s="49">
        <v>4146.3833333333332</v>
      </c>
      <c r="K25" s="117">
        <v>143.61245431136666</v>
      </c>
      <c r="L25" s="119">
        <v>-0.59571576830115802</v>
      </c>
      <c r="M25" s="53">
        <v>3.2818457729829798E-5</v>
      </c>
    </row>
    <row r="26" spans="1:13" x14ac:dyDescent="0.35">
      <c r="A26" s="118" t="s">
        <v>148</v>
      </c>
      <c r="B26" s="115">
        <v>2337.73</v>
      </c>
      <c r="C26" s="116">
        <v>2143.39</v>
      </c>
      <c r="D26" s="116">
        <v>2052.86</v>
      </c>
      <c r="E26" s="49">
        <v>2177.9933333333333</v>
      </c>
      <c r="F26" s="117">
        <v>145.55333123407138</v>
      </c>
      <c r="G26" s="115">
        <v>2635.83</v>
      </c>
      <c r="H26" s="116">
        <v>2662.02</v>
      </c>
      <c r="I26" s="116">
        <v>2162.19</v>
      </c>
      <c r="J26" s="49">
        <v>2486.6799999999998</v>
      </c>
      <c r="K26" s="117">
        <v>281.32152263913332</v>
      </c>
      <c r="L26" s="119">
        <v>-7.1610004195430899E-2</v>
      </c>
      <c r="M26" s="53">
        <v>0.71691365850380195</v>
      </c>
    </row>
    <row r="27" spans="1:13" x14ac:dyDescent="0.35">
      <c r="A27" s="118" t="s">
        <v>149</v>
      </c>
      <c r="B27" s="115">
        <v>2941.91</v>
      </c>
      <c r="C27" s="116">
        <v>2607.56</v>
      </c>
      <c r="D27" s="116">
        <v>2325.46</v>
      </c>
      <c r="E27" s="49">
        <v>2624.9766666666669</v>
      </c>
      <c r="F27" s="117">
        <v>308.59383635019651</v>
      </c>
      <c r="G27" s="115">
        <v>3395.65</v>
      </c>
      <c r="H27" s="116">
        <v>3253.07</v>
      </c>
      <c r="I27" s="116">
        <v>2637.39</v>
      </c>
      <c r="J27" s="49">
        <v>3095.3700000000003</v>
      </c>
      <c r="K27" s="117">
        <v>402.97831753085387</v>
      </c>
      <c r="L27" s="119">
        <v>-2.4695276393654701E-2</v>
      </c>
      <c r="M27" s="53">
        <v>0.91228480082478103</v>
      </c>
    </row>
    <row r="28" spans="1:13" x14ac:dyDescent="0.35">
      <c r="A28" s="118" t="s">
        <v>150</v>
      </c>
      <c r="B28" s="115">
        <v>2085.09</v>
      </c>
      <c r="C28" s="116">
        <v>1896.08</v>
      </c>
      <c r="D28" s="116">
        <v>1784.4</v>
      </c>
      <c r="E28" s="49">
        <v>1921.8566666666666</v>
      </c>
      <c r="F28" s="117">
        <v>151.99324469638319</v>
      </c>
      <c r="G28" s="115">
        <v>2515.91</v>
      </c>
      <c r="H28" s="116">
        <v>2772.53</v>
      </c>
      <c r="I28" s="116">
        <v>2216.65</v>
      </c>
      <c r="J28" s="49">
        <v>2501.6966666666667</v>
      </c>
      <c r="K28" s="117">
        <v>278.2124327439991</v>
      </c>
      <c r="L28" s="119">
        <v>0.11445107135846901</v>
      </c>
      <c r="M28" s="53">
        <v>0.54551914691860504</v>
      </c>
    </row>
    <row r="29" spans="1:13" x14ac:dyDescent="0.35">
      <c r="A29" s="118" t="s">
        <v>151</v>
      </c>
      <c r="B29" s="115">
        <v>467.51</v>
      </c>
      <c r="C29" s="116">
        <v>399.17</v>
      </c>
      <c r="D29" s="116">
        <v>397.93</v>
      </c>
      <c r="E29" s="49">
        <v>421.53666666666669</v>
      </c>
      <c r="F29" s="117">
        <v>39.818901709279181</v>
      </c>
      <c r="G29" s="115">
        <v>1494.36</v>
      </c>
      <c r="H29" s="116">
        <v>1619.52</v>
      </c>
      <c r="I29" s="116">
        <v>1028.73</v>
      </c>
      <c r="J29" s="49">
        <v>1380.87</v>
      </c>
      <c r="K29" s="117">
        <v>311.31686607056946</v>
      </c>
      <c r="L29" s="119">
        <v>1.4017005149310899</v>
      </c>
      <c r="M29" s="53">
        <v>6.76336908842165E-12</v>
      </c>
    </row>
    <row r="30" spans="1:13" x14ac:dyDescent="0.35">
      <c r="A30" s="118" t="s">
        <v>152</v>
      </c>
      <c r="B30" s="115">
        <v>435.14</v>
      </c>
      <c r="C30" s="116">
        <v>384.61</v>
      </c>
      <c r="D30" s="116">
        <v>337.69</v>
      </c>
      <c r="E30" s="49">
        <v>385.81333333333333</v>
      </c>
      <c r="F30" s="117">
        <v>48.736142987861946</v>
      </c>
      <c r="G30" s="115">
        <v>1472.02</v>
      </c>
      <c r="H30" s="116">
        <v>1335.31</v>
      </c>
      <c r="I30" s="116">
        <v>844.1</v>
      </c>
      <c r="J30" s="49">
        <v>1217.1433333333332</v>
      </c>
      <c r="K30" s="117">
        <v>330.2172049323504</v>
      </c>
      <c r="L30" s="119">
        <v>1.33489669869914</v>
      </c>
      <c r="M30" s="53">
        <v>8.3400086184292201E-9</v>
      </c>
    </row>
    <row r="31" spans="1:13" x14ac:dyDescent="0.35">
      <c r="A31" s="118" t="s">
        <v>153</v>
      </c>
      <c r="B31" s="115">
        <v>631</v>
      </c>
      <c r="C31" s="116">
        <v>548.73</v>
      </c>
      <c r="D31" s="116">
        <v>460.05</v>
      </c>
      <c r="E31" s="49">
        <v>546.59333333333336</v>
      </c>
      <c r="F31" s="117">
        <v>85.495026950889482</v>
      </c>
      <c r="G31" s="115">
        <v>2155.14</v>
      </c>
      <c r="H31" s="116">
        <v>2183.73</v>
      </c>
      <c r="I31" s="116">
        <v>1395.91</v>
      </c>
      <c r="J31" s="49">
        <v>1911.5933333333335</v>
      </c>
      <c r="K31" s="117">
        <v>446.82359184954794</v>
      </c>
      <c r="L31" s="119">
        <v>1.48315087653455</v>
      </c>
      <c r="M31" s="53">
        <v>1.8044649661954799E-11</v>
      </c>
    </row>
    <row r="32" spans="1:13" x14ac:dyDescent="0.35">
      <c r="A32" s="118" t="s">
        <v>154</v>
      </c>
      <c r="B32" s="115">
        <v>328.23</v>
      </c>
      <c r="C32" s="116">
        <v>264.13</v>
      </c>
      <c r="D32" s="116">
        <v>241.44</v>
      </c>
      <c r="E32" s="49">
        <v>277.93333333333334</v>
      </c>
      <c r="F32" s="117">
        <v>45.011387818343856</v>
      </c>
      <c r="G32" s="115">
        <v>1346.87</v>
      </c>
      <c r="H32" s="116">
        <v>1310.4000000000001</v>
      </c>
      <c r="I32" s="116">
        <v>796.15</v>
      </c>
      <c r="J32" s="49">
        <v>1151.1400000000001</v>
      </c>
      <c r="K32" s="117">
        <v>307.97068090972505</v>
      </c>
      <c r="L32" s="119">
        <v>1.71263995334041</v>
      </c>
      <c r="M32" s="53">
        <v>9.4973387047744299E-14</v>
      </c>
    </row>
    <row r="33" spans="1:13" x14ac:dyDescent="0.35">
      <c r="A33" s="118" t="s">
        <v>155</v>
      </c>
      <c r="B33" s="115">
        <v>545.04</v>
      </c>
      <c r="C33" s="116">
        <v>446.52</v>
      </c>
      <c r="D33" s="116">
        <v>425.48</v>
      </c>
      <c r="E33" s="49">
        <v>472.34666666666664</v>
      </c>
      <c r="F33" s="117">
        <v>63.827195875530464</v>
      </c>
      <c r="G33" s="115">
        <v>2894.14</v>
      </c>
      <c r="H33" s="116">
        <v>2795.33</v>
      </c>
      <c r="I33" s="116">
        <v>1758.27</v>
      </c>
      <c r="J33" s="49">
        <v>2482.58</v>
      </c>
      <c r="K33" s="117">
        <v>629.2134662417842</v>
      </c>
      <c r="L33" s="119">
        <v>2.0492389322296001</v>
      </c>
      <c r="M33" s="53">
        <v>2.54844313127832E-21</v>
      </c>
    </row>
    <row r="34" spans="1:13" x14ac:dyDescent="0.35">
      <c r="A34" s="118" t="s">
        <v>156</v>
      </c>
      <c r="B34" s="115">
        <v>443.72</v>
      </c>
      <c r="C34" s="116">
        <v>371.87</v>
      </c>
      <c r="D34" s="116">
        <v>335.11</v>
      </c>
      <c r="E34" s="49">
        <v>383.56666666666666</v>
      </c>
      <c r="F34" s="117">
        <v>55.241669356866524</v>
      </c>
      <c r="G34" s="115">
        <v>2758.31</v>
      </c>
      <c r="H34" s="116">
        <v>2569.15</v>
      </c>
      <c r="I34" s="116">
        <v>1544.36</v>
      </c>
      <c r="J34" s="49">
        <v>2290.6066666666666</v>
      </c>
      <c r="K34" s="117">
        <v>653.15269427089845</v>
      </c>
      <c r="L34" s="119">
        <v>2.2097330100541699</v>
      </c>
      <c r="M34" s="53">
        <v>2.4375320860925799E-21</v>
      </c>
    </row>
    <row r="35" spans="1:13" x14ac:dyDescent="0.35">
      <c r="A35" s="118" t="s">
        <v>157</v>
      </c>
      <c r="B35" s="115">
        <v>466.34</v>
      </c>
      <c r="C35" s="116">
        <v>435.11</v>
      </c>
      <c r="D35" s="116">
        <v>407.11</v>
      </c>
      <c r="E35" s="49">
        <v>436.18666666666667</v>
      </c>
      <c r="F35" s="117">
        <v>29.629674877279729</v>
      </c>
      <c r="G35" s="115">
        <v>3921.38</v>
      </c>
      <c r="H35" s="116">
        <v>3700.82</v>
      </c>
      <c r="I35" s="116">
        <v>2154.88</v>
      </c>
      <c r="J35" s="49">
        <v>3259.0266666666671</v>
      </c>
      <c r="K35" s="117">
        <v>962.55730973969889</v>
      </c>
      <c r="L35" s="119">
        <v>2.51532220495679</v>
      </c>
      <c r="M35" s="53">
        <v>1.3360627689367399E-27</v>
      </c>
    </row>
    <row r="36" spans="1:13" x14ac:dyDescent="0.35">
      <c r="A36" s="118" t="s">
        <v>158</v>
      </c>
      <c r="B36" s="115">
        <v>858.63</v>
      </c>
      <c r="C36" s="116">
        <v>710.54</v>
      </c>
      <c r="D36" s="116">
        <v>658.58</v>
      </c>
      <c r="E36" s="49">
        <v>742.58333333333337</v>
      </c>
      <c r="F36" s="117">
        <v>103.80309260004428</v>
      </c>
      <c r="G36" s="115">
        <v>4952.1499999999996</v>
      </c>
      <c r="H36" s="116">
        <v>4976.72</v>
      </c>
      <c r="I36" s="116">
        <v>3223.48</v>
      </c>
      <c r="J36" s="49">
        <v>4384.1166666666668</v>
      </c>
      <c r="K36" s="117">
        <v>1005.2159097593571</v>
      </c>
      <c r="L36" s="119">
        <v>2.2170271376118902</v>
      </c>
      <c r="M36" s="53">
        <v>8.9418971602771506E-27</v>
      </c>
    </row>
    <row r="37" spans="1:13" x14ac:dyDescent="0.35">
      <c r="A37" s="118" t="s">
        <v>159</v>
      </c>
      <c r="B37" s="115">
        <v>2109.58</v>
      </c>
      <c r="C37" s="116">
        <v>1984.28</v>
      </c>
      <c r="D37" s="116">
        <v>1917.36</v>
      </c>
      <c r="E37" s="49">
        <v>2003.7399999999998</v>
      </c>
      <c r="F37" s="117">
        <v>97.576384438048365</v>
      </c>
      <c r="G37" s="115">
        <v>2275.6</v>
      </c>
      <c r="H37" s="116">
        <v>2577.69</v>
      </c>
      <c r="I37" s="116">
        <v>2137.3000000000002</v>
      </c>
      <c r="J37" s="49">
        <v>2330.1966666666667</v>
      </c>
      <c r="K37" s="117">
        <v>225.21419811666735</v>
      </c>
      <c r="L37" s="119">
        <v>-4.6486820784086801E-2</v>
      </c>
      <c r="M37" s="53">
        <v>0.80677805287297899</v>
      </c>
    </row>
    <row r="38" spans="1:13" x14ac:dyDescent="0.35">
      <c r="A38" s="118" t="s">
        <v>160</v>
      </c>
      <c r="B38" s="115">
        <v>3089.77</v>
      </c>
      <c r="C38" s="116">
        <v>2911.47</v>
      </c>
      <c r="D38" s="116">
        <v>2637.52</v>
      </c>
      <c r="E38" s="49">
        <v>2879.5866666666666</v>
      </c>
      <c r="F38" s="117">
        <v>227.80457816587318</v>
      </c>
      <c r="G38" s="115">
        <v>3803.28</v>
      </c>
      <c r="H38" s="116">
        <v>3710.41</v>
      </c>
      <c r="I38" s="116">
        <v>3421.71</v>
      </c>
      <c r="J38" s="49">
        <v>3645.1333333333332</v>
      </c>
      <c r="K38" s="117">
        <v>198.984166790556</v>
      </c>
      <c r="L38" s="119">
        <v>7.2881731377155298E-2</v>
      </c>
      <c r="M38" s="53">
        <v>0.67638770201815601</v>
      </c>
    </row>
    <row r="39" spans="1:13" x14ac:dyDescent="0.35">
      <c r="A39" s="118" t="s">
        <v>161</v>
      </c>
      <c r="B39" s="115">
        <v>2694.7</v>
      </c>
      <c r="C39" s="116">
        <v>2516.3200000000002</v>
      </c>
      <c r="D39" s="116">
        <v>2512.42</v>
      </c>
      <c r="E39" s="49">
        <v>2574.48</v>
      </c>
      <c r="F39" s="117">
        <v>104.1318337493464</v>
      </c>
      <c r="G39" s="115">
        <v>3892.12</v>
      </c>
      <c r="H39" s="116">
        <v>3899.19</v>
      </c>
      <c r="I39" s="116">
        <v>3562.11</v>
      </c>
      <c r="J39" s="49">
        <v>3784.4733333333334</v>
      </c>
      <c r="K39" s="117">
        <v>192.60473834600865</v>
      </c>
      <c r="L39" s="119">
        <v>0.286429620827723</v>
      </c>
      <c r="M39" s="53">
        <v>3.3164762170469597E-2</v>
      </c>
    </row>
    <row r="40" spans="1:13" x14ac:dyDescent="0.35">
      <c r="A40" s="118" t="s">
        <v>162</v>
      </c>
      <c r="B40" s="115">
        <v>2774.41</v>
      </c>
      <c r="C40" s="116">
        <v>2619.2399999999998</v>
      </c>
      <c r="D40" s="116">
        <v>2518.35</v>
      </c>
      <c r="E40" s="49">
        <v>2637.3333333333335</v>
      </c>
      <c r="F40" s="117">
        <v>128.9852992915612</v>
      </c>
      <c r="G40" s="115">
        <v>3670.76</v>
      </c>
      <c r="H40" s="116">
        <v>3705.2</v>
      </c>
      <c r="I40" s="116">
        <v>3691.06</v>
      </c>
      <c r="J40" s="49">
        <v>3689.0066666666667</v>
      </c>
      <c r="K40" s="117">
        <v>17.311572237452225</v>
      </c>
      <c r="L40" s="119">
        <v>0.21496860910652299</v>
      </c>
      <c r="M40" s="53">
        <v>9.87671331470171E-2</v>
      </c>
    </row>
    <row r="41" spans="1:13" x14ac:dyDescent="0.35">
      <c r="A41" s="118" t="s">
        <v>163</v>
      </c>
      <c r="B41" s="115">
        <v>1792.61</v>
      </c>
      <c r="C41" s="116">
        <v>1645.12</v>
      </c>
      <c r="D41" s="116">
        <v>1585.22</v>
      </c>
      <c r="E41" s="49">
        <v>1674.3166666666666</v>
      </c>
      <c r="F41" s="117">
        <v>106.73325176969311</v>
      </c>
      <c r="G41" s="115">
        <v>2503.91</v>
      </c>
      <c r="H41" s="116">
        <v>2220.67</v>
      </c>
      <c r="I41" s="116">
        <v>2108.12</v>
      </c>
      <c r="J41" s="49">
        <v>2277.5666666666666</v>
      </c>
      <c r="K41" s="117">
        <v>203.93713255151266</v>
      </c>
      <c r="L41" s="119">
        <v>0.175612670987493</v>
      </c>
      <c r="M41" s="53">
        <v>0.272672294560451</v>
      </c>
    </row>
    <row r="42" spans="1:13" x14ac:dyDescent="0.35">
      <c r="A42" s="118" t="s">
        <v>164</v>
      </c>
      <c r="B42" s="115">
        <v>1554.09</v>
      </c>
      <c r="C42" s="116">
        <v>1481.9</v>
      </c>
      <c r="D42" s="116">
        <v>1504.88</v>
      </c>
      <c r="E42" s="49">
        <v>1513.6233333333332</v>
      </c>
      <c r="F42" s="117">
        <v>36.880664762635142</v>
      </c>
      <c r="G42" s="115">
        <v>2205.63</v>
      </c>
      <c r="H42" s="116">
        <v>2249.0500000000002</v>
      </c>
      <c r="I42" s="116">
        <v>2163.71</v>
      </c>
      <c r="J42" s="49">
        <v>2206.13</v>
      </c>
      <c r="K42" s="117">
        <v>42.672197037420666</v>
      </c>
      <c r="L42" s="119">
        <v>0.27360913195427</v>
      </c>
      <c r="M42" s="53">
        <v>3.0743491070054599E-2</v>
      </c>
    </row>
    <row r="43" spans="1:13" x14ac:dyDescent="0.35">
      <c r="A43" s="118" t="s">
        <v>165</v>
      </c>
      <c r="B43" s="115">
        <v>3187.09</v>
      </c>
      <c r="C43" s="116">
        <v>2976.46</v>
      </c>
      <c r="D43" s="116">
        <v>3047.4</v>
      </c>
      <c r="E43" s="49">
        <v>3070.3166666666671</v>
      </c>
      <c r="F43" s="117">
        <v>107.16869614457519</v>
      </c>
      <c r="G43" s="115">
        <v>4067.75</v>
      </c>
      <c r="H43" s="116">
        <v>4221.97</v>
      </c>
      <c r="I43" s="116">
        <v>4473.79</v>
      </c>
      <c r="J43" s="49">
        <v>4254.5033333333331</v>
      </c>
      <c r="K43" s="117">
        <v>204.96568916122675</v>
      </c>
      <c r="L43" s="119">
        <v>0.20145178850357401</v>
      </c>
      <c r="M43" s="53">
        <v>0.12129795976965201</v>
      </c>
    </row>
    <row r="44" spans="1:13" x14ac:dyDescent="0.35">
      <c r="A44" s="118" t="s">
        <v>166</v>
      </c>
      <c r="B44" s="115">
        <v>2649.27</v>
      </c>
      <c r="C44" s="116">
        <v>2356.69</v>
      </c>
      <c r="D44" s="116">
        <v>2271.25</v>
      </c>
      <c r="E44" s="49">
        <v>2425.7366666666671</v>
      </c>
      <c r="F44" s="117">
        <v>198.24318836552851</v>
      </c>
      <c r="G44" s="115">
        <v>3233.16</v>
      </c>
      <c r="H44" s="116">
        <v>3120.26</v>
      </c>
      <c r="I44" s="116">
        <v>3172.16</v>
      </c>
      <c r="J44" s="49">
        <v>3175.1933333333332</v>
      </c>
      <c r="K44" s="117">
        <v>56.511090356955748</v>
      </c>
      <c r="L44" s="119">
        <v>0.12201168443742701</v>
      </c>
      <c r="M44" s="53">
        <v>0.38383993415287898</v>
      </c>
    </row>
    <row r="45" spans="1:13" x14ac:dyDescent="0.35">
      <c r="A45" s="118" t="s">
        <v>167</v>
      </c>
      <c r="B45" s="115">
        <v>2056.12</v>
      </c>
      <c r="C45" s="116">
        <v>1765.33</v>
      </c>
      <c r="D45" s="116">
        <v>1585.46</v>
      </c>
      <c r="E45" s="49">
        <v>1802.3033333333333</v>
      </c>
      <c r="F45" s="117">
        <v>237.49837774884395</v>
      </c>
      <c r="G45" s="115">
        <v>1438.3</v>
      </c>
      <c r="H45" s="116">
        <v>1585.28</v>
      </c>
      <c r="I45" s="116">
        <v>2222.2399999999998</v>
      </c>
      <c r="J45" s="49">
        <v>1748.6066666666666</v>
      </c>
      <c r="K45" s="117">
        <v>416.709948205383</v>
      </c>
      <c r="L45" s="119">
        <v>-0.30026616364374398</v>
      </c>
      <c r="M45" s="53">
        <v>0.18079334629530799</v>
      </c>
    </row>
    <row r="46" spans="1:13" x14ac:dyDescent="0.35">
      <c r="A46" s="118" t="s">
        <v>168</v>
      </c>
      <c r="B46" s="115">
        <v>3900.5</v>
      </c>
      <c r="C46" s="116">
        <v>3470</v>
      </c>
      <c r="D46" s="116">
        <v>3300.55</v>
      </c>
      <c r="E46" s="49">
        <v>3557.0166666666664</v>
      </c>
      <c r="F46" s="117">
        <v>309.29585485961013</v>
      </c>
      <c r="G46" s="115">
        <v>4519.88</v>
      </c>
      <c r="H46" s="116">
        <v>5004.62</v>
      </c>
      <c r="I46" s="116">
        <v>5048.95</v>
      </c>
      <c r="J46" s="49">
        <v>4857.8166666666666</v>
      </c>
      <c r="K46" s="117">
        <v>293.49988114704502</v>
      </c>
      <c r="L46" s="119">
        <v>0.182258988340428</v>
      </c>
      <c r="M46" s="53">
        <v>0.219417086839965</v>
      </c>
    </row>
    <row r="47" spans="1:13" x14ac:dyDescent="0.35">
      <c r="A47" s="118" t="s">
        <v>169</v>
      </c>
      <c r="B47" s="115">
        <v>5780.44</v>
      </c>
      <c r="C47" s="116">
        <v>7037.45</v>
      </c>
      <c r="D47" s="116">
        <v>5809.7</v>
      </c>
      <c r="E47" s="49">
        <v>6209.1966666666667</v>
      </c>
      <c r="F47" s="117">
        <v>717.43761055113907</v>
      </c>
      <c r="G47" s="115">
        <v>1186.19</v>
      </c>
      <c r="H47" s="116">
        <v>1428.14</v>
      </c>
      <c r="I47" s="116">
        <v>1314.83</v>
      </c>
      <c r="J47" s="49">
        <v>1309.72</v>
      </c>
      <c r="K47" s="117">
        <v>121.05591559275103</v>
      </c>
      <c r="L47" s="119">
        <v>-2.4526357079434602</v>
      </c>
      <c r="M47" s="53">
        <v>5.9786425447151301E-45</v>
      </c>
    </row>
    <row r="48" spans="1:13" x14ac:dyDescent="0.35">
      <c r="A48" s="118" t="s">
        <v>170</v>
      </c>
      <c r="B48" s="115">
        <v>9762.39</v>
      </c>
      <c r="C48" s="116">
        <v>12200.21</v>
      </c>
      <c r="D48" s="116">
        <v>10421.959999999999</v>
      </c>
      <c r="E48" s="49">
        <v>10794.853333333333</v>
      </c>
      <c r="F48" s="117">
        <v>1260.9633883001272</v>
      </c>
      <c r="G48" s="115">
        <v>3233.51</v>
      </c>
      <c r="H48" s="116">
        <v>3434.37</v>
      </c>
      <c r="I48" s="116">
        <v>3072.75</v>
      </c>
      <c r="J48" s="49">
        <v>3246.876666666667</v>
      </c>
      <c r="K48" s="117">
        <v>181.18017809167102</v>
      </c>
      <c r="L48" s="119">
        <v>-1.9571849843025699</v>
      </c>
      <c r="M48" s="53">
        <v>4.39891760189368E-30</v>
      </c>
    </row>
    <row r="49" spans="1:13" x14ac:dyDescent="0.35">
      <c r="A49" s="118" t="s">
        <v>171</v>
      </c>
      <c r="B49" s="115">
        <v>992.23</v>
      </c>
      <c r="C49" s="116">
        <v>973.83</v>
      </c>
      <c r="D49" s="116">
        <v>1006.67</v>
      </c>
      <c r="E49" s="49">
        <v>990.91</v>
      </c>
      <c r="F49" s="117">
        <v>16.459744833983443</v>
      </c>
      <c r="G49" s="115">
        <v>1942.42</v>
      </c>
      <c r="H49" s="116">
        <v>1836.81</v>
      </c>
      <c r="I49" s="116">
        <v>1922.52</v>
      </c>
      <c r="J49" s="49">
        <v>1900.5833333333333</v>
      </c>
      <c r="K49" s="117">
        <v>56.118455371940343</v>
      </c>
      <c r="L49" s="119">
        <v>0.66352414061993703</v>
      </c>
      <c r="M49" s="53">
        <v>3.4324658167436101E-8</v>
      </c>
    </row>
    <row r="50" spans="1:13" x14ac:dyDescent="0.35">
      <c r="A50" s="118" t="s">
        <v>172</v>
      </c>
      <c r="B50" s="115">
        <v>827.67</v>
      </c>
      <c r="C50" s="116">
        <v>816.83</v>
      </c>
      <c r="D50" s="116">
        <v>778.72</v>
      </c>
      <c r="E50" s="49">
        <v>807.74000000000012</v>
      </c>
      <c r="F50" s="117">
        <v>25.709856086720933</v>
      </c>
      <c r="G50" s="115">
        <v>1587.23</v>
      </c>
      <c r="H50" s="116">
        <v>1609.17</v>
      </c>
      <c r="I50" s="116">
        <v>1607.12</v>
      </c>
      <c r="J50" s="49">
        <v>1601.1733333333334</v>
      </c>
      <c r="K50" s="117">
        <v>12.118705926475661</v>
      </c>
      <c r="L50" s="119">
        <v>0.710291876926882</v>
      </c>
      <c r="M50" s="53">
        <v>8.77576622946399E-9</v>
      </c>
    </row>
    <row r="51" spans="1:13" x14ac:dyDescent="0.35">
      <c r="A51" s="118" t="s">
        <v>173</v>
      </c>
      <c r="B51" s="115">
        <v>1687.1</v>
      </c>
      <c r="C51" s="116">
        <v>1538.95</v>
      </c>
      <c r="D51" s="116">
        <v>1592.77</v>
      </c>
      <c r="E51" s="49">
        <v>1606.2733333333333</v>
      </c>
      <c r="F51" s="117">
        <v>74.992403837546632</v>
      </c>
      <c r="G51" s="115">
        <v>1814.07</v>
      </c>
      <c r="H51" s="116">
        <v>1804.4</v>
      </c>
      <c r="I51" s="116">
        <v>1697.36</v>
      </c>
      <c r="J51" s="49">
        <v>1771.9433333333334</v>
      </c>
      <c r="K51" s="117">
        <v>64.771771886621281</v>
      </c>
      <c r="L51" s="119">
        <v>-0.122262958580136</v>
      </c>
      <c r="M51" s="53">
        <v>0.37944367776937599</v>
      </c>
    </row>
    <row r="52" spans="1:13" x14ac:dyDescent="0.35">
      <c r="A52" s="118" t="s">
        <v>174</v>
      </c>
      <c r="B52" s="115">
        <v>1461.32</v>
      </c>
      <c r="C52" s="116">
        <v>1326.85</v>
      </c>
      <c r="D52" s="116">
        <v>1387.68</v>
      </c>
      <c r="E52" s="49">
        <v>1391.95</v>
      </c>
      <c r="F52" s="117">
        <v>67.336616339098725</v>
      </c>
      <c r="G52" s="115">
        <v>1580.05</v>
      </c>
      <c r="H52" s="116">
        <v>1630.77</v>
      </c>
      <c r="I52" s="116">
        <v>1439.3</v>
      </c>
      <c r="J52" s="49">
        <v>1550.04</v>
      </c>
      <c r="K52" s="117">
        <v>99.200001512097202</v>
      </c>
      <c r="L52" s="119">
        <v>-0.10793841104473401</v>
      </c>
      <c r="M52" s="53">
        <v>0.48435346052905698</v>
      </c>
    </row>
    <row r="53" spans="1:13" x14ac:dyDescent="0.35">
      <c r="A53" s="118" t="s">
        <v>175</v>
      </c>
      <c r="B53" s="115">
        <v>2611.73</v>
      </c>
      <c r="C53" s="116">
        <v>2516.9899999999998</v>
      </c>
      <c r="D53" s="116">
        <v>2440.88</v>
      </c>
      <c r="E53" s="49">
        <v>2523.1999999999998</v>
      </c>
      <c r="F53" s="117">
        <v>85.594121877630442</v>
      </c>
      <c r="G53" s="115">
        <v>2677.71</v>
      </c>
      <c r="H53" s="116">
        <v>2803.37</v>
      </c>
      <c r="I53" s="116">
        <v>2514.75</v>
      </c>
      <c r="J53" s="49">
        <v>2665.2766666666666</v>
      </c>
      <c r="K53" s="117">
        <v>144.71114999657772</v>
      </c>
      <c r="L53" s="119">
        <v>-0.18491540155664599</v>
      </c>
      <c r="M53" s="53">
        <v>0.21666407530530901</v>
      </c>
    </row>
    <row r="54" spans="1:13" x14ac:dyDescent="0.35">
      <c r="A54" s="118" t="s">
        <v>176</v>
      </c>
      <c r="B54" s="115">
        <v>1051.56</v>
      </c>
      <c r="C54" s="116">
        <v>1079.5</v>
      </c>
      <c r="D54" s="116">
        <v>1088.49</v>
      </c>
      <c r="E54" s="49">
        <v>1073.1833333333334</v>
      </c>
      <c r="F54" s="117">
        <v>19.258282201003887</v>
      </c>
      <c r="G54" s="115">
        <v>1315.25</v>
      </c>
      <c r="H54" s="116">
        <v>1464.89</v>
      </c>
      <c r="I54" s="116">
        <v>1199.96</v>
      </c>
      <c r="J54" s="49">
        <v>1326.7</v>
      </c>
      <c r="K54" s="117">
        <v>132.83562436334489</v>
      </c>
      <c r="L54" s="119">
        <v>3.7439261449619898E-2</v>
      </c>
      <c r="M54" s="53">
        <v>0.85181772816086299</v>
      </c>
    </row>
    <row r="55" spans="1:13" x14ac:dyDescent="0.35">
      <c r="A55" s="118" t="s">
        <v>177</v>
      </c>
      <c r="B55" s="115">
        <v>1519.19</v>
      </c>
      <c r="C55" s="116">
        <v>1441.46</v>
      </c>
      <c r="D55" s="116">
        <v>1374.92</v>
      </c>
      <c r="E55" s="49">
        <v>1445.1899999999998</v>
      </c>
      <c r="F55" s="117">
        <v>72.207291183101844</v>
      </c>
      <c r="G55" s="115">
        <v>1838.89</v>
      </c>
      <c r="H55" s="116">
        <v>1939.09</v>
      </c>
      <c r="I55" s="116">
        <v>1806.82</v>
      </c>
      <c r="J55" s="49">
        <v>1861.6000000000001</v>
      </c>
      <c r="K55" s="117">
        <v>68.997436908911382</v>
      </c>
      <c r="L55" s="119">
        <v>9.7648513849602103E-2</v>
      </c>
      <c r="M55" s="53">
        <v>0.52596032262581105</v>
      </c>
    </row>
  </sheetData>
  <mergeCells count="4">
    <mergeCell ref="B7:F7"/>
    <mergeCell ref="G7:K7"/>
    <mergeCell ref="L7:M7"/>
    <mergeCell ref="B6:M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9ECC-EFC5-49D1-94BD-58087F29751C}">
  <dimension ref="A1:L17"/>
  <sheetViews>
    <sheetView workbookViewId="0"/>
  </sheetViews>
  <sheetFormatPr defaultColWidth="10.90625" defaultRowHeight="14.5" x14ac:dyDescent="0.35"/>
  <sheetData>
    <row r="1" spans="1:12" x14ac:dyDescent="0.35">
      <c r="A1" s="61" t="s">
        <v>56</v>
      </c>
    </row>
    <row r="2" spans="1:12" x14ac:dyDescent="0.35">
      <c r="A2" s="61" t="s">
        <v>29</v>
      </c>
    </row>
    <row r="4" spans="1:12" x14ac:dyDescent="0.35">
      <c r="A4" s="4" t="s">
        <v>57</v>
      </c>
      <c r="G4" s="4" t="s">
        <v>63</v>
      </c>
    </row>
    <row r="7" spans="1:12" x14ac:dyDescent="0.35">
      <c r="B7" s="127" t="s">
        <v>2</v>
      </c>
      <c r="C7" s="127"/>
      <c r="D7" s="127"/>
      <c r="G7" s="18"/>
      <c r="H7" s="128" t="s">
        <v>2</v>
      </c>
      <c r="I7" s="128"/>
      <c r="J7" s="128"/>
      <c r="K7" s="128"/>
      <c r="L7" s="18"/>
    </row>
    <row r="8" spans="1:12" ht="27.5" x14ac:dyDescent="0.35">
      <c r="A8" s="25" t="s">
        <v>10</v>
      </c>
      <c r="B8" s="26" t="s">
        <v>58</v>
      </c>
      <c r="C8" s="26" t="s">
        <v>59</v>
      </c>
      <c r="D8" s="27" t="s">
        <v>1</v>
      </c>
      <c r="E8" s="25" t="s">
        <v>9</v>
      </c>
      <c r="G8" s="25" t="s">
        <v>10</v>
      </c>
      <c r="H8" s="26" t="s">
        <v>58</v>
      </c>
      <c r="I8" s="26" t="s">
        <v>59</v>
      </c>
      <c r="J8" s="26" t="s">
        <v>64</v>
      </c>
      <c r="K8" s="27" t="s">
        <v>1</v>
      </c>
      <c r="L8" s="25" t="s">
        <v>9</v>
      </c>
    </row>
    <row r="9" spans="1:12" ht="16" x14ac:dyDescent="0.35">
      <c r="A9" s="18" t="s">
        <v>60</v>
      </c>
      <c r="B9" s="28">
        <v>0.04</v>
      </c>
      <c r="C9" s="28">
        <v>3.9E-2</v>
      </c>
      <c r="D9" s="28">
        <f>AVERAGE(B9:C9)</f>
        <v>3.95E-2</v>
      </c>
      <c r="E9" s="29">
        <f>_xlfn.STDEV.S(B9:C9)</f>
        <v>7.0710678118654816E-4</v>
      </c>
      <c r="G9" s="31" t="s">
        <v>14</v>
      </c>
      <c r="H9" s="32">
        <v>4.2999999999999997E-2</v>
      </c>
      <c r="I9" s="32">
        <v>5.1999999999999998E-2</v>
      </c>
      <c r="J9" s="32">
        <v>2.9000000000000001E-2</v>
      </c>
      <c r="K9" s="28">
        <f>AVERAGE(H9:J9)</f>
        <v>4.1333333333333333E-2</v>
      </c>
      <c r="L9" s="29">
        <f>_xlfn.STDEV.S(H9:J9)</f>
        <v>1.1590225767142463E-2</v>
      </c>
    </row>
    <row r="10" spans="1:12" ht="16" x14ac:dyDescent="0.35">
      <c r="A10" s="18" t="s">
        <v>61</v>
      </c>
      <c r="B10" s="28">
        <v>7.0999999999999994E-2</v>
      </c>
      <c r="C10" s="28">
        <v>9.0999999999999998E-2</v>
      </c>
      <c r="D10" s="28">
        <f>AVERAGE(B10:C10)</f>
        <v>8.0999999999999989E-2</v>
      </c>
      <c r="E10" s="29">
        <f>_xlfn.STDEV.S(B10:C10)</f>
        <v>1.4142135623731091E-2</v>
      </c>
      <c r="G10" s="31" t="s">
        <v>17</v>
      </c>
      <c r="H10" s="32">
        <v>0.23799999999999999</v>
      </c>
      <c r="I10" s="32">
        <v>0.26100000000000001</v>
      </c>
      <c r="J10" s="32">
        <v>0.23499999999999999</v>
      </c>
      <c r="K10" s="28">
        <f t="shared" ref="K10:K11" si="0">AVERAGE(H10:J10)</f>
        <v>0.24466666666666667</v>
      </c>
      <c r="L10" s="29">
        <f t="shared" ref="L10:L11" si="1">_xlfn.STDEV.S(H10:J10)</f>
        <v>1.4224392195567925E-2</v>
      </c>
    </row>
    <row r="11" spans="1:12" x14ac:dyDescent="0.35">
      <c r="G11" s="31" t="s">
        <v>62</v>
      </c>
      <c r="H11" s="32">
        <v>0.16800000000000001</v>
      </c>
      <c r="I11" s="32">
        <v>0.17699999999999999</v>
      </c>
      <c r="J11" s="32">
        <v>0.19</v>
      </c>
      <c r="K11" s="28">
        <f t="shared" si="0"/>
        <v>0.17833333333333332</v>
      </c>
      <c r="L11" s="29">
        <f t="shared" si="1"/>
        <v>1.1060440015358036E-2</v>
      </c>
    </row>
    <row r="14" spans="1:12" x14ac:dyDescent="0.35">
      <c r="A14" s="4" t="s">
        <v>50</v>
      </c>
    </row>
    <row r="15" spans="1:12" x14ac:dyDescent="0.35">
      <c r="G15" s="30"/>
      <c r="H15" s="1"/>
      <c r="I15" s="1"/>
      <c r="J15" s="1"/>
    </row>
    <row r="16" spans="1:12" x14ac:dyDescent="0.35">
      <c r="G16" s="30"/>
      <c r="H16" s="1"/>
      <c r="I16" s="1"/>
      <c r="J16" s="1"/>
    </row>
    <row r="17" spans="7:10" x14ac:dyDescent="0.35">
      <c r="G17" s="30"/>
      <c r="H17" s="1"/>
      <c r="I17" s="1"/>
      <c r="J17" s="1"/>
    </row>
  </sheetData>
  <mergeCells count="2">
    <mergeCell ref="B7:D7"/>
    <mergeCell ref="H7:K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11B9-8484-4AEF-B004-4D61F57F18C2}">
  <dimension ref="A1:AW13"/>
  <sheetViews>
    <sheetView workbookViewId="0">
      <selection activeCell="B18" sqref="B18"/>
    </sheetView>
  </sheetViews>
  <sheetFormatPr defaultColWidth="10.90625" defaultRowHeight="14.5" x14ac:dyDescent="0.35"/>
  <cols>
    <col min="4" max="4" width="12.26953125" bestFit="1" customWidth="1"/>
  </cols>
  <sheetData>
    <row r="1" spans="1:49" ht="16" x14ac:dyDescent="0.4">
      <c r="A1" s="61" t="s">
        <v>118</v>
      </c>
    </row>
    <row r="2" spans="1:49" x14ac:dyDescent="0.35">
      <c r="A2" s="61" t="s">
        <v>120</v>
      </c>
    </row>
    <row r="4" spans="1:49" ht="17" x14ac:dyDescent="0.35">
      <c r="A4" s="130" t="s">
        <v>21</v>
      </c>
      <c r="B4" s="130" t="s">
        <v>96</v>
      </c>
      <c r="C4" s="130" t="s">
        <v>104</v>
      </c>
      <c r="D4" s="131" t="s">
        <v>97</v>
      </c>
      <c r="E4" s="130" t="s">
        <v>105</v>
      </c>
      <c r="F4" s="130"/>
      <c r="G4" s="130"/>
      <c r="H4" s="130"/>
      <c r="I4" s="130"/>
      <c r="J4" s="129" t="s">
        <v>106</v>
      </c>
      <c r="K4" s="130"/>
      <c r="L4" s="130"/>
      <c r="M4" s="130"/>
      <c r="N4" s="131"/>
      <c r="O4" s="130" t="s">
        <v>107</v>
      </c>
      <c r="P4" s="130"/>
      <c r="Q4" s="130"/>
      <c r="R4" s="130"/>
      <c r="S4" s="130"/>
      <c r="T4" s="129" t="s">
        <v>108</v>
      </c>
      <c r="U4" s="130"/>
      <c r="V4" s="130"/>
      <c r="W4" s="130"/>
      <c r="X4" s="131"/>
      <c r="Y4" s="129" t="s">
        <v>109</v>
      </c>
      <c r="Z4" s="130"/>
      <c r="AA4" s="130"/>
      <c r="AB4" s="130"/>
      <c r="AC4" s="131"/>
      <c r="AD4" s="129" t="s">
        <v>110</v>
      </c>
      <c r="AE4" s="130"/>
      <c r="AF4" s="130"/>
      <c r="AG4" s="130"/>
      <c r="AH4" s="131"/>
      <c r="AI4" s="130" t="s">
        <v>114</v>
      </c>
      <c r="AJ4" s="130"/>
      <c r="AK4" s="130"/>
      <c r="AL4" s="130"/>
      <c r="AM4" s="130"/>
      <c r="AN4" s="129" t="s">
        <v>111</v>
      </c>
      <c r="AO4" s="130"/>
      <c r="AP4" s="130"/>
      <c r="AQ4" s="130"/>
      <c r="AR4" s="131"/>
      <c r="AS4" s="130" t="s">
        <v>98</v>
      </c>
      <c r="AT4" s="130"/>
      <c r="AU4" s="130"/>
      <c r="AV4" s="130"/>
      <c r="AW4" s="130"/>
    </row>
    <row r="5" spans="1:49" ht="15" thickBot="1" x14ac:dyDescent="0.4">
      <c r="A5" s="130"/>
      <c r="B5" s="130"/>
      <c r="C5" s="130"/>
      <c r="D5" s="132"/>
      <c r="E5" s="87" t="s">
        <v>99</v>
      </c>
      <c r="F5" s="87" t="s">
        <v>100</v>
      </c>
      <c r="G5" s="87" t="s">
        <v>101</v>
      </c>
      <c r="H5" s="93" t="s">
        <v>1</v>
      </c>
      <c r="I5" s="93" t="s">
        <v>9</v>
      </c>
      <c r="J5" s="88" t="s">
        <v>99</v>
      </c>
      <c r="K5" s="87" t="s">
        <v>100</v>
      </c>
      <c r="L5" s="87" t="s">
        <v>101</v>
      </c>
      <c r="M5" s="93" t="s">
        <v>1</v>
      </c>
      <c r="N5" s="94" t="s">
        <v>9</v>
      </c>
      <c r="O5" s="87" t="s">
        <v>99</v>
      </c>
      <c r="P5" s="87" t="s">
        <v>100</v>
      </c>
      <c r="Q5" s="87" t="s">
        <v>101</v>
      </c>
      <c r="R5" s="93" t="s">
        <v>1</v>
      </c>
      <c r="S5" s="93" t="s">
        <v>9</v>
      </c>
      <c r="T5" s="88" t="s">
        <v>99</v>
      </c>
      <c r="U5" s="87" t="s">
        <v>100</v>
      </c>
      <c r="V5" s="87" t="s">
        <v>101</v>
      </c>
      <c r="W5" s="93" t="s">
        <v>1</v>
      </c>
      <c r="X5" s="94" t="s">
        <v>9</v>
      </c>
      <c r="Y5" s="88" t="s">
        <v>99</v>
      </c>
      <c r="Z5" s="87" t="s">
        <v>100</v>
      </c>
      <c r="AA5" s="87" t="s">
        <v>101</v>
      </c>
      <c r="AB5" s="93" t="s">
        <v>1</v>
      </c>
      <c r="AC5" s="94" t="s">
        <v>9</v>
      </c>
      <c r="AD5" s="88" t="s">
        <v>99</v>
      </c>
      <c r="AE5" s="87" t="s">
        <v>100</v>
      </c>
      <c r="AF5" s="87" t="s">
        <v>101</v>
      </c>
      <c r="AG5" s="93" t="s">
        <v>1</v>
      </c>
      <c r="AH5" s="94" t="s">
        <v>9</v>
      </c>
      <c r="AI5" s="87" t="s">
        <v>99</v>
      </c>
      <c r="AJ5" s="87" t="s">
        <v>100</v>
      </c>
      <c r="AK5" s="87" t="s">
        <v>101</v>
      </c>
      <c r="AL5" s="93" t="s">
        <v>1</v>
      </c>
      <c r="AM5" s="93" t="s">
        <v>9</v>
      </c>
      <c r="AN5" s="86" t="s">
        <v>99</v>
      </c>
      <c r="AO5" s="6" t="s">
        <v>100</v>
      </c>
      <c r="AP5" s="6" t="s">
        <v>101</v>
      </c>
      <c r="AQ5" s="35" t="s">
        <v>1</v>
      </c>
      <c r="AR5" s="99" t="s">
        <v>9</v>
      </c>
      <c r="AS5" s="87" t="s">
        <v>99</v>
      </c>
      <c r="AT5" s="87" t="s">
        <v>100</v>
      </c>
      <c r="AU5" s="87" t="s">
        <v>101</v>
      </c>
      <c r="AV5" s="93" t="s">
        <v>1</v>
      </c>
      <c r="AW5" s="93" t="s">
        <v>9</v>
      </c>
    </row>
    <row r="6" spans="1:49" ht="19.5" customHeight="1" thickTop="1" x14ac:dyDescent="0.35">
      <c r="A6" s="101" t="s">
        <v>14</v>
      </c>
      <c r="B6" s="101" t="s">
        <v>112</v>
      </c>
      <c r="C6" s="102">
        <v>0.1</v>
      </c>
      <c r="D6" s="103">
        <v>3</v>
      </c>
      <c r="E6" s="78">
        <v>7.2395547146057004E-2</v>
      </c>
      <c r="F6" s="78">
        <v>5.6222222222222222E-2</v>
      </c>
      <c r="G6" s="78">
        <v>7.1555555555555553E-2</v>
      </c>
      <c r="H6" s="91">
        <f>AVERAGE(E6:G6)</f>
        <v>6.6724441641278262E-2</v>
      </c>
      <c r="I6" s="91">
        <f>STDEV(E6:G6)</f>
        <v>9.1048808895299125E-3</v>
      </c>
      <c r="J6" s="79">
        <v>1.5797000000000001</v>
      </c>
      <c r="K6" s="78">
        <v>1.7862</v>
      </c>
      <c r="L6" s="78">
        <v>1.4228000000000001</v>
      </c>
      <c r="M6" s="91">
        <f t="shared" ref="M6:M11" si="0">AVERAGE(J6:L6)</f>
        <v>1.5962333333333334</v>
      </c>
      <c r="N6" s="95">
        <f t="shared" ref="N6:N11" si="1">STDEV(J6:L6)</f>
        <v>0.18226328026602978</v>
      </c>
      <c r="O6" s="75">
        <v>142.17650045486536</v>
      </c>
      <c r="P6" s="75">
        <v>224.83585434011977</v>
      </c>
      <c r="Q6" s="75">
        <v>150.14176923255371</v>
      </c>
      <c r="R6" s="72">
        <f t="shared" ref="R6:R11" si="2">AVERAGE(O6:Q6)</f>
        <v>172.3847080091796</v>
      </c>
      <c r="S6" s="72">
        <f t="shared" ref="S6:S11" si="3">STDEV(O6:Q6)</f>
        <v>45.598283303732849</v>
      </c>
      <c r="T6" s="80">
        <v>71.047629963193529</v>
      </c>
      <c r="U6" s="75">
        <v>105.44793654987782</v>
      </c>
      <c r="V6" s="75">
        <v>64.357858733442626</v>
      </c>
      <c r="W6" s="72">
        <f t="shared" ref="W6:W11" si="4">AVERAGE(T6:V6)</f>
        <v>80.28447508217134</v>
      </c>
      <c r="X6" s="96">
        <f t="shared" ref="X6:X11" si="5">STDEV(T6:V6)</f>
        <v>22.047405846361176</v>
      </c>
      <c r="Y6" s="81" t="s">
        <v>102</v>
      </c>
      <c r="Z6" s="82" t="s">
        <v>102</v>
      </c>
      <c r="AA6" s="82" t="s">
        <v>102</v>
      </c>
      <c r="AB6" s="97" t="s">
        <v>102</v>
      </c>
      <c r="AC6" s="98" t="s">
        <v>102</v>
      </c>
      <c r="AD6" s="81">
        <v>36.33705712704117</v>
      </c>
      <c r="AE6" s="82">
        <v>52.906504131932223</v>
      </c>
      <c r="AF6" s="82">
        <v>33.112158087721937</v>
      </c>
      <c r="AG6" s="72">
        <f t="shared" ref="AG6:AG11" si="6">AVERAGE(AD6:AF6)</f>
        <v>40.785239782231777</v>
      </c>
      <c r="AH6" s="96">
        <f t="shared" ref="AH6:AH11" si="7">STDEV(AD6:AF6)</f>
        <v>10.620441635353036</v>
      </c>
      <c r="AI6" s="78">
        <f>$C$6/O6*1000</f>
        <v>0.70335111414382789</v>
      </c>
      <c r="AJ6" s="78">
        <f t="shared" ref="AJ6:AK6" si="8">$C$6/P6*1000</f>
        <v>0.44476891950127007</v>
      </c>
      <c r="AK6" s="78">
        <f t="shared" si="8"/>
        <v>0.66603717613791125</v>
      </c>
      <c r="AL6" s="91">
        <f>AVERAGE(AI6:AK6)</f>
        <v>0.60471906992766966</v>
      </c>
      <c r="AM6" s="91">
        <f>STDEV(AI6:AK6)</f>
        <v>0.1397716725894354</v>
      </c>
      <c r="AN6" s="83">
        <f>AD6/$C$6/1000</f>
        <v>0.36337057127041167</v>
      </c>
      <c r="AO6" s="77">
        <f>AE6/$C$6/1000</f>
        <v>0.52906504131932219</v>
      </c>
      <c r="AP6" s="77">
        <f>AF6/$C$6/1000</f>
        <v>0.33112158087721932</v>
      </c>
      <c r="AQ6" s="92">
        <f t="shared" ref="AQ6:AQ11" si="9">AVERAGE(AN6:AP6)</f>
        <v>0.40785239782231769</v>
      </c>
      <c r="AR6" s="100">
        <f>STDEV(AN6:AP6)</f>
        <v>0.10620441635353012</v>
      </c>
      <c r="AS6" s="78">
        <v>1.0973816405550658</v>
      </c>
      <c r="AT6" s="78">
        <v>1.0498811735569578</v>
      </c>
      <c r="AU6" s="78">
        <v>1.1074815405420964</v>
      </c>
      <c r="AV6" s="91">
        <f t="shared" ref="AV6:AV11" si="10">AVERAGE(AS6:AU6)</f>
        <v>1.0849147848847067</v>
      </c>
      <c r="AW6" s="91">
        <f>STDEV(AS6:AU6)</f>
        <v>3.0757396458979361E-2</v>
      </c>
    </row>
    <row r="7" spans="1:49" ht="19.5" customHeight="1" x14ac:dyDescent="0.35">
      <c r="A7" s="104" t="s">
        <v>14</v>
      </c>
      <c r="B7" s="104" t="s">
        <v>103</v>
      </c>
      <c r="C7" s="105">
        <v>0.1</v>
      </c>
      <c r="D7" s="103">
        <v>3</v>
      </c>
      <c r="E7" s="78">
        <v>0.31</v>
      </c>
      <c r="F7" s="78">
        <v>0.27466666666666667</v>
      </c>
      <c r="G7" s="78">
        <v>0.3086666666666667</v>
      </c>
      <c r="H7" s="91">
        <f>AVERAGE(E7:G7)</f>
        <v>0.29777777777777775</v>
      </c>
      <c r="I7" s="91">
        <f>STDEV(E7:G7)</f>
        <v>2.0025909143832579E-2</v>
      </c>
      <c r="J7" s="79">
        <v>6.0720000000000001</v>
      </c>
      <c r="K7" s="78">
        <v>6.0911</v>
      </c>
      <c r="L7" s="78">
        <v>6.1973000000000003</v>
      </c>
      <c r="M7" s="91">
        <f t="shared" si="0"/>
        <v>6.1201333333333325</v>
      </c>
      <c r="N7" s="95">
        <f t="shared" si="1"/>
        <v>6.7507209491530246E-2</v>
      </c>
      <c r="O7" s="75">
        <v>97.178897048432916</v>
      </c>
      <c r="P7" s="75">
        <v>96.375042751260438</v>
      </c>
      <c r="Q7" s="75">
        <v>99.264029677108297</v>
      </c>
      <c r="R7" s="72">
        <f t="shared" si="2"/>
        <v>97.605989825600545</v>
      </c>
      <c r="S7" s="72">
        <f t="shared" si="3"/>
        <v>1.4910960883395608</v>
      </c>
      <c r="T7" s="80">
        <v>25.476761696627968</v>
      </c>
      <c r="U7" s="75">
        <v>17.053369392177927</v>
      </c>
      <c r="V7" s="75">
        <v>21.724738998761499</v>
      </c>
      <c r="W7" s="72">
        <f t="shared" si="4"/>
        <v>21.418290029189134</v>
      </c>
      <c r="X7" s="96">
        <f t="shared" si="5"/>
        <v>4.2200494910464128</v>
      </c>
      <c r="Y7" s="80">
        <v>45.037149399149037</v>
      </c>
      <c r="Z7" s="75">
        <v>57.976340809939444</v>
      </c>
      <c r="AA7" s="75">
        <v>53.778573318844586</v>
      </c>
      <c r="AB7" s="72">
        <f>AVERAGE(Y7:AA7)</f>
        <v>52.264021175977689</v>
      </c>
      <c r="AC7" s="96">
        <f>STDEV(Y7:AA7)</f>
        <v>6.6012172920124996</v>
      </c>
      <c r="AD7" s="81">
        <v>32.617979640622067</v>
      </c>
      <c r="AE7" s="82">
        <v>36.929783432899775</v>
      </c>
      <c r="AF7" s="82">
        <v>33.434880580078165</v>
      </c>
      <c r="AG7" s="72">
        <f t="shared" si="6"/>
        <v>34.327547884533338</v>
      </c>
      <c r="AH7" s="96">
        <f t="shared" si="7"/>
        <v>2.2903174830375703</v>
      </c>
      <c r="AI7" s="82" t="s">
        <v>102</v>
      </c>
      <c r="AJ7" s="82" t="s">
        <v>102</v>
      </c>
      <c r="AK7" s="82" t="s">
        <v>102</v>
      </c>
      <c r="AL7" s="97" t="s">
        <v>102</v>
      </c>
      <c r="AM7" s="97" t="s">
        <v>102</v>
      </c>
      <c r="AN7" s="79">
        <f>AD7/$C$7/1000</f>
        <v>0.32617979640622063</v>
      </c>
      <c r="AO7" s="78">
        <f>AE7/$C$7/1000</f>
        <v>0.36929783432899776</v>
      </c>
      <c r="AP7" s="78">
        <f>AF7/$C$7/1000</f>
        <v>0.33434880580078163</v>
      </c>
      <c r="AQ7" s="91">
        <f t="shared" si="9"/>
        <v>0.34327547884533338</v>
      </c>
      <c r="AR7" s="95">
        <f>STDEV(AN7:AP7)</f>
        <v>2.2903174830375728E-2</v>
      </c>
      <c r="AS7" s="78">
        <v>0.97530701383442964</v>
      </c>
      <c r="AT7" s="78">
        <v>1.0474865029694438</v>
      </c>
      <c r="AU7" s="78">
        <v>0.9544777266878185</v>
      </c>
      <c r="AV7" s="91">
        <f t="shared" si="10"/>
        <v>0.99242374783056408</v>
      </c>
      <c r="AW7" s="91">
        <f>STDEV(AS7:AU7)</f>
        <v>4.8809784402025089E-2</v>
      </c>
    </row>
    <row r="8" spans="1:49" ht="19.5" customHeight="1" x14ac:dyDescent="0.35">
      <c r="A8" s="104" t="s">
        <v>17</v>
      </c>
      <c r="B8" s="104" t="s">
        <v>112</v>
      </c>
      <c r="C8" s="105">
        <v>0.1</v>
      </c>
      <c r="D8" s="103" t="s">
        <v>113</v>
      </c>
      <c r="E8" s="78">
        <v>9.9160493827160495E-2</v>
      </c>
      <c r="F8" s="78">
        <v>0.10251851851851852</v>
      </c>
      <c r="G8" s="84" t="s">
        <v>102</v>
      </c>
      <c r="H8" s="91">
        <f>AVERAGE(E8:F8)</f>
        <v>0.10083950617283952</v>
      </c>
      <c r="I8" s="91">
        <f>ROUNDUP(STDEV(E8:F8),2)</f>
        <v>0.01</v>
      </c>
      <c r="J8" s="79">
        <v>2.19</v>
      </c>
      <c r="K8" s="78">
        <v>2.4700000000000002</v>
      </c>
      <c r="L8" s="78">
        <v>2.3121</v>
      </c>
      <c r="M8" s="91">
        <f t="shared" si="0"/>
        <v>2.3240333333333334</v>
      </c>
      <c r="N8" s="95">
        <f t="shared" si="1"/>
        <v>0.14038092225560198</v>
      </c>
      <c r="O8" s="75">
        <v>165.33930537036721</v>
      </c>
      <c r="P8" s="75">
        <v>185.1420529737068</v>
      </c>
      <c r="Q8" s="82" t="s">
        <v>102</v>
      </c>
      <c r="R8" s="72">
        <f t="shared" si="2"/>
        <v>175.24067917203701</v>
      </c>
      <c r="S8" s="72">
        <f t="shared" si="3"/>
        <v>14.00265711644707</v>
      </c>
      <c r="T8" s="80">
        <v>84.067892974287147</v>
      </c>
      <c r="U8" s="75">
        <v>94.255709133190152</v>
      </c>
      <c r="V8" s="82" t="s">
        <v>102</v>
      </c>
      <c r="W8" s="72">
        <f t="shared" si="4"/>
        <v>89.161801053738657</v>
      </c>
      <c r="X8" s="96">
        <f t="shared" si="5"/>
        <v>7.2038738914421998</v>
      </c>
      <c r="Y8" s="81" t="s">
        <v>102</v>
      </c>
      <c r="Z8" s="82" t="s">
        <v>102</v>
      </c>
      <c r="AA8" s="82" t="s">
        <v>102</v>
      </c>
      <c r="AB8" s="97" t="s">
        <v>102</v>
      </c>
      <c r="AC8" s="98" t="s">
        <v>102</v>
      </c>
      <c r="AD8" s="81">
        <v>39.835099469869981</v>
      </c>
      <c r="AE8" s="82">
        <v>41.682799713281263</v>
      </c>
      <c r="AF8" s="82" t="s">
        <v>102</v>
      </c>
      <c r="AG8" s="72">
        <f t="shared" si="6"/>
        <v>40.758949591575622</v>
      </c>
      <c r="AH8" s="96">
        <f t="shared" si="7"/>
        <v>1.3065213717161519</v>
      </c>
      <c r="AI8" s="78">
        <f>$C$8/O8*1000</f>
        <v>0.60481686297154613</v>
      </c>
      <c r="AJ8" s="78">
        <f>$C$8/P8*1000</f>
        <v>0.54012580282990408</v>
      </c>
      <c r="AK8" s="82" t="s">
        <v>102</v>
      </c>
      <c r="AL8" s="91">
        <f>AVERAGE(AI8:AK8)</f>
        <v>0.57247133290072516</v>
      </c>
      <c r="AM8" s="91">
        <f>STDEV(AI8:AK8)</f>
        <v>4.5743487308301869E-2</v>
      </c>
      <c r="AN8" s="79">
        <f>AD8/$C$8/1000</f>
        <v>0.39835099469869978</v>
      </c>
      <c r="AO8" s="78">
        <f>AE8/$C$8/1000</f>
        <v>0.4168279971328126</v>
      </c>
      <c r="AP8" s="85" t="s">
        <v>102</v>
      </c>
      <c r="AQ8" s="91">
        <f t="shared" si="9"/>
        <v>0.40758949591575622</v>
      </c>
      <c r="AR8" s="95">
        <f>STDEV(AN8:AP8)</f>
        <v>1.306521371716152E-2</v>
      </c>
      <c r="AS8" s="78">
        <v>1.1046743856689314</v>
      </c>
      <c r="AT8" s="78">
        <v>0.99110796779519583</v>
      </c>
      <c r="AU8" s="85" t="s">
        <v>102</v>
      </c>
      <c r="AV8" s="91">
        <f t="shared" si="10"/>
        <v>1.0478911767320636</v>
      </c>
      <c r="AW8" s="91">
        <f>STDEV(AS8:AU8)</f>
        <v>8.0303584193583549E-2</v>
      </c>
    </row>
    <row r="9" spans="1:49" ht="19.5" customHeight="1" x14ac:dyDescent="0.35">
      <c r="A9" s="104" t="s">
        <v>17</v>
      </c>
      <c r="B9" s="104" t="s">
        <v>103</v>
      </c>
      <c r="C9" s="105">
        <v>0.1</v>
      </c>
      <c r="D9" s="103">
        <v>3</v>
      </c>
      <c r="E9" s="78">
        <v>0.26927777777777773</v>
      </c>
      <c r="F9" s="78">
        <v>0.30163093334909058</v>
      </c>
      <c r="G9" s="78">
        <v>0.30915990555913286</v>
      </c>
      <c r="H9" s="91">
        <f>AVERAGE(E9:G9)</f>
        <v>0.29335620556200037</v>
      </c>
      <c r="I9" s="91">
        <f>STDEV(E9:G9)</f>
        <v>2.1189605212342127E-2</v>
      </c>
      <c r="J9" s="79">
        <v>6.0084999999999997</v>
      </c>
      <c r="K9" s="78">
        <v>5.9198000000000004</v>
      </c>
      <c r="L9" s="78">
        <v>6.1025999999999998</v>
      </c>
      <c r="M9" s="91">
        <f t="shared" si="0"/>
        <v>6.0103</v>
      </c>
      <c r="N9" s="95">
        <f t="shared" si="1"/>
        <v>9.1413292250087708E-2</v>
      </c>
      <c r="O9" s="75">
        <v>99.84493494382842</v>
      </c>
      <c r="P9" s="75">
        <v>89.500735617369315</v>
      </c>
      <c r="Q9" s="75">
        <v>89.253654340471314</v>
      </c>
      <c r="R9" s="72">
        <f t="shared" si="2"/>
        <v>92.866441633889679</v>
      </c>
      <c r="S9" s="72">
        <f t="shared" si="3"/>
        <v>6.04481504654966</v>
      </c>
      <c r="T9" s="80">
        <v>21.486620074966549</v>
      </c>
      <c r="U9" s="75">
        <v>19.517970085863972</v>
      </c>
      <c r="V9" s="75">
        <v>21.020254199104006</v>
      </c>
      <c r="W9" s="72">
        <f t="shared" si="4"/>
        <v>20.674948119978172</v>
      </c>
      <c r="X9" s="96">
        <f t="shared" si="5"/>
        <v>1.0287482253249989</v>
      </c>
      <c r="Y9" s="80">
        <v>58.71514228503294</v>
      </c>
      <c r="Z9" s="75">
        <v>50.007497018292732</v>
      </c>
      <c r="AA9" s="75">
        <v>47.905765825808857</v>
      </c>
      <c r="AB9" s="72">
        <f>AVERAGE(Y9:AA9)</f>
        <v>52.209468376378176</v>
      </c>
      <c r="AC9" s="96">
        <f>STDEV(Y9:AA9)</f>
        <v>5.7312444770467117</v>
      </c>
      <c r="AD9" s="81">
        <v>37.617700222099963</v>
      </c>
      <c r="AE9" s="82">
        <v>32.391850744089325</v>
      </c>
      <c r="AF9" s="82">
        <v>32.952138915126007</v>
      </c>
      <c r="AG9" s="72">
        <f t="shared" si="6"/>
        <v>34.320563293771762</v>
      </c>
      <c r="AH9" s="96">
        <f t="shared" si="7"/>
        <v>2.8691139140438522</v>
      </c>
      <c r="AI9" s="82" t="s">
        <v>102</v>
      </c>
      <c r="AJ9" s="82" t="s">
        <v>102</v>
      </c>
      <c r="AK9" s="82" t="s">
        <v>102</v>
      </c>
      <c r="AL9" s="97" t="s">
        <v>102</v>
      </c>
      <c r="AM9" s="97" t="s">
        <v>102</v>
      </c>
      <c r="AN9" s="79">
        <f>AD9/$C$9/1000</f>
        <v>0.37617700222099959</v>
      </c>
      <c r="AO9" s="78">
        <f>AE9/$C$9/1000</f>
        <v>0.32391850744089323</v>
      </c>
      <c r="AP9" s="78">
        <f>AF9/$C$9/1000</f>
        <v>0.32952138915126006</v>
      </c>
      <c r="AQ9" s="91">
        <f t="shared" si="9"/>
        <v>0.34320563293771761</v>
      </c>
      <c r="AR9" s="95">
        <f>STDEV(AN9:AP9)</f>
        <v>2.8691139140438512E-2</v>
      </c>
      <c r="AS9" s="78">
        <v>1.0020611300840649</v>
      </c>
      <c r="AT9" s="78">
        <v>0.92305125100971641</v>
      </c>
      <c r="AU9" s="78">
        <v>0.94847703363031</v>
      </c>
      <c r="AV9" s="91">
        <f t="shared" si="10"/>
        <v>0.95786313824136382</v>
      </c>
      <c r="AW9" s="91">
        <f>STDEV(AS9:AU9)</f>
        <v>4.0332548489563962E-2</v>
      </c>
    </row>
    <row r="10" spans="1:49" ht="19.5" customHeight="1" x14ac:dyDescent="0.35">
      <c r="A10" s="104" t="s">
        <v>17</v>
      </c>
      <c r="B10" s="104" t="s">
        <v>23</v>
      </c>
      <c r="C10" s="105">
        <v>0.1</v>
      </c>
      <c r="D10" s="103">
        <v>3</v>
      </c>
      <c r="E10" s="78">
        <v>0.22490829694323144</v>
      </c>
      <c r="F10" s="78">
        <v>0.25677417200691066</v>
      </c>
      <c r="G10" s="78">
        <v>0.24684384093113476</v>
      </c>
      <c r="H10" s="91">
        <f>AVERAGE(E10:G10)</f>
        <v>0.24284210329375897</v>
      </c>
      <c r="I10" s="91">
        <f>STDEV(E10:G10)</f>
        <v>1.6305487618660651E-2</v>
      </c>
      <c r="J10" s="79">
        <v>2.0790999999999999</v>
      </c>
      <c r="K10" s="78">
        <v>2.2614999999999998</v>
      </c>
      <c r="L10" s="78">
        <v>2.2040999999999999</v>
      </c>
      <c r="M10" s="91">
        <f t="shared" si="0"/>
        <v>2.1815666666666669</v>
      </c>
      <c r="N10" s="95">
        <f t="shared" si="1"/>
        <v>9.3264426944753842E-2</v>
      </c>
      <c r="O10" s="75">
        <v>-19.060481441258862</v>
      </c>
      <c r="P10" s="75">
        <v>-18.865476031766143</v>
      </c>
      <c r="Q10" s="75">
        <v>-12.171207930157159</v>
      </c>
      <c r="R10" s="72">
        <f t="shared" si="2"/>
        <v>-16.699055134394055</v>
      </c>
      <c r="S10" s="72">
        <f t="shared" si="3"/>
        <v>3.9224427345876842</v>
      </c>
      <c r="T10" s="80">
        <v>-52.004574650993526</v>
      </c>
      <c r="U10" s="75">
        <v>-48.59517980526163</v>
      </c>
      <c r="V10" s="75">
        <v>-40.344500438347673</v>
      </c>
      <c r="W10" s="72">
        <f t="shared" si="4"/>
        <v>-46.981418298200943</v>
      </c>
      <c r="X10" s="96">
        <f t="shared" si="5"/>
        <v>5.9952066113149858</v>
      </c>
      <c r="Y10" s="80">
        <v>88.124957249105961</v>
      </c>
      <c r="Z10" s="75">
        <v>81.455958701190099</v>
      </c>
      <c r="AA10" s="75">
        <v>70.504868754310692</v>
      </c>
      <c r="AB10" s="72">
        <v>80.028594901535584</v>
      </c>
      <c r="AC10" s="96">
        <v>8.8963422373201944</v>
      </c>
      <c r="AD10" s="80">
        <v>15.22909124520438</v>
      </c>
      <c r="AE10" s="75">
        <v>14.39639474016265</v>
      </c>
      <c r="AF10" s="75">
        <v>14.297583712907135</v>
      </c>
      <c r="AG10" s="72">
        <f t="shared" si="6"/>
        <v>14.641023232758053</v>
      </c>
      <c r="AH10" s="96">
        <f t="shared" si="7"/>
        <v>0.51167264459197981</v>
      </c>
      <c r="AI10" s="78">
        <f>$C$10/Y10*1000</f>
        <v>1.1347523235367529</v>
      </c>
      <c r="AJ10" s="78">
        <f>$C$10/Z10*1000</f>
        <v>1.2276572714199603</v>
      </c>
      <c r="AK10" s="78">
        <f>$C$10/AA10*1000</f>
        <v>1.418341765140666</v>
      </c>
      <c r="AL10" s="91">
        <f>AVERAGE(AI10:AK10)</f>
        <v>1.260250453365793</v>
      </c>
      <c r="AM10" s="91">
        <f>STDEV(AI10:AK10)</f>
        <v>0.14457689815223049</v>
      </c>
      <c r="AN10" s="79">
        <f>AD10/$C$10/1000</f>
        <v>0.15229091245204379</v>
      </c>
      <c r="AO10" s="78">
        <f>AE10/$C$10/1000</f>
        <v>0.14396394740162649</v>
      </c>
      <c r="AP10" s="78">
        <f>AF10/$C$10/1000</f>
        <v>0.14297583712907136</v>
      </c>
      <c r="AQ10" s="91">
        <f t="shared" si="9"/>
        <v>0.14641023232758055</v>
      </c>
      <c r="AR10" s="95">
        <f>STDEV(AN10:AP10)</f>
        <v>5.1167264459197961E-3</v>
      </c>
      <c r="AS10" s="78">
        <v>0.98129309199849424</v>
      </c>
      <c r="AT10" s="78">
        <v>1.0285125693259423</v>
      </c>
      <c r="AU10" s="78">
        <v>1.0621165037532907</v>
      </c>
      <c r="AV10" s="91">
        <f t="shared" si="10"/>
        <v>1.0239740550259091</v>
      </c>
      <c r="AW10" s="91">
        <f>STDEV(AS10:AU10)</f>
        <v>4.0602395938664104E-2</v>
      </c>
    </row>
    <row r="11" spans="1:49" ht="19.5" customHeight="1" x14ac:dyDescent="0.35">
      <c r="A11" s="104" t="s">
        <v>17</v>
      </c>
      <c r="B11" s="104" t="s">
        <v>23</v>
      </c>
      <c r="C11" s="105">
        <v>0.2</v>
      </c>
      <c r="D11" s="103">
        <v>2</v>
      </c>
      <c r="E11" s="78">
        <v>0.25327190479504486</v>
      </c>
      <c r="F11" s="78">
        <v>0.26886517943743932</v>
      </c>
      <c r="G11" s="85" t="s">
        <v>102</v>
      </c>
      <c r="H11" s="91">
        <f>AVERAGE(E11:G11)</f>
        <v>0.26106854211624209</v>
      </c>
      <c r="I11" s="91">
        <f>STDEV(E11:G11)</f>
        <v>1.102611024054136E-2</v>
      </c>
      <c r="J11" s="79">
        <v>2.0312000000000001</v>
      </c>
      <c r="K11" s="78">
        <v>2.2145999999999999</v>
      </c>
      <c r="L11" s="85" t="s">
        <v>102</v>
      </c>
      <c r="M11" s="91">
        <f t="shared" si="0"/>
        <v>2.1229</v>
      </c>
      <c r="N11" s="95">
        <f t="shared" si="1"/>
        <v>0.12968338366961266</v>
      </c>
      <c r="O11" s="75">
        <v>-26.395076265827299</v>
      </c>
      <c r="P11" s="75">
        <v>-25.792270071008552</v>
      </c>
      <c r="Q11" s="82" t="s">
        <v>102</v>
      </c>
      <c r="R11" s="72">
        <f t="shared" si="2"/>
        <v>-26.093673168417926</v>
      </c>
      <c r="S11" s="72">
        <f t="shared" si="3"/>
        <v>0.42624834809759515</v>
      </c>
      <c r="T11" s="80">
        <v>-75.470808127083146</v>
      </c>
      <c r="U11" s="75">
        <v>-74.450000866185221</v>
      </c>
      <c r="V11" s="82" t="s">
        <v>102</v>
      </c>
      <c r="W11" s="72">
        <f t="shared" si="4"/>
        <v>-74.960404496634183</v>
      </c>
      <c r="X11" s="96">
        <f t="shared" si="5"/>
        <v>0.721819736465388</v>
      </c>
      <c r="Y11" s="80">
        <v>135.58895988211981</v>
      </c>
      <c r="Z11" s="75">
        <v>108.87207549062268</v>
      </c>
      <c r="AA11" s="82" t="s">
        <v>102</v>
      </c>
      <c r="AB11" s="72">
        <v>122.23051768637124</v>
      </c>
      <c r="AC11" s="96">
        <v>18.891690125404583</v>
      </c>
      <c r="AD11" s="80">
        <v>27.609451581390505</v>
      </c>
      <c r="AE11" s="75">
        <v>26.927697643507397</v>
      </c>
      <c r="AF11" s="82" t="s">
        <v>102</v>
      </c>
      <c r="AG11" s="72">
        <f t="shared" si="6"/>
        <v>27.268574612448951</v>
      </c>
      <c r="AH11" s="96">
        <f t="shared" si="7"/>
        <v>0.48207283257777833</v>
      </c>
      <c r="AI11" s="78">
        <f>$C$11/Y11*1000</f>
        <v>1.475046347238586</v>
      </c>
      <c r="AJ11" s="78">
        <f>$C$11/Z11*1000</f>
        <v>1.8370183456016351</v>
      </c>
      <c r="AK11" s="82" t="s">
        <v>102</v>
      </c>
      <c r="AL11" s="91">
        <f>AVERAGE(AI11:AK11)</f>
        <v>1.6560323464201105</v>
      </c>
      <c r="AM11" s="91">
        <f>STDEV(AI11:AK11)</f>
        <v>0.255952854642157</v>
      </c>
      <c r="AN11" s="79">
        <f>AD11/$C$11/1000</f>
        <v>0.13804725790695252</v>
      </c>
      <c r="AO11" s="78">
        <f>AE11/$C$11/1000</f>
        <v>0.13463848821753696</v>
      </c>
      <c r="AP11" s="85" t="s">
        <v>102</v>
      </c>
      <c r="AQ11" s="91">
        <f t="shared" si="9"/>
        <v>0.13634287306224474</v>
      </c>
      <c r="AR11" s="95">
        <f>ROUNDUP(STDEV(AN11:AO11),2)</f>
        <v>0.01</v>
      </c>
      <c r="AS11" s="78">
        <v>1.0932399089134732</v>
      </c>
      <c r="AT11" s="78">
        <v>1.0939291586858269</v>
      </c>
      <c r="AU11" s="85" t="s">
        <v>102</v>
      </c>
      <c r="AV11" s="91">
        <f t="shared" si="10"/>
        <v>1.0935845337996501</v>
      </c>
      <c r="AW11" s="91">
        <f>ROUNDUP(STDEV(AS11:AT11),2)</f>
        <v>0.01</v>
      </c>
    </row>
    <row r="13" spans="1:49" x14ac:dyDescent="0.35">
      <c r="A13" s="89" t="s">
        <v>121</v>
      </c>
    </row>
  </sheetData>
  <mergeCells count="13">
    <mergeCell ref="AS4:AW4"/>
    <mergeCell ref="O4:S4"/>
    <mergeCell ref="T4:X4"/>
    <mergeCell ref="Y4:AC4"/>
    <mergeCell ref="AD4:AH4"/>
    <mergeCell ref="AI4:AM4"/>
    <mergeCell ref="AN4:AR4"/>
    <mergeCell ref="J4:N4"/>
    <mergeCell ref="A4:A5"/>
    <mergeCell ref="B4:B5"/>
    <mergeCell ref="C4:C5"/>
    <mergeCell ref="D4:D5"/>
    <mergeCell ref="E4:I4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619B8-36A5-4579-BBBC-451023E100F1}">
  <dimension ref="A1:E9"/>
  <sheetViews>
    <sheetView workbookViewId="0"/>
  </sheetViews>
  <sheetFormatPr defaultColWidth="10.90625" defaultRowHeight="14.5" x14ac:dyDescent="0.35"/>
  <sheetData>
    <row r="1" spans="1:5" x14ac:dyDescent="0.35">
      <c r="A1" s="61" t="s">
        <v>119</v>
      </c>
    </row>
    <row r="2" spans="1:5" x14ac:dyDescent="0.35">
      <c r="A2" s="61" t="s">
        <v>29</v>
      </c>
    </row>
    <row r="5" spans="1:5" x14ac:dyDescent="0.35">
      <c r="B5" s="133" t="s">
        <v>2</v>
      </c>
      <c r="C5" s="133"/>
      <c r="D5" s="133"/>
    </row>
    <row r="6" spans="1:5" ht="27.5" x14ac:dyDescent="0.35">
      <c r="A6" s="40" t="s">
        <v>21</v>
      </c>
      <c r="B6" s="38" t="s">
        <v>58</v>
      </c>
      <c r="C6" s="38" t="s">
        <v>59</v>
      </c>
      <c r="D6" s="39" t="s">
        <v>1</v>
      </c>
      <c r="E6" s="40" t="s">
        <v>9</v>
      </c>
    </row>
    <row r="7" spans="1:5" x14ac:dyDescent="0.35">
      <c r="A7" s="42" t="s">
        <v>17</v>
      </c>
      <c r="B7" s="43">
        <v>0.53500000000000003</v>
      </c>
      <c r="C7" s="43">
        <v>0.52800000000000002</v>
      </c>
      <c r="D7" s="36">
        <f>AVERAGE(B7:C7)</f>
        <v>0.53150000000000008</v>
      </c>
      <c r="E7" s="37">
        <f>_xlfn.STDEV.S(B7:C7)</f>
        <v>4.9497474683058368E-3</v>
      </c>
    </row>
    <row r="8" spans="1:5" x14ac:dyDescent="0.35">
      <c r="A8" s="42" t="s">
        <v>65</v>
      </c>
      <c r="B8" s="43">
        <v>0.54700000000000004</v>
      </c>
      <c r="C8" s="43">
        <v>0.61299999999999999</v>
      </c>
      <c r="D8" s="36">
        <f>AVERAGE(B8:C8)</f>
        <v>0.58000000000000007</v>
      </c>
      <c r="E8" s="37">
        <f>_xlfn.STDEV.S(B8:C8)</f>
        <v>4.6669047558312103E-2</v>
      </c>
    </row>
    <row r="9" spans="1:5" x14ac:dyDescent="0.35">
      <c r="A9" s="42" t="s">
        <v>66</v>
      </c>
      <c r="B9" s="43">
        <v>0.57199999999999995</v>
      </c>
      <c r="C9" s="43">
        <v>0.51300000000000001</v>
      </c>
      <c r="D9" s="36">
        <f>AVERAGE(B9:C9)</f>
        <v>0.54249999999999998</v>
      </c>
      <c r="E9" s="37">
        <f>_xlfn.STDEV.S(B9:C9)</f>
        <v>4.171930009000626E-2</v>
      </c>
    </row>
  </sheetData>
  <mergeCells count="1">
    <mergeCell ref="B5:D5"/>
  </mergeCells>
  <pageMargins left="0.7" right="0.7" top="0.78740157499999996" bottom="0.78740157499999996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957A-C6BE-449A-88EA-971AB5BE7810}">
  <dimension ref="A1:M55"/>
  <sheetViews>
    <sheetView tabSelected="1" workbookViewId="0">
      <selection activeCell="C5" sqref="C5"/>
    </sheetView>
  </sheetViews>
  <sheetFormatPr defaultColWidth="10.90625" defaultRowHeight="14.5" x14ac:dyDescent="0.35"/>
  <cols>
    <col min="1" max="1" width="21" customWidth="1"/>
  </cols>
  <sheetData>
    <row r="1" spans="1:13" x14ac:dyDescent="0.35">
      <c r="A1" s="61" t="s">
        <v>123</v>
      </c>
    </row>
    <row r="2" spans="1:13" x14ac:dyDescent="0.35">
      <c r="A2" s="107" t="s">
        <v>125</v>
      </c>
    </row>
    <row r="3" spans="1:13" x14ac:dyDescent="0.35">
      <c r="A3" s="61" t="s">
        <v>29</v>
      </c>
    </row>
    <row r="6" spans="1:13" x14ac:dyDescent="0.35">
      <c r="A6" s="41"/>
      <c r="B6" s="125" t="s">
        <v>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3" x14ac:dyDescent="0.35">
      <c r="A7" s="41"/>
      <c r="B7" s="122" t="s">
        <v>178</v>
      </c>
      <c r="C7" s="123"/>
      <c r="D7" s="123"/>
      <c r="E7" s="123"/>
      <c r="F7" s="124"/>
      <c r="G7" s="122" t="s">
        <v>179</v>
      </c>
      <c r="H7" s="123"/>
      <c r="I7" s="123"/>
      <c r="J7" s="123"/>
      <c r="K7" s="123"/>
      <c r="L7" s="122" t="s">
        <v>129</v>
      </c>
      <c r="M7" s="123"/>
    </row>
    <row r="8" spans="1:13" ht="28" x14ac:dyDescent="0.35">
      <c r="A8" s="113" t="s">
        <v>76</v>
      </c>
      <c r="B8" s="110" t="s">
        <v>77</v>
      </c>
      <c r="C8" s="111" t="s">
        <v>78</v>
      </c>
      <c r="D8" s="112" t="s">
        <v>128</v>
      </c>
      <c r="E8" s="46" t="s">
        <v>1</v>
      </c>
      <c r="F8" s="114" t="s">
        <v>9</v>
      </c>
      <c r="G8" s="110" t="s">
        <v>77</v>
      </c>
      <c r="H8" s="111" t="s">
        <v>78</v>
      </c>
      <c r="I8" s="112" t="s">
        <v>128</v>
      </c>
      <c r="J8" s="46" t="s">
        <v>1</v>
      </c>
      <c r="K8" s="113" t="s">
        <v>9</v>
      </c>
      <c r="L8" s="109" t="s">
        <v>130</v>
      </c>
      <c r="M8" s="44" t="s">
        <v>81</v>
      </c>
    </row>
    <row r="9" spans="1:13" x14ac:dyDescent="0.35">
      <c r="A9" s="118" t="s">
        <v>131</v>
      </c>
      <c r="B9" s="115">
        <v>1583.93</v>
      </c>
      <c r="C9" s="116">
        <v>1173.0999999999999</v>
      </c>
      <c r="D9" s="116">
        <v>1591.23</v>
      </c>
      <c r="E9" s="49">
        <v>1449.42</v>
      </c>
      <c r="F9" s="117">
        <v>239.32797433647343</v>
      </c>
      <c r="G9" s="115">
        <v>2131.44</v>
      </c>
      <c r="H9" s="116">
        <v>1482.62</v>
      </c>
      <c r="I9" s="116">
        <v>1365.18</v>
      </c>
      <c r="J9" s="49">
        <v>1659.7466666666667</v>
      </c>
      <c r="K9" s="117">
        <v>412.69721217053751</v>
      </c>
      <c r="L9" s="119">
        <v>0.27365418059126001</v>
      </c>
      <c r="M9" s="108">
        <v>0.44949802045110898</v>
      </c>
    </row>
    <row r="10" spans="1:13" x14ac:dyDescent="0.35">
      <c r="A10" s="118" t="s">
        <v>132</v>
      </c>
      <c r="B10" s="115">
        <v>2231.89</v>
      </c>
      <c r="C10" s="116">
        <v>1591.33</v>
      </c>
      <c r="D10" s="116">
        <v>2022.69</v>
      </c>
      <c r="E10" s="49">
        <v>1948.6366666666665</v>
      </c>
      <c r="F10" s="117">
        <v>326.63772062230231</v>
      </c>
      <c r="G10" s="115">
        <v>3460.46</v>
      </c>
      <c r="H10" s="116">
        <v>2436.37</v>
      </c>
      <c r="I10" s="116">
        <v>2246.6799999999998</v>
      </c>
      <c r="J10" s="49">
        <v>2714.5033333333331</v>
      </c>
      <c r="K10" s="117">
        <v>652.94263563756965</v>
      </c>
      <c r="L10" s="119">
        <v>0.55241333108697599</v>
      </c>
      <c r="M10" s="53">
        <v>7.8818145934782702E-2</v>
      </c>
    </row>
    <row r="11" spans="1:13" x14ac:dyDescent="0.35">
      <c r="A11" s="118" t="s">
        <v>133</v>
      </c>
      <c r="B11" s="115">
        <v>1886.2</v>
      </c>
      <c r="C11" s="116">
        <v>1519.81</v>
      </c>
      <c r="D11" s="116">
        <v>1968.59</v>
      </c>
      <c r="E11" s="49">
        <v>1791.5333333333331</v>
      </c>
      <c r="F11" s="117">
        <v>238.89789750714473</v>
      </c>
      <c r="G11" s="115">
        <v>2909.35</v>
      </c>
      <c r="H11" s="116">
        <v>1951.53</v>
      </c>
      <c r="I11" s="116">
        <v>1731.73</v>
      </c>
      <c r="J11" s="49">
        <v>2197.5366666666669</v>
      </c>
      <c r="K11" s="117">
        <v>626.16824906196882</v>
      </c>
      <c r="L11" s="119">
        <v>0.36428438233499899</v>
      </c>
      <c r="M11" s="53">
        <v>0.314720446138128</v>
      </c>
    </row>
    <row r="12" spans="1:13" x14ac:dyDescent="0.35">
      <c r="A12" s="118" t="s">
        <v>134</v>
      </c>
      <c r="B12" s="115">
        <v>1512.92</v>
      </c>
      <c r="C12" s="116">
        <v>1137.47</v>
      </c>
      <c r="D12" s="116">
        <v>1456.82</v>
      </c>
      <c r="E12" s="49">
        <v>1369.07</v>
      </c>
      <c r="F12" s="117">
        <v>202.52338753832888</v>
      </c>
      <c r="G12" s="115">
        <v>2416.9299999999998</v>
      </c>
      <c r="H12" s="116">
        <v>1572.49</v>
      </c>
      <c r="I12" s="116">
        <v>1374.44</v>
      </c>
      <c r="J12" s="49">
        <v>1787.9533333333336</v>
      </c>
      <c r="K12" s="117">
        <v>553.63768480237388</v>
      </c>
      <c r="L12" s="119">
        <v>0.45336848573050298</v>
      </c>
      <c r="M12" s="53">
        <v>0.205316959847718</v>
      </c>
    </row>
    <row r="13" spans="1:13" x14ac:dyDescent="0.35">
      <c r="A13" s="118" t="s">
        <v>135</v>
      </c>
      <c r="B13" s="115">
        <v>2252.85</v>
      </c>
      <c r="C13" s="116">
        <v>1912.81</v>
      </c>
      <c r="D13" s="116">
        <v>2583.58</v>
      </c>
      <c r="E13" s="49">
        <v>2249.7466666666664</v>
      </c>
      <c r="F13" s="117">
        <v>335.3957680611565</v>
      </c>
      <c r="G13" s="115">
        <v>3252.56</v>
      </c>
      <c r="H13" s="116">
        <v>2209.85</v>
      </c>
      <c r="I13" s="116">
        <v>2492.17</v>
      </c>
      <c r="J13" s="49">
        <v>2651.5266666666666</v>
      </c>
      <c r="K13" s="117">
        <v>539.31154858146112</v>
      </c>
      <c r="L13" s="119">
        <v>0.31024419895837102</v>
      </c>
      <c r="M13" s="53">
        <v>0.37994800983668098</v>
      </c>
    </row>
    <row r="14" spans="1:13" x14ac:dyDescent="0.35">
      <c r="A14" s="118" t="s">
        <v>136</v>
      </c>
      <c r="B14" s="115">
        <v>9819.1299999999992</v>
      </c>
      <c r="C14" s="116">
        <v>7960.62</v>
      </c>
      <c r="D14" s="116">
        <v>10804.94</v>
      </c>
      <c r="E14" s="49">
        <v>9528.2300000000014</v>
      </c>
      <c r="F14" s="117">
        <v>1444.3012750461708</v>
      </c>
      <c r="G14" s="115">
        <v>14368.13</v>
      </c>
      <c r="H14" s="116">
        <v>10938.79</v>
      </c>
      <c r="I14" s="116">
        <v>10339.16</v>
      </c>
      <c r="J14" s="49">
        <v>11882.026666666667</v>
      </c>
      <c r="K14" s="117">
        <v>2173.8034345895448</v>
      </c>
      <c r="L14" s="119">
        <v>0.39057854686092602</v>
      </c>
      <c r="M14" s="53">
        <v>0.230632457011956</v>
      </c>
    </row>
    <row r="15" spans="1:13" x14ac:dyDescent="0.35">
      <c r="A15" s="118" t="s">
        <v>137</v>
      </c>
      <c r="B15" s="115">
        <v>1985.1</v>
      </c>
      <c r="C15" s="116">
        <v>1493.44</v>
      </c>
      <c r="D15" s="116">
        <v>2413.29</v>
      </c>
      <c r="E15" s="49">
        <v>1963.9433333333334</v>
      </c>
      <c r="F15" s="117">
        <v>460.28980982999582</v>
      </c>
      <c r="G15" s="115">
        <v>4976.42</v>
      </c>
      <c r="H15" s="116">
        <v>2609.42</v>
      </c>
      <c r="I15" s="116">
        <v>1663.37</v>
      </c>
      <c r="J15" s="49">
        <v>3083.0699999999997</v>
      </c>
      <c r="K15" s="117">
        <v>1706.5559813554323</v>
      </c>
      <c r="L15" s="119">
        <v>0.65189807721241999</v>
      </c>
      <c r="M15" s="53">
        <v>0.19259592006516801</v>
      </c>
    </row>
    <row r="16" spans="1:13" x14ac:dyDescent="0.35">
      <c r="A16" s="118" t="s">
        <v>138</v>
      </c>
      <c r="B16" s="115">
        <v>5346.24</v>
      </c>
      <c r="C16" s="116">
        <v>3989.56</v>
      </c>
      <c r="D16" s="116">
        <v>6101.03</v>
      </c>
      <c r="E16" s="49">
        <v>5145.6099999999997</v>
      </c>
      <c r="F16" s="117">
        <v>1069.9372354956151</v>
      </c>
      <c r="G16" s="115">
        <v>8695.2000000000007</v>
      </c>
      <c r="H16" s="116">
        <v>4628.79</v>
      </c>
      <c r="I16" s="116">
        <v>2977.56</v>
      </c>
      <c r="J16" s="49">
        <v>5433.85</v>
      </c>
      <c r="K16" s="117">
        <v>2942.6081959887215</v>
      </c>
      <c r="L16" s="119">
        <v>0.13750155140902601</v>
      </c>
      <c r="M16" s="53">
        <v>0.81778306404680601</v>
      </c>
    </row>
    <row r="17" spans="1:13" x14ac:dyDescent="0.35">
      <c r="A17" s="118" t="s">
        <v>139</v>
      </c>
      <c r="B17" s="115">
        <v>6338.49</v>
      </c>
      <c r="C17" s="116">
        <v>4840.8100000000004</v>
      </c>
      <c r="D17" s="116">
        <v>7269.9</v>
      </c>
      <c r="E17" s="49">
        <v>6149.7333333333327</v>
      </c>
      <c r="F17" s="117">
        <v>1225.4963755284466</v>
      </c>
      <c r="G17" s="115">
        <v>9503.94</v>
      </c>
      <c r="H17" s="116">
        <v>5362.07</v>
      </c>
      <c r="I17" s="116">
        <v>3718</v>
      </c>
      <c r="J17" s="49">
        <v>6194.670000000001</v>
      </c>
      <c r="K17" s="117">
        <v>2981.4748851700888</v>
      </c>
      <c r="L17" s="119">
        <v>7.7967698946899394E-2</v>
      </c>
      <c r="M17" s="53">
        <v>0.89704594069986499</v>
      </c>
    </row>
    <row r="18" spans="1:13" x14ac:dyDescent="0.35">
      <c r="A18" s="118" t="s">
        <v>140</v>
      </c>
      <c r="B18" s="115">
        <v>4501.8500000000004</v>
      </c>
      <c r="C18" s="116">
        <v>3677.49</v>
      </c>
      <c r="D18" s="116">
        <v>5332.21</v>
      </c>
      <c r="E18" s="49">
        <v>4503.8500000000004</v>
      </c>
      <c r="F18" s="117">
        <v>827.36181299356406</v>
      </c>
      <c r="G18" s="115">
        <v>7179.18</v>
      </c>
      <c r="H18" s="116">
        <v>4058.56</v>
      </c>
      <c r="I18" s="116">
        <v>2765.15</v>
      </c>
      <c r="J18" s="49">
        <v>4667.63</v>
      </c>
      <c r="K18" s="117">
        <v>2269.1716349584499</v>
      </c>
      <c r="L18" s="119">
        <v>0.11379300679979</v>
      </c>
      <c r="M18" s="53">
        <v>0.84271706773083999</v>
      </c>
    </row>
    <row r="19" spans="1:13" x14ac:dyDescent="0.35">
      <c r="A19" s="118" t="s">
        <v>141</v>
      </c>
      <c r="B19" s="115">
        <v>7717.42</v>
      </c>
      <c r="C19" s="116">
        <v>6874.88</v>
      </c>
      <c r="D19" s="116">
        <v>9587.2199999999993</v>
      </c>
      <c r="E19" s="49">
        <v>8059.8399999999992</v>
      </c>
      <c r="F19" s="117">
        <v>1388.2131180766219</v>
      </c>
      <c r="G19" s="115">
        <v>9108.92</v>
      </c>
      <c r="H19" s="116">
        <v>6583.37</v>
      </c>
      <c r="I19" s="116">
        <v>4647.2700000000004</v>
      </c>
      <c r="J19" s="49">
        <v>6779.8533333333326</v>
      </c>
      <c r="K19" s="117">
        <v>2237.3051771793139</v>
      </c>
      <c r="L19" s="119">
        <v>-0.16565799438870499</v>
      </c>
      <c r="M19" s="53">
        <v>0.72708762024020701</v>
      </c>
    </row>
    <row r="20" spans="1:13" x14ac:dyDescent="0.35">
      <c r="A20" s="118" t="s">
        <v>142</v>
      </c>
      <c r="B20" s="115">
        <v>9357.3700000000008</v>
      </c>
      <c r="C20" s="116">
        <v>9138.4500000000007</v>
      </c>
      <c r="D20" s="116">
        <v>12070.93</v>
      </c>
      <c r="E20" s="49">
        <v>10188.916666666666</v>
      </c>
      <c r="F20" s="117">
        <v>1633.5428160086155</v>
      </c>
      <c r="G20" s="115">
        <v>8225.58</v>
      </c>
      <c r="H20" s="116">
        <v>5763.02</v>
      </c>
      <c r="I20" s="116">
        <v>4051.35</v>
      </c>
      <c r="J20" s="49">
        <v>6013.3166666666666</v>
      </c>
      <c r="K20" s="117">
        <v>2098.3410922043486</v>
      </c>
      <c r="L20" s="119">
        <v>-0.64899387822704502</v>
      </c>
      <c r="M20" s="53">
        <v>0.101187593379314</v>
      </c>
    </row>
    <row r="21" spans="1:13" x14ac:dyDescent="0.35">
      <c r="A21" s="118" t="s">
        <v>143</v>
      </c>
      <c r="B21" s="115">
        <v>8668.8700000000008</v>
      </c>
      <c r="C21" s="116">
        <v>5881.79</v>
      </c>
      <c r="D21" s="116">
        <v>8222.39</v>
      </c>
      <c r="E21" s="49">
        <v>7591.0166666666673</v>
      </c>
      <c r="F21" s="117">
        <v>1496.9729276554406</v>
      </c>
      <c r="G21" s="115">
        <v>11954</v>
      </c>
      <c r="H21" s="116">
        <v>9807.44</v>
      </c>
      <c r="I21" s="116">
        <v>8300.01</v>
      </c>
      <c r="J21" s="49">
        <v>10020.483333333334</v>
      </c>
      <c r="K21" s="117">
        <v>1836.2873757757338</v>
      </c>
      <c r="L21" s="119">
        <v>0.47696867964054701</v>
      </c>
      <c r="M21" s="53">
        <v>0.13302304483212099</v>
      </c>
    </row>
    <row r="22" spans="1:13" x14ac:dyDescent="0.35">
      <c r="A22" s="118" t="s">
        <v>144</v>
      </c>
      <c r="B22" s="115">
        <v>5648.1</v>
      </c>
      <c r="C22" s="116">
        <v>5326.03</v>
      </c>
      <c r="D22" s="116">
        <v>7550.55</v>
      </c>
      <c r="E22" s="49">
        <v>6174.8933333333334</v>
      </c>
      <c r="F22" s="117">
        <v>1202.1878886568993</v>
      </c>
      <c r="G22" s="115">
        <v>6646.5</v>
      </c>
      <c r="H22" s="116">
        <v>4221.9799999999996</v>
      </c>
      <c r="I22" s="116">
        <v>2729.42</v>
      </c>
      <c r="J22" s="49">
        <v>4532.6333333333332</v>
      </c>
      <c r="K22" s="117">
        <v>1976.9314737070008</v>
      </c>
      <c r="L22" s="119">
        <v>-0.35138098110439298</v>
      </c>
      <c r="M22" s="53">
        <v>0.46674719451451802</v>
      </c>
    </row>
    <row r="23" spans="1:13" x14ac:dyDescent="0.35">
      <c r="A23" s="118" t="s">
        <v>145</v>
      </c>
      <c r="B23" s="115">
        <v>572.66999999999996</v>
      </c>
      <c r="C23" s="116">
        <v>551.55999999999995</v>
      </c>
      <c r="D23" s="116">
        <v>693.84</v>
      </c>
      <c r="E23" s="49">
        <v>606.02333333333343</v>
      </c>
      <c r="F23" s="117">
        <v>76.780422200800743</v>
      </c>
      <c r="G23" s="115">
        <v>622.04999999999995</v>
      </c>
      <c r="H23" s="116">
        <v>340.02</v>
      </c>
      <c r="I23" s="116">
        <v>283.19</v>
      </c>
      <c r="J23" s="49">
        <v>415.08666666666664</v>
      </c>
      <c r="K23" s="117">
        <v>181.47390510300175</v>
      </c>
      <c r="L23" s="119">
        <v>-0.44109171493771998</v>
      </c>
      <c r="M23" s="53">
        <v>0.32000633034716103</v>
      </c>
    </row>
    <row r="24" spans="1:13" x14ac:dyDescent="0.35">
      <c r="A24" s="118" t="s">
        <v>146</v>
      </c>
      <c r="B24" s="115">
        <v>7990</v>
      </c>
      <c r="C24" s="116">
        <v>6508.82</v>
      </c>
      <c r="D24" s="116">
        <v>8679.82</v>
      </c>
      <c r="E24" s="49">
        <v>7726.2133333333331</v>
      </c>
      <c r="F24" s="117">
        <v>1109.2780553735572</v>
      </c>
      <c r="G24" s="115">
        <v>8610.11</v>
      </c>
      <c r="H24" s="116">
        <v>6225.62</v>
      </c>
      <c r="I24" s="116">
        <v>8557.7000000000007</v>
      </c>
      <c r="J24" s="49">
        <v>7797.81</v>
      </c>
      <c r="K24" s="117">
        <v>1361.8086315998974</v>
      </c>
      <c r="L24" s="119">
        <v>0.10367379419346801</v>
      </c>
      <c r="M24" s="53">
        <v>0.79993392402641605</v>
      </c>
    </row>
    <row r="25" spans="1:13" x14ac:dyDescent="0.35">
      <c r="A25" s="118" t="s">
        <v>147</v>
      </c>
      <c r="B25" s="115">
        <v>4172.76</v>
      </c>
      <c r="C25" s="116">
        <v>3120.96</v>
      </c>
      <c r="D25" s="116">
        <v>4507.46</v>
      </c>
      <c r="E25" s="49">
        <v>3933.7266666666669</v>
      </c>
      <c r="F25" s="117">
        <v>723.49724486921116</v>
      </c>
      <c r="G25" s="115">
        <v>5910.97</v>
      </c>
      <c r="H25" s="116">
        <v>4114.8999999999996</v>
      </c>
      <c r="I25" s="116">
        <v>5501.99</v>
      </c>
      <c r="J25" s="49">
        <v>5175.9533333333338</v>
      </c>
      <c r="K25" s="117">
        <v>941.37760342666581</v>
      </c>
      <c r="L25" s="119">
        <v>0.46888187540315701</v>
      </c>
      <c r="M25" s="53">
        <v>0.178193324018841</v>
      </c>
    </row>
    <row r="26" spans="1:13" x14ac:dyDescent="0.35">
      <c r="A26" s="118" t="s">
        <v>148</v>
      </c>
      <c r="B26" s="115">
        <v>2162</v>
      </c>
      <c r="C26" s="116">
        <v>1907.16</v>
      </c>
      <c r="D26" s="116">
        <v>2751.29</v>
      </c>
      <c r="E26" s="49">
        <v>2273.4833333333331</v>
      </c>
      <c r="F26" s="117">
        <v>432.96681678084019</v>
      </c>
      <c r="G26" s="115">
        <v>2809.61</v>
      </c>
      <c r="H26" s="116">
        <v>1880.07</v>
      </c>
      <c r="I26" s="116">
        <v>1864.14</v>
      </c>
      <c r="J26" s="49">
        <v>2184.6066666666666</v>
      </c>
      <c r="K26" s="117">
        <v>541.32736512514691</v>
      </c>
      <c r="L26" s="119">
        <v>1.9375637039903099E-2</v>
      </c>
      <c r="M26" s="53">
        <v>0.97138173372623404</v>
      </c>
    </row>
    <row r="27" spans="1:13" x14ac:dyDescent="0.35">
      <c r="A27" s="118" t="s">
        <v>149</v>
      </c>
      <c r="B27" s="115">
        <v>2665.7</v>
      </c>
      <c r="C27" s="116">
        <v>2501.25</v>
      </c>
      <c r="D27" s="116">
        <v>3544.2</v>
      </c>
      <c r="E27" s="49">
        <v>2903.7166666666667</v>
      </c>
      <c r="F27" s="117">
        <v>560.73623552730601</v>
      </c>
      <c r="G27" s="115">
        <v>2979.58</v>
      </c>
      <c r="H27" s="116">
        <v>1879.6</v>
      </c>
      <c r="I27" s="116">
        <v>1585.5</v>
      </c>
      <c r="J27" s="49">
        <v>2148.2266666666669</v>
      </c>
      <c r="K27" s="117">
        <v>734.83670031737836</v>
      </c>
      <c r="L27" s="119">
        <v>-0.341810783531595</v>
      </c>
      <c r="M27" s="53">
        <v>0.42746624410494399</v>
      </c>
    </row>
    <row r="28" spans="1:13" x14ac:dyDescent="0.35">
      <c r="A28" s="118" t="s">
        <v>150</v>
      </c>
      <c r="B28" s="115">
        <v>2156.6999999999998</v>
      </c>
      <c r="C28" s="116">
        <v>1635.22</v>
      </c>
      <c r="D28" s="116">
        <v>2377.27</v>
      </c>
      <c r="E28" s="49">
        <v>2056.3966666666665</v>
      </c>
      <c r="F28" s="117">
        <v>381.05789538249263</v>
      </c>
      <c r="G28" s="115">
        <v>3019.53</v>
      </c>
      <c r="H28" s="116">
        <v>2005.48</v>
      </c>
      <c r="I28" s="116">
        <v>1737.51</v>
      </c>
      <c r="J28" s="49">
        <v>2254.1733333333336</v>
      </c>
      <c r="K28" s="117">
        <v>676.22488909632239</v>
      </c>
      <c r="L28" s="119">
        <v>0.20461211092342399</v>
      </c>
      <c r="M28" s="53">
        <v>0.63151871131213999</v>
      </c>
    </row>
    <row r="29" spans="1:13" x14ac:dyDescent="0.35">
      <c r="A29" s="118" t="s">
        <v>151</v>
      </c>
      <c r="B29" s="115">
        <v>960.56</v>
      </c>
      <c r="C29" s="116">
        <v>346.46</v>
      </c>
      <c r="D29" s="116">
        <v>385.07</v>
      </c>
      <c r="E29" s="49">
        <v>564.03</v>
      </c>
      <c r="F29" s="117">
        <v>343.94725424111181</v>
      </c>
      <c r="G29" s="115">
        <v>1838.92</v>
      </c>
      <c r="H29" s="116">
        <v>1762.3</v>
      </c>
      <c r="I29" s="116">
        <v>2259.11</v>
      </c>
      <c r="J29" s="49">
        <v>1953.4433333333334</v>
      </c>
      <c r="K29" s="117">
        <v>267.47287607033019</v>
      </c>
      <c r="L29" s="119">
        <v>1.7935840902676701</v>
      </c>
      <c r="M29" s="53">
        <v>7.6272258494999998E-6</v>
      </c>
    </row>
    <row r="30" spans="1:13" x14ac:dyDescent="0.35">
      <c r="A30" s="118" t="s">
        <v>152</v>
      </c>
      <c r="B30" s="115">
        <v>788.54</v>
      </c>
      <c r="C30" s="116">
        <v>283.58999999999997</v>
      </c>
      <c r="D30" s="116">
        <v>355.51</v>
      </c>
      <c r="E30" s="49">
        <v>475.87999999999994</v>
      </c>
      <c r="F30" s="117">
        <v>273.14891231707293</v>
      </c>
      <c r="G30" s="115">
        <v>1593.57</v>
      </c>
      <c r="H30" s="116">
        <v>1391.42</v>
      </c>
      <c r="I30" s="116">
        <v>1465.22</v>
      </c>
      <c r="J30" s="49">
        <v>1483.4033333333334</v>
      </c>
      <c r="K30" s="117">
        <v>102.29433431687647</v>
      </c>
      <c r="L30" s="119">
        <v>1.6587862059401599</v>
      </c>
      <c r="M30" s="53">
        <v>1.3752231845068E-5</v>
      </c>
    </row>
    <row r="31" spans="1:13" x14ac:dyDescent="0.35">
      <c r="A31" s="118" t="s">
        <v>153</v>
      </c>
      <c r="B31" s="115">
        <v>1268.1300000000001</v>
      </c>
      <c r="C31" s="116">
        <v>405.91</v>
      </c>
      <c r="D31" s="116">
        <v>499.6</v>
      </c>
      <c r="E31" s="49">
        <v>724.54666666666674</v>
      </c>
      <c r="F31" s="117">
        <v>473.08200582281012</v>
      </c>
      <c r="G31" s="115">
        <v>2028.36</v>
      </c>
      <c r="H31" s="116">
        <v>1764.74</v>
      </c>
      <c r="I31" s="116">
        <v>1694.34</v>
      </c>
      <c r="J31" s="49">
        <v>1829.1466666666665</v>
      </c>
      <c r="K31" s="117">
        <v>176.07811940537488</v>
      </c>
      <c r="L31" s="119">
        <v>1.3625254994228899</v>
      </c>
      <c r="M31" s="53">
        <v>1.3826877795685599E-3</v>
      </c>
    </row>
    <row r="32" spans="1:13" x14ac:dyDescent="0.35">
      <c r="A32" s="118" t="s">
        <v>154</v>
      </c>
      <c r="B32" s="115">
        <v>732.19</v>
      </c>
      <c r="C32" s="116">
        <v>203.83</v>
      </c>
      <c r="D32" s="116">
        <v>289.25</v>
      </c>
      <c r="E32" s="49">
        <v>408.42333333333335</v>
      </c>
      <c r="F32" s="117">
        <v>283.62437295361866</v>
      </c>
      <c r="G32" s="115">
        <v>1291.28</v>
      </c>
      <c r="H32" s="116">
        <v>999.91</v>
      </c>
      <c r="I32" s="116">
        <v>808.45</v>
      </c>
      <c r="J32" s="49">
        <v>1033.2133333333334</v>
      </c>
      <c r="K32" s="117">
        <v>243.13172609376417</v>
      </c>
      <c r="L32" s="119">
        <v>1.33906310338606</v>
      </c>
      <c r="M32" s="53">
        <v>4.0641269571981596E-3</v>
      </c>
    </row>
    <row r="33" spans="1:13" x14ac:dyDescent="0.35">
      <c r="A33" s="118" t="s">
        <v>155</v>
      </c>
      <c r="B33" s="115">
        <v>1598.8</v>
      </c>
      <c r="C33" s="116">
        <v>384.52</v>
      </c>
      <c r="D33" s="116">
        <v>515.45000000000005</v>
      </c>
      <c r="E33" s="49">
        <v>832.92333333333329</v>
      </c>
      <c r="F33" s="117">
        <v>666.49153605528522</v>
      </c>
      <c r="G33" s="115">
        <v>2264.46</v>
      </c>
      <c r="H33" s="116">
        <v>1640.85</v>
      </c>
      <c r="I33" s="116">
        <v>1121.99</v>
      </c>
      <c r="J33" s="49">
        <v>1675.7666666666667</v>
      </c>
      <c r="K33" s="117">
        <v>572.03479390097675</v>
      </c>
      <c r="L33" s="119">
        <v>1.0182384697005</v>
      </c>
      <c r="M33" s="53">
        <v>6.1309485728867401E-2</v>
      </c>
    </row>
    <row r="34" spans="1:13" x14ac:dyDescent="0.35">
      <c r="A34" s="118" t="s">
        <v>156</v>
      </c>
      <c r="B34" s="115">
        <v>1431.41</v>
      </c>
      <c r="C34" s="116">
        <v>336.41</v>
      </c>
      <c r="D34" s="116">
        <v>464.34</v>
      </c>
      <c r="E34" s="49">
        <v>744.05333333333328</v>
      </c>
      <c r="F34" s="117">
        <v>598.69517421917942</v>
      </c>
      <c r="G34" s="115">
        <v>2150.48</v>
      </c>
      <c r="H34" s="116">
        <v>1599.45</v>
      </c>
      <c r="I34" s="116">
        <v>1077.02</v>
      </c>
      <c r="J34" s="49">
        <v>1608.9833333333336</v>
      </c>
      <c r="K34" s="117">
        <v>536.79349496182624</v>
      </c>
      <c r="L34" s="119">
        <v>1.1081444333575601</v>
      </c>
      <c r="M34" s="53">
        <v>4.1276861348848497E-2</v>
      </c>
    </row>
    <row r="35" spans="1:13" x14ac:dyDescent="0.35">
      <c r="A35" s="118" t="s">
        <v>157</v>
      </c>
      <c r="B35" s="115">
        <v>2067.6999999999998</v>
      </c>
      <c r="C35" s="116">
        <v>397.88</v>
      </c>
      <c r="D35" s="116">
        <v>514.26</v>
      </c>
      <c r="E35" s="49">
        <v>993.27999999999986</v>
      </c>
      <c r="F35" s="117">
        <v>932.29278040752843</v>
      </c>
      <c r="G35" s="115">
        <v>3476.91</v>
      </c>
      <c r="H35" s="116">
        <v>2493.7800000000002</v>
      </c>
      <c r="I35" s="116">
        <v>1685.58</v>
      </c>
      <c r="J35" s="49">
        <v>2552.09</v>
      </c>
      <c r="K35" s="117">
        <v>897.08741731226974</v>
      </c>
      <c r="L35" s="119">
        <v>1.2979717070476999</v>
      </c>
      <c r="M35" s="53">
        <v>2.5173422511266599E-2</v>
      </c>
    </row>
    <row r="36" spans="1:13" x14ac:dyDescent="0.35">
      <c r="A36" s="118" t="s">
        <v>158</v>
      </c>
      <c r="B36" s="115">
        <v>2871.01</v>
      </c>
      <c r="C36" s="116">
        <v>601.49</v>
      </c>
      <c r="D36" s="116">
        <v>735.47</v>
      </c>
      <c r="E36" s="49">
        <v>1402.6566666666668</v>
      </c>
      <c r="F36" s="117">
        <v>1273.3945946694346</v>
      </c>
      <c r="G36" s="115">
        <v>5402.35</v>
      </c>
      <c r="H36" s="116">
        <v>3995.59</v>
      </c>
      <c r="I36" s="116">
        <v>2816.77</v>
      </c>
      <c r="J36" s="49">
        <v>4071.57</v>
      </c>
      <c r="K36" s="117">
        <v>1294.463481292539</v>
      </c>
      <c r="L36" s="119">
        <v>1.4624657387701401</v>
      </c>
      <c r="M36" s="53">
        <v>7.66754116477277E-3</v>
      </c>
    </row>
    <row r="37" spans="1:13" x14ac:dyDescent="0.35">
      <c r="A37" s="118" t="s">
        <v>159</v>
      </c>
      <c r="B37" s="115">
        <v>2248.65</v>
      </c>
      <c r="C37" s="116">
        <v>2431.21</v>
      </c>
      <c r="D37" s="116">
        <v>3464.12</v>
      </c>
      <c r="E37" s="49">
        <v>2714.66</v>
      </c>
      <c r="F37" s="117">
        <v>655.43859903121438</v>
      </c>
      <c r="G37" s="115">
        <v>3093.59</v>
      </c>
      <c r="H37" s="116">
        <v>2431.62</v>
      </c>
      <c r="I37" s="116">
        <v>2875.24</v>
      </c>
      <c r="J37" s="49">
        <v>2800.15</v>
      </c>
      <c r="K37" s="117">
        <v>337.31283891959561</v>
      </c>
      <c r="L37" s="119">
        <v>0.113520653204851</v>
      </c>
      <c r="M37" s="53">
        <v>0.80526871638445596</v>
      </c>
    </row>
    <row r="38" spans="1:13" x14ac:dyDescent="0.35">
      <c r="A38" s="118" t="s">
        <v>160</v>
      </c>
      <c r="B38" s="115">
        <v>3397.8</v>
      </c>
      <c r="C38" s="116">
        <v>3609.9</v>
      </c>
      <c r="D38" s="116">
        <v>4965.99</v>
      </c>
      <c r="E38" s="49">
        <v>3991.2299999999996</v>
      </c>
      <c r="F38" s="117">
        <v>850.80220715510836</v>
      </c>
      <c r="G38" s="115">
        <v>3123.56</v>
      </c>
      <c r="H38" s="116">
        <v>2335.0300000000002</v>
      </c>
      <c r="I38" s="116">
        <v>2213.37</v>
      </c>
      <c r="J38" s="49">
        <v>2557.3199999999997</v>
      </c>
      <c r="K38" s="117">
        <v>494.13671397701643</v>
      </c>
      <c r="L38" s="119">
        <v>-0.54218905221924396</v>
      </c>
      <c r="M38" s="53">
        <v>0.14102068887361699</v>
      </c>
    </row>
    <row r="39" spans="1:13" x14ac:dyDescent="0.35">
      <c r="A39" s="118" t="s">
        <v>161</v>
      </c>
      <c r="B39" s="115">
        <v>3616</v>
      </c>
      <c r="C39" s="116">
        <v>3364.81</v>
      </c>
      <c r="D39" s="116">
        <v>4715.17</v>
      </c>
      <c r="E39" s="49">
        <v>3898.66</v>
      </c>
      <c r="F39" s="117">
        <v>718.18558820126623</v>
      </c>
      <c r="G39" s="115">
        <v>2952.98</v>
      </c>
      <c r="H39" s="116">
        <v>2097.12</v>
      </c>
      <c r="I39" s="116">
        <v>1687.75</v>
      </c>
      <c r="J39" s="49">
        <v>2245.9500000000003</v>
      </c>
      <c r="K39" s="117">
        <v>645.61173695960554</v>
      </c>
      <c r="L39" s="119">
        <v>-0.68421510683159503</v>
      </c>
      <c r="M39" s="53">
        <v>6.3776773656373895E-2</v>
      </c>
    </row>
    <row r="40" spans="1:13" x14ac:dyDescent="0.35">
      <c r="A40" s="118" t="s">
        <v>162</v>
      </c>
      <c r="B40" s="115">
        <v>3686.69</v>
      </c>
      <c r="C40" s="116">
        <v>3351.64</v>
      </c>
      <c r="D40" s="116">
        <v>4577.0600000000004</v>
      </c>
      <c r="E40" s="49">
        <v>3871.7966666666671</v>
      </c>
      <c r="F40" s="117">
        <v>633.3339582189916</v>
      </c>
      <c r="G40" s="115">
        <v>3020.72</v>
      </c>
      <c r="H40" s="116">
        <v>2358.66</v>
      </c>
      <c r="I40" s="116">
        <v>1883.76</v>
      </c>
      <c r="J40" s="49">
        <v>2421.0466666666666</v>
      </c>
      <c r="K40" s="117">
        <v>571.04166444606597</v>
      </c>
      <c r="L40" s="119">
        <v>-0.57298972041221996</v>
      </c>
      <c r="M40" s="53">
        <v>9.9805341129363706E-2</v>
      </c>
    </row>
    <row r="41" spans="1:13" x14ac:dyDescent="0.35">
      <c r="A41" s="118" t="s">
        <v>163</v>
      </c>
      <c r="B41" s="115">
        <v>2339.1799999999998</v>
      </c>
      <c r="C41" s="116">
        <v>2156.88</v>
      </c>
      <c r="D41" s="116">
        <v>3105.19</v>
      </c>
      <c r="E41" s="49">
        <v>2533.75</v>
      </c>
      <c r="F41" s="117">
        <v>503.2058005428795</v>
      </c>
      <c r="G41" s="115">
        <v>2315.11</v>
      </c>
      <c r="H41" s="116">
        <v>1950.97</v>
      </c>
      <c r="I41" s="116">
        <v>1524.98</v>
      </c>
      <c r="J41" s="49">
        <v>1930.3533333333332</v>
      </c>
      <c r="K41" s="117">
        <v>395.46825338241069</v>
      </c>
      <c r="L41" s="119">
        <v>-0.30246944166091699</v>
      </c>
      <c r="M41" s="53">
        <v>0.43275865169210598</v>
      </c>
    </row>
    <row r="42" spans="1:13" x14ac:dyDescent="0.35">
      <c r="A42" s="118" t="s">
        <v>164</v>
      </c>
      <c r="B42" s="115">
        <v>2186.83</v>
      </c>
      <c r="C42" s="116">
        <v>1816.82</v>
      </c>
      <c r="D42" s="116">
        <v>2614.66</v>
      </c>
      <c r="E42" s="49">
        <v>2206.103333333333</v>
      </c>
      <c r="F42" s="117">
        <v>399.26903515466023</v>
      </c>
      <c r="G42" s="115">
        <v>2553.94</v>
      </c>
      <c r="H42" s="116">
        <v>2314.9</v>
      </c>
      <c r="I42" s="116">
        <v>1882.14</v>
      </c>
      <c r="J42" s="49">
        <v>2250.3266666666664</v>
      </c>
      <c r="K42" s="117">
        <v>340.52326871057551</v>
      </c>
      <c r="L42" s="119">
        <v>0.106871423843215</v>
      </c>
      <c r="M42" s="53">
        <v>0.79188349155989202</v>
      </c>
    </row>
    <row r="43" spans="1:13" x14ac:dyDescent="0.35">
      <c r="A43" s="118" t="s">
        <v>165</v>
      </c>
      <c r="B43" s="115">
        <v>4156.8</v>
      </c>
      <c r="C43" s="116">
        <v>3545.12</v>
      </c>
      <c r="D43" s="116">
        <v>5246.96</v>
      </c>
      <c r="E43" s="49">
        <v>4316.293333333334</v>
      </c>
      <c r="F43" s="117">
        <v>862.05767726604449</v>
      </c>
      <c r="G43" s="115">
        <v>3626.3</v>
      </c>
      <c r="H43" s="116">
        <v>3180.28</v>
      </c>
      <c r="I43" s="116">
        <v>2700.19</v>
      </c>
      <c r="J43" s="49">
        <v>3168.9233333333336</v>
      </c>
      <c r="K43" s="117">
        <v>463.15943629956831</v>
      </c>
      <c r="L43" s="119">
        <v>-0.35040526484807299</v>
      </c>
      <c r="M43" s="53">
        <v>0.32757328584712803</v>
      </c>
    </row>
    <row r="44" spans="1:13" x14ac:dyDescent="0.35">
      <c r="A44" s="118" t="s">
        <v>166</v>
      </c>
      <c r="B44" s="115">
        <v>3119.95</v>
      </c>
      <c r="C44" s="116">
        <v>2988.41</v>
      </c>
      <c r="D44" s="116">
        <v>4433.91</v>
      </c>
      <c r="E44" s="49">
        <v>3514.09</v>
      </c>
      <c r="F44" s="117">
        <v>799.29801526088977</v>
      </c>
      <c r="G44" s="115">
        <v>3111.99</v>
      </c>
      <c r="H44" s="116">
        <v>3037.11</v>
      </c>
      <c r="I44" s="116">
        <v>2793.42</v>
      </c>
      <c r="J44" s="49">
        <v>2980.84</v>
      </c>
      <c r="K44" s="117">
        <v>166.57264451283342</v>
      </c>
      <c r="L44" s="119">
        <v>-0.153089298577956</v>
      </c>
      <c r="M44" s="53">
        <v>0.71670980350872604</v>
      </c>
    </row>
    <row r="45" spans="1:13" x14ac:dyDescent="0.35">
      <c r="A45" s="118" t="s">
        <v>167</v>
      </c>
      <c r="B45" s="115">
        <v>2308.3200000000002</v>
      </c>
      <c r="C45" s="116">
        <v>1563.25</v>
      </c>
      <c r="D45" s="116">
        <v>1855.18</v>
      </c>
      <c r="E45" s="49">
        <v>1908.9166666666667</v>
      </c>
      <c r="F45" s="117">
        <v>375.43048388927218</v>
      </c>
      <c r="G45" s="115">
        <v>2196.08</v>
      </c>
      <c r="H45" s="116">
        <v>1761.9</v>
      </c>
      <c r="I45" s="116">
        <v>1802.46</v>
      </c>
      <c r="J45" s="49">
        <v>1920.1466666666668</v>
      </c>
      <c r="K45" s="117">
        <v>239.82427261086934</v>
      </c>
      <c r="L45" s="119">
        <v>0.111657461675799</v>
      </c>
      <c r="M45" s="53">
        <v>0.73709319831159203</v>
      </c>
    </row>
    <row r="46" spans="1:13" x14ac:dyDescent="0.35">
      <c r="A46" s="118" t="s">
        <v>168</v>
      </c>
      <c r="B46" s="115">
        <v>5391.62</v>
      </c>
      <c r="C46" s="116">
        <v>4139.82</v>
      </c>
      <c r="D46" s="116">
        <v>4348.43</v>
      </c>
      <c r="E46" s="49">
        <v>4626.623333333333</v>
      </c>
      <c r="F46" s="117">
        <v>670.66717381525257</v>
      </c>
      <c r="G46" s="115">
        <v>4640.04</v>
      </c>
      <c r="H46" s="116">
        <v>4267.29</v>
      </c>
      <c r="I46" s="116">
        <v>3912.71</v>
      </c>
      <c r="J46" s="49">
        <v>4273.3466666666673</v>
      </c>
      <c r="K46" s="117">
        <v>363.70282461555325</v>
      </c>
      <c r="L46" s="119">
        <v>-9.5269708829999293E-3</v>
      </c>
      <c r="M46" s="53">
        <v>0.97687431870191599</v>
      </c>
    </row>
    <row r="47" spans="1:13" x14ac:dyDescent="0.35">
      <c r="A47" s="118" t="s">
        <v>169</v>
      </c>
      <c r="B47" s="115">
        <v>1386.4</v>
      </c>
      <c r="C47" s="116">
        <v>2518.6999999999998</v>
      </c>
      <c r="D47" s="116">
        <v>1619.91</v>
      </c>
      <c r="E47" s="49">
        <v>1841.67</v>
      </c>
      <c r="F47" s="117">
        <v>597.83688887521828</v>
      </c>
      <c r="G47" s="115">
        <v>718.73</v>
      </c>
      <c r="H47" s="116">
        <v>831.22</v>
      </c>
      <c r="I47" s="116">
        <v>1142.04</v>
      </c>
      <c r="J47" s="49">
        <v>897.32999999999993</v>
      </c>
      <c r="K47" s="117">
        <v>219.26180264697314</v>
      </c>
      <c r="L47" s="119">
        <v>-0.87683315705743703</v>
      </c>
      <c r="M47" s="53">
        <v>3.3972708589931101E-2</v>
      </c>
    </row>
    <row r="48" spans="1:13" x14ac:dyDescent="0.35">
      <c r="A48" s="118" t="s">
        <v>170</v>
      </c>
      <c r="B48" s="115">
        <v>3156.01</v>
      </c>
      <c r="C48" s="116">
        <v>4656.5200000000004</v>
      </c>
      <c r="D48" s="116">
        <v>3005.77</v>
      </c>
      <c r="E48" s="49">
        <v>3606.1000000000004</v>
      </c>
      <c r="F48" s="117">
        <v>912.7867476579612</v>
      </c>
      <c r="G48" s="115">
        <v>1497.71</v>
      </c>
      <c r="H48" s="116">
        <v>1866.37</v>
      </c>
      <c r="I48" s="116">
        <v>2463.52</v>
      </c>
      <c r="J48" s="49">
        <v>1942.5333333333331</v>
      </c>
      <c r="K48" s="117">
        <v>487.38883761667694</v>
      </c>
      <c r="L48" s="119">
        <v>-0.74179732797895204</v>
      </c>
      <c r="M48" s="53">
        <v>5.5040223483763702E-2</v>
      </c>
    </row>
    <row r="49" spans="1:13" x14ac:dyDescent="0.35">
      <c r="A49" s="118" t="s">
        <v>171</v>
      </c>
      <c r="B49" s="115">
        <v>1814.4</v>
      </c>
      <c r="C49" s="116">
        <v>1361.73</v>
      </c>
      <c r="D49" s="116">
        <v>1123.98</v>
      </c>
      <c r="E49" s="49">
        <v>1433.3700000000001</v>
      </c>
      <c r="F49" s="117">
        <v>350.74087486347997</v>
      </c>
      <c r="G49" s="115">
        <v>2128.9899999999998</v>
      </c>
      <c r="H49" s="116">
        <v>2454.1</v>
      </c>
      <c r="I49" s="116">
        <v>2460.41</v>
      </c>
      <c r="J49" s="49">
        <v>2347.8333333333335</v>
      </c>
      <c r="K49" s="117">
        <v>189.55014490453857</v>
      </c>
      <c r="L49" s="119">
        <v>0.81167118954374595</v>
      </c>
      <c r="M49" s="53">
        <v>1.1856785604189E-3</v>
      </c>
    </row>
    <row r="50" spans="1:13" x14ac:dyDescent="0.35">
      <c r="A50" s="118" t="s">
        <v>172</v>
      </c>
      <c r="B50" s="115">
        <v>1469.2</v>
      </c>
      <c r="C50" s="116">
        <v>1208.3499999999999</v>
      </c>
      <c r="D50" s="116">
        <v>1038.97</v>
      </c>
      <c r="E50" s="49">
        <v>1238.8399999999999</v>
      </c>
      <c r="F50" s="117">
        <v>216.72953951872918</v>
      </c>
      <c r="G50" s="115">
        <v>2320.1799999999998</v>
      </c>
      <c r="H50" s="116">
        <v>3152.86</v>
      </c>
      <c r="I50" s="116">
        <v>3099.5</v>
      </c>
      <c r="J50" s="49">
        <v>2857.5133333333338</v>
      </c>
      <c r="K50" s="117">
        <v>466.10852355790712</v>
      </c>
      <c r="L50" s="119">
        <v>1.28232636638522</v>
      </c>
      <c r="M50" s="53">
        <v>4.7231399484469001E-7</v>
      </c>
    </row>
    <row r="51" spans="1:13" x14ac:dyDescent="0.35">
      <c r="A51" s="118" t="s">
        <v>173</v>
      </c>
      <c r="B51" s="115">
        <v>1616.73</v>
      </c>
      <c r="C51" s="116">
        <v>1426.68</v>
      </c>
      <c r="D51" s="116">
        <v>1883.38</v>
      </c>
      <c r="E51" s="49">
        <v>1642.2633333333333</v>
      </c>
      <c r="F51" s="117">
        <v>229.41814625991015</v>
      </c>
      <c r="G51" s="115">
        <v>900.65</v>
      </c>
      <c r="H51" s="116">
        <v>985.27</v>
      </c>
      <c r="I51" s="116">
        <v>835.46</v>
      </c>
      <c r="J51" s="49">
        <v>907.12666666666667</v>
      </c>
      <c r="K51" s="117">
        <v>75.114708501952265</v>
      </c>
      <c r="L51" s="119">
        <v>-0.74425378040793899</v>
      </c>
      <c r="M51" s="53">
        <v>7.2903460977810199E-3</v>
      </c>
    </row>
    <row r="52" spans="1:13" x14ac:dyDescent="0.35">
      <c r="A52" s="118" t="s">
        <v>174</v>
      </c>
      <c r="B52" s="115">
        <v>1397.33</v>
      </c>
      <c r="C52" s="116">
        <v>1276.4100000000001</v>
      </c>
      <c r="D52" s="116">
        <v>1721.8</v>
      </c>
      <c r="E52" s="49">
        <v>1465.18</v>
      </c>
      <c r="F52" s="117">
        <v>230.31669479219354</v>
      </c>
      <c r="G52" s="115">
        <v>1062.74</v>
      </c>
      <c r="H52" s="116">
        <v>996.45</v>
      </c>
      <c r="I52" s="116">
        <v>829.8</v>
      </c>
      <c r="J52" s="49">
        <v>962.99666666666656</v>
      </c>
      <c r="K52" s="117">
        <v>120.01918610511257</v>
      </c>
      <c r="L52" s="119">
        <v>-0.50475312965988295</v>
      </c>
      <c r="M52" s="53">
        <v>0.109060814057687</v>
      </c>
    </row>
    <row r="53" spans="1:13" x14ac:dyDescent="0.35">
      <c r="A53" s="118" t="s">
        <v>175</v>
      </c>
      <c r="B53" s="115">
        <v>2265.88</v>
      </c>
      <c r="C53" s="116">
        <v>2197.09</v>
      </c>
      <c r="D53" s="116">
        <v>2709.1</v>
      </c>
      <c r="E53" s="49">
        <v>2390.69</v>
      </c>
      <c r="F53" s="117">
        <v>277.88794882110494</v>
      </c>
      <c r="G53" s="115">
        <v>1701.46</v>
      </c>
      <c r="H53" s="116">
        <v>1556.8</v>
      </c>
      <c r="I53" s="116">
        <v>1268.3499999999999</v>
      </c>
      <c r="J53" s="49">
        <v>1508.8700000000001</v>
      </c>
      <c r="K53" s="117">
        <v>220.49723739765818</v>
      </c>
      <c r="L53" s="119">
        <v>-0.56222281237592597</v>
      </c>
      <c r="M53" s="53">
        <v>5.8343905598368502E-2</v>
      </c>
    </row>
    <row r="54" spans="1:13" x14ac:dyDescent="0.35">
      <c r="A54" s="118" t="s">
        <v>176</v>
      </c>
      <c r="B54" s="115">
        <v>1200.3399999999999</v>
      </c>
      <c r="C54" s="116">
        <v>1018.49</v>
      </c>
      <c r="D54" s="116">
        <v>1344.43</v>
      </c>
      <c r="E54" s="49">
        <v>1187.7533333333333</v>
      </c>
      <c r="F54" s="117">
        <v>163.33413309328</v>
      </c>
      <c r="G54" s="115">
        <v>1306.1099999999999</v>
      </c>
      <c r="H54" s="116">
        <v>1140.3</v>
      </c>
      <c r="I54" s="116">
        <v>1002</v>
      </c>
      <c r="J54" s="49">
        <v>1149.47</v>
      </c>
      <c r="K54" s="117">
        <v>152.26223990208499</v>
      </c>
      <c r="L54" s="119">
        <v>3.8226825331983801E-2</v>
      </c>
      <c r="M54" s="53">
        <v>0.92299077112433003</v>
      </c>
    </row>
    <row r="55" spans="1:13" x14ac:dyDescent="0.35">
      <c r="A55" s="118" t="s">
        <v>177</v>
      </c>
      <c r="B55" s="115">
        <v>1629.56</v>
      </c>
      <c r="C55" s="116">
        <v>1473.09</v>
      </c>
      <c r="D55" s="116">
        <v>1837.91</v>
      </c>
      <c r="E55" s="49">
        <v>1646.8533333333332</v>
      </c>
      <c r="F55" s="117">
        <v>183.02377614215806</v>
      </c>
      <c r="G55" s="115">
        <v>1202.99</v>
      </c>
      <c r="H55" s="116">
        <v>991.69</v>
      </c>
      <c r="I55" s="116">
        <v>808.59</v>
      </c>
      <c r="J55" s="49">
        <v>1001.0900000000001</v>
      </c>
      <c r="K55" s="117">
        <v>197.36795585909996</v>
      </c>
      <c r="L55" s="119">
        <v>-0.61194875294378104</v>
      </c>
      <c r="M55" s="53">
        <v>4.41390791946056E-2</v>
      </c>
    </row>
  </sheetData>
  <mergeCells count="4">
    <mergeCell ref="B6:M6"/>
    <mergeCell ref="B7:F7"/>
    <mergeCell ref="G7:K7"/>
    <mergeCell ref="L7:M7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1A59B-B785-45F2-823D-C2BD58B394BA}">
  <dimension ref="A1:A3"/>
  <sheetViews>
    <sheetView workbookViewId="0">
      <selection activeCell="K27" sqref="K27"/>
    </sheetView>
  </sheetViews>
  <sheetFormatPr defaultColWidth="10.90625" defaultRowHeight="14.5" x14ac:dyDescent="0.35"/>
  <sheetData>
    <row r="1" spans="1:1" ht="15.5" x14ac:dyDescent="0.35">
      <c r="A1" s="106" t="s">
        <v>122</v>
      </c>
    </row>
    <row r="3" spans="1:1" x14ac:dyDescent="0.35">
      <c r="A3" s="4" t="s">
        <v>50</v>
      </c>
    </row>
  </sheetData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B638-D95C-4121-812C-9225012D61B9}">
  <dimension ref="A1:P16"/>
  <sheetViews>
    <sheetView workbookViewId="0">
      <selection activeCell="A5" sqref="A5:O16"/>
    </sheetView>
  </sheetViews>
  <sheetFormatPr defaultColWidth="10.90625" defaultRowHeight="14.5" x14ac:dyDescent="0.35"/>
  <cols>
    <col min="14" max="14" width="22" customWidth="1"/>
    <col min="15" max="15" width="21.7265625" customWidth="1"/>
  </cols>
  <sheetData>
    <row r="1" spans="1:16" x14ac:dyDescent="0.35">
      <c r="A1" s="61" t="s">
        <v>67</v>
      </c>
    </row>
    <row r="2" spans="1:16" x14ac:dyDescent="0.35">
      <c r="A2" s="61" t="s">
        <v>29</v>
      </c>
    </row>
    <row r="5" spans="1:16" x14ac:dyDescent="0.35">
      <c r="A5" s="41"/>
      <c r="B5" s="134" t="s">
        <v>2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6"/>
      <c r="P5" s="52"/>
    </row>
    <row r="6" spans="1:16" ht="16" x14ac:dyDescent="0.35">
      <c r="A6" s="41"/>
      <c r="B6" s="122" t="s">
        <v>79</v>
      </c>
      <c r="C6" s="123"/>
      <c r="D6" s="123"/>
      <c r="E6" s="124"/>
      <c r="F6" s="122" t="s">
        <v>80</v>
      </c>
      <c r="G6" s="123"/>
      <c r="H6" s="123"/>
      <c r="I6" s="123"/>
      <c r="J6" s="122" t="s">
        <v>17</v>
      </c>
      <c r="K6" s="123"/>
      <c r="L6" s="123"/>
      <c r="M6" s="123"/>
      <c r="N6" s="122" t="s">
        <v>81</v>
      </c>
      <c r="O6" s="123"/>
      <c r="P6" s="52"/>
    </row>
    <row r="7" spans="1:16" ht="28" x14ac:dyDescent="0.35">
      <c r="A7" s="45" t="s">
        <v>76</v>
      </c>
      <c r="B7" s="44" t="s">
        <v>77</v>
      </c>
      <c r="C7" s="38" t="s">
        <v>78</v>
      </c>
      <c r="D7" s="46" t="s">
        <v>1</v>
      </c>
      <c r="E7" s="50" t="s">
        <v>9</v>
      </c>
      <c r="F7" s="44" t="s">
        <v>77</v>
      </c>
      <c r="G7" s="38" t="s">
        <v>78</v>
      </c>
      <c r="H7" s="46" t="s">
        <v>1</v>
      </c>
      <c r="I7" s="45" t="s">
        <v>9</v>
      </c>
      <c r="J7" s="44" t="s">
        <v>77</v>
      </c>
      <c r="K7" s="38" t="s">
        <v>78</v>
      </c>
      <c r="L7" s="46" t="s">
        <v>1</v>
      </c>
      <c r="M7" s="45" t="s">
        <v>9</v>
      </c>
      <c r="N7" s="44" t="s">
        <v>82</v>
      </c>
      <c r="O7" s="38" t="s">
        <v>83</v>
      </c>
      <c r="P7" s="52"/>
    </row>
    <row r="8" spans="1:16" x14ac:dyDescent="0.35">
      <c r="A8" s="47">
        <v>12155</v>
      </c>
      <c r="B8" s="48">
        <v>1013.33</v>
      </c>
      <c r="C8" s="49">
        <v>660.6</v>
      </c>
      <c r="D8" s="49">
        <f>AVERAGE(B8:C8)</f>
        <v>836.96500000000003</v>
      </c>
      <c r="E8" s="51">
        <f>_xlfn.STDEV.S(B8:C8)</f>
        <v>249.41777492793082</v>
      </c>
      <c r="F8" s="48">
        <v>8232.61</v>
      </c>
      <c r="G8" s="49">
        <v>7602.16</v>
      </c>
      <c r="H8" s="49">
        <f t="shared" ref="H8:H16" si="0">AVERAGE(F8:G8)</f>
        <v>7917.3850000000002</v>
      </c>
      <c r="I8" s="51">
        <f t="shared" ref="I8:I16" si="1">_xlfn.STDEV.S(F8:G8)</f>
        <v>445.79547019905942</v>
      </c>
      <c r="J8" s="48">
        <v>5832.44</v>
      </c>
      <c r="K8" s="49">
        <v>7498.7</v>
      </c>
      <c r="L8" s="49">
        <f t="shared" ref="L8:L16" si="2">AVERAGE(J8:K8)</f>
        <v>6665.57</v>
      </c>
      <c r="M8" s="51">
        <f t="shared" ref="M8:M16" si="3">_xlfn.STDEV.S(J8:K8)</f>
        <v>1178.2237452198976</v>
      </c>
      <c r="N8" s="54">
        <v>4.2576204622479701E-44</v>
      </c>
      <c r="O8" s="54">
        <v>0.21612994093391799</v>
      </c>
      <c r="P8" s="52"/>
    </row>
    <row r="9" spans="1:16" x14ac:dyDescent="0.35">
      <c r="A9" s="47" t="s">
        <v>68</v>
      </c>
      <c r="B9" s="48">
        <v>913.18</v>
      </c>
      <c r="C9" s="49">
        <v>461.1</v>
      </c>
      <c r="D9" s="49">
        <f t="shared" ref="D9:D16" si="4">AVERAGE(B9:C9)</f>
        <v>687.14</v>
      </c>
      <c r="E9" s="51">
        <f t="shared" ref="E9:E16" si="5">_xlfn.STDEV.S(B9:C9)</f>
        <v>319.66883363881453</v>
      </c>
      <c r="F9" s="48">
        <v>10866.7</v>
      </c>
      <c r="G9" s="49">
        <v>9514.33</v>
      </c>
      <c r="H9" s="49">
        <f t="shared" si="0"/>
        <v>10190.514999999999</v>
      </c>
      <c r="I9" s="51">
        <f t="shared" si="1"/>
        <v>956.26999767325185</v>
      </c>
      <c r="J9" s="48">
        <v>4337.1499999999996</v>
      </c>
      <c r="K9" s="49">
        <v>4707.2700000000004</v>
      </c>
      <c r="L9" s="49">
        <f t="shared" si="2"/>
        <v>4522.21</v>
      </c>
      <c r="M9" s="51">
        <f t="shared" si="3"/>
        <v>261.71436185276553</v>
      </c>
      <c r="N9" s="53">
        <v>6.7543035115988695E-39</v>
      </c>
      <c r="O9" s="54">
        <v>1.4320765493857201E-8</v>
      </c>
      <c r="P9" s="52"/>
    </row>
    <row r="10" spans="1:16" x14ac:dyDescent="0.35">
      <c r="A10" s="47" t="s">
        <v>69</v>
      </c>
      <c r="B10" s="48">
        <v>635.30999999999995</v>
      </c>
      <c r="C10" s="49">
        <v>329.01</v>
      </c>
      <c r="D10" s="49">
        <f t="shared" si="4"/>
        <v>482.15999999999997</v>
      </c>
      <c r="E10" s="51">
        <f t="shared" si="5"/>
        <v>216.58680707743957</v>
      </c>
      <c r="F10" s="48">
        <v>5423.66</v>
      </c>
      <c r="G10" s="49">
        <v>4891.18</v>
      </c>
      <c r="H10" s="49">
        <f t="shared" si="0"/>
        <v>5157.42</v>
      </c>
      <c r="I10" s="51">
        <f t="shared" si="1"/>
        <v>376.52021884621252</v>
      </c>
      <c r="J10" s="48">
        <v>3067.64</v>
      </c>
      <c r="K10" s="49">
        <v>3318.11</v>
      </c>
      <c r="L10" s="49">
        <f t="shared" si="2"/>
        <v>3192.875</v>
      </c>
      <c r="M10" s="51">
        <f t="shared" si="3"/>
        <v>177.10903548379474</v>
      </c>
      <c r="N10" s="53">
        <v>3.10689338708843E-32</v>
      </c>
      <c r="O10" s="54">
        <v>4.2393880262547602E-4</v>
      </c>
      <c r="P10" s="52"/>
    </row>
    <row r="11" spans="1:16" x14ac:dyDescent="0.35">
      <c r="A11" s="47" t="s">
        <v>70</v>
      </c>
      <c r="B11" s="48">
        <v>457.51</v>
      </c>
      <c r="C11" s="49">
        <v>268.25</v>
      </c>
      <c r="D11" s="49">
        <f t="shared" si="4"/>
        <v>362.88</v>
      </c>
      <c r="E11" s="51">
        <f t="shared" si="5"/>
        <v>133.82702940736596</v>
      </c>
      <c r="F11" s="48">
        <v>3254.38</v>
      </c>
      <c r="G11" s="49">
        <v>3268.45</v>
      </c>
      <c r="H11" s="49">
        <f t="shared" si="0"/>
        <v>3261.415</v>
      </c>
      <c r="I11" s="51">
        <f t="shared" si="1"/>
        <v>9.9489924112945172</v>
      </c>
      <c r="J11" s="48">
        <v>1908.74</v>
      </c>
      <c r="K11" s="49">
        <v>2219.63</v>
      </c>
      <c r="L11" s="49">
        <f t="shared" si="2"/>
        <v>2064.1849999999999</v>
      </c>
      <c r="M11" s="51">
        <f t="shared" si="3"/>
        <v>219.83242720308584</v>
      </c>
      <c r="N11" s="53">
        <v>6.3848459383426897E-34</v>
      </c>
      <c r="O11" s="54">
        <v>2.0302037091744301E-3</v>
      </c>
      <c r="P11" s="52"/>
    </row>
    <row r="12" spans="1:16" x14ac:dyDescent="0.35">
      <c r="A12" s="47" t="s">
        <v>71</v>
      </c>
      <c r="B12" s="48">
        <v>524.23</v>
      </c>
      <c r="C12" s="49">
        <v>270.14999999999998</v>
      </c>
      <c r="D12" s="49">
        <f t="shared" si="4"/>
        <v>397.19</v>
      </c>
      <c r="E12" s="51">
        <f t="shared" si="5"/>
        <v>179.66169096387796</v>
      </c>
      <c r="F12" s="48">
        <v>3983.2</v>
      </c>
      <c r="G12" s="49">
        <v>3766.34</v>
      </c>
      <c r="H12" s="49">
        <f t="shared" si="0"/>
        <v>3874.77</v>
      </c>
      <c r="I12" s="51">
        <f t="shared" si="1"/>
        <v>153.34317656811447</v>
      </c>
      <c r="J12" s="48">
        <v>1990.38</v>
      </c>
      <c r="K12" s="49">
        <v>2001.57</v>
      </c>
      <c r="L12" s="49">
        <f t="shared" si="2"/>
        <v>1995.9749999999999</v>
      </c>
      <c r="M12" s="51">
        <f t="shared" si="3"/>
        <v>7.9125248814773448</v>
      </c>
      <c r="N12" s="53">
        <v>5.8498862088649102E-30</v>
      </c>
      <c r="O12" s="54">
        <v>4.1106320275969702E-7</v>
      </c>
      <c r="P12" s="52"/>
    </row>
    <row r="13" spans="1:16" x14ac:dyDescent="0.35">
      <c r="A13" s="47" t="s">
        <v>72</v>
      </c>
      <c r="B13" s="48">
        <v>280.85000000000002</v>
      </c>
      <c r="C13" s="49">
        <v>169.76</v>
      </c>
      <c r="D13" s="49">
        <f t="shared" si="4"/>
        <v>225.30500000000001</v>
      </c>
      <c r="E13" s="51">
        <f t="shared" si="5"/>
        <v>78.55249232201362</v>
      </c>
      <c r="F13" s="48">
        <v>1870.05</v>
      </c>
      <c r="G13" s="49">
        <v>2246.4899999999998</v>
      </c>
      <c r="H13" s="49">
        <f t="shared" si="0"/>
        <v>2058.27</v>
      </c>
      <c r="I13" s="51">
        <f t="shared" si="1"/>
        <v>266.18327670986383</v>
      </c>
      <c r="J13" s="48">
        <v>832.57</v>
      </c>
      <c r="K13" s="49">
        <v>962.01</v>
      </c>
      <c r="L13" s="49">
        <f t="shared" si="2"/>
        <v>897.29</v>
      </c>
      <c r="M13" s="51">
        <f t="shared" si="3"/>
        <v>91.527901756786676</v>
      </c>
      <c r="N13" s="53">
        <v>4.0001595421422299E-32</v>
      </c>
      <c r="O13" s="54">
        <v>7.9744491443277196E-7</v>
      </c>
      <c r="P13" s="52"/>
    </row>
    <row r="14" spans="1:16" x14ac:dyDescent="0.35">
      <c r="A14" s="47" t="s">
        <v>73</v>
      </c>
      <c r="B14" s="48">
        <v>526.77</v>
      </c>
      <c r="C14" s="49">
        <v>460.85</v>
      </c>
      <c r="D14" s="49">
        <f t="shared" si="4"/>
        <v>493.81</v>
      </c>
      <c r="E14" s="51">
        <f t="shared" si="5"/>
        <v>46.612479015817179</v>
      </c>
      <c r="F14" s="48">
        <v>7863.17</v>
      </c>
      <c r="G14" s="49">
        <v>6940.48</v>
      </c>
      <c r="H14" s="49">
        <f t="shared" si="0"/>
        <v>7401.8249999999998</v>
      </c>
      <c r="I14" s="51">
        <f t="shared" si="1"/>
        <v>652.44035593301589</v>
      </c>
      <c r="J14" s="48">
        <v>3394.54</v>
      </c>
      <c r="K14" s="49">
        <v>3712.86</v>
      </c>
      <c r="L14" s="49">
        <f t="shared" si="2"/>
        <v>3553.7</v>
      </c>
      <c r="M14" s="51">
        <f t="shared" si="3"/>
        <v>225.08623058730194</v>
      </c>
      <c r="N14" s="53">
        <v>9.1348536137553203E-83</v>
      </c>
      <c r="O14" s="54">
        <v>3.0680771880647501E-7</v>
      </c>
      <c r="P14" s="52"/>
    </row>
    <row r="15" spans="1:16" x14ac:dyDescent="0.35">
      <c r="A15" s="47" t="s">
        <v>74</v>
      </c>
      <c r="B15" s="48">
        <v>315.31</v>
      </c>
      <c r="C15" s="49">
        <v>202.08</v>
      </c>
      <c r="D15" s="49">
        <f t="shared" si="4"/>
        <v>258.69499999999999</v>
      </c>
      <c r="E15" s="51">
        <f t="shared" si="5"/>
        <v>80.065700833752928</v>
      </c>
      <c r="F15" s="48">
        <v>1960.33</v>
      </c>
      <c r="G15" s="49">
        <v>2196.0100000000002</v>
      </c>
      <c r="H15" s="49">
        <f t="shared" si="0"/>
        <v>2078.17</v>
      </c>
      <c r="I15" s="51">
        <f t="shared" si="1"/>
        <v>166.65092619004574</v>
      </c>
      <c r="J15" s="48">
        <v>872.69</v>
      </c>
      <c r="K15" s="49">
        <v>1048.8399999999999</v>
      </c>
      <c r="L15" s="49">
        <f t="shared" si="2"/>
        <v>960.76499999999999</v>
      </c>
      <c r="M15" s="51">
        <f t="shared" si="3"/>
        <v>124.55685950601026</v>
      </c>
      <c r="N15" s="53">
        <v>1.5915159683902299E-33</v>
      </c>
      <c r="O15" s="54">
        <v>3.1825501483165301E-6</v>
      </c>
      <c r="P15" s="52"/>
    </row>
    <row r="16" spans="1:16" x14ac:dyDescent="0.35">
      <c r="A16" s="47" t="s">
        <v>75</v>
      </c>
      <c r="B16" s="48">
        <v>328.85</v>
      </c>
      <c r="C16" s="49">
        <v>277.74</v>
      </c>
      <c r="D16" s="49">
        <f t="shared" si="4"/>
        <v>303.29500000000002</v>
      </c>
      <c r="E16" s="51">
        <f t="shared" si="5"/>
        <v>36.140227586444453</v>
      </c>
      <c r="F16" s="48">
        <v>2807.33</v>
      </c>
      <c r="G16" s="49">
        <v>3215.57</v>
      </c>
      <c r="H16" s="49">
        <f t="shared" si="0"/>
        <v>3011.45</v>
      </c>
      <c r="I16" s="51">
        <f t="shared" si="1"/>
        <v>288.66927235159636</v>
      </c>
      <c r="J16" s="48">
        <v>1271.58</v>
      </c>
      <c r="K16" s="49">
        <v>1467.85</v>
      </c>
      <c r="L16" s="49">
        <f t="shared" si="2"/>
        <v>1369.7149999999999</v>
      </c>
      <c r="M16" s="51">
        <f t="shared" si="3"/>
        <v>138.78384794348366</v>
      </c>
      <c r="N16" s="53">
        <v>8.9241107714500904E-50</v>
      </c>
      <c r="O16" s="54">
        <v>1.26979855125543E-6</v>
      </c>
      <c r="P16" s="52"/>
    </row>
  </sheetData>
  <mergeCells count="5">
    <mergeCell ref="N6:O6"/>
    <mergeCell ref="B5:O5"/>
    <mergeCell ref="B6:E6"/>
    <mergeCell ref="F6:I6"/>
    <mergeCell ref="J6:M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 1b</vt:lpstr>
      <vt:lpstr>Fig. 2a-b</vt:lpstr>
      <vt:lpstr>Fig. 2c-d</vt:lpstr>
      <vt:lpstr>Fig. 3c</vt:lpstr>
      <vt:lpstr>Fig. 4a</vt:lpstr>
      <vt:lpstr>Fig. 4b</vt:lpstr>
      <vt:lpstr>Fig. 5b</vt:lpstr>
      <vt:lpstr>Fig. 5c</vt:lpstr>
      <vt:lpstr>Fig. 6</vt:lpstr>
      <vt:lpstr>Fig. 7c</vt:lpstr>
      <vt:lpstr>Table 2</vt:lpstr>
      <vt:lpstr>Supplementary Fig. 1</vt:lpstr>
      <vt:lpstr>Supplementary Fig. 3</vt:lpstr>
      <vt:lpstr>Supplementary Fig. 4</vt:lpstr>
      <vt:lpstr>Supplementary Fig.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Hocq</dc:creator>
  <cp:lastModifiedBy>Chuanfu An</cp:lastModifiedBy>
  <dcterms:created xsi:type="dcterms:W3CDTF">2015-06-05T18:19:34Z</dcterms:created>
  <dcterms:modified xsi:type="dcterms:W3CDTF">2025-04-10T14:28:59Z</dcterms:modified>
</cp:coreProperties>
</file>