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ysi\OneDrive\Documents\Research\Manuscript\2021 Wesley Cefsoludin\Nat Com\2nd revision\"/>
    </mc:Choice>
  </mc:AlternateContent>
  <xr:revisionPtr revIDLastSave="0" documentId="13_ncr:1_{CCDA9022-2406-4201-8515-6F7E74D94037}" xr6:coauthVersionLast="47" xr6:coauthVersionMax="47" xr10:uidLastSave="{00000000-0000-0000-0000-000000000000}"/>
  <bookViews>
    <workbookView xWindow="770" yWindow="280" windowWidth="17530" windowHeight="10920" xr2:uid="{51863A00-6710-4006-B5FA-A6F4F3DEE1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8" i="1" l="1"/>
  <c r="K107" i="1"/>
  <c r="K106" i="1"/>
  <c r="E107" i="1"/>
  <c r="E108" i="1"/>
  <c r="E106" i="1"/>
  <c r="F99" i="1" l="1"/>
  <c r="M77" i="1"/>
  <c r="M76" i="1"/>
  <c r="M75" i="1"/>
  <c r="M101" i="1"/>
  <c r="M100" i="1"/>
  <c r="M99" i="1"/>
  <c r="E101" i="1"/>
  <c r="E100" i="1"/>
  <c r="E99" i="1"/>
  <c r="M95" i="1"/>
  <c r="M94" i="1"/>
  <c r="M93" i="1"/>
  <c r="E95" i="1"/>
  <c r="E94" i="1"/>
  <c r="E93" i="1"/>
  <c r="M89" i="1"/>
  <c r="M88" i="1"/>
  <c r="M87" i="1"/>
  <c r="E89" i="1"/>
  <c r="E88" i="1"/>
  <c r="E87" i="1"/>
  <c r="M83" i="1"/>
  <c r="M82" i="1"/>
  <c r="M81" i="1"/>
  <c r="E83" i="1"/>
  <c r="E82" i="1"/>
  <c r="E81" i="1"/>
  <c r="E76" i="1"/>
  <c r="E77" i="1"/>
  <c r="E75" i="1"/>
  <c r="M71" i="1"/>
  <c r="M70" i="1"/>
  <c r="M69" i="1"/>
  <c r="N65" i="1"/>
  <c r="O65" i="1" s="1"/>
  <c r="N64" i="1"/>
  <c r="O64" i="1" s="1"/>
  <c r="N63" i="1"/>
  <c r="O63" i="1" s="1"/>
  <c r="M65" i="1"/>
  <c r="M64" i="1"/>
  <c r="M63" i="1"/>
  <c r="E64" i="1"/>
  <c r="E65" i="1"/>
  <c r="E63" i="1"/>
  <c r="E70" i="1"/>
  <c r="E71" i="1"/>
  <c r="E69" i="1"/>
  <c r="F64" i="1"/>
  <c r="G64" i="1" s="1"/>
  <c r="F63" i="1"/>
  <c r="G63" i="1" s="1"/>
  <c r="F65" i="1"/>
  <c r="G65" i="1" s="1"/>
  <c r="H65" i="1" l="1"/>
  <c r="H63" i="1"/>
  <c r="H64" i="1"/>
  <c r="P64" i="1"/>
  <c r="P65" i="1"/>
  <c r="P63" i="1"/>
  <c r="O46" i="1"/>
  <c r="M46" i="1"/>
  <c r="L46" i="1"/>
  <c r="F46" i="1"/>
  <c r="E46" i="1"/>
  <c r="N45" i="1"/>
  <c r="G45" i="1"/>
  <c r="N44" i="1"/>
  <c r="G44" i="1"/>
  <c r="N43" i="1"/>
  <c r="G43" i="1"/>
  <c r="M42" i="1"/>
  <c r="L42" i="1"/>
  <c r="F42" i="1"/>
  <c r="E42" i="1"/>
  <c r="N41" i="1"/>
  <c r="G41" i="1"/>
  <c r="N40" i="1"/>
  <c r="G40" i="1"/>
  <c r="N39" i="1"/>
  <c r="G39" i="1"/>
  <c r="M38" i="1"/>
  <c r="L38" i="1"/>
  <c r="F38" i="1"/>
  <c r="E38" i="1"/>
  <c r="N37" i="1"/>
  <c r="G37" i="1"/>
  <c r="N36" i="1"/>
  <c r="G36" i="1"/>
  <c r="N35" i="1"/>
  <c r="G35" i="1"/>
  <c r="M34" i="1"/>
  <c r="L34" i="1"/>
  <c r="F34" i="1"/>
  <c r="E34" i="1"/>
  <c r="N33" i="1"/>
  <c r="G33" i="1"/>
  <c r="N32" i="1"/>
  <c r="G32" i="1"/>
  <c r="N31" i="1"/>
  <c r="G31" i="1"/>
  <c r="M30" i="1"/>
  <c r="L30" i="1"/>
  <c r="F30" i="1"/>
  <c r="E30" i="1"/>
  <c r="N29" i="1"/>
  <c r="G29" i="1"/>
  <c r="N28" i="1"/>
  <c r="G28" i="1"/>
  <c r="N27" i="1"/>
  <c r="G27" i="1"/>
  <c r="M26" i="1"/>
  <c r="L26" i="1"/>
  <c r="F26" i="1"/>
  <c r="E26" i="1"/>
  <c r="N25" i="1"/>
  <c r="G25" i="1"/>
  <c r="N24" i="1"/>
  <c r="G24" i="1"/>
  <c r="N23" i="1"/>
  <c r="G23" i="1"/>
  <c r="M22" i="1"/>
  <c r="L22" i="1"/>
  <c r="F22" i="1"/>
  <c r="E22" i="1"/>
  <c r="N21" i="1"/>
  <c r="G21" i="1"/>
  <c r="N20" i="1"/>
  <c r="G20" i="1"/>
  <c r="N19" i="1"/>
  <c r="G19" i="1"/>
  <c r="M18" i="1"/>
  <c r="L18" i="1"/>
  <c r="F18" i="1"/>
  <c r="E18" i="1"/>
  <c r="N17" i="1"/>
  <c r="G17" i="1"/>
  <c r="N16" i="1"/>
  <c r="G16" i="1"/>
  <c r="N15" i="1"/>
  <c r="G15" i="1"/>
  <c r="M14" i="1"/>
  <c r="L14" i="1"/>
  <c r="F14" i="1"/>
  <c r="E14" i="1"/>
  <c r="N13" i="1"/>
  <c r="G13" i="1"/>
  <c r="N12" i="1"/>
  <c r="G12" i="1"/>
  <c r="N11" i="1"/>
  <c r="G11" i="1"/>
  <c r="G26" i="1" l="1"/>
  <c r="H25" i="1" s="1"/>
  <c r="H26" i="1" s="1"/>
  <c r="G42" i="1"/>
  <c r="H41" i="1" s="1"/>
  <c r="H42" i="1" s="1"/>
  <c r="N34" i="1"/>
  <c r="N22" i="1"/>
  <c r="O21" i="1" s="1"/>
  <c r="O22" i="1" s="1"/>
  <c r="N38" i="1"/>
  <c r="O37" i="1" s="1"/>
  <c r="O38" i="1" s="1"/>
  <c r="G14" i="1"/>
  <c r="H13" i="1" s="1"/>
  <c r="H14" i="1" s="1"/>
  <c r="G30" i="1"/>
  <c r="H29" i="1" s="1"/>
  <c r="H30" i="1" s="1"/>
  <c r="G46" i="1"/>
  <c r="H45" i="1" s="1"/>
  <c r="H46" i="1" s="1"/>
  <c r="N26" i="1"/>
  <c r="O25" i="1" s="1"/>
  <c r="O26" i="1" s="1"/>
  <c r="N14" i="1"/>
  <c r="O13" i="1" s="1"/>
  <c r="O14" i="1" s="1"/>
  <c r="N30" i="1"/>
  <c r="O29" i="1" s="1"/>
  <c r="O30" i="1" s="1"/>
  <c r="N42" i="1"/>
  <c r="O41" i="1" s="1"/>
  <c r="O42" i="1" s="1"/>
  <c r="N46" i="1"/>
  <c r="G18" i="1"/>
  <c r="H17" i="1" s="1"/>
  <c r="H18" i="1" s="1"/>
  <c r="G34" i="1"/>
  <c r="H33" i="1" s="1"/>
  <c r="H34" i="1" s="1"/>
  <c r="N18" i="1"/>
  <c r="O17" i="1" s="1"/>
  <c r="O18" i="1" s="1"/>
  <c r="G22" i="1"/>
  <c r="H21" i="1" s="1"/>
  <c r="H22" i="1" s="1"/>
  <c r="G38" i="1"/>
  <c r="H37" i="1" s="1"/>
  <c r="H38" i="1" s="1"/>
  <c r="O33" i="1"/>
  <c r="O34" i="1" s="1"/>
</calcChain>
</file>

<file path=xl/sharedStrings.xml><?xml version="1.0" encoding="utf-8"?>
<sst xmlns="http://schemas.openxmlformats.org/spreadsheetml/2006/main" count="231" uniqueCount="73">
  <si>
    <t>Plate</t>
  </si>
  <si>
    <t>Relative</t>
  </si>
  <si>
    <t>errEst</t>
  </si>
  <si>
    <t>Sibling</t>
  </si>
  <si>
    <t>All</t>
  </si>
  <si>
    <t>Aunt</t>
  </si>
  <si>
    <t>Niece</t>
  </si>
  <si>
    <t>Cousin</t>
  </si>
  <si>
    <t>G. Aunt</t>
  </si>
  <si>
    <t>G. Niece</t>
  </si>
  <si>
    <t>1st C. 2 R.</t>
  </si>
  <si>
    <t>2nd C. 1 R.</t>
  </si>
  <si>
    <t>2nd C. 2 R.</t>
  </si>
  <si>
    <t>[1,1]</t>
  </si>
  <si>
    <t>[2,2]</t>
  </si>
  <si>
    <t>[3,3]</t>
  </si>
  <si>
    <t>[2,1]</t>
  </si>
  <si>
    <t>[2,3]</t>
  </si>
  <si>
    <t>[1,2]</t>
  </si>
  <si>
    <t>[3,2]</t>
  </si>
  <si>
    <t>[3,1]</t>
  </si>
  <si>
    <t>[1,3]</t>
  </si>
  <si>
    <t>Plate 1</t>
  </si>
  <si>
    <t>Plate 2</t>
  </si>
  <si>
    <t>Plate 3</t>
  </si>
  <si>
    <t>WT</t>
  </si>
  <si>
    <t>dtolC</t>
  </si>
  <si>
    <t>Pole age</t>
  </si>
  <si>
    <t>STD</t>
  </si>
  <si>
    <t>DtolC</t>
  </si>
  <si>
    <t>Weighted mean</t>
  </si>
  <si>
    <t>Time (min.)</t>
  </si>
  <si>
    <t>Colony 5</t>
  </si>
  <si>
    <t>Colony 14</t>
  </si>
  <si>
    <t>Colony 18</t>
  </si>
  <si>
    <t>Colony 22</t>
  </si>
  <si>
    <t>Fig. 2c</t>
  </si>
  <si>
    <t xml:space="preserve">WT </t>
  </si>
  <si>
    <t>dtolC Mutant</t>
  </si>
  <si>
    <t>Fig. 2b</t>
  </si>
  <si>
    <t>Damage</t>
  </si>
  <si>
    <t>Kill</t>
  </si>
  <si>
    <t>Recovery</t>
  </si>
  <si>
    <t>mean</t>
  </si>
  <si>
    <t>std</t>
  </si>
  <si>
    <t>Fig. 4b</t>
  </si>
  <si>
    <t>P(D=2|R_N)</t>
  </si>
  <si>
    <t>P(D=1|R_N)</t>
  </si>
  <si>
    <t>P(D=0|R_N)</t>
  </si>
  <si>
    <t>P(D=0|~R_N)</t>
  </si>
  <si>
    <t>P(D=2|~R_N)</t>
  </si>
  <si>
    <t>Fold Change</t>
  </si>
  <si>
    <t>P(D=1|~R_N)</t>
  </si>
  <si>
    <t>Fold Change STD</t>
  </si>
  <si>
    <t>P(R_N),</t>
  </si>
  <si>
    <t xml:space="preserve"> Weighted mean</t>
  </si>
  <si>
    <t>Null prediction based on Random chance</t>
  </si>
  <si>
    <t>Weighted STD</t>
  </si>
  <si>
    <t>Standard Error</t>
  </si>
  <si>
    <t xml:space="preserve">Draw (D=2|RN=1) line for comparision </t>
  </si>
  <si>
    <t>tolC</t>
  </si>
  <si>
    <t>--</t>
  </si>
  <si>
    <t>Mutual information</t>
  </si>
  <si>
    <t>Error bar</t>
  </si>
  <si>
    <t>Fig. 2d</t>
  </si>
  <si>
    <t>Fig. 3a-c</t>
  </si>
  <si>
    <t>Fig. 3d</t>
  </si>
  <si>
    <t>Fig. 1b</t>
  </si>
  <si>
    <t>C_B</t>
  </si>
  <si>
    <t>C</t>
  </si>
  <si>
    <t>C_net</t>
  </si>
  <si>
    <t>Mutual information in NAT</t>
  </si>
  <si>
    <t>Uncertainty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</si>
</sst>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6B3B6-DCAB-494F-8B01-EACC1F40B688}">
  <dimension ref="A1:AG114"/>
  <sheetViews>
    <sheetView tabSelected="1" topLeftCell="A103" workbookViewId="0">
      <selection activeCell="N107" sqref="N107"/>
    </sheetView>
  </sheetViews>
  <sheetFormatPr defaultRowHeight="14.5" x14ac:dyDescent="0.35"/>
  <sheetData>
    <row r="1" spans="1:33" x14ac:dyDescent="0.35">
      <c r="A1" t="s">
        <v>67</v>
      </c>
    </row>
    <row r="2" spans="1:33" x14ac:dyDescent="0.35">
      <c r="B2" t="s">
        <v>31</v>
      </c>
      <c r="C2">
        <v>0</v>
      </c>
      <c r="D2">
        <v>5</v>
      </c>
      <c r="E2">
        <v>10</v>
      </c>
      <c r="F2">
        <v>15</v>
      </c>
      <c r="G2">
        <v>20</v>
      </c>
      <c r="H2">
        <v>25</v>
      </c>
      <c r="I2">
        <v>30</v>
      </c>
      <c r="J2">
        <v>35</v>
      </c>
      <c r="K2">
        <v>40</v>
      </c>
      <c r="L2">
        <v>45</v>
      </c>
      <c r="M2">
        <v>50</v>
      </c>
      <c r="N2">
        <v>55</v>
      </c>
      <c r="O2">
        <v>60</v>
      </c>
      <c r="P2">
        <v>65</v>
      </c>
      <c r="Q2">
        <v>70</v>
      </c>
      <c r="R2">
        <v>75</v>
      </c>
      <c r="S2">
        <v>80</v>
      </c>
      <c r="T2">
        <v>85</v>
      </c>
      <c r="U2">
        <v>90</v>
      </c>
      <c r="V2">
        <v>95</v>
      </c>
      <c r="W2">
        <v>100</v>
      </c>
      <c r="X2">
        <v>105</v>
      </c>
      <c r="Y2">
        <v>110</v>
      </c>
      <c r="Z2">
        <v>115</v>
      </c>
      <c r="AA2">
        <v>120</v>
      </c>
      <c r="AB2">
        <v>125</v>
      </c>
      <c r="AC2">
        <v>130</v>
      </c>
      <c r="AD2">
        <v>135</v>
      </c>
      <c r="AE2">
        <v>140</v>
      </c>
      <c r="AF2">
        <v>145</v>
      </c>
      <c r="AG2">
        <v>150</v>
      </c>
    </row>
    <row r="3" spans="1:33" x14ac:dyDescent="0.35">
      <c r="B3" t="s">
        <v>32</v>
      </c>
      <c r="C3">
        <v>1</v>
      </c>
      <c r="D3">
        <v>2</v>
      </c>
      <c r="E3">
        <v>2</v>
      </c>
      <c r="F3">
        <v>2</v>
      </c>
      <c r="G3">
        <v>4</v>
      </c>
      <c r="H3">
        <v>6</v>
      </c>
      <c r="I3">
        <v>6</v>
      </c>
      <c r="J3">
        <v>6</v>
      </c>
      <c r="K3">
        <v>6</v>
      </c>
      <c r="L3">
        <v>4</v>
      </c>
      <c r="M3">
        <v>5</v>
      </c>
      <c r="N3">
        <v>4</v>
      </c>
      <c r="O3">
        <v>3</v>
      </c>
      <c r="P3">
        <v>4</v>
      </c>
      <c r="Q3">
        <v>5</v>
      </c>
      <c r="R3">
        <v>4</v>
      </c>
      <c r="S3">
        <v>2</v>
      </c>
      <c r="T3">
        <v>2</v>
      </c>
      <c r="U3">
        <v>3</v>
      </c>
      <c r="V3">
        <v>2</v>
      </c>
      <c r="W3">
        <v>2</v>
      </c>
      <c r="X3">
        <v>2</v>
      </c>
      <c r="Y3">
        <v>3</v>
      </c>
      <c r="Z3">
        <v>3</v>
      </c>
      <c r="AA3">
        <v>3</v>
      </c>
      <c r="AB3">
        <v>3</v>
      </c>
      <c r="AC3">
        <v>5</v>
      </c>
      <c r="AD3">
        <v>5</v>
      </c>
      <c r="AE3">
        <v>4</v>
      </c>
      <c r="AF3">
        <v>4</v>
      </c>
      <c r="AG3">
        <v>7</v>
      </c>
    </row>
    <row r="4" spans="1:33" x14ac:dyDescent="0.35">
      <c r="B4" t="s">
        <v>33</v>
      </c>
      <c r="C4">
        <v>1</v>
      </c>
      <c r="D4">
        <v>2</v>
      </c>
      <c r="E4">
        <v>2</v>
      </c>
      <c r="F4">
        <v>2</v>
      </c>
      <c r="G4">
        <v>3</v>
      </c>
      <c r="H4">
        <v>3</v>
      </c>
      <c r="I4">
        <v>3</v>
      </c>
      <c r="J4">
        <v>3</v>
      </c>
      <c r="K4">
        <v>2</v>
      </c>
      <c r="L4">
        <v>2</v>
      </c>
      <c r="M4">
        <v>3</v>
      </c>
      <c r="N4">
        <v>3</v>
      </c>
      <c r="O4">
        <v>4</v>
      </c>
      <c r="P4">
        <v>4</v>
      </c>
      <c r="Q4">
        <v>5</v>
      </c>
      <c r="R4">
        <v>6</v>
      </c>
      <c r="S4">
        <v>6</v>
      </c>
      <c r="T4">
        <v>6</v>
      </c>
      <c r="U4">
        <v>8</v>
      </c>
      <c r="V4">
        <v>6</v>
      </c>
      <c r="W4">
        <v>8</v>
      </c>
      <c r="X4">
        <v>8</v>
      </c>
      <c r="Y4">
        <v>9</v>
      </c>
      <c r="Z4">
        <v>8</v>
      </c>
      <c r="AA4">
        <v>7</v>
      </c>
      <c r="AB4">
        <v>6</v>
      </c>
      <c r="AC4">
        <v>7</v>
      </c>
      <c r="AD4">
        <v>8</v>
      </c>
      <c r="AE4">
        <v>10</v>
      </c>
      <c r="AF4">
        <v>10</v>
      </c>
      <c r="AG4">
        <v>10</v>
      </c>
    </row>
    <row r="5" spans="1:33" x14ac:dyDescent="0.35">
      <c r="B5" t="s">
        <v>34</v>
      </c>
      <c r="C5">
        <v>1</v>
      </c>
      <c r="D5">
        <v>2</v>
      </c>
      <c r="E5">
        <v>2</v>
      </c>
      <c r="F5">
        <v>2</v>
      </c>
      <c r="G5">
        <v>4</v>
      </c>
      <c r="H5">
        <v>4</v>
      </c>
      <c r="I5">
        <v>5</v>
      </c>
      <c r="J5">
        <v>3</v>
      </c>
      <c r="K5">
        <v>2</v>
      </c>
      <c r="L5">
        <v>2</v>
      </c>
      <c r="M5">
        <v>2</v>
      </c>
      <c r="N5">
        <v>2</v>
      </c>
      <c r="O5">
        <v>3</v>
      </c>
      <c r="P5">
        <v>2</v>
      </c>
      <c r="Q5">
        <v>1</v>
      </c>
      <c r="R5">
        <v>1</v>
      </c>
      <c r="S5">
        <v>1</v>
      </c>
      <c r="T5">
        <v>2</v>
      </c>
      <c r="U5">
        <v>2</v>
      </c>
      <c r="V5">
        <v>2</v>
      </c>
      <c r="W5">
        <v>2</v>
      </c>
      <c r="X5">
        <v>2</v>
      </c>
      <c r="Y5">
        <v>2</v>
      </c>
      <c r="Z5">
        <v>3</v>
      </c>
      <c r="AA5">
        <v>1</v>
      </c>
      <c r="AB5">
        <v>1</v>
      </c>
      <c r="AC5">
        <v>1</v>
      </c>
      <c r="AD5">
        <v>0</v>
      </c>
      <c r="AE5">
        <v>0</v>
      </c>
      <c r="AF5">
        <v>0</v>
      </c>
      <c r="AG5">
        <v>0</v>
      </c>
    </row>
    <row r="6" spans="1:33" x14ac:dyDescent="0.35">
      <c r="B6" t="s">
        <v>35</v>
      </c>
      <c r="C6">
        <v>1</v>
      </c>
      <c r="D6">
        <v>2</v>
      </c>
      <c r="E6">
        <v>2</v>
      </c>
      <c r="F6">
        <v>2</v>
      </c>
      <c r="G6">
        <v>3</v>
      </c>
      <c r="H6">
        <v>3</v>
      </c>
      <c r="I6">
        <v>3</v>
      </c>
      <c r="J6">
        <v>4</v>
      </c>
      <c r="K6">
        <v>3</v>
      </c>
      <c r="L6">
        <v>3</v>
      </c>
      <c r="M6">
        <v>3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</row>
    <row r="8" spans="1:33" x14ac:dyDescent="0.35">
      <c r="A8" t="s">
        <v>39</v>
      </c>
      <c r="I8" t="s">
        <v>36</v>
      </c>
    </row>
    <row r="9" spans="1:33" x14ac:dyDescent="0.35">
      <c r="C9" t="s">
        <v>37</v>
      </c>
      <c r="J9" t="s">
        <v>38</v>
      </c>
    </row>
    <row r="10" spans="1:33" x14ac:dyDescent="0.35">
      <c r="C10" t="s">
        <v>1</v>
      </c>
      <c r="D10" t="s">
        <v>0</v>
      </c>
      <c r="E10" t="s">
        <v>68</v>
      </c>
      <c r="F10" t="s">
        <v>69</v>
      </c>
      <c r="G10" t="s">
        <v>70</v>
      </c>
      <c r="H10" t="s">
        <v>2</v>
      </c>
      <c r="J10" t="s">
        <v>1</v>
      </c>
      <c r="K10" t="s">
        <v>0</v>
      </c>
      <c r="L10" t="s">
        <v>68</v>
      </c>
      <c r="M10" t="s">
        <v>69</v>
      </c>
      <c r="N10" t="s">
        <v>70</v>
      </c>
      <c r="O10" t="s">
        <v>2</v>
      </c>
    </row>
    <row r="11" spans="1:33" x14ac:dyDescent="0.35">
      <c r="A11">
        <v>2</v>
      </c>
      <c r="B11" t="s">
        <v>13</v>
      </c>
      <c r="C11" t="s">
        <v>3</v>
      </c>
      <c r="D11">
        <v>1</v>
      </c>
      <c r="E11">
        <v>4.0000000000000001E-3</v>
      </c>
      <c r="F11">
        <v>0.14799999999999999</v>
      </c>
      <c r="G11">
        <f>ROUND((F11-E11)/(1-E11), 4)</f>
        <v>0.14460000000000001</v>
      </c>
      <c r="J11" t="s">
        <v>3</v>
      </c>
      <c r="K11">
        <v>1</v>
      </c>
      <c r="L11">
        <v>8.2000000000000007E-3</v>
      </c>
      <c r="M11">
        <v>7.4700000000000003E-2</v>
      </c>
      <c r="N11">
        <f>ROUND((M11-L11)/(1-L11), 4)</f>
        <v>6.7000000000000004E-2</v>
      </c>
    </row>
    <row r="12" spans="1:33" x14ac:dyDescent="0.35">
      <c r="C12" t="s">
        <v>3</v>
      </c>
      <c r="D12">
        <v>2</v>
      </c>
      <c r="E12">
        <v>1.2999999999999999E-2</v>
      </c>
      <c r="F12">
        <v>0.1376</v>
      </c>
      <c r="G12">
        <f>ROUND((F12-E12)/(1-E12), 4)</f>
        <v>0.12620000000000001</v>
      </c>
      <c r="H12">
        <v>1.0500000000000001E-2</v>
      </c>
      <c r="J12" t="s">
        <v>3</v>
      </c>
      <c r="K12">
        <v>2</v>
      </c>
      <c r="L12">
        <v>2.5000000000000001E-2</v>
      </c>
      <c r="M12">
        <v>5.6599999999999998E-2</v>
      </c>
      <c r="N12">
        <f>ROUND((M12-L12)/(1-L12), 4)</f>
        <v>3.2399999999999998E-2</v>
      </c>
      <c r="O12">
        <v>9.5999999999999992E-3</v>
      </c>
    </row>
    <row r="13" spans="1:33" x14ac:dyDescent="0.35">
      <c r="C13" t="s">
        <v>3</v>
      </c>
      <c r="D13">
        <v>3</v>
      </c>
      <c r="E13">
        <v>1E-4</v>
      </c>
      <c r="F13">
        <v>4.2099999999999999E-2</v>
      </c>
      <c r="G13">
        <f>ROUND((F13-E13)/(1-E13), 4)</f>
        <v>4.2000000000000003E-2</v>
      </c>
      <c r="H13">
        <f>ROUND(SQRT(((G11-G14)^2+(G12-G14)^2+(G13-G14)^2)/2)/SQRT(3), 4)</f>
        <v>3.1600000000000003E-2</v>
      </c>
      <c r="J13" t="s">
        <v>3</v>
      </c>
      <c r="K13">
        <v>3</v>
      </c>
      <c r="L13">
        <v>6.2300000000000001E-2</v>
      </c>
      <c r="M13">
        <v>0.16930000000000001</v>
      </c>
      <c r="N13">
        <f>ROUND((M13-L13)/(1-L13), 4)</f>
        <v>0.11409999999999999</v>
      </c>
      <c r="O13">
        <f>ROUND(SQRT(((N11-N14)^2+(N12-N14)^2+(N13-N14)^2)/2)/SQRT(3), 4)</f>
        <v>2.3699999999999999E-2</v>
      </c>
    </row>
    <row r="14" spans="1:33" x14ac:dyDescent="0.35">
      <c r="C14" t="s">
        <v>3</v>
      </c>
      <c r="D14" t="s">
        <v>4</v>
      </c>
      <c r="E14">
        <f>ROUND((E11+E12+E13)/3, 4)</f>
        <v>5.7000000000000002E-3</v>
      </c>
      <c r="F14">
        <f>ROUND((F11+F12+F13)/3, 4)</f>
        <v>0.10920000000000001</v>
      </c>
      <c r="G14" s="1">
        <f>ROUND((G11+G12+G13)/3, 4)</f>
        <v>0.1043</v>
      </c>
      <c r="H14" s="1">
        <f>MAX(H12:H13)</f>
        <v>3.1600000000000003E-2</v>
      </c>
      <c r="J14" t="s">
        <v>3</v>
      </c>
      <c r="K14" t="s">
        <v>4</v>
      </c>
      <c r="L14">
        <f>ROUND((L11+L12+L13)/3, 4)</f>
        <v>3.1800000000000002E-2</v>
      </c>
      <c r="M14">
        <f>ROUND((M11+M12+M13)/3, 4)</f>
        <v>0.1002</v>
      </c>
      <c r="N14" s="1">
        <f>ROUND((N11+N12+N13)/3, 4)</f>
        <v>7.1199999999999999E-2</v>
      </c>
      <c r="O14" s="1">
        <f>MAX(O12:O13)</f>
        <v>2.3699999999999999E-2</v>
      </c>
    </row>
    <row r="15" spans="1:33" x14ac:dyDescent="0.35">
      <c r="A15">
        <v>3</v>
      </c>
      <c r="B15" t="s">
        <v>16</v>
      </c>
      <c r="C15" t="s">
        <v>5</v>
      </c>
      <c r="D15">
        <v>1</v>
      </c>
      <c r="E15">
        <v>3.5400000000000001E-2</v>
      </c>
      <c r="F15">
        <v>6.8099999999999994E-2</v>
      </c>
      <c r="G15">
        <f>ROUND((F15-E15)/(1-E15), 4)</f>
        <v>3.39E-2</v>
      </c>
      <c r="J15" t="s">
        <v>5</v>
      </c>
      <c r="K15">
        <v>1</v>
      </c>
      <c r="L15">
        <v>7.4999999999999997E-3</v>
      </c>
      <c r="M15">
        <v>8.8499999999999995E-2</v>
      </c>
      <c r="N15">
        <f>ROUND((M15-L15)/(1-L15), 4)</f>
        <v>8.1600000000000006E-2</v>
      </c>
    </row>
    <row r="16" spans="1:33" x14ac:dyDescent="0.35">
      <c r="C16" t="s">
        <v>5</v>
      </c>
      <c r="D16">
        <v>2</v>
      </c>
      <c r="E16">
        <v>6.0000000000000001E-3</v>
      </c>
      <c r="F16">
        <v>6.0299999999999999E-2</v>
      </c>
      <c r="G16">
        <f>ROUND((F16-E16)/(1-E16), 4)</f>
        <v>5.4600000000000003E-2</v>
      </c>
      <c r="H16">
        <v>1.0699999999999999E-2</v>
      </c>
      <c r="J16" t="s">
        <v>5</v>
      </c>
      <c r="K16">
        <v>2</v>
      </c>
      <c r="L16">
        <v>-2.3699999999999999E-2</v>
      </c>
      <c r="M16">
        <v>5.1999999999999998E-2</v>
      </c>
      <c r="N16">
        <f>ROUND((M16-L16)/(1-L16), 4)</f>
        <v>7.3899999999999993E-2</v>
      </c>
      <c r="O16">
        <v>1.03E-2</v>
      </c>
    </row>
    <row r="17" spans="1:18" x14ac:dyDescent="0.35">
      <c r="C17" t="s">
        <v>5</v>
      </c>
      <c r="D17">
        <v>3</v>
      </c>
      <c r="E17">
        <v>1.5599999999999999E-2</v>
      </c>
      <c r="F17">
        <v>-8.3000000000000001E-3</v>
      </c>
      <c r="G17">
        <f>ROUND((F17-E17)/(1-E17), 4)</f>
        <v>-2.4299999999999999E-2</v>
      </c>
      <c r="H17">
        <f>ROUND(SQRT(((G15-G18)^2+(G16-G18)^2+(G17-G18)^2)/2)/SQRT(3), 4)</f>
        <v>2.3599999999999999E-2</v>
      </c>
      <c r="J17" t="s">
        <v>5</v>
      </c>
      <c r="K17">
        <v>3</v>
      </c>
      <c r="L17">
        <v>2.8000000000000001E-2</v>
      </c>
      <c r="M17">
        <v>9.5699999999999993E-2</v>
      </c>
      <c r="N17">
        <f>ROUND((M17-L17)/(1-L17), 4)</f>
        <v>6.9699999999999998E-2</v>
      </c>
      <c r="O17">
        <f>ROUND(SQRT(((N15-N18)^2+(N16-N18)^2+(N17-N18)^2)/2)/SQRT(3), 4)</f>
        <v>3.5000000000000001E-3</v>
      </c>
    </row>
    <row r="18" spans="1:18" x14ac:dyDescent="0.35">
      <c r="C18" t="s">
        <v>5</v>
      </c>
      <c r="D18" t="s">
        <v>4</v>
      </c>
      <c r="E18">
        <f>ROUND((E15+E16+E17)/3, 4)</f>
        <v>1.9E-2</v>
      </c>
      <c r="F18">
        <f>ROUND((F15+F16+F17)/3, 4)</f>
        <v>0.04</v>
      </c>
      <c r="G18" s="1">
        <f>ROUND((G15+G16+G17)/3, 4)</f>
        <v>2.1399999999999999E-2</v>
      </c>
      <c r="H18" s="1">
        <f>MAX(H16:H17)</f>
        <v>2.3599999999999999E-2</v>
      </c>
      <c r="J18" t="s">
        <v>5</v>
      </c>
      <c r="K18" t="s">
        <v>4</v>
      </c>
      <c r="L18">
        <f>ROUND((L15+L16+L17)/3, 4)</f>
        <v>3.8999999999999998E-3</v>
      </c>
      <c r="M18">
        <f>ROUND((M15+M16+M17)/3, 4)</f>
        <v>7.8700000000000006E-2</v>
      </c>
      <c r="N18" s="1">
        <f>ROUND((N15+N16+N17)/3, 4)</f>
        <v>7.51E-2</v>
      </c>
      <c r="O18" s="1">
        <f>MAX(O16:O17)</f>
        <v>1.03E-2</v>
      </c>
    </row>
    <row r="19" spans="1:18" x14ac:dyDescent="0.35">
      <c r="A19">
        <v>3</v>
      </c>
      <c r="B19" t="s">
        <v>18</v>
      </c>
      <c r="C19" t="s">
        <v>6</v>
      </c>
      <c r="D19">
        <v>1</v>
      </c>
      <c r="E19">
        <v>6.59E-2</v>
      </c>
      <c r="F19">
        <v>7.4800000000000005E-2</v>
      </c>
      <c r="G19">
        <f>ROUND((F19-E19)/(1-E19), 4)</f>
        <v>9.4999999999999998E-3</v>
      </c>
      <c r="J19" t="s">
        <v>6</v>
      </c>
      <c r="K19">
        <v>1</v>
      </c>
      <c r="L19">
        <v>2.5000000000000001E-3</v>
      </c>
      <c r="M19">
        <v>9.6600000000000005E-2</v>
      </c>
      <c r="N19">
        <f>ROUND((M19-L19)/(1-L19), 4)</f>
        <v>9.4299999999999995E-2</v>
      </c>
    </row>
    <row r="20" spans="1:18" x14ac:dyDescent="0.35">
      <c r="C20" t="s">
        <v>6</v>
      </c>
      <c r="D20">
        <v>2</v>
      </c>
      <c r="E20">
        <v>3.5000000000000001E-3</v>
      </c>
      <c r="F20">
        <v>5.9700000000000003E-2</v>
      </c>
      <c r="G20">
        <f>ROUND((F20-E20)/(1-E20), 4)</f>
        <v>5.6399999999999999E-2</v>
      </c>
      <c r="H20">
        <v>1.11E-2</v>
      </c>
      <c r="J20" t="s">
        <v>6</v>
      </c>
      <c r="K20">
        <v>2</v>
      </c>
      <c r="L20">
        <v>1.49E-2</v>
      </c>
      <c r="M20">
        <v>7.51E-2</v>
      </c>
      <c r="N20">
        <f>ROUND((M20-L20)/(1-L20), 4)</f>
        <v>6.1100000000000002E-2</v>
      </c>
      <c r="O20">
        <v>1.15E-2</v>
      </c>
    </row>
    <row r="21" spans="1:18" x14ac:dyDescent="0.35">
      <c r="C21" t="s">
        <v>6</v>
      </c>
      <c r="D21">
        <v>3</v>
      </c>
      <c r="E21">
        <v>1.2800000000000001E-2</v>
      </c>
      <c r="F21">
        <v>-2.8999999999999998E-3</v>
      </c>
      <c r="G21">
        <f>ROUND((F21-E21)/(1-E21), 4)</f>
        <v>-1.5900000000000001E-2</v>
      </c>
      <c r="H21">
        <f>ROUND(SQRT(((G19-G22)^2+(G20-G22)^2+(G21-G22)^2)/2)/SQRT(3), 4)</f>
        <v>2.12E-2</v>
      </c>
      <c r="J21" t="s">
        <v>6</v>
      </c>
      <c r="K21">
        <v>3</v>
      </c>
      <c r="L21">
        <v>2.63E-2</v>
      </c>
      <c r="M21">
        <v>9.5699999999999993E-2</v>
      </c>
      <c r="N21">
        <f>ROUND((M21-L21)/(1-L21), 4)</f>
        <v>7.1300000000000002E-2</v>
      </c>
      <c r="O21">
        <f>ROUND(SQRT(((N19-N22)^2+(N20-N22)^2+(N21-N22)^2)/2)/SQRT(3), 4)</f>
        <v>9.7999999999999997E-3</v>
      </c>
    </row>
    <row r="22" spans="1:18" x14ac:dyDescent="0.35">
      <c r="C22" t="s">
        <v>6</v>
      </c>
      <c r="D22" t="s">
        <v>4</v>
      </c>
      <c r="E22">
        <f>ROUND((E19+E20+E21)/3, 4)</f>
        <v>2.7400000000000001E-2</v>
      </c>
      <c r="F22">
        <f>ROUND((F19+F20+F21)/3, 4)</f>
        <v>4.3900000000000002E-2</v>
      </c>
      <c r="G22" s="1">
        <f>ROUND((G19+G20+G21)/3, 4)</f>
        <v>1.67E-2</v>
      </c>
      <c r="H22" s="1">
        <f>MAX(H20:H21)</f>
        <v>2.12E-2</v>
      </c>
      <c r="J22" t="s">
        <v>6</v>
      </c>
      <c r="K22" t="s">
        <v>4</v>
      </c>
      <c r="L22">
        <f>ROUND((L19+L20+L21)/3, 4)</f>
        <v>1.46E-2</v>
      </c>
      <c r="M22">
        <f>ROUND((M19+M20+M21)/3, 4)</f>
        <v>8.9099999999999999E-2</v>
      </c>
      <c r="N22" s="1">
        <f>ROUND((N19+N20+N21)/3, 4)</f>
        <v>7.5600000000000001E-2</v>
      </c>
      <c r="O22" s="1">
        <f>MAX(O20:O21)</f>
        <v>1.15E-2</v>
      </c>
    </row>
    <row r="23" spans="1:18" x14ac:dyDescent="0.35">
      <c r="A23">
        <v>4</v>
      </c>
      <c r="B23" t="s">
        <v>14</v>
      </c>
      <c r="C23" t="s">
        <v>7</v>
      </c>
      <c r="D23">
        <v>1</v>
      </c>
      <c r="E23">
        <v>1.2500000000000001E-2</v>
      </c>
      <c r="F23">
        <v>8.5900000000000004E-2</v>
      </c>
      <c r="G23">
        <f>ROUND((F23-E23)/(1-E23), 4)</f>
        <v>7.4300000000000005E-2</v>
      </c>
      <c r="J23" t="s">
        <v>7</v>
      </c>
      <c r="K23">
        <v>1</v>
      </c>
      <c r="L23">
        <v>-1.4500000000000001E-2</v>
      </c>
      <c r="M23">
        <v>4.1000000000000002E-2</v>
      </c>
      <c r="N23">
        <f>ROUND((M23-L23)/(1-L23), 4)</f>
        <v>5.4699999999999999E-2</v>
      </c>
    </row>
    <row r="24" spans="1:18" x14ac:dyDescent="0.35">
      <c r="C24" t="s">
        <v>7</v>
      </c>
      <c r="D24">
        <v>2</v>
      </c>
      <c r="E24">
        <v>1.54E-2</v>
      </c>
      <c r="F24">
        <v>2.8199999999999999E-2</v>
      </c>
      <c r="G24">
        <f>ROUND((F24-E24)/(1-E24), 4)</f>
        <v>1.2999999999999999E-2</v>
      </c>
      <c r="H24">
        <v>1.0200000000000001E-2</v>
      </c>
      <c r="J24" t="s">
        <v>7</v>
      </c>
      <c r="K24">
        <v>2</v>
      </c>
      <c r="L24">
        <v>-3.2000000000000002E-3</v>
      </c>
      <c r="M24">
        <v>7.8100000000000003E-2</v>
      </c>
      <c r="N24">
        <f>ROUND((M24-L24)/(1-L24), 4)</f>
        <v>8.1000000000000003E-2</v>
      </c>
      <c r="O24">
        <v>1.01E-2</v>
      </c>
    </row>
    <row r="25" spans="1:18" x14ac:dyDescent="0.35">
      <c r="C25" t="s">
        <v>7</v>
      </c>
      <c r="D25">
        <v>3</v>
      </c>
      <c r="E25">
        <v>3.3E-3</v>
      </c>
      <c r="F25">
        <v>2.3699999999999999E-2</v>
      </c>
      <c r="G25">
        <f>ROUND((F25-E25)/(1-E25), 4)</f>
        <v>2.0500000000000001E-2</v>
      </c>
      <c r="H25">
        <f>ROUND(SQRT(((G23-G26)^2+(G24-G26)^2+(G25-G26)^2)/2)/SQRT(3), 4)</f>
        <v>1.9300000000000001E-2</v>
      </c>
      <c r="J25" t="s">
        <v>7</v>
      </c>
      <c r="K25">
        <v>3</v>
      </c>
      <c r="L25">
        <v>4.82E-2</v>
      </c>
      <c r="M25">
        <v>0.1114</v>
      </c>
      <c r="N25">
        <f>ROUND((M25-L25)/(1-L25), 4)</f>
        <v>6.6400000000000001E-2</v>
      </c>
      <c r="O25">
        <f>ROUND(SQRT(((N23-N26)^2+(N24-N26)^2+(N25-N26)^2)/2)/SQRT(3), 4)</f>
        <v>7.6E-3</v>
      </c>
    </row>
    <row r="26" spans="1:18" x14ac:dyDescent="0.35">
      <c r="C26" t="s">
        <v>7</v>
      </c>
      <c r="D26" t="s">
        <v>4</v>
      </c>
      <c r="E26">
        <f>ROUND((E23+E24+E25)/3, 4)</f>
        <v>1.04E-2</v>
      </c>
      <c r="F26">
        <f>ROUND((F23+F24+F25)/3, 4)</f>
        <v>4.5900000000000003E-2</v>
      </c>
      <c r="G26" s="1">
        <f>ROUND((G23+G24+G25)/3, 4)</f>
        <v>3.5900000000000001E-2</v>
      </c>
      <c r="H26" s="1">
        <f>MAX(H24:H25)</f>
        <v>1.9300000000000001E-2</v>
      </c>
      <c r="J26" t="s">
        <v>7</v>
      </c>
      <c r="K26" t="s">
        <v>4</v>
      </c>
      <c r="L26">
        <f>ROUND((L23+L24+L25)/3, 4)</f>
        <v>1.0200000000000001E-2</v>
      </c>
      <c r="M26">
        <f>ROUND((M23+M24+M25)/3, 4)</f>
        <v>7.6799999999999993E-2</v>
      </c>
      <c r="N26" s="1">
        <f>ROUND((N23+N24+N25)/3, 4)</f>
        <v>6.7400000000000002E-2</v>
      </c>
      <c r="O26" s="1">
        <f>MAX(O24:O25)</f>
        <v>1.01E-2</v>
      </c>
    </row>
    <row r="27" spans="1:18" x14ac:dyDescent="0.35">
      <c r="A27">
        <v>4</v>
      </c>
      <c r="B27" t="s">
        <v>20</v>
      </c>
      <c r="C27" t="s">
        <v>8</v>
      </c>
      <c r="D27">
        <v>1</v>
      </c>
      <c r="E27">
        <v>-6.6E-3</v>
      </c>
      <c r="F27">
        <v>2.5600000000000001E-2</v>
      </c>
      <c r="G27">
        <f>ROUND((F27-E27)/(1-E27), 4)</f>
        <v>3.2000000000000001E-2</v>
      </c>
      <c r="J27" t="s">
        <v>8</v>
      </c>
      <c r="K27">
        <v>1</v>
      </c>
      <c r="L27">
        <v>6.4999999999999997E-3</v>
      </c>
      <c r="M27">
        <v>2.3800000000000002E-2</v>
      </c>
      <c r="N27">
        <f>ROUND((M27-L27)/(1-L27), 4)</f>
        <v>1.7399999999999999E-2</v>
      </c>
      <c r="R27" s="2"/>
    </row>
    <row r="28" spans="1:18" x14ac:dyDescent="0.35">
      <c r="C28" t="s">
        <v>8</v>
      </c>
      <c r="D28">
        <v>2</v>
      </c>
      <c r="E28">
        <v>1.8E-3</v>
      </c>
      <c r="F28">
        <v>3.0800000000000001E-2</v>
      </c>
      <c r="G28">
        <f>ROUND((F28-E28)/(1-E28), 4)</f>
        <v>2.9100000000000001E-2</v>
      </c>
      <c r="H28">
        <v>1.0699999999999999E-2</v>
      </c>
      <c r="J28" t="s">
        <v>8</v>
      </c>
      <c r="K28">
        <v>2</v>
      </c>
      <c r="L28">
        <v>9.7000000000000003E-3</v>
      </c>
      <c r="M28">
        <v>2.5100000000000001E-2</v>
      </c>
      <c r="N28">
        <f>ROUND((M28-L28)/(1-L28), 4)</f>
        <v>1.5599999999999999E-2</v>
      </c>
      <c r="O28">
        <v>9.4000000000000004E-3</v>
      </c>
    </row>
    <row r="29" spans="1:18" x14ac:dyDescent="0.35">
      <c r="C29" t="s">
        <v>8</v>
      </c>
      <c r="D29">
        <v>3</v>
      </c>
      <c r="E29">
        <v>1.6000000000000001E-3</v>
      </c>
      <c r="F29">
        <v>1.9E-2</v>
      </c>
      <c r="G29">
        <f>ROUND((F29-E29)/(1-E29), 4)</f>
        <v>1.7399999999999999E-2</v>
      </c>
      <c r="H29">
        <f>ROUND(SQRT(((G27-G30)^2+(G28-G30)^2+(G29-G30)^2)/2)/SQRT(3), 4)</f>
        <v>4.4999999999999997E-3</v>
      </c>
      <c r="J29" t="s">
        <v>8</v>
      </c>
      <c r="K29">
        <v>3</v>
      </c>
      <c r="L29">
        <v>2.1299999999999999E-2</v>
      </c>
      <c r="M29">
        <v>4.7699999999999999E-2</v>
      </c>
      <c r="N29">
        <f>ROUND((M29-L29)/(1-L29), 4)</f>
        <v>2.7E-2</v>
      </c>
      <c r="O29">
        <f>ROUND(SQRT(((N27-N30)^2+(N28-N30)^2+(N29-N30)^2)/2)/SQRT(3), 4)</f>
        <v>3.5000000000000001E-3</v>
      </c>
    </row>
    <row r="30" spans="1:18" x14ac:dyDescent="0.35">
      <c r="C30" t="s">
        <v>8</v>
      </c>
      <c r="D30" t="s">
        <v>4</v>
      </c>
      <c r="E30">
        <f>ROUND((E27+E28+E29)/3, 4)</f>
        <v>-1.1000000000000001E-3</v>
      </c>
      <c r="F30">
        <f>ROUND((F27+F28+F29)/3, 4)</f>
        <v>2.5100000000000001E-2</v>
      </c>
      <c r="G30" s="1">
        <f>ROUND((G27+G28+G29)/3, 4)</f>
        <v>2.6200000000000001E-2</v>
      </c>
      <c r="H30" s="1">
        <f>MAX(H28:H29)</f>
        <v>1.0699999999999999E-2</v>
      </c>
      <c r="J30" t="s">
        <v>8</v>
      </c>
      <c r="K30" t="s">
        <v>4</v>
      </c>
      <c r="L30">
        <f>ROUND((L27+L28+L29)/3, 4)</f>
        <v>1.2500000000000001E-2</v>
      </c>
      <c r="M30">
        <f>ROUND((M27+M28+M29)/3, 4)</f>
        <v>3.2199999999999999E-2</v>
      </c>
      <c r="N30" s="1">
        <f>ROUND((N27+N28+N29)/3, 4)</f>
        <v>0.02</v>
      </c>
      <c r="O30" s="1">
        <f>MAX(O28:O29)</f>
        <v>9.4000000000000004E-3</v>
      </c>
    </row>
    <row r="31" spans="1:18" x14ac:dyDescent="0.35">
      <c r="A31">
        <v>4</v>
      </c>
      <c r="B31" t="s">
        <v>21</v>
      </c>
      <c r="C31" t="s">
        <v>9</v>
      </c>
      <c r="D31">
        <v>1</v>
      </c>
      <c r="E31">
        <v>1.9099999999999999E-2</v>
      </c>
      <c r="F31">
        <v>2.3599999999999999E-2</v>
      </c>
      <c r="G31">
        <f>ROUND((F31-E31)/(1-E31), 4)</f>
        <v>4.5999999999999999E-3</v>
      </c>
      <c r="J31" t="s">
        <v>9</v>
      </c>
      <c r="K31">
        <v>1</v>
      </c>
      <c r="L31">
        <v>-1.9699999999999999E-2</v>
      </c>
      <c r="M31">
        <v>1.3899999999999999E-2</v>
      </c>
      <c r="N31">
        <f>ROUND((M31-L31)/(1-L31), 4)</f>
        <v>3.3000000000000002E-2</v>
      </c>
    </row>
    <row r="32" spans="1:18" x14ac:dyDescent="0.35">
      <c r="C32" t="s">
        <v>9</v>
      </c>
      <c r="D32">
        <v>2</v>
      </c>
      <c r="E32">
        <v>-6.4000000000000003E-3</v>
      </c>
      <c r="F32">
        <v>4.4499999999999998E-2</v>
      </c>
      <c r="G32">
        <f>ROUND((F32-E32)/(1-E32), 4)</f>
        <v>5.0599999999999999E-2</v>
      </c>
      <c r="H32">
        <v>1.26E-2</v>
      </c>
      <c r="J32" t="s">
        <v>9</v>
      </c>
      <c r="K32">
        <v>2</v>
      </c>
      <c r="L32">
        <v>2.01E-2</v>
      </c>
      <c r="M32">
        <v>2.9000000000000001E-2</v>
      </c>
      <c r="N32">
        <f>ROUND((M32-L32)/(1-L32), 4)</f>
        <v>9.1000000000000004E-3</v>
      </c>
      <c r="O32">
        <v>1.18E-2</v>
      </c>
    </row>
    <row r="33" spans="1:15" x14ac:dyDescent="0.35">
      <c r="C33" t="s">
        <v>9</v>
      </c>
      <c r="D33">
        <v>3</v>
      </c>
      <c r="E33">
        <v>-1.3899999999999999E-2</v>
      </c>
      <c r="F33">
        <v>6.1999999999999998E-3</v>
      </c>
      <c r="G33">
        <f>ROUND((F33-E33)/(1-E33), 4)</f>
        <v>1.9800000000000002E-2</v>
      </c>
      <c r="H33">
        <f>ROUND(SQRT(((G31-G34)^2+(G32-G34)^2+(G33-G34)^2)/2)/SQRT(3), 4)</f>
        <v>1.35E-2</v>
      </c>
      <c r="J33" t="s">
        <v>9</v>
      </c>
      <c r="K33">
        <v>3</v>
      </c>
      <c r="L33">
        <v>9.9000000000000008E-3</v>
      </c>
      <c r="M33">
        <v>5.67E-2</v>
      </c>
      <c r="N33">
        <f>ROUND((M33-L33)/(1-L33), 4)</f>
        <v>4.7300000000000002E-2</v>
      </c>
      <c r="O33">
        <f>ROUND(SQRT(((N31-N34)^2+(N32-N34)^2+(N33-N34)^2)/2)/SQRT(3), 4)</f>
        <v>1.11E-2</v>
      </c>
    </row>
    <row r="34" spans="1:15" x14ac:dyDescent="0.35">
      <c r="C34" t="s">
        <v>9</v>
      </c>
      <c r="D34" t="s">
        <v>4</v>
      </c>
      <c r="E34">
        <f>ROUND((E31+E32+E33)/3, 4)</f>
        <v>-4.0000000000000002E-4</v>
      </c>
      <c r="F34">
        <f>ROUND((F31+F32+F33)/3, 4)</f>
        <v>2.4799999999999999E-2</v>
      </c>
      <c r="G34" s="1">
        <f>ROUND((G31+G32+G33)/3, 4)</f>
        <v>2.5000000000000001E-2</v>
      </c>
      <c r="H34" s="1">
        <f>MAX(H32:H33)</f>
        <v>1.35E-2</v>
      </c>
      <c r="J34" t="s">
        <v>9</v>
      </c>
      <c r="K34" t="s">
        <v>4</v>
      </c>
      <c r="L34">
        <f>ROUND((L31+L32+L33)/3, 4)</f>
        <v>3.3999999999999998E-3</v>
      </c>
      <c r="M34">
        <f>ROUND((M31+M32+M33)/3, 4)</f>
        <v>3.32E-2</v>
      </c>
      <c r="N34" s="1">
        <f>ROUND((N31+N32+N33)/3, 4)</f>
        <v>2.98E-2</v>
      </c>
      <c r="O34" s="1">
        <f>MAX(O32:O33)</f>
        <v>1.18E-2</v>
      </c>
    </row>
    <row r="35" spans="1:15" x14ac:dyDescent="0.35">
      <c r="A35">
        <v>5</v>
      </c>
      <c r="B35" t="s">
        <v>17</v>
      </c>
      <c r="C35" t="s">
        <v>10</v>
      </c>
      <c r="D35">
        <v>1</v>
      </c>
      <c r="E35">
        <v>5.16E-2</v>
      </c>
      <c r="F35">
        <v>1.29E-2</v>
      </c>
      <c r="G35">
        <f>ROUND((F35-E35)/(1-E35), 4)</f>
        <v>-4.0800000000000003E-2</v>
      </c>
      <c r="J35" t="s">
        <v>10</v>
      </c>
      <c r="K35">
        <v>1</v>
      </c>
      <c r="L35">
        <v>3.0999999999999999E-3</v>
      </c>
      <c r="M35">
        <v>3.9800000000000002E-2</v>
      </c>
      <c r="N35">
        <f>ROUND((M35-L35)/(1-L35), 4)</f>
        <v>3.6799999999999999E-2</v>
      </c>
    </row>
    <row r="36" spans="1:15" x14ac:dyDescent="0.35">
      <c r="C36" t="s">
        <v>10</v>
      </c>
      <c r="D36">
        <v>2</v>
      </c>
      <c r="E36">
        <v>9.7000000000000003E-3</v>
      </c>
      <c r="F36">
        <v>1.9400000000000001E-2</v>
      </c>
      <c r="G36">
        <f>ROUND((F36-E36)/(1-E36), 4)</f>
        <v>9.7999999999999997E-3</v>
      </c>
      <c r="H36">
        <v>1.04E-2</v>
      </c>
      <c r="J36" t="s">
        <v>10</v>
      </c>
      <c r="K36">
        <v>2</v>
      </c>
      <c r="L36">
        <v>1.5599999999999999E-2</v>
      </c>
      <c r="M36">
        <v>3.2099999999999997E-2</v>
      </c>
      <c r="N36">
        <f>ROUND((M36-L36)/(1-L36), 4)</f>
        <v>1.6799999999999999E-2</v>
      </c>
      <c r="O36">
        <v>1.0999999999999999E-2</v>
      </c>
    </row>
    <row r="37" spans="1:15" x14ac:dyDescent="0.35">
      <c r="C37" t="s">
        <v>10</v>
      </c>
      <c r="D37">
        <v>3</v>
      </c>
      <c r="E37">
        <v>-3.3E-3</v>
      </c>
      <c r="F37">
        <v>3.4000000000000002E-2</v>
      </c>
      <c r="G37">
        <f>ROUND((F37-E37)/(1-E37), 4)</f>
        <v>3.7199999999999997E-2</v>
      </c>
      <c r="H37">
        <f>ROUND(SQRT(((G35-G38)^2+(G36-G38)^2+(G37-G38)^2)/2)/SQRT(3), 4)</f>
        <v>2.2800000000000001E-2</v>
      </c>
      <c r="J37" t="s">
        <v>10</v>
      </c>
      <c r="K37">
        <v>3</v>
      </c>
      <c r="L37">
        <v>3.4500000000000003E-2</v>
      </c>
      <c r="M37">
        <v>7.5800000000000006E-2</v>
      </c>
      <c r="N37">
        <f>ROUND((M37-L37)/(1-L37), 4)</f>
        <v>4.2799999999999998E-2</v>
      </c>
      <c r="O37">
        <f>ROUND(SQRT(((N35-N38)^2+(N36-N38)^2+(N37-N38)^2)/2)/SQRT(3), 4)</f>
        <v>7.9000000000000008E-3</v>
      </c>
    </row>
    <row r="38" spans="1:15" x14ac:dyDescent="0.35">
      <c r="C38" t="s">
        <v>10</v>
      </c>
      <c r="D38" t="s">
        <v>4</v>
      </c>
      <c r="E38">
        <f>ROUND((E35+E36+E37)/3, 4)</f>
        <v>1.9300000000000001E-2</v>
      </c>
      <c r="F38">
        <f>ROUND((F35+F36+F37)/3, 4)</f>
        <v>2.2100000000000002E-2</v>
      </c>
      <c r="G38" s="1">
        <f>ROUND((G35+G36+G37)/3, 4)</f>
        <v>2.0999999999999999E-3</v>
      </c>
      <c r="H38" s="1">
        <f>MAX(H36:H37)</f>
        <v>2.2800000000000001E-2</v>
      </c>
      <c r="J38" t="s">
        <v>10</v>
      </c>
      <c r="K38" t="s">
        <v>4</v>
      </c>
      <c r="L38">
        <f>ROUND((L35+L36+L37)/3, 4)</f>
        <v>1.77E-2</v>
      </c>
      <c r="M38">
        <f>ROUND((M35+M36+M37)/3, 4)</f>
        <v>4.9200000000000001E-2</v>
      </c>
      <c r="N38" s="1">
        <f>ROUND((N35+N36+N37)/3, 4)</f>
        <v>3.2099999999999997E-2</v>
      </c>
      <c r="O38" s="1">
        <f>MAX(O36:O37)</f>
        <v>1.0999999999999999E-2</v>
      </c>
    </row>
    <row r="39" spans="1:15" x14ac:dyDescent="0.35">
      <c r="A39">
        <v>5</v>
      </c>
      <c r="B39" t="s">
        <v>19</v>
      </c>
      <c r="C39" t="s">
        <v>11</v>
      </c>
      <c r="D39">
        <v>1</v>
      </c>
      <c r="E39">
        <v>2.0199999999999999E-2</v>
      </c>
      <c r="F39">
        <v>1.2500000000000001E-2</v>
      </c>
      <c r="G39">
        <f>ROUND((F39-E39)/(1-E39), 4)</f>
        <v>-7.9000000000000008E-3</v>
      </c>
      <c r="J39" t="s">
        <v>11</v>
      </c>
      <c r="K39">
        <v>1</v>
      </c>
      <c r="L39">
        <v>1.8E-3</v>
      </c>
      <c r="M39">
        <v>4.41E-2</v>
      </c>
      <c r="N39">
        <f>ROUND((M39-L39)/(1-L39), 4)</f>
        <v>4.24E-2</v>
      </c>
    </row>
    <row r="40" spans="1:15" x14ac:dyDescent="0.35">
      <c r="C40" t="s">
        <v>11</v>
      </c>
      <c r="D40">
        <v>2</v>
      </c>
      <c r="E40">
        <v>1.6999999999999999E-3</v>
      </c>
      <c r="F40">
        <v>3.0800000000000001E-2</v>
      </c>
      <c r="G40">
        <f>ROUND((F40-E40)/(1-E40), 4)</f>
        <v>2.9100000000000001E-2</v>
      </c>
      <c r="H40">
        <v>9.2999999999999992E-3</v>
      </c>
      <c r="J40" t="s">
        <v>11</v>
      </c>
      <c r="K40">
        <v>2</v>
      </c>
      <c r="L40">
        <v>7.4999999999999997E-3</v>
      </c>
      <c r="M40">
        <v>3.2099999999999997E-2</v>
      </c>
      <c r="N40">
        <f>ROUND((M40-L40)/(1-L40), 4)</f>
        <v>2.4799999999999999E-2</v>
      </c>
      <c r="O40">
        <v>8.8999999999999999E-3</v>
      </c>
    </row>
    <row r="41" spans="1:15" x14ac:dyDescent="0.35">
      <c r="C41" t="s">
        <v>11</v>
      </c>
      <c r="D41">
        <v>3</v>
      </c>
      <c r="E41">
        <v>1.04E-2</v>
      </c>
      <c r="F41">
        <v>2.2100000000000002E-2</v>
      </c>
      <c r="G41">
        <f>ROUND((F41-E41)/(1-E41), 4)</f>
        <v>1.18E-2</v>
      </c>
      <c r="H41">
        <f>ROUND(SQRT(((G39-G42)^2+(G40-G42)^2+(G41-G42)^2)/2)/SQRT(3), 4)</f>
        <v>1.0699999999999999E-2</v>
      </c>
      <c r="J41" t="s">
        <v>11</v>
      </c>
      <c r="K41">
        <v>3</v>
      </c>
      <c r="L41">
        <v>2.8000000000000001E-2</v>
      </c>
      <c r="M41">
        <v>6.4000000000000001E-2</v>
      </c>
      <c r="N41">
        <f>ROUND((M41-L41)/(1-L41), 4)</f>
        <v>3.6999999999999998E-2</v>
      </c>
      <c r="O41">
        <f>ROUND(SQRT(((N39-N42)^2+(N40-N42)^2+(N41-N42)^2)/2)/SQRT(3), 4)</f>
        <v>5.1999999999999998E-3</v>
      </c>
    </row>
    <row r="42" spans="1:15" x14ac:dyDescent="0.35">
      <c r="C42" t="s">
        <v>11</v>
      </c>
      <c r="D42" t="s">
        <v>4</v>
      </c>
      <c r="E42">
        <f>ROUND((E39+E40+E41)/3, 4)</f>
        <v>1.0800000000000001E-2</v>
      </c>
      <c r="F42">
        <f>ROUND((F39+F40+F41)/3, 4)</f>
        <v>2.18E-2</v>
      </c>
      <c r="G42" s="1">
        <f>ROUND((G39+G40+G41)/3, 4)</f>
        <v>1.0999999999999999E-2</v>
      </c>
      <c r="H42" s="1">
        <f>MAX(H40:H41)</f>
        <v>1.0699999999999999E-2</v>
      </c>
      <c r="J42" t="s">
        <v>11</v>
      </c>
      <c r="K42" t="s">
        <v>4</v>
      </c>
      <c r="L42">
        <f>ROUND((L39+L40+L41)/3, 4)</f>
        <v>1.24E-2</v>
      </c>
      <c r="M42">
        <f>ROUND((M39+M40+M41)/3, 4)</f>
        <v>4.6699999999999998E-2</v>
      </c>
      <c r="N42" s="1">
        <f>ROUND((N39+N40+N41)/3, 4)</f>
        <v>3.4700000000000002E-2</v>
      </c>
      <c r="O42" s="1">
        <f>MAX(O40:O41)</f>
        <v>8.8999999999999999E-3</v>
      </c>
    </row>
    <row r="43" spans="1:15" x14ac:dyDescent="0.35">
      <c r="A43">
        <v>6</v>
      </c>
      <c r="B43" t="s">
        <v>15</v>
      </c>
      <c r="C43" t="s">
        <v>12</v>
      </c>
      <c r="D43">
        <v>1</v>
      </c>
      <c r="E43">
        <v>1.9400000000000001E-2</v>
      </c>
      <c r="F43">
        <v>4.3200000000000002E-2</v>
      </c>
      <c r="G43">
        <f>ROUND((F43-E43)/(1-E43), 4)</f>
        <v>2.4299999999999999E-2</v>
      </c>
      <c r="J43" t="s">
        <v>12</v>
      </c>
      <c r="K43">
        <v>1</v>
      </c>
      <c r="L43">
        <v>-7.4999999999999997E-3</v>
      </c>
      <c r="M43">
        <v>1.8599999999999998E-2</v>
      </c>
      <c r="N43">
        <f>ROUND((M43-L43)/(1-L43), 4)</f>
        <v>2.5899999999999999E-2</v>
      </c>
    </row>
    <row r="44" spans="1:15" x14ac:dyDescent="0.35">
      <c r="C44" t="s">
        <v>12</v>
      </c>
      <c r="D44">
        <v>2</v>
      </c>
      <c r="E44">
        <v>1.32E-2</v>
      </c>
      <c r="F44">
        <v>6.9999999999999999E-4</v>
      </c>
      <c r="G44">
        <f>ROUND((F44-E44)/(1-E44), 4)</f>
        <v>-1.2699999999999999E-2</v>
      </c>
      <c r="H44">
        <v>9.7999999999999997E-3</v>
      </c>
      <c r="J44" t="s">
        <v>12</v>
      </c>
      <c r="K44">
        <v>2</v>
      </c>
      <c r="L44">
        <v>2.35E-2</v>
      </c>
      <c r="M44">
        <v>4.1200000000000001E-2</v>
      </c>
      <c r="N44">
        <f>ROUND((M44-L44)/(1-L44), 4)</f>
        <v>1.8100000000000002E-2</v>
      </c>
      <c r="O44">
        <v>8.6999999999999994E-3</v>
      </c>
    </row>
    <row r="45" spans="1:15" x14ac:dyDescent="0.35">
      <c r="C45" t="s">
        <v>12</v>
      </c>
      <c r="D45">
        <v>3</v>
      </c>
      <c r="E45">
        <v>2.5999999999999999E-3</v>
      </c>
      <c r="F45">
        <v>-1.4200000000000001E-2</v>
      </c>
      <c r="G45">
        <f>ROUND((F45-E45)/(1-E45), 4)</f>
        <v>-1.6799999999999999E-2</v>
      </c>
      <c r="H45">
        <f>ROUND(SQRT(((G43-G46)^2+(G44-G46)^2+(G45-G46)^2)/2)/SQRT(3), 4)</f>
        <v>1.3100000000000001E-2</v>
      </c>
      <c r="J45" t="s">
        <v>12</v>
      </c>
      <c r="K45">
        <v>3</v>
      </c>
      <c r="L45">
        <v>4.0800000000000003E-2</v>
      </c>
      <c r="M45">
        <v>7.6200000000000004E-2</v>
      </c>
      <c r="N45">
        <f>ROUND((M45-L45)/(1-L45), 4)</f>
        <v>3.6900000000000002E-2</v>
      </c>
    </row>
    <row r="46" spans="1:15" x14ac:dyDescent="0.35">
      <c r="C46" t="s">
        <v>12</v>
      </c>
      <c r="D46" t="s">
        <v>4</v>
      </c>
      <c r="E46">
        <f>ROUND((E43+E44+E45)/3, 4)</f>
        <v>1.17E-2</v>
      </c>
      <c r="F46">
        <f>ROUND((F43+F44+F45)/3, 4)</f>
        <v>9.9000000000000008E-3</v>
      </c>
      <c r="G46" s="1">
        <f>ROUND((G43+G44+G45)/3, 4)</f>
        <v>-1.6999999999999999E-3</v>
      </c>
      <c r="H46" s="1">
        <f>MAX(H44:H45)</f>
        <v>1.3100000000000001E-2</v>
      </c>
      <c r="J46" t="s">
        <v>12</v>
      </c>
      <c r="K46" t="s">
        <v>4</v>
      </c>
      <c r="L46">
        <f>ROUND((L43+L44+L45)/3, 4)</f>
        <v>1.89E-2</v>
      </c>
      <c r="M46">
        <f>ROUND((M43+M44+M45)/3, 4)</f>
        <v>4.53E-2</v>
      </c>
      <c r="N46" s="1">
        <f>ROUND((N43+N44+N45)/3, 4)</f>
        <v>2.7E-2</v>
      </c>
      <c r="O46" s="1">
        <f>MAX(O44:O45)</f>
        <v>8.6999999999999994E-3</v>
      </c>
    </row>
    <row r="47" spans="1:15" x14ac:dyDescent="0.35">
      <c r="G47" s="1"/>
      <c r="H47" s="1"/>
      <c r="N47" s="1"/>
      <c r="O47" s="1"/>
    </row>
    <row r="49" spans="1:16" x14ac:dyDescent="0.35">
      <c r="A49" t="s">
        <v>64</v>
      </c>
      <c r="B49" t="s">
        <v>25</v>
      </c>
      <c r="I49" t="s">
        <v>29</v>
      </c>
    </row>
    <row r="50" spans="1:16" x14ac:dyDescent="0.35">
      <c r="B50" t="s">
        <v>27</v>
      </c>
      <c r="C50" t="s">
        <v>22</v>
      </c>
      <c r="D50" t="s">
        <v>23</v>
      </c>
      <c r="E50" t="s">
        <v>24</v>
      </c>
      <c r="F50" t="s">
        <v>30</v>
      </c>
      <c r="G50" t="s">
        <v>28</v>
      </c>
      <c r="I50" t="s">
        <v>27</v>
      </c>
      <c r="J50" t="s">
        <v>22</v>
      </c>
      <c r="K50" t="s">
        <v>23</v>
      </c>
      <c r="L50" t="s">
        <v>24</v>
      </c>
      <c r="M50" t="s">
        <v>30</v>
      </c>
      <c r="N50" t="s">
        <v>28</v>
      </c>
    </row>
    <row r="51" spans="1:16" x14ac:dyDescent="0.35">
      <c r="B51">
        <v>1</v>
      </c>
      <c r="C51">
        <v>5.3599999999999204E-3</v>
      </c>
      <c r="D51">
        <v>-1.1790000000000078E-2</v>
      </c>
      <c r="E51">
        <v>-1.9299999999999873E-3</v>
      </c>
      <c r="F51">
        <v>-5.5600000000000094E-3</v>
      </c>
      <c r="G51">
        <v>1.1299999999999999E-2</v>
      </c>
      <c r="I51">
        <v>1</v>
      </c>
      <c r="J51">
        <v>-5.7270000000000043E-2</v>
      </c>
      <c r="K51">
        <v>-0.11163000000000001</v>
      </c>
      <c r="L51">
        <v>3.078000000000003E-2</v>
      </c>
      <c r="M51">
        <v>-1.4399999999999968E-3</v>
      </c>
      <c r="N51">
        <v>1.0206E-2</v>
      </c>
    </row>
    <row r="52" spans="1:16" x14ac:dyDescent="0.35">
      <c r="B52">
        <v>2</v>
      </c>
      <c r="C52">
        <v>1.6239999999999921E-2</v>
      </c>
      <c r="D52">
        <v>-1.5000000000000013E-2</v>
      </c>
      <c r="E52">
        <v>2.7399999999999647E-3</v>
      </c>
      <c r="F52">
        <v>-3.5399999999999876E-3</v>
      </c>
      <c r="G52">
        <v>1.6053999999999999E-2</v>
      </c>
      <c r="I52">
        <v>2</v>
      </c>
      <c r="J52">
        <v>-7.6440000000000063E-2</v>
      </c>
      <c r="K52">
        <v>-5.8230000000000004E-2</v>
      </c>
      <c r="L52">
        <v>3.3379999999999965E-2</v>
      </c>
      <c r="M52">
        <v>5.0000000000000044E-3</v>
      </c>
      <c r="N52">
        <v>1.4588E-2</v>
      </c>
    </row>
    <row r="53" spans="1:16" x14ac:dyDescent="0.35">
      <c r="B53">
        <v>3</v>
      </c>
      <c r="C53">
        <v>0.13661000000000001</v>
      </c>
      <c r="D53">
        <v>2.0129999999999981E-2</v>
      </c>
      <c r="E53">
        <v>2.2710000000000008E-2</v>
      </c>
      <c r="F53">
        <v>3.7879999999999914E-2</v>
      </c>
      <c r="G53">
        <v>2.3838999999999999E-2</v>
      </c>
      <c r="I53">
        <v>3</v>
      </c>
      <c r="J53">
        <v>-8.6350000000000038E-2</v>
      </c>
      <c r="K53">
        <v>-4.659000000000002E-2</v>
      </c>
      <c r="L53">
        <v>3.4719999999999973E-2</v>
      </c>
      <c r="M53">
        <v>5.8799999999999963E-3</v>
      </c>
      <c r="N53">
        <v>2.0813000000000002E-2</v>
      </c>
    </row>
    <row r="54" spans="1:16" x14ac:dyDescent="0.35">
      <c r="B54">
        <v>4</v>
      </c>
      <c r="C54">
        <v>3.6080000000000001E-2</v>
      </c>
      <c r="D54">
        <v>3.3329999999999971E-2</v>
      </c>
      <c r="E54">
        <v>1.2199999999999989E-3</v>
      </c>
      <c r="F54">
        <v>2.1610000000000018E-2</v>
      </c>
      <c r="G54">
        <v>3.2457E-2</v>
      </c>
      <c r="I54">
        <v>4</v>
      </c>
      <c r="J54">
        <v>3.8569999999999993E-2</v>
      </c>
      <c r="K54">
        <v>8.6319999999999952E-2</v>
      </c>
      <c r="L54">
        <v>2.0950000000000024E-2</v>
      </c>
      <c r="M54">
        <v>3.2129999999999992E-2</v>
      </c>
      <c r="N54">
        <v>3.0301999999999999E-2</v>
      </c>
    </row>
    <row r="55" spans="1:16" x14ac:dyDescent="0.35">
      <c r="B55">
        <v>5</v>
      </c>
      <c r="C55">
        <v>0.12570999999999999</v>
      </c>
      <c r="D55">
        <v>4.1219999999999923E-2</v>
      </c>
      <c r="E55">
        <v>4.9679999999999946E-2</v>
      </c>
      <c r="F55">
        <v>5.801999999999996E-2</v>
      </c>
      <c r="G55">
        <v>4.5686999999999998E-2</v>
      </c>
      <c r="I55">
        <v>5</v>
      </c>
      <c r="J55">
        <v>-5.0799999999999734E-3</v>
      </c>
      <c r="K55">
        <v>4.8520000000000008E-2</v>
      </c>
      <c r="L55">
        <v>4.4009999999999994E-2</v>
      </c>
      <c r="M55">
        <v>3.6839999999999984E-2</v>
      </c>
      <c r="N55">
        <v>4.1500000000000002E-2</v>
      </c>
    </row>
    <row r="56" spans="1:16" x14ac:dyDescent="0.35">
      <c r="B56">
        <v>6</v>
      </c>
      <c r="C56">
        <v>0.18374999999999997</v>
      </c>
      <c r="D56">
        <v>6.6699999999999537E-3</v>
      </c>
      <c r="E56">
        <v>0.11419000000000001</v>
      </c>
      <c r="F56">
        <v>7.4809999999999932E-2</v>
      </c>
      <c r="G56">
        <v>6.3715999999999995E-2</v>
      </c>
      <c r="I56">
        <v>6</v>
      </c>
      <c r="J56">
        <v>0.11758000000000002</v>
      </c>
      <c r="K56">
        <v>-3.4739999999999993E-2</v>
      </c>
      <c r="L56">
        <v>5.9300000000000019E-2</v>
      </c>
      <c r="M56">
        <v>5.1590000000000025E-2</v>
      </c>
      <c r="N56">
        <v>5.6848000000000003E-2</v>
      </c>
    </row>
    <row r="57" spans="1:16" x14ac:dyDescent="0.35">
      <c r="B57">
        <v>7</v>
      </c>
      <c r="C57">
        <v>0.22888999999999993</v>
      </c>
      <c r="D57">
        <v>0.14488000000000001</v>
      </c>
      <c r="E57">
        <v>0.12124999999999997</v>
      </c>
      <c r="F57">
        <v>0.15318999999999994</v>
      </c>
      <c r="G57">
        <v>9.4531000000000004E-2</v>
      </c>
      <c r="I57">
        <v>7</v>
      </c>
      <c r="J57">
        <v>4.1819999999999968E-2</v>
      </c>
      <c r="K57">
        <v>0.16952</v>
      </c>
      <c r="L57">
        <v>0.14824000000000004</v>
      </c>
      <c r="M57">
        <v>0.13344</v>
      </c>
      <c r="N57">
        <v>7.7732999999999997E-2</v>
      </c>
    </row>
    <row r="59" spans="1:16" x14ac:dyDescent="0.35">
      <c r="A59" t="s">
        <v>65</v>
      </c>
    </row>
    <row r="60" spans="1:16" x14ac:dyDescent="0.35">
      <c r="B60" t="s">
        <v>25</v>
      </c>
      <c r="J60" t="s">
        <v>60</v>
      </c>
    </row>
    <row r="62" spans="1:16" x14ac:dyDescent="0.35">
      <c r="B62" t="s">
        <v>54</v>
      </c>
      <c r="C62" t="s">
        <v>55</v>
      </c>
      <c r="D62" t="s">
        <v>57</v>
      </c>
      <c r="E62" t="s">
        <v>58</v>
      </c>
      <c r="F62" t="s">
        <v>56</v>
      </c>
      <c r="G62" t="s">
        <v>51</v>
      </c>
      <c r="H62" t="s">
        <v>53</v>
      </c>
      <c r="J62" t="s">
        <v>54</v>
      </c>
      <c r="K62" t="s">
        <v>55</v>
      </c>
      <c r="L62" t="s">
        <v>57</v>
      </c>
      <c r="M62" t="s">
        <v>58</v>
      </c>
      <c r="N62" t="s">
        <v>56</v>
      </c>
      <c r="O62" t="s">
        <v>51</v>
      </c>
      <c r="P62" t="s">
        <v>53</v>
      </c>
    </row>
    <row r="63" spans="1:16" x14ac:dyDescent="0.35">
      <c r="B63">
        <v>1</v>
      </c>
      <c r="C63">
        <v>0.45540661304736374</v>
      </c>
      <c r="D63">
        <v>4.9912992576952473E-3</v>
      </c>
      <c r="E63">
        <f>D63/SQRT(3)</f>
        <v>2.8817279700363305E-3</v>
      </c>
      <c r="F63">
        <f>0.66^2</f>
        <v>0.43560000000000004</v>
      </c>
      <c r="G63">
        <f>C63/F63</f>
        <v>1.0454697269223225</v>
      </c>
      <c r="H63">
        <f>E63/F63</f>
        <v>6.6155371212955243E-3</v>
      </c>
      <c r="J63">
        <v>1</v>
      </c>
      <c r="K63">
        <v>0.44364331959976455</v>
      </c>
      <c r="L63">
        <v>5.7956640532612763E-2</v>
      </c>
      <c r="M63">
        <f>L63/SQRT(3)</f>
        <v>3.3461282012830357E-2</v>
      </c>
      <c r="N63">
        <f>0.64^2</f>
        <v>0.40960000000000002</v>
      </c>
      <c r="O63">
        <f>K63/N63</f>
        <v>1.0831135732416126</v>
      </c>
      <c r="P63">
        <f>M63/N63</f>
        <v>8.169258303913661E-2</v>
      </c>
    </row>
    <row r="64" spans="1:16" x14ac:dyDescent="0.35">
      <c r="B64">
        <v>2</v>
      </c>
      <c r="C64">
        <v>0.2297476759628154</v>
      </c>
      <c r="D64">
        <v>2.256655905146367E-2</v>
      </c>
      <c r="E64">
        <f t="shared" ref="E64:E65" si="0">D64/SQRT(3)</f>
        <v>1.3028808943046137E-2</v>
      </c>
      <c r="F64">
        <f>0.66^6</f>
        <v>8.2653950016000025E-2</v>
      </c>
      <c r="G64">
        <f>C64/F64</f>
        <v>2.77963334986823</v>
      </c>
      <c r="H64">
        <f>E64/F64</f>
        <v>0.15763080821332848</v>
      </c>
      <c r="J64">
        <v>2</v>
      </c>
      <c r="K64">
        <v>0.25563909774436089</v>
      </c>
      <c r="L64">
        <v>5.3980853009974461E-2</v>
      </c>
      <c r="M64">
        <f t="shared" ref="M64:M65" si="1">L64/SQRT(3)</f>
        <v>3.1165860016394376E-2</v>
      </c>
      <c r="N64">
        <f>0.64^6</f>
        <v>6.8719476735999999E-2</v>
      </c>
      <c r="O64">
        <f>K64/N64</f>
        <v>3.7200384794321275</v>
      </c>
      <c r="P64">
        <f>M64/N64</f>
        <v>0.45352295297771889</v>
      </c>
    </row>
    <row r="65" spans="2:16" x14ac:dyDescent="0.35">
      <c r="B65">
        <v>3</v>
      </c>
      <c r="C65">
        <v>1.8871794871794873E-2</v>
      </c>
      <c r="D65">
        <v>8.839630536425858E-3</v>
      </c>
      <c r="E65">
        <f t="shared" si="0"/>
        <v>5.103563069742305E-3</v>
      </c>
      <c r="F65">
        <f>0.66^14</f>
        <v>2.975877827434581E-3</v>
      </c>
      <c r="G65">
        <f>C65/F65</f>
        <v>6.3415892607606503</v>
      </c>
      <c r="H65">
        <f>E65/F65</f>
        <v>1.7149773497731056</v>
      </c>
      <c r="J65">
        <v>3</v>
      </c>
      <c r="K65">
        <v>3.3122260107160253E-2</v>
      </c>
      <c r="L65">
        <v>1.418474502020511E-2</v>
      </c>
      <c r="M65">
        <f t="shared" si="1"/>
        <v>8.1895663558016248E-3</v>
      </c>
      <c r="N65">
        <f>0.64^14</f>
        <v>1.9342813113834068E-3</v>
      </c>
      <c r="O65">
        <f>K65/N65</f>
        <v>17.123807127863454</v>
      </c>
      <c r="P65">
        <f>M65/N65</f>
        <v>4.2339065717097837</v>
      </c>
    </row>
    <row r="67" spans="2:16" x14ac:dyDescent="0.35">
      <c r="B67" t="s">
        <v>46</v>
      </c>
      <c r="J67" t="s">
        <v>46</v>
      </c>
    </row>
    <row r="68" spans="2:16" x14ac:dyDescent="0.35">
      <c r="C68" t="s">
        <v>30</v>
      </c>
      <c r="D68" t="s">
        <v>57</v>
      </c>
      <c r="E68" t="s">
        <v>58</v>
      </c>
      <c r="K68" t="s">
        <v>30</v>
      </c>
      <c r="L68" t="s">
        <v>57</v>
      </c>
      <c r="M68" t="s">
        <v>58</v>
      </c>
    </row>
    <row r="69" spans="2:16" x14ac:dyDescent="0.35">
      <c r="B69">
        <v>1</v>
      </c>
      <c r="C69">
        <v>0.47171769590036328</v>
      </c>
      <c r="D69">
        <v>1.4361238969628745E-2</v>
      </c>
      <c r="E69">
        <f>D69/SQRT(3)</f>
        <v>8.2914651850117E-3</v>
      </c>
      <c r="J69">
        <v>1</v>
      </c>
      <c r="K69">
        <v>0.4812405118195619</v>
      </c>
      <c r="L69">
        <v>5.6130907364844149E-2</v>
      </c>
      <c r="M69">
        <f>L69/SQRT(3)</f>
        <v>3.2407194476950715E-2</v>
      </c>
    </row>
    <row r="70" spans="2:16" x14ac:dyDescent="0.35">
      <c r="B70">
        <v>2</v>
      </c>
      <c r="C70">
        <v>0.50041288191577205</v>
      </c>
      <c r="D70">
        <v>1.4123945759677388E-2</v>
      </c>
      <c r="E70">
        <f t="shared" ref="E70:E71" si="2">D70/SQRT(3)</f>
        <v>8.1544638863694143E-3</v>
      </c>
      <c r="J70">
        <v>2</v>
      </c>
      <c r="K70">
        <v>0.5432172869147659</v>
      </c>
      <c r="L70">
        <v>4.4156631603791137E-2</v>
      </c>
      <c r="M70">
        <f t="shared" ref="M70:M71" si="3">L70/SQRT(3)</f>
        <v>2.5493843142955951E-2</v>
      </c>
    </row>
    <row r="71" spans="2:16" x14ac:dyDescent="0.35">
      <c r="B71">
        <v>3</v>
      </c>
      <c r="C71">
        <v>0.54347826086956519</v>
      </c>
      <c r="D71">
        <v>8.1613041897472177E-2</v>
      </c>
      <c r="E71">
        <f t="shared" si="2"/>
        <v>4.711931170888977E-2</v>
      </c>
      <c r="J71">
        <v>3</v>
      </c>
      <c r="K71">
        <v>0.67156862745098034</v>
      </c>
      <c r="L71">
        <v>3.2761336038829122E-2</v>
      </c>
      <c r="M71">
        <f t="shared" si="3"/>
        <v>1.8914766181029784E-2</v>
      </c>
    </row>
    <row r="73" spans="2:16" x14ac:dyDescent="0.35">
      <c r="B73" t="s">
        <v>47</v>
      </c>
      <c r="J73" t="s">
        <v>47</v>
      </c>
    </row>
    <row r="74" spans="2:16" x14ac:dyDescent="0.35">
      <c r="C74" t="s">
        <v>30</v>
      </c>
      <c r="D74" t="s">
        <v>57</v>
      </c>
      <c r="E74" t="s">
        <v>58</v>
      </c>
      <c r="K74" t="s">
        <v>30</v>
      </c>
      <c r="L74" t="s">
        <v>57</v>
      </c>
      <c r="M74" t="s">
        <v>58</v>
      </c>
    </row>
    <row r="75" spans="2:16" x14ac:dyDescent="0.35">
      <c r="B75">
        <v>1</v>
      </c>
      <c r="C75">
        <v>0.39647119875454073</v>
      </c>
      <c r="D75">
        <v>2.0249883159171138E-2</v>
      </c>
      <c r="E75">
        <f>D75/SQRT(3)</f>
        <v>1.1691275493005927E-2</v>
      </c>
      <c r="J75">
        <v>1</v>
      </c>
      <c r="K75">
        <v>0.3842984168293212</v>
      </c>
      <c r="L75">
        <v>3.2152453322746896E-2</v>
      </c>
      <c r="M75">
        <f>L75/SQRT(3)</f>
        <v>1.8563227580994799E-2</v>
      </c>
    </row>
    <row r="76" spans="2:16" x14ac:dyDescent="0.35">
      <c r="B76">
        <v>2</v>
      </c>
      <c r="C76">
        <v>0.38728323699421963</v>
      </c>
      <c r="D76">
        <v>2.0312437633008194E-2</v>
      </c>
      <c r="E76">
        <f t="shared" ref="E76:E77" si="4">D76/SQRT(3)</f>
        <v>1.1727391335314766E-2</v>
      </c>
      <c r="J76">
        <v>2</v>
      </c>
      <c r="K76">
        <v>0.36434573829531813</v>
      </c>
      <c r="L76">
        <v>2.3286537708448903E-2</v>
      </c>
      <c r="M76">
        <f t="shared" ref="M76:M77" si="5">L76/SQRT(3)</f>
        <v>1.3444488814467347E-2</v>
      </c>
    </row>
    <row r="77" spans="2:16" x14ac:dyDescent="0.35">
      <c r="B77">
        <v>3</v>
      </c>
      <c r="C77">
        <v>0.40217391304347827</v>
      </c>
      <c r="D77">
        <v>0.10484637190502297</v>
      </c>
      <c r="E77">
        <f t="shared" si="4"/>
        <v>6.0533081042920628E-2</v>
      </c>
      <c r="J77">
        <v>3</v>
      </c>
      <c r="K77">
        <v>0.27941176470588236</v>
      </c>
      <c r="L77">
        <v>2.836206498145483E-2</v>
      </c>
      <c r="M77">
        <f t="shared" si="5"/>
        <v>1.6374845851816606E-2</v>
      </c>
    </row>
    <row r="79" spans="2:16" x14ac:dyDescent="0.35">
      <c r="B79" t="s">
        <v>48</v>
      </c>
      <c r="J79" t="s">
        <v>48</v>
      </c>
    </row>
    <row r="80" spans="2:16" x14ac:dyDescent="0.35">
      <c r="C80" t="s">
        <v>30</v>
      </c>
      <c r="D80" t="s">
        <v>57</v>
      </c>
      <c r="E80" t="s">
        <v>58</v>
      </c>
      <c r="K80" t="s">
        <v>30</v>
      </c>
      <c r="L80" t="s">
        <v>57</v>
      </c>
      <c r="M80" t="s">
        <v>58</v>
      </c>
    </row>
    <row r="81" spans="2:13" x14ac:dyDescent="0.35">
      <c r="B81">
        <v>1</v>
      </c>
      <c r="C81">
        <v>0.13181110534509599</v>
      </c>
      <c r="D81">
        <v>7.135546344596737E-3</v>
      </c>
      <c r="E81">
        <f>D81/SQRT(3)</f>
        <v>4.1197096028679761E-3</v>
      </c>
      <c r="J81">
        <v>1</v>
      </c>
      <c r="K81">
        <v>0.1344610713511169</v>
      </c>
      <c r="L81">
        <v>2.4777644038656042E-2</v>
      </c>
      <c r="M81">
        <f>L81/SQRT(3)</f>
        <v>1.4305379455602793E-2</v>
      </c>
    </row>
    <row r="82" spans="2:13" x14ac:dyDescent="0.35">
      <c r="B82">
        <v>2</v>
      </c>
      <c r="C82">
        <v>0.11230388109000826</v>
      </c>
      <c r="D82">
        <v>6.9487525164048493E-3</v>
      </c>
      <c r="E82">
        <f t="shared" ref="E82:E83" si="6">D82/SQRT(3)</f>
        <v>4.0118641358784296E-3</v>
      </c>
      <c r="J82">
        <v>2</v>
      </c>
      <c r="K82">
        <v>9.2436974789915971E-2</v>
      </c>
      <c r="L82">
        <v>2.0891959895789833E-2</v>
      </c>
      <c r="M82">
        <f t="shared" ref="M82:M83" si="7">L82/SQRT(3)</f>
        <v>1.2061978669733126E-2</v>
      </c>
    </row>
    <row r="83" spans="2:13" x14ac:dyDescent="0.35">
      <c r="B83">
        <v>3</v>
      </c>
      <c r="C83">
        <v>5.434782608695652E-2</v>
      </c>
      <c r="D83">
        <v>2.5619810912556072E-2</v>
      </c>
      <c r="E83">
        <f t="shared" si="6"/>
        <v>1.4791604726951561E-2</v>
      </c>
      <c r="J83">
        <v>3</v>
      </c>
      <c r="K83">
        <v>4.9019607843137254E-2</v>
      </c>
      <c r="L83">
        <v>1.4391281645003131E-2</v>
      </c>
      <c r="M83">
        <f t="shared" si="7"/>
        <v>8.3088103317262782E-3</v>
      </c>
    </row>
    <row r="85" spans="2:13" x14ac:dyDescent="0.35">
      <c r="B85" t="s">
        <v>50</v>
      </c>
      <c r="J85" t="s">
        <v>50</v>
      </c>
    </row>
    <row r="86" spans="2:13" x14ac:dyDescent="0.35">
      <c r="C86" t="s">
        <v>30</v>
      </c>
      <c r="D86" t="s">
        <v>57</v>
      </c>
      <c r="E86" t="s">
        <v>58</v>
      </c>
      <c r="F86" t="s">
        <v>59</v>
      </c>
      <c r="K86" t="s">
        <v>30</v>
      </c>
      <c r="L86" t="s">
        <v>57</v>
      </c>
      <c r="M86" t="s">
        <v>58</v>
      </c>
    </row>
    <row r="87" spans="2:13" x14ac:dyDescent="0.35">
      <c r="B87">
        <v>1</v>
      </c>
      <c r="C87">
        <v>0.41929925330269957</v>
      </c>
      <c r="D87">
        <v>2.0153956713005874E-2</v>
      </c>
      <c r="E87">
        <f>D87/SQRT(3)</f>
        <v>1.1635892333490007E-2</v>
      </c>
      <c r="J87">
        <v>1</v>
      </c>
      <c r="K87">
        <v>0.36430205949656752</v>
      </c>
      <c r="L87">
        <v>4.8559367003821192E-2</v>
      </c>
      <c r="M87">
        <f>L87/SQRT(3)</f>
        <v>2.8035763611333999E-2</v>
      </c>
    </row>
    <row r="88" spans="2:13" x14ac:dyDescent="0.35">
      <c r="B88">
        <v>2</v>
      </c>
      <c r="C88">
        <v>0.40974729241877256</v>
      </c>
      <c r="D88">
        <v>3.1719895584977301E-2</v>
      </c>
      <c r="E88">
        <f t="shared" ref="E88:E89" si="8">D88/SQRT(3)</f>
        <v>1.8313490254653467E-2</v>
      </c>
      <c r="J88">
        <v>2</v>
      </c>
      <c r="K88">
        <v>0.33771353482260186</v>
      </c>
      <c r="L88">
        <v>2.4447042651308142E-2</v>
      </c>
      <c r="M88">
        <f t="shared" ref="M88:M89" si="9">L88/SQRT(3)</f>
        <v>1.4114506655623018E-2</v>
      </c>
    </row>
    <row r="89" spans="2:13" x14ac:dyDescent="0.35">
      <c r="B89">
        <v>3</v>
      </c>
      <c r="C89">
        <v>0.40571428571428569</v>
      </c>
      <c r="D89">
        <v>5.8968307744958537E-2</v>
      </c>
      <c r="E89">
        <f t="shared" si="8"/>
        <v>3.4045368350208507E-2</v>
      </c>
      <c r="J89">
        <v>3</v>
      </c>
      <c r="K89">
        <v>0.34948096885813151</v>
      </c>
      <c r="L89">
        <v>2.0361667448254663E-2</v>
      </c>
      <c r="M89">
        <f t="shared" si="9"/>
        <v>1.175581418239947E-2</v>
      </c>
    </row>
    <row r="91" spans="2:13" x14ac:dyDescent="0.35">
      <c r="B91" t="s">
        <v>52</v>
      </c>
      <c r="J91" t="s">
        <v>52</v>
      </c>
    </row>
    <row r="92" spans="2:13" x14ac:dyDescent="0.35">
      <c r="C92" t="s">
        <v>30</v>
      </c>
      <c r="D92" t="s">
        <v>57</v>
      </c>
      <c r="E92" t="s">
        <v>58</v>
      </c>
      <c r="K92" t="s">
        <v>30</v>
      </c>
      <c r="L92" t="s">
        <v>57</v>
      </c>
      <c r="M92" t="s">
        <v>58</v>
      </c>
    </row>
    <row r="93" spans="2:13" x14ac:dyDescent="0.35">
      <c r="B93">
        <v>1</v>
      </c>
      <c r="C93">
        <v>0.41412981045376218</v>
      </c>
      <c r="D93">
        <v>3.9206427721775365E-3</v>
      </c>
      <c r="E93">
        <f>D93/SQRT(3)</f>
        <v>2.2635841599130614E-3</v>
      </c>
      <c r="J93">
        <v>1</v>
      </c>
      <c r="K93">
        <v>0.42242562929061783</v>
      </c>
      <c r="L93">
        <v>3.6251185026109946E-2</v>
      </c>
      <c r="M93">
        <f>L93/SQRT(3)</f>
        <v>2.0929631433267509E-2</v>
      </c>
    </row>
    <row r="94" spans="2:13" x14ac:dyDescent="0.35">
      <c r="B94">
        <v>2</v>
      </c>
      <c r="C94">
        <v>0.41155234657039713</v>
      </c>
      <c r="D94">
        <v>1.0575525395580604E-2</v>
      </c>
      <c r="E94">
        <f t="shared" ref="E94:E95" si="10">D94/SQRT(3)</f>
        <v>6.1057824339601852E-3</v>
      </c>
      <c r="J94">
        <v>2</v>
      </c>
      <c r="K94">
        <v>0.44283837056504599</v>
      </c>
      <c r="L94">
        <v>3.2198935916276178E-2</v>
      </c>
      <c r="M94">
        <f t="shared" ref="M94:M95" si="11">L94/SQRT(3)</f>
        <v>1.8590064318881563E-2</v>
      </c>
    </row>
    <row r="95" spans="2:13" x14ac:dyDescent="0.35">
      <c r="B95">
        <v>3</v>
      </c>
      <c r="C95">
        <v>0.42285714285714288</v>
      </c>
      <c r="D95">
        <v>1.9662614356237285E-2</v>
      </c>
      <c r="E95">
        <f t="shared" si="10"/>
        <v>1.1352215691545396E-2</v>
      </c>
      <c r="J95">
        <v>3</v>
      </c>
      <c r="K95">
        <v>0.43252595155709345</v>
      </c>
      <c r="L95">
        <v>5.1462114954476751E-2</v>
      </c>
      <c r="M95">
        <f t="shared" si="11"/>
        <v>2.971166592203462E-2</v>
      </c>
    </row>
    <row r="97" spans="1:14" x14ac:dyDescent="0.35">
      <c r="B97" t="s">
        <v>49</v>
      </c>
      <c r="J97" t="s">
        <v>49</v>
      </c>
    </row>
    <row r="98" spans="1:14" x14ac:dyDescent="0.35">
      <c r="C98" t="s">
        <v>30</v>
      </c>
      <c r="D98" t="s">
        <v>57</v>
      </c>
      <c r="E98" t="s">
        <v>58</v>
      </c>
      <c r="K98" t="s">
        <v>30</v>
      </c>
      <c r="L98" t="s">
        <v>57</v>
      </c>
      <c r="M98" t="s">
        <v>58</v>
      </c>
    </row>
    <row r="99" spans="1:14" x14ac:dyDescent="0.35">
      <c r="B99">
        <v>1</v>
      </c>
      <c r="C99">
        <v>0.16657093624353819</v>
      </c>
      <c r="D99">
        <v>1.7433878509808803E-2</v>
      </c>
      <c r="E99">
        <f>D99/SQRT(3)</f>
        <v>1.0065454450657344E-2</v>
      </c>
      <c r="F99">
        <f>0.34*0.34</f>
        <v>0.11560000000000002</v>
      </c>
      <c r="J99">
        <v>1</v>
      </c>
      <c r="K99">
        <v>0.21327231121281465</v>
      </c>
      <c r="L99">
        <v>1.3440591008595423E-2</v>
      </c>
      <c r="M99">
        <f>L99/SQRT(3)</f>
        <v>7.7599288368802319E-3</v>
      </c>
    </row>
    <row r="100" spans="1:14" x14ac:dyDescent="0.35">
      <c r="B100">
        <v>2</v>
      </c>
      <c r="C100">
        <v>0.17870036101083034</v>
      </c>
      <c r="D100">
        <v>3.8476796606866454E-2</v>
      </c>
      <c r="E100">
        <f t="shared" ref="E100:E101" si="12">D100/SQRT(3)</f>
        <v>2.2214588878528826E-2</v>
      </c>
      <c r="J100">
        <v>2</v>
      </c>
      <c r="K100">
        <v>0.21944809461235218</v>
      </c>
      <c r="L100">
        <v>1.6484029345459918E-2</v>
      </c>
      <c r="M100">
        <f t="shared" ref="M100:M101" si="13">L100/SQRT(3)</f>
        <v>9.5170587799309758E-3</v>
      </c>
    </row>
    <row r="101" spans="1:14" x14ac:dyDescent="0.35">
      <c r="B101">
        <v>3</v>
      </c>
      <c r="C101">
        <v>0.17142857142857143</v>
      </c>
      <c r="D101">
        <v>4.4875425711291439E-2</v>
      </c>
      <c r="E101">
        <f t="shared" si="12"/>
        <v>2.5908839114413166E-2</v>
      </c>
      <c r="J101">
        <v>3</v>
      </c>
      <c r="K101">
        <v>0.2179930795847751</v>
      </c>
      <c r="L101">
        <v>3.3143290809615859E-2</v>
      </c>
      <c r="M101">
        <f t="shared" si="13"/>
        <v>1.9135287870761766E-2</v>
      </c>
    </row>
    <row r="103" spans="1:14" x14ac:dyDescent="0.35">
      <c r="C103" t="s">
        <v>25</v>
      </c>
      <c r="I103" t="s">
        <v>26</v>
      </c>
    </row>
    <row r="104" spans="1:14" x14ac:dyDescent="0.35">
      <c r="A104" t="s">
        <v>66</v>
      </c>
      <c r="B104" t="s">
        <v>61</v>
      </c>
      <c r="I104" t="s">
        <v>62</v>
      </c>
      <c r="J104" t="s">
        <v>63</v>
      </c>
    </row>
    <row r="105" spans="1:14" x14ac:dyDescent="0.35">
      <c r="C105" t="s">
        <v>62</v>
      </c>
      <c r="E105" t="s">
        <v>71</v>
      </c>
      <c r="F105" t="s">
        <v>72</v>
      </c>
      <c r="I105" t="s">
        <v>62</v>
      </c>
      <c r="K105" t="s">
        <v>71</v>
      </c>
      <c r="L105" t="s">
        <v>72</v>
      </c>
    </row>
    <row r="106" spans="1:14" x14ac:dyDescent="0.35">
      <c r="B106">
        <v>1</v>
      </c>
      <c r="C106">
        <v>2.0675046164964073E-3</v>
      </c>
      <c r="E106" s="3">
        <f>LN(2)*C106</f>
        <v>1.4330849957191556E-3</v>
      </c>
      <c r="F106" s="3">
        <v>9.2667066616768396E-3</v>
      </c>
      <c r="I106">
        <v>1.1775452024588962E-2</v>
      </c>
      <c r="K106" s="3">
        <f>LN(2)*I106</f>
        <v>8.162121370662738E-3</v>
      </c>
      <c r="L106" s="3">
        <v>8.4081175735007327E-3</v>
      </c>
    </row>
    <row r="107" spans="1:14" x14ac:dyDescent="0.35">
      <c r="B107">
        <v>2</v>
      </c>
      <c r="C107">
        <v>2.1535890208592701E-3</v>
      </c>
      <c r="E107" s="3">
        <f t="shared" ref="E107:F108" si="14">LN(2)*C107</f>
        <v>1.4927541578934563E-3</v>
      </c>
      <c r="F107" s="3">
        <v>9.5472644646991678E-3</v>
      </c>
      <c r="I107">
        <v>1.9788903038118644E-2</v>
      </c>
      <c r="K107" s="3">
        <f t="shared" ref="K107:K108" si="15">LN(2)*I107</f>
        <v>1.3716622347246073E-2</v>
      </c>
      <c r="L107" s="3">
        <v>8.5862118658723407E-3</v>
      </c>
    </row>
    <row r="108" spans="1:14" x14ac:dyDescent="0.35">
      <c r="B108">
        <v>3</v>
      </c>
      <c r="C108">
        <v>2.7745759752666466E-3</v>
      </c>
      <c r="E108" s="3">
        <f t="shared" si="14"/>
        <v>1.9231895145054366E-3</v>
      </c>
      <c r="F108">
        <v>9.9274601179494652E-3</v>
      </c>
      <c r="I108">
        <v>2.6602900912649829E-2</v>
      </c>
      <c r="K108" s="3">
        <f t="shared" si="15"/>
        <v>1.8439725762318823E-2</v>
      </c>
      <c r="L108" s="3">
        <v>8.8322297764970945E-3</v>
      </c>
    </row>
    <row r="109" spans="1:14" x14ac:dyDescent="0.35">
      <c r="E109" s="3"/>
      <c r="F109" s="3"/>
      <c r="K109" s="3"/>
      <c r="L109" s="3"/>
    </row>
    <row r="110" spans="1:14" x14ac:dyDescent="0.35">
      <c r="A110" t="s">
        <v>45</v>
      </c>
      <c r="C110" t="s">
        <v>25</v>
      </c>
      <c r="I110" t="s">
        <v>26</v>
      </c>
    </row>
    <row r="111" spans="1:14" x14ac:dyDescent="0.35">
      <c r="C111" t="s">
        <v>43</v>
      </c>
      <c r="D111" t="s">
        <v>44</v>
      </c>
      <c r="E111" t="s">
        <v>22</v>
      </c>
      <c r="F111" t="s">
        <v>23</v>
      </c>
      <c r="G111" t="s">
        <v>24</v>
      </c>
      <c r="I111" t="s">
        <v>43</v>
      </c>
      <c r="J111" t="s">
        <v>44</v>
      </c>
      <c r="K111" t="s">
        <v>22</v>
      </c>
      <c r="L111" t="s">
        <v>23</v>
      </c>
      <c r="M111" t="s">
        <v>24</v>
      </c>
      <c r="N111" t="s">
        <v>24</v>
      </c>
    </row>
    <row r="112" spans="1:14" x14ac:dyDescent="0.35">
      <c r="B112" t="s">
        <v>40</v>
      </c>
      <c r="C112">
        <v>0.61229999999999996</v>
      </c>
      <c r="D112">
        <v>0.17453252482624051</v>
      </c>
      <c r="E112">
        <v>0.58650000000000002</v>
      </c>
      <c r="F112">
        <v>0.5696</v>
      </c>
      <c r="G112">
        <v>0.94799999999999995</v>
      </c>
      <c r="I112">
        <v>0.4466</v>
      </c>
      <c r="J112">
        <v>2.0140000000000002E-2</v>
      </c>
      <c r="K112">
        <v>0.4637</v>
      </c>
      <c r="L112">
        <v>0.46820000000000001</v>
      </c>
      <c r="M112">
        <v>0.4234</v>
      </c>
    </row>
    <row r="113" spans="2:13" x14ac:dyDescent="0.35">
      <c r="B113" t="s">
        <v>41</v>
      </c>
      <c r="C113">
        <v>5.4100000000000002E-2</v>
      </c>
      <c r="D113">
        <v>1.169197255480107E-2</v>
      </c>
      <c r="E113">
        <v>0.41549999999999998</v>
      </c>
      <c r="F113">
        <v>0.42970000000000003</v>
      </c>
      <c r="G113">
        <v>0.36809999999999998</v>
      </c>
      <c r="I113">
        <v>0.43130000000000002</v>
      </c>
      <c r="J113">
        <v>2.3290000000000002E-2</v>
      </c>
      <c r="K113">
        <v>0.45190000000000002</v>
      </c>
      <c r="L113">
        <v>0.44829999999999998</v>
      </c>
      <c r="M113">
        <v>0.40079999999999999</v>
      </c>
    </row>
    <row r="114" spans="2:13" x14ac:dyDescent="0.35">
      <c r="B114" t="s">
        <v>42</v>
      </c>
      <c r="C114">
        <v>0.40210000000000001</v>
      </c>
      <c r="D114">
        <v>2.6337468029828209E-2</v>
      </c>
      <c r="E114">
        <v>7.6999999999999999E-2</v>
      </c>
      <c r="F114">
        <v>5.2400000000000002E-2</v>
      </c>
      <c r="G114">
        <v>5.1999999999999998E-2</v>
      </c>
      <c r="I114">
        <v>7.4000000000000003E-3</v>
      </c>
      <c r="J114">
        <v>7.0699999999999999E-3</v>
      </c>
      <c r="K114">
        <v>6.1999999999999998E-3</v>
      </c>
      <c r="L114">
        <v>3.7000000000000002E-3</v>
      </c>
      <c r="M114">
        <v>1.9800000000000002E-2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57492AA151C74A93EDCF0CAB594E07" ma:contentTypeVersion="16" ma:contentTypeDescription="Create a new document." ma:contentTypeScope="" ma:versionID="673a9f9aaba39cbdc7e9748c366bb95d">
  <xsd:schema xmlns:xsd="http://www.w3.org/2001/XMLSchema" xmlns:xs="http://www.w3.org/2001/XMLSchema" xmlns:p="http://schemas.microsoft.com/office/2006/metadata/properties" xmlns:ns3="9df28b17-9a92-4384-bcf1-cc4ca504e9cd" xmlns:ns4="300d6019-8c7f-4dbd-97f2-c664208818c6" targetNamespace="http://schemas.microsoft.com/office/2006/metadata/properties" ma:root="true" ma:fieldsID="67da5188edff29fca655e8a8793fa94b" ns3:_="" ns4:_="">
    <xsd:import namespace="9df28b17-9a92-4384-bcf1-cc4ca504e9cd"/>
    <xsd:import namespace="300d6019-8c7f-4dbd-97f2-c664208818c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f28b17-9a92-4384-bcf1-cc4ca504e9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d6019-8c7f-4dbd-97f2-c664208818c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df28b17-9a92-4384-bcf1-cc4ca504e9c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3DDDE9-C07C-4B6A-9872-035E6B7217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f28b17-9a92-4384-bcf1-cc4ca504e9cd"/>
    <ds:schemaRef ds:uri="300d6019-8c7f-4dbd-97f2-c664208818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6BE121-1956-4764-9127-5902BE97234E}">
  <ds:schemaRefs>
    <ds:schemaRef ds:uri="http://www.w3.org/XML/1998/namespace"/>
    <ds:schemaRef ds:uri="300d6019-8c7f-4dbd-97f2-c664208818c6"/>
    <ds:schemaRef ds:uri="http://schemas.microsoft.com/office/2006/documentManagement/types"/>
    <ds:schemaRef ds:uri="9df28b17-9a92-4384-bcf1-cc4ca504e9cd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D7484AE-F0B1-428E-9756-EFC57A08B9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Minsu</dc:creator>
  <cp:lastModifiedBy>Kim, Minsu</cp:lastModifiedBy>
  <dcterms:created xsi:type="dcterms:W3CDTF">2023-03-06T15:47:21Z</dcterms:created>
  <dcterms:modified xsi:type="dcterms:W3CDTF">2024-11-27T16:24:13Z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0x010100BC57492AA151C74A93EDCF0CAB594E07</vt:lpwstr>
  </property>
</Properties>
</file>