
<file path=[Content_Types].xml><?xml version="1.0" encoding="utf-8"?>
<Types xmlns="http://schemas.openxmlformats.org/package/2006/content-types">
  <Default Extension="png" ContentType="image/pn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  <Override PartName="/xl/worksheets/sheet9.xml" ContentType="application/vnd.openxmlformats-officedocument.spreadsheetml.worksheet+xml"/>
  <Override PartName="/xl/worksheets/sheet10.xml" ContentType="application/vnd.openxmlformats-officedocument.spreadsheetml.worksheet+xml"/>
  <Override PartName="/xl/worksheets/sheet11.xml" ContentType="application/vnd.openxmlformats-officedocument.spreadsheetml.worksheet+xml"/>
  <Override PartName="/xl/worksheets/sheet12.xml" ContentType="application/vnd.openxmlformats-officedocument.spreadsheetml.worksheet+xml"/>
  <Override PartName="/xl/worksheets/sheet13.xml" ContentType="application/vnd.openxmlformats-officedocument.spreadsheetml.worksheet+xml"/>
  <Override PartName="/xl/worksheets/sheet14.xml" ContentType="application/vnd.openxmlformats-officedocument.spreadsheetml.worksheet+xml"/>
  <Override PartName="/xl/worksheets/sheet15.xml" ContentType="application/vnd.openxmlformats-officedocument.spreadsheetml.worksheet+xml"/>
  <Override PartName="/xl/worksheets/sheet16.xml" ContentType="application/vnd.openxmlformats-officedocument.spreadsheetml.worksheet+xml"/>
  <Override PartName="/xl/worksheets/sheet17.xml" ContentType="application/vnd.openxmlformats-officedocument.spreadsheetml.worksheet+xml"/>
  <Override PartName="/xl/worksheets/sheet18.xml" ContentType="application/vnd.openxmlformats-officedocument.spreadsheetml.worksheet+xml"/>
  <Override PartName="/xl/worksheets/sheet19.xml" ContentType="application/vnd.openxmlformats-officedocument.spreadsheetml.worksheet+xml"/>
  <Override PartName="/xl/worksheets/sheet20.xml" ContentType="application/vnd.openxmlformats-officedocument.spreadsheetml.worksheet+xml"/>
  <Override PartName="/xl/worksheets/sheet21.xml" ContentType="application/vnd.openxmlformats-officedocument.spreadsheetml.worksheet+xml"/>
  <Override PartName="/xl/worksheets/sheet22.xml" ContentType="application/vnd.openxmlformats-officedocument.spreadsheetml.worksheet+xml"/>
  <Override PartName="/xl/worksheets/sheet23.xml" ContentType="application/vnd.openxmlformats-officedocument.spreadsheetml.worksheet+xml"/>
  <Override PartName="/xl/worksheets/sheet24.xml" ContentType="application/vnd.openxmlformats-officedocument.spreadsheetml.worksheet+xml"/>
  <Override PartName="/xl/worksheets/sheet25.xml" ContentType="application/vnd.openxmlformats-officedocument.spreadsheetml.worksheet+xml"/>
  <Override PartName="/xl/worksheets/sheet26.xml" ContentType="application/vnd.openxmlformats-officedocument.spreadsheetml.worksheet+xml"/>
  <Override PartName="/xl/worksheets/sheet27.xml" ContentType="application/vnd.openxmlformats-officedocument.spreadsheetml.worksheet+xml"/>
  <Override PartName="/xl/worksheets/sheet28.xml" ContentType="application/vnd.openxmlformats-officedocument.spreadsheetml.worksheet+xml"/>
  <Override PartName="/xl/worksheets/sheet29.xml" ContentType="application/vnd.openxmlformats-officedocument.spreadsheetml.worksheet+xml"/>
  <Override PartName="/xl/worksheets/sheet30.xml" ContentType="application/vnd.openxmlformats-officedocument.spreadsheetml.worksheet+xml"/>
  <Override PartName="/xl/worksheets/sheet31.xml" ContentType="application/vnd.openxmlformats-officedocument.spreadsheetml.worksheet+xml"/>
  <Override PartName="/xl/worksheets/sheet32.xml" ContentType="application/vnd.openxmlformats-officedocument.spreadsheetml.worksheet+xml"/>
  <Override PartName="/xl/worksheets/sheet33.xml" ContentType="application/vnd.openxmlformats-officedocument.spreadsheetml.worksheet+xml"/>
  <Override PartName="/xl/worksheets/sheet34.xml" ContentType="application/vnd.openxmlformats-officedocument.spreadsheetml.worksheet+xml"/>
  <Override PartName="/xl/worksheets/sheet35.xml" ContentType="application/vnd.openxmlformats-officedocument.spreadsheetml.worksheet+xml"/>
  <Override PartName="/xl/worksheets/sheet36.xml" ContentType="application/vnd.openxmlformats-officedocument.spreadsheetml.worksheet+xml"/>
  <Override PartName="/xl/worksheets/sheet37.xml" ContentType="application/vnd.openxmlformats-officedocument.spreadsheetml.worksheet+xml"/>
  <Override PartName="/xl/theme/theme1.xml" ContentType="application/vnd.openxmlformats-officedocument.theme+xml"/>
  <Override PartName="/xl/connections.xml" ContentType="application/vnd.openxmlformats-officedocument.spreadsheetml.connections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drawings/drawing4.xml" ContentType="application/vnd.openxmlformats-officedocument.drawing+xml"/>
  <Override PartName="/xl/drawings/drawing5.xml" ContentType="application/vnd.openxmlformats-officedocument.drawing+xml"/>
  <Override PartName="/xl/charts/chart1.xml" ContentType="application/vnd.openxmlformats-officedocument.drawingml.chart+xml"/>
  <Override PartName="/xl/charts/style1.xml" ContentType="application/vnd.ms-office.chartstyle+xml"/>
  <Override PartName="/xl/charts/colors1.xml" ContentType="application/vnd.ms-office.chartcolorstyle+xml"/>
  <Override PartName="/xl/charts/chart2.xml" ContentType="application/vnd.openxmlformats-officedocument.drawingml.chart+xml"/>
  <Override PartName="/xl/drawings/drawing6.xml" ContentType="application/vnd.openxmlformats-officedocument.drawing+xml"/>
  <Override PartName="/xl/drawings/drawing7.xml" ContentType="application/vnd.openxmlformats-officedocument.drawing+xml"/>
  <Override PartName="/xl/drawings/drawing8.xml" ContentType="application/vnd.openxmlformats-officedocument.drawing+xml"/>
  <Override PartName="/xl/drawings/drawing9.xml" ContentType="application/vnd.openxmlformats-officedocument.drawing+xml"/>
  <Override PartName="/xl/drawings/drawing10.xml" ContentType="application/vnd.openxmlformats-officedocument.drawing+xml"/>
  <Override PartName="/xl/charts/chart3.xml" ContentType="application/vnd.openxmlformats-officedocument.drawingml.chart+xml"/>
  <Override PartName="/xl/charts/style2.xml" ContentType="application/vnd.ms-office.chartstyle+xml"/>
  <Override PartName="/xl/charts/colors2.xml" ContentType="application/vnd.ms-office.chartcolorstyle+xml"/>
  <Override PartName="/xl/charts/chart4.xml" ContentType="application/vnd.openxmlformats-officedocument.drawingml.chart+xml"/>
  <Override PartName="/xl/charts/style3.xml" ContentType="application/vnd.ms-office.chartstyle+xml"/>
  <Override PartName="/xl/charts/colors3.xml" ContentType="application/vnd.ms-office.chartcolorstyle+xml"/>
  <Override PartName="/xl/drawings/drawing11.xml" ContentType="application/vnd.openxmlformats-officedocument.drawing+xml"/>
  <Override PartName="/xl/drawings/drawing12.xml" ContentType="application/vnd.openxmlformats-officedocument.drawing+xml"/>
  <Override PartName="/xl/drawings/drawing13.xml" ContentType="application/vnd.openxmlformats-officedocument.drawing+xml"/>
  <Override PartName="/xl/drawings/drawing14.xml" ContentType="application/vnd.openxmlformats-officedocument.drawing+xml"/>
  <Override PartName="/xl/drawings/drawing15.xml" ContentType="application/vnd.openxmlformats-officedocument.drawing+xml"/>
  <Override PartName="/xl/drawings/drawing16.xml" ContentType="application/vnd.openxmlformats-officedocument.drawing+xml"/>
  <Override PartName="/xl/drawings/drawing17.xml" ContentType="application/vnd.openxmlformats-officedocument.drawing+xml"/>
  <Override PartName="/xl/drawings/drawing18.xml" ContentType="application/vnd.openxmlformats-officedocument.drawing+xml"/>
  <Override PartName="/xl/queryTables/queryTable1.xml" ContentType="application/vnd.openxmlformats-officedocument.spreadsheetml.queryTable+xml"/>
  <Override PartName="/xl/queryTables/queryTable2.xml" ContentType="application/vnd.openxmlformats-officedocument.spreadsheetml.queryTable+xml"/>
  <Override PartName="/xl/queryTables/queryTable3.xml" ContentType="application/vnd.openxmlformats-officedocument.spreadsheetml.queryTable+xml"/>
  <Override PartName="/xl/queryTables/queryTable4.xml" ContentType="application/vnd.openxmlformats-officedocument.spreadsheetml.queryTable+xml"/>
  <Override PartName="/xl/queryTables/queryTable5.xml" ContentType="application/vnd.openxmlformats-officedocument.spreadsheetml.queryTable+xml"/>
  <Override PartName="/xl/queryTables/queryTable6.xml" ContentType="application/vnd.openxmlformats-officedocument.spreadsheetml.queryTable+xml"/>
  <Override PartName="/xl/queryTables/queryTable7.xml" ContentType="application/vnd.openxmlformats-officedocument.spreadsheetml.queryTable+xml"/>
  <Override PartName="/xl/queryTables/queryTable8.xml" ContentType="application/vnd.openxmlformats-officedocument.spreadsheetml.queryTable+xml"/>
  <Override PartName="/xl/queryTables/queryTable9.xml" ContentType="application/vnd.openxmlformats-officedocument.spreadsheetml.queryTable+xml"/>
  <Override PartName="/xl/queryTables/queryTable10.xml" ContentType="application/vnd.openxmlformats-officedocument.spreadsheetml.queryTable+xml"/>
  <Override PartName="/xl/queryTables/queryTable11.xml" ContentType="application/vnd.openxmlformats-officedocument.spreadsheetml.queryTable+xml"/>
  <Override PartName="/xl/queryTables/queryTable12.xml" ContentType="application/vnd.openxmlformats-officedocument.spreadsheetml.queryTable+xml"/>
  <Override PartName="/xl/queryTables/queryTable13.xml" ContentType="application/vnd.openxmlformats-officedocument.spreadsheetml.queryTable+xml"/>
  <Override PartName="/xl/queryTables/queryTable14.xml" ContentType="application/vnd.openxmlformats-officedocument.spreadsheetml.queryTable+xml"/>
  <Override PartName="/xl/queryTables/queryTable15.xml" ContentType="application/vnd.openxmlformats-officedocument.spreadsheetml.queryTable+xml"/>
  <Override PartName="/xl/queryTables/queryTable16.xml" ContentType="application/vnd.openxmlformats-officedocument.spreadsheetml.queryTable+xml"/>
  <Override PartName="/xl/queryTables/queryTable17.xml" ContentType="application/vnd.openxmlformats-officedocument.spreadsheetml.queryTable+xml"/>
  <Override PartName="/xl/queryTables/queryTable18.xml" ContentType="application/vnd.openxmlformats-officedocument.spreadsheetml.queryTable+xml"/>
  <Override PartName="/xl/queryTables/queryTable19.xml" ContentType="application/vnd.openxmlformats-officedocument.spreadsheetml.queryTable+xml"/>
  <Override PartName="/xl/queryTables/queryTable20.xml" ContentType="application/vnd.openxmlformats-officedocument.spreadsheetml.queryTable+xml"/>
  <Override PartName="/xl/queryTables/queryTable21.xml" ContentType="application/vnd.openxmlformats-officedocument.spreadsheetml.queryTable+xml"/>
  <Override PartName="/xl/queryTables/queryTable22.xml" ContentType="application/vnd.openxmlformats-officedocument.spreadsheetml.queryTable+xml"/>
  <Override PartName="/xl/queryTables/queryTable23.xml" ContentType="application/vnd.openxmlformats-officedocument.spreadsheetml.queryTable+xml"/>
  <Override PartName="/xl/queryTables/queryTable24.xml" ContentType="application/vnd.openxmlformats-officedocument.spreadsheetml.queryTable+xml"/>
  <Override PartName="/xl/queryTables/queryTable25.xml" ContentType="application/vnd.openxmlformats-officedocument.spreadsheetml.queryTable+xml"/>
  <Override PartName="/xl/queryTables/queryTable26.xml" ContentType="application/vnd.openxmlformats-officedocument.spreadsheetml.queryTable+xml"/>
  <Override PartName="/xl/queryTables/queryTable27.xml" ContentType="application/vnd.openxmlformats-officedocument.spreadsheetml.queryTable+xml"/>
  <Override PartName="/xl/queryTables/queryTable28.xml" ContentType="application/vnd.openxmlformats-officedocument.spreadsheetml.queryTable+xml"/>
  <Override PartName="/xl/queryTables/queryTable29.xml" ContentType="application/vnd.openxmlformats-officedocument.spreadsheetml.queryTable+xml"/>
  <Override PartName="/xl/queryTables/queryTable30.xml" ContentType="application/vnd.openxmlformats-officedocument.spreadsheetml.queryTable+xml"/>
  <Override PartName="/xl/queryTables/queryTable31.xml" ContentType="application/vnd.openxmlformats-officedocument.spreadsheetml.queryTable+xml"/>
  <Override PartName="/xl/queryTables/queryTable32.xml" ContentType="application/vnd.openxmlformats-officedocument.spreadsheetml.queryTable+xml"/>
  <Override PartName="/xl/queryTables/queryTable33.xml" ContentType="application/vnd.openxmlformats-officedocument.spreadsheetml.queryTable+xml"/>
  <Override PartName="/xl/drawings/drawing19.xml" ContentType="application/vnd.openxmlformats-officedocument.drawing+xml"/>
  <Override PartName="/xl/drawings/drawing20.xml" ContentType="application/vnd.openxmlformats-officedocument.drawing+xml"/>
  <Override PartName="/xl/drawings/drawing21.xml" ContentType="application/vnd.openxmlformats-officedocument.drawing+xml"/>
  <Override PartName="/xl/drawings/drawing22.xml" ContentType="application/vnd.openxmlformats-officedocument.drawing+xml"/>
  <Override PartName="/xl/drawings/drawing23.xml" ContentType="application/vnd.openxmlformats-officedocument.drawing+xml"/>
  <Override PartName="/xl/drawings/drawing24.xml" ContentType="application/vnd.openxmlformats-officedocument.drawing+xml"/>
  <Override PartName="/xl/drawings/drawing25.xml" ContentType="application/vnd.openxmlformats-officedocument.drawing+xml"/>
  <Override PartName="/xl/drawings/drawing26.xml" ContentType="application/vnd.openxmlformats-officedocument.drawing+xml"/>
  <Override PartName="/xl/drawings/drawing27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7" rupBuild="10511"/>
  <workbookPr defaultThemeVersion="202300"/>
  <mc:AlternateContent xmlns:mc="http://schemas.openxmlformats.org/markup-compatibility/2006">
    <mc:Choice Requires="x15">
      <x15ac:absPath xmlns:x15ac="http://schemas.microsoft.com/office/spreadsheetml/2010/11/ac" url="/Users/endo/Desktop/editorial request_20270620/投稿用/souce data/"/>
    </mc:Choice>
  </mc:AlternateContent>
  <xr:revisionPtr revIDLastSave="0" documentId="13_ncr:1_{CDFA6E3A-0ED8-4649-9FF8-D991D9F566E6}" xr6:coauthVersionLast="47" xr6:coauthVersionMax="47" xr10:uidLastSave="{00000000-0000-0000-0000-000000000000}"/>
  <bookViews>
    <workbookView xWindow="12740" yWindow="900" windowWidth="37080" windowHeight="31120" firstSheet="20" activeTab="36" xr2:uid="{24E63B57-4271-A545-8873-1B4206546001}"/>
  </bookViews>
  <sheets>
    <sheet name="Fig 1a" sheetId="39" r:id="rId1"/>
    <sheet name="Fig 1b" sheetId="17" r:id="rId2"/>
    <sheet name="Fig 1e" sheetId="18" r:id="rId3"/>
    <sheet name="Fig 2a" sheetId="3" r:id="rId4"/>
    <sheet name="Fig 2b" sheetId="4" r:id="rId5"/>
    <sheet name="Fig 2c" sheetId="20" r:id="rId6"/>
    <sheet name="Fig 2d" sheetId="5" r:id="rId7"/>
    <sheet name="Fig 2e" sheetId="31" r:id="rId8"/>
    <sheet name="Fig 2f" sheetId="1" r:id="rId9"/>
    <sheet name="Fig 2g" sheetId="2" r:id="rId10"/>
    <sheet name="Fig. 3c" sheetId="15" r:id="rId11"/>
    <sheet name="Fig 4a" sheetId="9" r:id="rId12"/>
    <sheet name="Fig 4b" sheetId="34" r:id="rId13"/>
    <sheet name=" Fig4c" sheetId="21" r:id="rId14"/>
    <sheet name="Fig 4d" sheetId="22" r:id="rId15"/>
    <sheet name="Fig 4e" sheetId="23" r:id="rId16"/>
    <sheet name="Fig5a" sheetId="24" r:id="rId17"/>
    <sheet name="Fig 5b" sheetId="25" r:id="rId18"/>
    <sheet name="Fig 5c" sheetId="26" r:id="rId19"/>
    <sheet name="Fig 6a" sheetId="35" r:id="rId20"/>
    <sheet name="Fig 6b" sheetId="29" r:id="rId21"/>
    <sheet name="Supp Fig 3b" sheetId="6" r:id="rId22"/>
    <sheet name="Supp Fig 4c" sheetId="7" r:id="rId23"/>
    <sheet name="Supp Fig 4d" sheetId="8" r:id="rId24"/>
    <sheet name="Supp Fig 4e" sheetId="16" r:id="rId25"/>
    <sheet name="Supp Fig5b" sheetId="33" r:id="rId26"/>
    <sheet name="Supp Fig 6b" sheetId="10" r:id="rId27"/>
    <sheet name="Supp Fig 6c" sheetId="11" r:id="rId28"/>
    <sheet name="Supp Fig 6d" sheetId="12" r:id="rId29"/>
    <sheet name="Supp Fig 7a" sheetId="13" r:id="rId30"/>
    <sheet name="Supp Fig 7b" sheetId="14" r:id="rId31"/>
    <sheet name="Supp Fig 7c" sheetId="27" r:id="rId32"/>
    <sheet name="Supp Fig 7d" sheetId="28" r:id="rId33"/>
    <sheet name="Supp Fig 7e" sheetId="30" r:id="rId34"/>
    <sheet name="Supp Fig 8b" sheetId="36" r:id="rId35"/>
    <sheet name="Supp Fig 8c" sheetId="37" r:id="rId36"/>
    <sheet name="Supp Fig 9" sheetId="38" r:id="rId37"/>
  </sheets>
  <definedNames>
    <definedName name="d_AD_Q73E_scrambling_count_01_C4A_NC3" localSheetId="25">'Supp Fig5b'!$D$40:$W$40</definedName>
    <definedName name="d_AD_Q73E_scrambling_count_02_C4A_NC3" localSheetId="25">'Supp Fig5b'!$D$41:$W$41</definedName>
    <definedName name="d_AD_Q73E_scrambling_count_03_C4A_NC3" localSheetId="25">'Supp Fig5b'!$D$42:$W$42</definedName>
    <definedName name="d_AD_WT_scrambling_count_01_C4A_NC3" localSheetId="25">'Supp Fig5b'!$D$45:$W$45</definedName>
    <definedName name="d_AD_WT_scrambling_count_02_C4A_NC3" localSheetId="25">'Supp Fig5b'!$D$46:$W$46</definedName>
    <definedName name="d_AD_WT_scrambling_count_03_C4A_NC3" localSheetId="25">'Supp Fig5b'!$D$47:$W$47</definedName>
    <definedName name="d_AF_Q73E_scrambling_count_01_C4A_NC3" localSheetId="25">'Supp Fig5b'!$D$30:$W$30</definedName>
    <definedName name="d_AF_Q73E_scrambling_count_02_C4A_NC3" localSheetId="25">'Supp Fig5b'!$D$31:$W$31</definedName>
    <definedName name="d_AF_Q73E_scrambling_count_03_C4A_NC3" localSheetId="25">'Supp Fig5b'!$D$32:$W$32</definedName>
    <definedName name="d_AF_WT_scrambling_count_01_C4A_NC3" localSheetId="25">'Supp Fig5b'!$D$35:$W$35</definedName>
    <definedName name="d_AF_WT_scrambling_count_02_C4A_NC3" localSheetId="25">'Supp Fig5b'!$D$36:$W$36</definedName>
    <definedName name="d_AF_WT_scrambling_count_03_C4A_NC3" localSheetId="25">'Supp Fig5b'!$D$37:$W$37</definedName>
    <definedName name="d_BF_Q73E_scrambling_count_01_C4A_NC3" localSheetId="25">'Supp Fig5b'!$D$20:$W$20</definedName>
    <definedName name="d_BF_Q73E_scrambling_count_02_C4A_NC3" localSheetId="25">'Supp Fig5b'!$D$21:$W$21</definedName>
    <definedName name="d_BF_Q73E_scrambling_count_03_C4A_NC3" localSheetId="25">'Supp Fig5b'!$D$22:$W$22</definedName>
    <definedName name="d_BF_WT_scrambling_count_01_C4A_NC3" localSheetId="25">'Supp Fig5b'!$D$25:$W$25</definedName>
    <definedName name="d_BF_WT_scrambling_count_02_C4A_NC3" localSheetId="25">'Supp Fig5b'!$D$26:$W$26</definedName>
    <definedName name="d_BF_WT_scrambling_count_03_C4A_NC3" localSheetId="25">'Supp Fig5b'!$D$27:$W$27</definedName>
    <definedName name="hQ73E_scrambling_count_01_C4A_NC3" localSheetId="25">'Supp Fig5b'!$D$5:$W$5</definedName>
    <definedName name="hQ73E_scrambling_count_02_C4A_NC3" localSheetId="25">'Supp Fig5b'!$D$6:$W$6</definedName>
    <definedName name="hQ73E_scrambling_count_03_C4A_NC3" localSheetId="25">'Supp Fig5b'!$D$7:$W$7</definedName>
    <definedName name="hQ73V_scrambling_count_01_C4A_NC3" localSheetId="25">'Supp Fig5b'!$D$15:$W$15</definedName>
    <definedName name="hQ73V_scrambling_count_02_C4A_NC3" localSheetId="25">'Supp Fig5b'!$D$16:$W$16</definedName>
    <definedName name="hQ73V_scrambling_count_03_C4A_NC3" localSheetId="25">'Supp Fig5b'!$D$17:$W$17</definedName>
    <definedName name="hWT_scrambling_count_01_C4A_NC3" localSheetId="25">'Supp Fig5b'!$D$10:$W$10</definedName>
    <definedName name="hWT_scrambling_count_02_C4A_NC3" localSheetId="25">'Supp Fig5b'!$D$11:$W$11</definedName>
    <definedName name="hWT_scrambling_count_03_C4A_NC3" localSheetId="25">'Supp Fig5b'!$D$12:$W$12</definedName>
    <definedName name="mQ73E_scrambling_count_01_C4A_NC3" localSheetId="25">'Supp Fig5b'!$D$50:$W$50</definedName>
    <definedName name="mQ73E_scrambling_count_02_C4A_NC3" localSheetId="25">'Supp Fig5b'!$D$51:$W$51</definedName>
    <definedName name="mQ73E_scrambling_count_03_C4A_NC3" localSheetId="25">'Supp Fig5b'!$D$52:$W$52</definedName>
    <definedName name="mWT_scrambling_count_01_C4A_NC3" localSheetId="25">'Supp Fig5b'!$D$55:$W$55</definedName>
    <definedName name="mWT_scrambling_count_02_C4A_NC3" localSheetId="25">'Supp Fig5b'!$D$56:$W$56</definedName>
    <definedName name="mWT_scrambling_count_03_C4A_NC3" localSheetId="25">'Supp Fig5b'!$D$57:$W$57</definedName>
  </definedNames>
  <calcPr calcId="191029"/>
  <extLst>
    <ext xmlns:x15="http://schemas.microsoft.com/office/spreadsheetml/2010/11/main" uri="{140A7094-0E35-4892-8432-C4D2E57EDEB5}">
      <x15:workbookPr chartTrackingRefBase="1"/>
    </ex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calcChain.xml><?xml version="1.0" encoding="utf-8"?>
<calcChain xmlns="http://schemas.openxmlformats.org/spreadsheetml/2006/main">
  <c r="X8" i="33" l="1"/>
  <c r="Y8" i="33"/>
  <c r="X13" i="33"/>
  <c r="Y13" i="33"/>
  <c r="X18" i="33"/>
  <c r="Y18" i="33"/>
  <c r="X23" i="33"/>
  <c r="Y23" i="33"/>
  <c r="X28" i="33"/>
  <c r="Y28" i="33"/>
  <c r="X33" i="33"/>
  <c r="Y33" i="33"/>
  <c r="X38" i="33"/>
  <c r="Y38" i="33"/>
  <c r="X43" i="33"/>
  <c r="Y43" i="33"/>
  <c r="X48" i="33"/>
  <c r="Y48" i="33"/>
  <c r="X53" i="33"/>
  <c r="Y53" i="33"/>
  <c r="X58" i="33"/>
  <c r="Y58" i="33"/>
  <c r="B7" i="28"/>
  <c r="C7" i="28"/>
  <c r="D7" i="28"/>
  <c r="G7" i="28"/>
  <c r="H7" i="28"/>
  <c r="I7" i="28"/>
  <c r="K7" i="28"/>
  <c r="L7" i="28"/>
  <c r="M7" i="28"/>
  <c r="O7" i="28"/>
  <c r="P7" i="28"/>
  <c r="Q7" i="28"/>
  <c r="B8" i="28"/>
  <c r="C8" i="28"/>
  <c r="D8" i="28"/>
  <c r="G8" i="28"/>
  <c r="H8" i="28"/>
  <c r="I8" i="28"/>
  <c r="K8" i="28"/>
  <c r="L8" i="28"/>
  <c r="M8" i="28"/>
  <c r="O8" i="28"/>
  <c r="P8" i="28"/>
  <c r="Q8" i="28"/>
  <c r="B9" i="27"/>
  <c r="E9" i="27"/>
  <c r="H9" i="27"/>
  <c r="B10" i="27"/>
  <c r="E10" i="27"/>
  <c r="H10" i="27"/>
  <c r="B11" i="27"/>
  <c r="E11" i="27"/>
  <c r="H11" i="27"/>
  <c r="B12" i="27"/>
  <c r="E12" i="27"/>
  <c r="H12" i="27"/>
  <c r="B13" i="27"/>
  <c r="E13" i="27"/>
  <c r="H13" i="27"/>
  <c r="B16" i="27"/>
  <c r="E16" i="27"/>
  <c r="H16" i="27"/>
  <c r="B17" i="27"/>
  <c r="E17" i="27"/>
  <c r="H17" i="27"/>
  <c r="B18" i="27"/>
  <c r="E18" i="27"/>
  <c r="H18" i="27"/>
  <c r="B19" i="27"/>
  <c r="E19" i="27"/>
  <c r="H19" i="27"/>
  <c r="B20" i="27"/>
  <c r="E20" i="27"/>
  <c r="H20" i="27"/>
  <c r="B6" i="26"/>
  <c r="C6" i="26"/>
  <c r="D6" i="26"/>
  <c r="E6" i="26"/>
  <c r="F6" i="26"/>
  <c r="G6" i="26"/>
  <c r="H6" i="26"/>
  <c r="I6" i="26"/>
  <c r="J6" i="26"/>
  <c r="K6" i="26"/>
  <c r="L6" i="26"/>
  <c r="M6" i="26"/>
  <c r="N6" i="26"/>
  <c r="O6" i="26"/>
  <c r="P6" i="26"/>
  <c r="Q6" i="26"/>
  <c r="R6" i="26"/>
  <c r="S6" i="26"/>
  <c r="T6" i="26"/>
  <c r="U6" i="26"/>
  <c r="V6" i="26"/>
  <c r="W6" i="26"/>
  <c r="X6" i="26"/>
  <c r="Y6" i="26"/>
  <c r="Z6" i="26"/>
  <c r="AA6" i="26"/>
  <c r="AB6" i="26"/>
  <c r="AC6" i="26"/>
  <c r="B7" i="26"/>
  <c r="C7" i="26"/>
  <c r="D7" i="26"/>
  <c r="E7" i="26"/>
  <c r="F7" i="26"/>
  <c r="G7" i="26"/>
  <c r="H7" i="26"/>
  <c r="I7" i="26"/>
  <c r="J7" i="26"/>
  <c r="K7" i="26"/>
  <c r="L7" i="26"/>
  <c r="M7" i="26"/>
  <c r="N7" i="26"/>
  <c r="O7" i="26"/>
  <c r="P7" i="26"/>
  <c r="Q7" i="26"/>
  <c r="R7" i="26"/>
  <c r="S7" i="26"/>
  <c r="T7" i="26"/>
  <c r="U7" i="26"/>
  <c r="V7" i="26"/>
  <c r="W7" i="26"/>
  <c r="X7" i="26"/>
  <c r="Y7" i="26"/>
  <c r="Z7" i="26"/>
  <c r="AA7" i="26"/>
  <c r="AB7" i="26"/>
  <c r="AC7" i="26"/>
  <c r="B6" i="25"/>
  <c r="C6" i="25"/>
  <c r="D6" i="25"/>
  <c r="E6" i="25"/>
  <c r="F6" i="25"/>
  <c r="G6" i="25"/>
  <c r="H6" i="25"/>
  <c r="I6" i="25"/>
  <c r="J6" i="25"/>
  <c r="K6" i="25"/>
  <c r="L6" i="25"/>
  <c r="M6" i="25"/>
  <c r="N6" i="25"/>
  <c r="O6" i="25"/>
  <c r="P6" i="25"/>
  <c r="Q6" i="25"/>
  <c r="R6" i="25"/>
  <c r="S6" i="25"/>
  <c r="T6" i="25"/>
  <c r="U6" i="25"/>
  <c r="V6" i="25"/>
  <c r="W6" i="25"/>
  <c r="X6" i="25"/>
  <c r="Y6" i="25"/>
  <c r="Z6" i="25"/>
  <c r="AA6" i="25"/>
  <c r="AB6" i="25"/>
  <c r="AC6" i="25"/>
  <c r="B7" i="25"/>
  <c r="C7" i="25"/>
  <c r="D7" i="25"/>
  <c r="E7" i="25"/>
  <c r="F7" i="25"/>
  <c r="G7" i="25"/>
  <c r="H7" i="25"/>
  <c r="I7" i="25"/>
  <c r="J7" i="25"/>
  <c r="K7" i="25"/>
  <c r="L7" i="25"/>
  <c r="M7" i="25"/>
  <c r="N7" i="25"/>
  <c r="O7" i="25"/>
  <c r="P7" i="25"/>
  <c r="Q7" i="25"/>
  <c r="R7" i="25"/>
  <c r="S7" i="25"/>
  <c r="T7" i="25"/>
  <c r="U7" i="25"/>
  <c r="V7" i="25"/>
  <c r="W7" i="25"/>
  <c r="X7" i="25"/>
  <c r="Y7" i="25"/>
  <c r="Z7" i="25"/>
  <c r="AA7" i="25"/>
  <c r="AB7" i="25"/>
  <c r="AC7" i="25"/>
  <c r="B6" i="24"/>
  <c r="C6" i="24"/>
  <c r="D6" i="24"/>
  <c r="E6" i="24"/>
  <c r="F6" i="24"/>
  <c r="G6" i="24"/>
  <c r="H6" i="24"/>
  <c r="I6" i="24"/>
  <c r="J6" i="24"/>
  <c r="K6" i="24"/>
  <c r="L6" i="24"/>
  <c r="M6" i="24"/>
  <c r="N6" i="24"/>
  <c r="O6" i="24"/>
  <c r="P6" i="24"/>
  <c r="Q6" i="24"/>
  <c r="R6" i="24"/>
  <c r="S6" i="24"/>
  <c r="T6" i="24"/>
  <c r="U6" i="24"/>
  <c r="V6" i="24"/>
  <c r="W6" i="24"/>
  <c r="X6" i="24"/>
  <c r="Y6" i="24"/>
  <c r="Z6" i="24"/>
  <c r="AA6" i="24"/>
  <c r="AB6" i="24"/>
  <c r="AC6" i="24"/>
  <c r="B7" i="24"/>
  <c r="C7" i="24"/>
  <c r="D7" i="24"/>
  <c r="E7" i="24"/>
  <c r="F7" i="24"/>
  <c r="G7" i="24"/>
  <c r="H7" i="24"/>
  <c r="I7" i="24"/>
  <c r="J7" i="24"/>
  <c r="K7" i="24"/>
  <c r="L7" i="24"/>
  <c r="M7" i="24"/>
  <c r="N7" i="24"/>
  <c r="O7" i="24"/>
  <c r="P7" i="24"/>
  <c r="Q7" i="24"/>
  <c r="R7" i="24"/>
  <c r="S7" i="24"/>
  <c r="T7" i="24"/>
  <c r="U7" i="24"/>
  <c r="V7" i="24"/>
  <c r="W7" i="24"/>
  <c r="X7" i="24"/>
  <c r="Y7" i="24"/>
  <c r="Z7" i="24"/>
  <c r="AA7" i="24"/>
  <c r="AB7" i="24"/>
  <c r="AC7" i="24"/>
  <c r="B6" i="23"/>
  <c r="C6" i="23"/>
  <c r="D6" i="23"/>
  <c r="B7" i="23"/>
  <c r="C7" i="23"/>
  <c r="D7" i="23"/>
  <c r="B6" i="22"/>
  <c r="C6" i="22"/>
  <c r="D6" i="22"/>
  <c r="E6" i="22"/>
  <c r="B7" i="22"/>
  <c r="C7" i="22"/>
  <c r="D7" i="22"/>
  <c r="E7" i="22"/>
  <c r="B6" i="21"/>
  <c r="C6" i="21"/>
  <c r="D6" i="21"/>
  <c r="E6" i="21"/>
  <c r="F6" i="21"/>
  <c r="G6" i="21"/>
  <c r="H6" i="21"/>
  <c r="I6" i="21"/>
  <c r="J6" i="21"/>
  <c r="K6" i="21"/>
  <c r="L6" i="21"/>
  <c r="M6" i="21"/>
  <c r="N6" i="21"/>
  <c r="O6" i="21"/>
  <c r="B7" i="21"/>
  <c r="C7" i="21"/>
  <c r="D7" i="21"/>
  <c r="E7" i="21"/>
  <c r="F7" i="21"/>
  <c r="G7" i="21"/>
  <c r="H7" i="21"/>
  <c r="I7" i="21"/>
  <c r="J7" i="21"/>
  <c r="K7" i="21"/>
  <c r="L7" i="21"/>
  <c r="M7" i="21"/>
  <c r="N7" i="21"/>
  <c r="O7" i="21"/>
  <c r="B7" i="20" l="1"/>
  <c r="C7" i="20"/>
  <c r="D7" i="20"/>
  <c r="E7" i="20"/>
  <c r="F7" i="20"/>
  <c r="G7" i="20"/>
  <c r="B8" i="20"/>
  <c r="C8" i="20"/>
  <c r="D8" i="20"/>
  <c r="E8" i="20"/>
  <c r="F8" i="20"/>
  <c r="G8" i="20"/>
  <c r="B13" i="20"/>
  <c r="C13" i="20"/>
  <c r="D13" i="20"/>
  <c r="E13" i="20"/>
  <c r="F13" i="20"/>
  <c r="G13" i="20"/>
  <c r="B14" i="20"/>
  <c r="C14" i="20"/>
  <c r="D14" i="20"/>
  <c r="E14" i="20"/>
  <c r="F14" i="20"/>
  <c r="G14" i="20"/>
  <c r="B19" i="20"/>
  <c r="C19" i="20"/>
  <c r="D19" i="20"/>
  <c r="E19" i="20"/>
  <c r="F19" i="20"/>
  <c r="G19" i="20"/>
  <c r="B20" i="20"/>
  <c r="C20" i="20"/>
  <c r="D20" i="20"/>
  <c r="E20" i="20"/>
  <c r="F20" i="20"/>
  <c r="G20" i="20"/>
  <c r="B25" i="20"/>
  <c r="C25" i="20"/>
  <c r="D25" i="20"/>
  <c r="E25" i="20"/>
  <c r="F25" i="20"/>
  <c r="G25" i="20"/>
  <c r="B26" i="20"/>
  <c r="C26" i="20"/>
  <c r="D26" i="20"/>
  <c r="E26" i="20"/>
  <c r="F26" i="20"/>
  <c r="G26" i="20"/>
  <c r="B31" i="20"/>
  <c r="C31" i="20"/>
  <c r="D31" i="20"/>
  <c r="E31" i="20"/>
  <c r="F31" i="20"/>
  <c r="G31" i="20"/>
  <c r="B32" i="20"/>
  <c r="C32" i="20"/>
  <c r="D32" i="20"/>
  <c r="E32" i="20"/>
  <c r="F32" i="20"/>
  <c r="G32" i="20"/>
  <c r="D3" i="16"/>
  <c r="E3" i="16"/>
  <c r="D4" i="16"/>
  <c r="E4" i="16"/>
  <c r="D5" i="16"/>
  <c r="E5" i="16"/>
  <c r="D6" i="16"/>
  <c r="E6" i="16"/>
  <c r="D7" i="16"/>
  <c r="E7" i="16"/>
  <c r="D8" i="16"/>
  <c r="E8" i="16"/>
  <c r="F11" i="16" s="1"/>
  <c r="F8" i="16"/>
  <c r="D9" i="16"/>
  <c r="E9" i="16"/>
  <c r="F9" i="16"/>
  <c r="D10" i="16"/>
  <c r="E10" i="16"/>
  <c r="F10" i="16"/>
  <c r="D11" i="16"/>
  <c r="E11" i="16"/>
  <c r="D12" i="16"/>
  <c r="E12" i="16"/>
  <c r="D13" i="16"/>
  <c r="E13" i="16"/>
  <c r="D14" i="16"/>
  <c r="E14" i="16"/>
  <c r="D15" i="16"/>
  <c r="E15" i="16"/>
  <c r="D16" i="16"/>
  <c r="E16" i="16"/>
  <c r="F16" i="16"/>
  <c r="D17" i="16"/>
  <c r="E17" i="16"/>
  <c r="F17" i="16"/>
  <c r="F2" i="15"/>
  <c r="G2" i="15"/>
  <c r="H2" i="15"/>
  <c r="F3" i="15"/>
  <c r="G3" i="15"/>
  <c r="H3" i="15" s="1"/>
  <c r="F4" i="15"/>
  <c r="G4" i="15"/>
  <c r="H4" i="15"/>
  <c r="F5" i="15"/>
  <c r="G5" i="15"/>
  <c r="H5" i="15"/>
  <c r="F6" i="15"/>
  <c r="G6" i="15"/>
  <c r="H6" i="15"/>
  <c r="F7" i="15"/>
  <c r="G7" i="15"/>
  <c r="H7" i="15"/>
  <c r="F8" i="15"/>
  <c r="G8" i="15"/>
  <c r="H8" i="15"/>
  <c r="F9" i="15"/>
  <c r="G9" i="15"/>
  <c r="H9" i="15"/>
  <c r="K9" i="15"/>
  <c r="L9" i="15"/>
  <c r="M9" i="15"/>
  <c r="N9" i="15"/>
  <c r="O9" i="15"/>
  <c r="P9" i="15"/>
  <c r="F10" i="15"/>
  <c r="G10" i="15"/>
  <c r="H10" i="15"/>
  <c r="F11" i="15"/>
  <c r="G11" i="15"/>
  <c r="H11" i="15"/>
  <c r="K11" i="15"/>
  <c r="L11" i="15"/>
  <c r="M11" i="15"/>
  <c r="N11" i="15"/>
  <c r="O20" i="15" s="1"/>
  <c r="O11" i="15"/>
  <c r="P11" i="15"/>
  <c r="R11" i="15"/>
  <c r="S20" i="15" s="1"/>
  <c r="S11" i="15"/>
  <c r="T11" i="15"/>
  <c r="U11" i="15"/>
  <c r="T20" i="15" s="1"/>
  <c r="V11" i="15"/>
  <c r="W11" i="15"/>
  <c r="F12" i="15"/>
  <c r="G12" i="15"/>
  <c r="H12" i="15"/>
  <c r="K12" i="15"/>
  <c r="L12" i="15"/>
  <c r="M12" i="15"/>
  <c r="N12" i="15"/>
  <c r="O12" i="15"/>
  <c r="P12" i="15"/>
  <c r="R12" i="15"/>
  <c r="S12" i="15"/>
  <c r="T12" i="15"/>
  <c r="U12" i="15"/>
  <c r="V12" i="15"/>
  <c r="W12" i="15"/>
  <c r="T21" i="15" s="1"/>
  <c r="F13" i="15"/>
  <c r="G13" i="15"/>
  <c r="H13" i="15"/>
  <c r="K13" i="15"/>
  <c r="R13" i="15" s="1"/>
  <c r="L13" i="15"/>
  <c r="S13" i="15" s="1"/>
  <c r="M13" i="15"/>
  <c r="T13" i="15" s="1"/>
  <c r="N13" i="15"/>
  <c r="U13" i="15" s="1"/>
  <c r="O13" i="15"/>
  <c r="V13" i="15" s="1"/>
  <c r="P13" i="15"/>
  <c r="W13" i="15" s="1"/>
  <c r="F14" i="15"/>
  <c r="G14" i="15"/>
  <c r="H14" i="15"/>
  <c r="K14" i="15"/>
  <c r="K23" i="15" s="1"/>
  <c r="L14" i="15"/>
  <c r="M14" i="15"/>
  <c r="N14" i="15"/>
  <c r="L23" i="15" s="1"/>
  <c r="O14" i="15"/>
  <c r="P14" i="15"/>
  <c r="R14" i="15"/>
  <c r="S23" i="15" s="1"/>
  <c r="S14" i="15"/>
  <c r="T14" i="15"/>
  <c r="U14" i="15"/>
  <c r="T23" i="15" s="1"/>
  <c r="V14" i="15"/>
  <c r="W14" i="15"/>
  <c r="F15" i="15"/>
  <c r="G15" i="15"/>
  <c r="H15" i="15" s="1"/>
  <c r="K15" i="15"/>
  <c r="L15" i="15"/>
  <c r="M15" i="15"/>
  <c r="N15" i="15"/>
  <c r="O15" i="15"/>
  <c r="P15" i="15"/>
  <c r="R15" i="15"/>
  <c r="S15" i="15"/>
  <c r="T15" i="15"/>
  <c r="U15" i="15"/>
  <c r="W24" i="15" s="1"/>
  <c r="V15" i="15"/>
  <c r="W15" i="15"/>
  <c r="F16" i="15"/>
  <c r="G16" i="15"/>
  <c r="H16" i="15"/>
  <c r="K16" i="15"/>
  <c r="K25" i="15" s="1"/>
  <c r="L16" i="15"/>
  <c r="M16" i="15"/>
  <c r="N16" i="15"/>
  <c r="U16" i="15" s="1"/>
  <c r="O16" i="15"/>
  <c r="V16" i="15" s="1"/>
  <c r="P16" i="15"/>
  <c r="W16" i="15" s="1"/>
  <c r="R16" i="15"/>
  <c r="S25" i="15" s="1"/>
  <c r="S16" i="15"/>
  <c r="T16" i="15"/>
  <c r="F17" i="15"/>
  <c r="G17" i="15"/>
  <c r="H17" i="15"/>
  <c r="K17" i="15"/>
  <c r="L17" i="15"/>
  <c r="M17" i="15"/>
  <c r="N17" i="15"/>
  <c r="O17" i="15"/>
  <c r="P17" i="15"/>
  <c r="F18" i="15"/>
  <c r="G18" i="15"/>
  <c r="H18" i="15"/>
  <c r="F19" i="15"/>
  <c r="G19" i="15"/>
  <c r="H19" i="15"/>
  <c r="F20" i="15"/>
  <c r="G20" i="15"/>
  <c r="H20" i="15"/>
  <c r="K20" i="15"/>
  <c r="L20" i="15"/>
  <c r="N20" i="15"/>
  <c r="F21" i="15"/>
  <c r="G21" i="15"/>
  <c r="H21" i="15"/>
  <c r="K21" i="15"/>
  <c r="L21" i="15"/>
  <c r="N21" i="15"/>
  <c r="O21" i="15"/>
  <c r="S21" i="15"/>
  <c r="V21" i="15"/>
  <c r="W21" i="15"/>
  <c r="F22" i="15"/>
  <c r="G22" i="15"/>
  <c r="H22" i="15"/>
  <c r="N22" i="15"/>
  <c r="O22" i="15"/>
  <c r="F23" i="15"/>
  <c r="G23" i="15"/>
  <c r="H23" i="15"/>
  <c r="F24" i="15"/>
  <c r="G24" i="15"/>
  <c r="H24" i="15"/>
  <c r="K24" i="15"/>
  <c r="L24" i="15"/>
  <c r="N24" i="15"/>
  <c r="O24" i="15"/>
  <c r="S24" i="15"/>
  <c r="T24" i="15"/>
  <c r="V24" i="15"/>
  <c r="F25" i="15"/>
  <c r="G25" i="15"/>
  <c r="H25" i="15"/>
  <c r="F26" i="15"/>
  <c r="G26" i="15"/>
  <c r="H26" i="15" s="1"/>
  <c r="F27" i="15"/>
  <c r="G27" i="15"/>
  <c r="H27" i="15"/>
  <c r="K27" i="15"/>
  <c r="F28" i="15"/>
  <c r="G28" i="15" s="1"/>
  <c r="H28" i="15" s="1"/>
  <c r="K28" i="15"/>
  <c r="F29" i="15"/>
  <c r="G29" i="15" s="1"/>
  <c r="H29" i="15" s="1"/>
  <c r="F30" i="15"/>
  <c r="G30" i="15"/>
  <c r="H30" i="15"/>
  <c r="F31" i="15"/>
  <c r="G31" i="15"/>
  <c r="H31" i="15"/>
  <c r="K31" i="15"/>
  <c r="F32" i="15"/>
  <c r="G32" i="15"/>
  <c r="H32" i="15"/>
  <c r="F33" i="15"/>
  <c r="G33" i="15"/>
  <c r="H33" i="15"/>
  <c r="F34" i="15"/>
  <c r="G34" i="15"/>
  <c r="H34" i="15"/>
  <c r="F35" i="15"/>
  <c r="G35" i="15"/>
  <c r="H35" i="15"/>
  <c r="F36" i="15"/>
  <c r="G36" i="15"/>
  <c r="H36" i="15"/>
  <c r="F37" i="15"/>
  <c r="G37" i="15"/>
  <c r="H37" i="15"/>
  <c r="F38" i="15"/>
  <c r="G38" i="15"/>
  <c r="H38" i="15"/>
  <c r="F7" i="16" l="1"/>
  <c r="F5" i="16"/>
  <c r="F3" i="16"/>
  <c r="F15" i="16"/>
  <c r="F14" i="16"/>
  <c r="F6" i="16"/>
  <c r="F13" i="16"/>
  <c r="F12" i="16"/>
  <c r="F4" i="16"/>
  <c r="T22" i="15"/>
  <c r="W22" i="15"/>
  <c r="V22" i="15"/>
  <c r="S22" i="15"/>
  <c r="T25" i="15"/>
  <c r="W25" i="15"/>
  <c r="K30" i="15"/>
  <c r="K29" i="15"/>
  <c r="L22" i="15"/>
  <c r="K22" i="15"/>
  <c r="K32" i="15"/>
  <c r="W23" i="15"/>
  <c r="V23" i="15"/>
  <c r="V25" i="15"/>
  <c r="O23" i="15"/>
  <c r="N23" i="15"/>
  <c r="O25" i="15"/>
  <c r="N25" i="15"/>
  <c r="L25" i="15"/>
  <c r="W20" i="15"/>
  <c r="V20" i="15"/>
  <c r="P47" i="2"/>
  <c r="O47" i="2"/>
  <c r="N47" i="2"/>
  <c r="M47" i="2"/>
  <c r="L47" i="2"/>
  <c r="K47" i="2"/>
  <c r="P46" i="2"/>
  <c r="O46" i="2"/>
  <c r="N46" i="2"/>
  <c r="M46" i="2"/>
  <c r="L46" i="2"/>
  <c r="K46" i="2"/>
  <c r="P45" i="2"/>
  <c r="O45" i="2"/>
  <c r="N45" i="2"/>
  <c r="M45" i="2"/>
  <c r="L45" i="2"/>
  <c r="K45" i="2"/>
  <c r="N22" i="2"/>
  <c r="K22" i="2"/>
  <c r="P24" i="2"/>
  <c r="O24" i="2"/>
  <c r="N24" i="2"/>
  <c r="M24" i="2"/>
  <c r="L24" i="2"/>
  <c r="K24" i="2"/>
  <c r="P23" i="2"/>
  <c r="O23" i="2"/>
  <c r="N23" i="2"/>
  <c r="M23" i="2"/>
  <c r="L23" i="2"/>
  <c r="K23" i="2"/>
  <c r="P22" i="2"/>
  <c r="O22" i="2"/>
  <c r="M22" i="2"/>
  <c r="L22" i="2"/>
  <c r="N45" i="1"/>
  <c r="K45" i="1"/>
  <c r="P47" i="1"/>
  <c r="O47" i="1"/>
  <c r="N47" i="1"/>
  <c r="M47" i="1"/>
  <c r="L47" i="1"/>
  <c r="K47" i="1"/>
  <c r="P46" i="1"/>
  <c r="O46" i="1"/>
  <c r="N46" i="1"/>
  <c r="M46" i="1"/>
  <c r="L46" i="1"/>
  <c r="K46" i="1"/>
  <c r="P45" i="1"/>
  <c r="O45" i="1"/>
  <c r="M45" i="1"/>
  <c r="L45" i="1"/>
  <c r="N22" i="1"/>
  <c r="O22" i="1"/>
  <c r="P22" i="1"/>
  <c r="O23" i="1"/>
  <c r="P23" i="1"/>
  <c r="O24" i="1"/>
  <c r="P24" i="1"/>
  <c r="N23" i="1"/>
  <c r="N24" i="1"/>
  <c r="K23" i="1"/>
  <c r="L23" i="1"/>
  <c r="M23" i="1"/>
  <c r="K24" i="1"/>
  <c r="L24" i="1"/>
  <c r="M24" i="1"/>
  <c r="L22" i="1"/>
  <c r="M22" i="1"/>
  <c r="K22" i="1"/>
</calcChain>
</file>

<file path=xl/connections.xml><?xml version="1.0" encoding="utf-8"?>
<connections xmlns="http://schemas.openxmlformats.org/spreadsheetml/2006/main" xmlns:mc="http://schemas.openxmlformats.org/markup-compatibility/2006" xmlns:xr16="http://schemas.microsoft.com/office/spreadsheetml/2017/revision16" mc:Ignorable="xr16">
  <connection id="1" xr16:uid="{A344387A-579B-8C46-AC7D-2E00B466AD8A}" name="d_AD_Q73E_scrambling_count_01_C4A_NC3" type="6" refreshedVersion="8" deleted="1" background="1" saveData="1">
    <textPr codePage="10001" sourceFile="/Users/yamamori/Papers/Porin_EM/DOC/For_EndoLab_202311-202401/MD_related_part/202401/figure_S_6/d_AD_Q73E_scrambling_count_01_C4A_NC3.txt" delimited="0">
      <textFields count="20">
        <textField/>
        <textField position="3"/>
        <textField position="6"/>
        <textField position="9"/>
        <textField position="12"/>
        <textField position="15"/>
        <textField position="18"/>
        <textField position="21"/>
        <textField position="24"/>
        <textField position="27"/>
        <textField position="30"/>
        <textField position="33"/>
        <textField position="36"/>
        <textField position="39"/>
        <textField position="42"/>
        <textField position="45"/>
        <textField position="48"/>
        <textField position="51"/>
        <textField position="54"/>
        <textField position="57"/>
      </textFields>
    </textPr>
  </connection>
  <connection id="2" xr16:uid="{2C168175-1184-C542-AF5B-F89086D588E9}" name="d_AD_Q73E_scrambling_count_02_C4A_NC3" type="6" refreshedVersion="8" deleted="1" background="1" saveData="1">
    <textPr codePage="10001" sourceFile="/Users/yamamori/Papers/Porin_EM/DOC/For_EndoLab_202311-202401/MD_related_part/202401/figure_S_6/d_AD_Q73E_scrambling_count_02_C4A_NC3.txt" delimited="0">
      <textFields count="20">
        <textField/>
        <textField position="3"/>
        <textField position="6"/>
        <textField position="9"/>
        <textField position="12"/>
        <textField position="15"/>
        <textField position="18"/>
        <textField position="21"/>
        <textField position="24"/>
        <textField position="27"/>
        <textField position="30"/>
        <textField position="33"/>
        <textField position="36"/>
        <textField position="39"/>
        <textField position="42"/>
        <textField position="45"/>
        <textField position="48"/>
        <textField position="51"/>
        <textField position="54"/>
        <textField position="57"/>
      </textFields>
    </textPr>
  </connection>
  <connection id="3" xr16:uid="{1AD1C205-7674-4D42-B501-454F23FCB774}" name="d_AD_Q73E_scrambling_count_03_C4A_NC3" type="6" refreshedVersion="8" deleted="1" background="1" saveData="1">
    <textPr codePage="10001" sourceFile="/Users/yamamori/Papers/Porin_EM/DOC/For_EndoLab_202311-202401/MD_related_part/202401/figure_S_6/d_AD_Q73E_scrambling_count_03_C4A_NC3.txt" delimited="0">
      <textFields count="20">
        <textField/>
        <textField position="3"/>
        <textField position="6"/>
        <textField position="9"/>
        <textField position="12"/>
        <textField position="15"/>
        <textField position="18"/>
        <textField position="21"/>
        <textField position="24"/>
        <textField position="27"/>
        <textField position="30"/>
        <textField position="33"/>
        <textField position="36"/>
        <textField position="39"/>
        <textField position="42"/>
        <textField position="45"/>
        <textField position="48"/>
        <textField position="51"/>
        <textField position="54"/>
        <textField position="57"/>
      </textFields>
    </textPr>
  </connection>
  <connection id="4" xr16:uid="{1A515311-A5C8-DA44-BBFD-822F4CEBFF6C}" name="d_AD_WT_scrambling_count_01_C4A_NC3" type="6" refreshedVersion="8" deleted="1" background="1" saveData="1">
    <textPr codePage="10001" sourceFile="/Users/yamamori/Papers/Porin_EM/DOC/For_EndoLab_202311-202401/MD_related_part/202401/figure_S_6/d_AD_WT_scrambling_count_01_C4A_NC3.txt" delimited="0">
      <textFields count="20">
        <textField/>
        <textField position="3"/>
        <textField position="6"/>
        <textField position="9"/>
        <textField position="12"/>
        <textField position="15"/>
        <textField position="18"/>
        <textField position="21"/>
        <textField position="24"/>
        <textField position="27"/>
        <textField position="30"/>
        <textField position="33"/>
        <textField position="36"/>
        <textField position="39"/>
        <textField position="42"/>
        <textField position="45"/>
        <textField position="48"/>
        <textField position="51"/>
        <textField position="54"/>
        <textField position="57"/>
      </textFields>
    </textPr>
  </connection>
  <connection id="5" xr16:uid="{D7D88A54-DD56-9E43-86A9-C52E7B03A0D7}" name="d_AD_WT_scrambling_count_02_C4A_NC3" type="6" refreshedVersion="8" deleted="1" background="1" saveData="1">
    <textPr codePage="10001" sourceFile="/Users/yamamori/Papers/Porin_EM/DOC/For_EndoLab_202311-202401/MD_related_part/202401/figure_S_6/d_AD_WT_scrambling_count_02_C4A_NC3.txt" delimited="0">
      <textFields count="20">
        <textField/>
        <textField position="3"/>
        <textField position="6"/>
        <textField position="9"/>
        <textField position="12"/>
        <textField position="15"/>
        <textField position="18"/>
        <textField position="21"/>
        <textField position="24"/>
        <textField position="27"/>
        <textField position="30"/>
        <textField position="33"/>
        <textField position="36"/>
        <textField position="39"/>
        <textField position="42"/>
        <textField position="45"/>
        <textField position="48"/>
        <textField position="51"/>
        <textField position="54"/>
        <textField position="57"/>
      </textFields>
    </textPr>
  </connection>
  <connection id="6" xr16:uid="{406EDCDD-37DE-CD4D-80F6-F3B71AFE4054}" name="d_AD_WT_scrambling_count_03_C4A_NC3" type="6" refreshedVersion="8" deleted="1" background="1" saveData="1">
    <textPr codePage="10001" sourceFile="/Users/yamamori/Papers/Porin_EM/DOC/For_EndoLab_202311-202401/MD_related_part/202401/figure_S_6/d_AD_WT_scrambling_count_03_C4A_NC3.txt" delimited="0">
      <textFields count="20">
        <textField/>
        <textField position="3"/>
        <textField position="6"/>
        <textField position="9"/>
        <textField position="12"/>
        <textField position="15"/>
        <textField position="18"/>
        <textField position="21"/>
        <textField position="24"/>
        <textField position="27"/>
        <textField position="30"/>
        <textField position="33"/>
        <textField position="36"/>
        <textField position="39"/>
        <textField position="42"/>
        <textField position="45"/>
        <textField position="48"/>
        <textField position="51"/>
        <textField position="54"/>
        <textField position="57"/>
      </textFields>
    </textPr>
  </connection>
  <connection id="7" xr16:uid="{613A4A68-9664-3641-B764-0B9697EC096D}" name="d_AF_Q73E_scrambling_count_01_C4A_NC3" type="6" refreshedVersion="8" deleted="1" background="1" saveData="1">
    <textPr codePage="10001" sourceFile="/Users/yamamori/Papers/Porin_EM/DOC/For_EndoLab_202311-202401/MD_related_part/202401/figure_S_6/d_AF_Q73E_scrambling_count_01_C4A_NC3.txt" delimited="0">
      <textFields count="20">
        <textField/>
        <textField position="3"/>
        <textField position="6"/>
        <textField position="9"/>
        <textField position="12"/>
        <textField position="15"/>
        <textField position="18"/>
        <textField position="21"/>
        <textField position="24"/>
        <textField position="27"/>
        <textField position="30"/>
        <textField position="33"/>
        <textField position="36"/>
        <textField position="39"/>
        <textField position="42"/>
        <textField position="45"/>
        <textField position="48"/>
        <textField position="51"/>
        <textField position="54"/>
        <textField position="57"/>
      </textFields>
    </textPr>
  </connection>
  <connection id="8" xr16:uid="{1A1662AC-F016-104C-9BC9-AEB7AC0708AF}" name="d_AF_Q73E_scrambling_count_02_C4A_NC3" type="6" refreshedVersion="8" deleted="1" background="1" saveData="1">
    <textPr codePage="10001" sourceFile="/Users/yamamori/Papers/Porin_EM/DOC/For_EndoLab_202311-202401/MD_related_part/202401/figure_S_6/d_AF_Q73E_scrambling_count_02_C4A_NC3.txt" delimited="0">
      <textFields count="20">
        <textField/>
        <textField position="3"/>
        <textField position="6"/>
        <textField position="9"/>
        <textField position="12"/>
        <textField position="15"/>
        <textField position="18"/>
        <textField position="21"/>
        <textField position="24"/>
        <textField position="27"/>
        <textField position="30"/>
        <textField position="33"/>
        <textField position="36"/>
        <textField position="39"/>
        <textField position="42"/>
        <textField position="45"/>
        <textField position="48"/>
        <textField position="51"/>
        <textField position="54"/>
        <textField position="57"/>
      </textFields>
    </textPr>
  </connection>
  <connection id="9" xr16:uid="{8CF89E94-677E-CC47-A9C4-9362B903EE52}" name="d_AF_Q73E_scrambling_count_03_C4A_NC3" type="6" refreshedVersion="8" deleted="1" background="1" saveData="1">
    <textPr codePage="10001" sourceFile="/Users/yamamori/Papers/Porin_EM/DOC/For_EndoLab_202311-202401/MD_related_part/202401/figure_S_6/d_AF_Q73E_scrambling_count_03_C4A_NC3.txt" delimited="0">
      <textFields count="20">
        <textField/>
        <textField position="3"/>
        <textField position="6"/>
        <textField position="9"/>
        <textField position="12"/>
        <textField position="15"/>
        <textField position="18"/>
        <textField position="21"/>
        <textField position="24"/>
        <textField position="27"/>
        <textField position="30"/>
        <textField position="33"/>
        <textField position="36"/>
        <textField position="39"/>
        <textField position="42"/>
        <textField position="45"/>
        <textField position="48"/>
        <textField position="51"/>
        <textField position="54"/>
        <textField position="57"/>
      </textFields>
    </textPr>
  </connection>
  <connection id="10" xr16:uid="{7B885280-895B-8649-B23D-6F7559C8C8D3}" name="d_AF_WT_scrambling_count_01_C4A_NC3" type="6" refreshedVersion="8" deleted="1" background="1" saveData="1">
    <textPr codePage="10001" sourceFile="/Users/yamamori/Papers/Porin_EM/DOC/For_EndoLab_202311-202401/MD_related_part/202401/figure_S_6/d_AF_WT_scrambling_count_01_C4A_NC3.txt" delimited="0">
      <textFields count="20">
        <textField/>
        <textField position="3"/>
        <textField position="6"/>
        <textField position="9"/>
        <textField position="12"/>
        <textField position="15"/>
        <textField position="18"/>
        <textField position="21"/>
        <textField position="24"/>
        <textField position="27"/>
        <textField position="30"/>
        <textField position="33"/>
        <textField position="36"/>
        <textField position="39"/>
        <textField position="42"/>
        <textField position="45"/>
        <textField position="48"/>
        <textField position="51"/>
        <textField position="54"/>
        <textField position="57"/>
      </textFields>
    </textPr>
  </connection>
  <connection id="11" xr16:uid="{0D7B6247-FF37-4642-B747-2548D4FD5C38}" name="d_AF_WT_scrambling_count_02_C4A_NC3" type="6" refreshedVersion="8" deleted="1" background="1" saveData="1">
    <textPr codePage="10001" sourceFile="/Users/yamamori/Papers/Porin_EM/DOC/For_EndoLab_202311-202401/MD_related_part/202401/figure_S_6/d_AF_WT_scrambling_count_02_C4A_NC3.txt" delimited="0">
      <textFields count="20">
        <textField/>
        <textField position="3"/>
        <textField position="6"/>
        <textField position="9"/>
        <textField position="12"/>
        <textField position="15"/>
        <textField position="18"/>
        <textField position="21"/>
        <textField position="24"/>
        <textField position="27"/>
        <textField position="30"/>
        <textField position="33"/>
        <textField position="36"/>
        <textField position="39"/>
        <textField position="42"/>
        <textField position="45"/>
        <textField position="48"/>
        <textField position="51"/>
        <textField position="54"/>
        <textField position="57"/>
      </textFields>
    </textPr>
  </connection>
  <connection id="12" xr16:uid="{D31427DE-40BB-A543-9AD3-A31BE7AF77EE}" name="d_AF_WT_scrambling_count_03_C4A_NC3" type="6" refreshedVersion="8" deleted="1" background="1" saveData="1">
    <textPr codePage="10001" sourceFile="/Users/yamamori/Papers/Porin_EM/DOC/For_EndoLab_202311-202401/MD_related_part/202401/figure_S_6/d_AF_WT_scrambling_count_03_C4A_NC3.txt" delimited="0">
      <textFields count="20">
        <textField/>
        <textField position="3"/>
        <textField position="6"/>
        <textField position="9"/>
        <textField position="12"/>
        <textField position="15"/>
        <textField position="18"/>
        <textField position="21"/>
        <textField position="24"/>
        <textField position="27"/>
        <textField position="30"/>
        <textField position="33"/>
        <textField position="36"/>
        <textField position="39"/>
        <textField position="42"/>
        <textField position="45"/>
        <textField position="48"/>
        <textField position="51"/>
        <textField position="54"/>
        <textField position="57"/>
      </textFields>
    </textPr>
  </connection>
  <connection id="13" xr16:uid="{4CAE906D-162B-904D-AD2D-FBD84A8AEC34}" name="d_BF_Q73E_scrambling_count_01_C4A_NC3" type="6" refreshedVersion="8" deleted="1" background="1" saveData="1">
    <textPr codePage="10001" sourceFile="/Users/yamamori/Papers/Porin_EM/DOC/For_EndoLab_202311-202401/MD_related_part/202401/figure_S_6/d_BF_Q73E_scrambling_count_01_C4A_NC3.txt" delimited="0">
      <textFields count="20">
        <textField/>
        <textField position="3"/>
        <textField position="6"/>
        <textField position="9"/>
        <textField position="12"/>
        <textField position="15"/>
        <textField position="18"/>
        <textField position="21"/>
        <textField position="24"/>
        <textField position="27"/>
        <textField position="30"/>
        <textField position="33"/>
        <textField position="36"/>
        <textField position="39"/>
        <textField position="42"/>
        <textField position="45"/>
        <textField position="48"/>
        <textField position="51"/>
        <textField position="54"/>
        <textField position="57"/>
      </textFields>
    </textPr>
  </connection>
  <connection id="14" xr16:uid="{A6205946-4FD4-5A49-A470-A004434DED9D}" name="d_BF_Q73E_scrambling_count_02_C4A_NC3" type="6" refreshedVersion="8" deleted="1" background="1" saveData="1">
    <textPr codePage="10001" sourceFile="/Users/yamamori/Papers/Porin_EM/DOC/For_EndoLab_202311-202401/MD_related_part/202401/figure_S_6/d_BF_Q73E_scrambling_count_02_C4A_NC3.txt" delimited="0">
      <textFields count="20">
        <textField/>
        <textField position="3"/>
        <textField position="6"/>
        <textField position="9"/>
        <textField position="12"/>
        <textField position="15"/>
        <textField position="18"/>
        <textField position="21"/>
        <textField position="24"/>
        <textField position="27"/>
        <textField position="30"/>
        <textField position="33"/>
        <textField position="36"/>
        <textField position="39"/>
        <textField position="42"/>
        <textField position="45"/>
        <textField position="48"/>
        <textField position="51"/>
        <textField position="54"/>
        <textField position="57"/>
      </textFields>
    </textPr>
  </connection>
  <connection id="15" xr16:uid="{3040ED91-E4D2-7848-BC9F-2B34CCC64A92}" name="d_BF_Q73E_scrambling_count_03_C4A_NC3" type="6" refreshedVersion="8" deleted="1" background="1" saveData="1">
    <textPr codePage="10001" sourceFile="/Users/yamamori/Papers/Porin_EM/DOC/For_EndoLab_202311-202401/MD_related_part/202401/figure_S_6/d_BF_Q73E_scrambling_count_03_C4A_NC3.txt" delimited="0">
      <textFields count="20">
        <textField/>
        <textField position="3"/>
        <textField position="6"/>
        <textField position="9"/>
        <textField position="12"/>
        <textField position="15"/>
        <textField position="18"/>
        <textField position="21"/>
        <textField position="24"/>
        <textField position="27"/>
        <textField position="30"/>
        <textField position="33"/>
        <textField position="36"/>
        <textField position="39"/>
        <textField position="42"/>
        <textField position="45"/>
        <textField position="48"/>
        <textField position="51"/>
        <textField position="54"/>
        <textField position="57"/>
      </textFields>
    </textPr>
  </connection>
  <connection id="16" xr16:uid="{D7DAC255-4B30-1148-9C72-160CCDF21F11}" name="d_BF_WT_scrambling_count_01_C4A_NC3" type="6" refreshedVersion="8" deleted="1" background="1" saveData="1">
    <textPr codePage="10001" sourceFile="/Users/yamamori/Papers/Porin_EM/DOC/For_EndoLab_202311-202401/MD_related_part/202401/figure_S_6/d_BF_WT_scrambling_count_01_C4A_NC3.txt" delimited="0">
      <textFields count="20">
        <textField/>
        <textField position="3"/>
        <textField position="6"/>
        <textField position="9"/>
        <textField position="12"/>
        <textField position="15"/>
        <textField position="18"/>
        <textField position="21"/>
        <textField position="24"/>
        <textField position="27"/>
        <textField position="30"/>
        <textField position="33"/>
        <textField position="36"/>
        <textField position="39"/>
        <textField position="42"/>
        <textField position="45"/>
        <textField position="48"/>
        <textField position="51"/>
        <textField position="54"/>
        <textField position="57"/>
      </textFields>
    </textPr>
  </connection>
  <connection id="17" xr16:uid="{B3516F4C-57D7-A346-B3D1-B0BEE32360F5}" name="d_BF_WT_scrambling_count_02_C4A_NC3" type="6" refreshedVersion="8" deleted="1" background="1" saveData="1">
    <textPr codePage="10001" sourceFile="/Users/yamamori/Papers/Porin_EM/DOC/For_EndoLab_202311-202401/MD_related_part/202401/figure_S_6/d_BF_WT_scrambling_count_02_C4A_NC3.txt" delimited="0">
      <textFields count="20">
        <textField/>
        <textField position="3"/>
        <textField position="6"/>
        <textField position="9"/>
        <textField position="12"/>
        <textField position="15"/>
        <textField position="18"/>
        <textField position="21"/>
        <textField position="24"/>
        <textField position="27"/>
        <textField position="30"/>
        <textField position="33"/>
        <textField position="36"/>
        <textField position="39"/>
        <textField position="42"/>
        <textField position="45"/>
        <textField position="48"/>
        <textField position="51"/>
        <textField position="54"/>
        <textField position="57"/>
      </textFields>
    </textPr>
  </connection>
  <connection id="18" xr16:uid="{77AFB7D0-9720-C747-83A0-E5EFC916D43C}" name="d_BF_WT_scrambling_count_03_C4A_NC3" type="6" refreshedVersion="8" deleted="1" background="1" saveData="1">
    <textPr codePage="10001" sourceFile="/Users/yamamori/Papers/Porin_EM/DOC/For_EndoLab_202311-202401/MD_related_part/202401/figure_S_6/d_BF_WT_scrambling_count_03_C4A_NC3.txt" delimited="0">
      <textFields count="20">
        <textField/>
        <textField position="3"/>
        <textField position="6"/>
        <textField position="9"/>
        <textField position="12"/>
        <textField position="15"/>
        <textField position="18"/>
        <textField position="21"/>
        <textField position="24"/>
        <textField position="27"/>
        <textField position="30"/>
        <textField position="33"/>
        <textField position="36"/>
        <textField position="39"/>
        <textField position="42"/>
        <textField position="45"/>
        <textField position="48"/>
        <textField position="51"/>
        <textField position="54"/>
        <textField position="57"/>
      </textFields>
    </textPr>
  </connection>
  <connection id="19" xr16:uid="{AD6C6C56-A0F0-2940-A1DE-ECC7767815EA}" name="hQ73E_scrambling_count_01_C4A_NC3" type="6" refreshedVersion="8" deleted="1" background="1" saveData="1">
    <textPr codePage="10001" sourceFile="/Users/yamamori/Papers/Porin_EM/DOC/For_EndoLab_202311-202401/MD_related_part/202401/figure_S_6/hQ73E_scrambling_count_01_C4A_NC3.txt" delimited="0">
      <textFields count="20">
        <textField/>
        <textField position="3"/>
        <textField position="6"/>
        <textField position="9"/>
        <textField position="12"/>
        <textField position="15"/>
        <textField position="18"/>
        <textField position="21"/>
        <textField position="24"/>
        <textField position="27"/>
        <textField position="30"/>
        <textField position="33"/>
        <textField position="36"/>
        <textField position="39"/>
        <textField position="42"/>
        <textField position="45"/>
        <textField position="48"/>
        <textField position="51"/>
        <textField position="54"/>
        <textField position="57"/>
      </textFields>
    </textPr>
  </connection>
  <connection id="20" xr16:uid="{65B2F972-F786-F44A-9AE3-7CAFBC7EB1CA}" name="hQ73E_scrambling_count_02_C4A_NC3" type="6" refreshedVersion="8" deleted="1" background="1" saveData="1">
    <textPr codePage="10001" sourceFile="/Users/yamamori/Papers/Porin_EM/DOC/For_EndoLab_202311-202401/MD_related_part/202401/figure_S_6/hQ73E_scrambling_count_02_C4A_NC3.txt" delimited="0">
      <textFields count="20">
        <textField/>
        <textField position="3"/>
        <textField position="6"/>
        <textField position="9"/>
        <textField position="12"/>
        <textField position="15"/>
        <textField position="18"/>
        <textField position="21"/>
        <textField position="24"/>
        <textField position="27"/>
        <textField position="30"/>
        <textField position="33"/>
        <textField position="36"/>
        <textField position="39"/>
        <textField position="42"/>
        <textField position="45"/>
        <textField position="48"/>
        <textField position="51"/>
        <textField position="54"/>
        <textField position="57"/>
      </textFields>
    </textPr>
  </connection>
  <connection id="21" xr16:uid="{93285A64-CA0B-D541-8129-EFEB89C41065}" name="hQ73E_scrambling_count_03_C4A_NC3" type="6" refreshedVersion="8" deleted="1" background="1" saveData="1">
    <textPr codePage="10001" sourceFile="/Users/yamamori/Papers/Porin_EM/DOC/For_EndoLab_202311-202401/MD_related_part/202401/figure_S_6/hQ73E_scrambling_count_03_C4A_NC3.txt" delimited="0">
      <textFields count="20">
        <textField/>
        <textField position="3"/>
        <textField position="6"/>
        <textField position="9"/>
        <textField position="12"/>
        <textField position="15"/>
        <textField position="18"/>
        <textField position="21"/>
        <textField position="24"/>
        <textField position="27"/>
        <textField position="30"/>
        <textField position="33"/>
        <textField position="36"/>
        <textField position="39"/>
        <textField position="42"/>
        <textField position="45"/>
        <textField position="48"/>
        <textField position="51"/>
        <textField position="54"/>
        <textField position="57"/>
      </textFields>
    </textPr>
  </connection>
  <connection id="22" xr16:uid="{62F0A69A-757F-D84C-92C7-554F49DE3C62}" name="hQ73V_scrambling_count_01_C4A_NC3" type="6" refreshedVersion="8" deleted="1" background="1" saveData="1">
    <textPr codePage="10001" sourceFile="/Users/yamamori/Papers/Porin_EM/DOC/For_EndoLab_202311-202401/MD_related_part/202401/figure_S_6/hQ73V_scrambling_count_01_C4A_NC3.txt" delimited="0">
      <textFields count="20">
        <textField/>
        <textField position="3"/>
        <textField position="6"/>
        <textField position="9"/>
        <textField position="12"/>
        <textField position="15"/>
        <textField position="18"/>
        <textField position="21"/>
        <textField position="24"/>
        <textField position="27"/>
        <textField position="30"/>
        <textField position="33"/>
        <textField position="36"/>
        <textField position="39"/>
        <textField position="42"/>
        <textField position="45"/>
        <textField position="48"/>
        <textField position="51"/>
        <textField position="54"/>
        <textField position="57"/>
      </textFields>
    </textPr>
  </connection>
  <connection id="23" xr16:uid="{41F72A69-CD54-1E4D-950C-BEBEC1139E30}" name="hQ73V_scrambling_count_02_C4A_NC3" type="6" refreshedVersion="8" deleted="1" background="1" saveData="1">
    <textPr codePage="10001" sourceFile="/Users/yamamori/Papers/Porin_EM/DOC/For_EndoLab_202311-202401/MD_related_part/202401/figure_S_6/hQ73V_scrambling_count_02_C4A_NC3.txt" delimited="0">
      <textFields count="20">
        <textField/>
        <textField position="3"/>
        <textField position="6"/>
        <textField position="9"/>
        <textField position="12"/>
        <textField position="15"/>
        <textField position="18"/>
        <textField position="21"/>
        <textField position="24"/>
        <textField position="27"/>
        <textField position="30"/>
        <textField position="33"/>
        <textField position="36"/>
        <textField position="39"/>
        <textField position="42"/>
        <textField position="45"/>
        <textField position="48"/>
        <textField position="51"/>
        <textField position="54"/>
        <textField position="57"/>
      </textFields>
    </textPr>
  </connection>
  <connection id="24" xr16:uid="{53E2580B-FC74-5548-AB1C-56F1BC2ED89B}" name="hQ73V_scrambling_count_03_C4A_NC3" type="6" refreshedVersion="8" deleted="1" background="1" saveData="1">
    <textPr codePage="10001" sourceFile="/Users/yamamori/Papers/Porin_EM/DOC/For_EndoLab_202311-202401/MD_related_part/202401/figure_S_6/hQ73V_scrambling_count_03_C4A_NC3.txt" delimited="0">
      <textFields count="20">
        <textField/>
        <textField position="3"/>
        <textField position="6"/>
        <textField position="9"/>
        <textField position="12"/>
        <textField position="15"/>
        <textField position="18"/>
        <textField position="21"/>
        <textField position="24"/>
        <textField position="27"/>
        <textField position="30"/>
        <textField position="33"/>
        <textField position="36"/>
        <textField position="39"/>
        <textField position="42"/>
        <textField position="45"/>
        <textField position="48"/>
        <textField position="51"/>
        <textField position="54"/>
        <textField position="57"/>
      </textFields>
    </textPr>
  </connection>
  <connection id="25" xr16:uid="{80623FB3-CF4F-7441-89DC-FAF6D7EB707F}" name="hWT_scrambling_count_01_C4A_NC3" type="6" refreshedVersion="8" deleted="1" background="1" saveData="1">
    <textPr codePage="10001" sourceFile="/Users/yamamori/Papers/Porin_EM/DOC/For_EndoLab_202311-202401/MD_related_part/202401/figure_S_6/hWT_scrambling_count_01_C4A_NC3.txt" delimited="0">
      <textFields count="20">
        <textField/>
        <textField position="3"/>
        <textField position="6"/>
        <textField position="9"/>
        <textField position="12"/>
        <textField position="15"/>
        <textField position="18"/>
        <textField position="21"/>
        <textField position="24"/>
        <textField position="27"/>
        <textField position="30"/>
        <textField position="33"/>
        <textField position="36"/>
        <textField position="39"/>
        <textField position="42"/>
        <textField position="45"/>
        <textField position="48"/>
        <textField position="51"/>
        <textField position="54"/>
        <textField position="57"/>
      </textFields>
    </textPr>
  </connection>
  <connection id="26" xr16:uid="{908B190C-9E9C-004A-B5F8-44F9ACEC74BC}" name="hWT_scrambling_count_02_C4A_NC3" type="6" refreshedVersion="8" deleted="1" background="1" saveData="1">
    <textPr codePage="10001" sourceFile="/Users/yamamori/Papers/Porin_EM/DOC/For_EndoLab_202311-202401/MD_related_part/202401/figure_S_6/hWT_scrambling_count_02_C4A_NC3.txt" delimited="0">
      <textFields count="20">
        <textField/>
        <textField position="3"/>
        <textField position="6"/>
        <textField position="9"/>
        <textField position="12"/>
        <textField position="15"/>
        <textField position="18"/>
        <textField position="21"/>
        <textField position="24"/>
        <textField position="27"/>
        <textField position="30"/>
        <textField position="33"/>
        <textField position="36"/>
        <textField position="39"/>
        <textField position="42"/>
        <textField position="45"/>
        <textField position="48"/>
        <textField position="51"/>
        <textField position="54"/>
        <textField position="57"/>
      </textFields>
    </textPr>
  </connection>
  <connection id="27" xr16:uid="{F34F9932-0206-FC4E-823D-438FD82E749D}" name="hWT_scrambling_count_03_C4A_NC3" type="6" refreshedVersion="8" deleted="1" background="1" saveData="1">
    <textPr codePage="10001" sourceFile="/Users/yamamori/Papers/Porin_EM/DOC/For_EndoLab_202311-202401/MD_related_part/202401/figure_S_6/hWT_scrambling_count_03_C4A_NC3.txt" delimited="0">
      <textFields count="20">
        <textField/>
        <textField position="3"/>
        <textField position="6"/>
        <textField position="9"/>
        <textField position="12"/>
        <textField position="15"/>
        <textField position="18"/>
        <textField position="21"/>
        <textField position="24"/>
        <textField position="27"/>
        <textField position="30"/>
        <textField position="33"/>
        <textField position="36"/>
        <textField position="39"/>
        <textField position="42"/>
        <textField position="45"/>
        <textField position="48"/>
        <textField position="51"/>
        <textField position="54"/>
        <textField position="57"/>
      </textFields>
    </textPr>
  </connection>
  <connection id="28" xr16:uid="{DB561084-838E-DB49-8A57-08FCABD7C674}" name="mQ73E_scrambling_count_01_C4A_NC3" type="6" refreshedVersion="8" deleted="1" background="1" saveData="1">
    <textPr codePage="10001" sourceFile="/Users/yamamori/Papers/Porin_EM/DOC/For_EndoLab_202311-202401/MD_related_part/202401/figure_S_6/mQ73E_scrambling_count_01_C4A_NC3.txt" delimited="0">
      <textFields count="20">
        <textField/>
        <textField position="3"/>
        <textField position="6"/>
        <textField position="9"/>
        <textField position="12"/>
        <textField position="15"/>
        <textField position="18"/>
        <textField position="21"/>
        <textField position="24"/>
        <textField position="27"/>
        <textField position="30"/>
        <textField position="33"/>
        <textField position="36"/>
        <textField position="39"/>
        <textField position="42"/>
        <textField position="45"/>
        <textField position="48"/>
        <textField position="51"/>
        <textField position="54"/>
        <textField position="57"/>
      </textFields>
    </textPr>
  </connection>
  <connection id="29" xr16:uid="{17C86CA8-F968-4442-BF86-63A1105904A2}" name="mQ73E_scrambling_count_02_C4A_NC3" type="6" refreshedVersion="8" deleted="1" background="1" saveData="1">
    <textPr codePage="10001" sourceFile="/Users/yamamori/Papers/Porin_EM/DOC/For_EndoLab_202311-202401/MD_related_part/202401/figure_S_6/mQ73E_scrambling_count_02_C4A_NC3.txt" delimited="0">
      <textFields count="20">
        <textField/>
        <textField position="3"/>
        <textField position="6"/>
        <textField position="9"/>
        <textField position="12"/>
        <textField position="15"/>
        <textField position="18"/>
        <textField position="21"/>
        <textField position="24"/>
        <textField position="27"/>
        <textField position="30"/>
        <textField position="33"/>
        <textField position="36"/>
        <textField position="39"/>
        <textField position="42"/>
        <textField position="45"/>
        <textField position="48"/>
        <textField position="51"/>
        <textField position="54"/>
        <textField position="57"/>
      </textFields>
    </textPr>
  </connection>
  <connection id="30" xr16:uid="{C553F427-1F8F-CB41-997C-F64C4CF92008}" name="mQ73E_scrambling_count_03_C4A_NC3" type="6" refreshedVersion="8" deleted="1" background="1" saveData="1">
    <textPr codePage="10001" sourceFile="/Users/yamamori/Papers/Porin_EM/DOC/For_EndoLab_202311-202401/MD_related_part/202401/figure_S_6/mQ73E_scrambling_count_03_C4A_NC3.txt" delimited="0">
      <textFields count="20">
        <textField/>
        <textField position="3"/>
        <textField position="6"/>
        <textField position="9"/>
        <textField position="12"/>
        <textField position="15"/>
        <textField position="18"/>
        <textField position="21"/>
        <textField position="24"/>
        <textField position="27"/>
        <textField position="30"/>
        <textField position="33"/>
        <textField position="36"/>
        <textField position="39"/>
        <textField position="42"/>
        <textField position="45"/>
        <textField position="48"/>
        <textField position="51"/>
        <textField position="54"/>
        <textField position="57"/>
      </textFields>
    </textPr>
  </connection>
  <connection id="31" xr16:uid="{817130B2-AFC6-9B4C-B90E-C7DB6297F0A2}" name="mWT_scrambling_count_01_C4A_NC3" type="6" refreshedVersion="8" deleted="1" background="1" saveData="1">
    <textPr codePage="10001" sourceFile="/Users/yamamori/Papers/Porin_EM/DOC/For_EndoLab_202311-202401/MD_related_part/202401/figure_S_6/mWT_scrambling_count_01_C4A_NC3.txt" delimited="0">
      <textFields count="20">
        <textField/>
        <textField position="3"/>
        <textField position="6"/>
        <textField position="9"/>
        <textField position="12"/>
        <textField position="15"/>
        <textField position="18"/>
        <textField position="21"/>
        <textField position="24"/>
        <textField position="27"/>
        <textField position="30"/>
        <textField position="33"/>
        <textField position="36"/>
        <textField position="39"/>
        <textField position="42"/>
        <textField position="45"/>
        <textField position="48"/>
        <textField position="51"/>
        <textField position="54"/>
        <textField position="57"/>
      </textFields>
    </textPr>
  </connection>
  <connection id="32" xr16:uid="{05C606AA-7BD3-9D4A-838C-B5492C54C036}" name="mWT_scrambling_count_02_C4A_NC3" type="6" refreshedVersion="8" deleted="1" background="1" saveData="1">
    <textPr codePage="10001" sourceFile="/Users/yamamori/Papers/Porin_EM/DOC/For_EndoLab_202311-202401/MD_related_part/202401/figure_S_6/mWT_scrambling_count_02_C4A_NC3.txt" delimited="0">
      <textFields count="20">
        <textField/>
        <textField position="3"/>
        <textField position="6"/>
        <textField position="9"/>
        <textField position="12"/>
        <textField position="15"/>
        <textField position="18"/>
        <textField position="21"/>
        <textField position="24"/>
        <textField position="27"/>
        <textField position="30"/>
        <textField position="33"/>
        <textField position="36"/>
        <textField position="39"/>
        <textField position="42"/>
        <textField position="45"/>
        <textField position="48"/>
        <textField position="51"/>
        <textField position="54"/>
        <textField position="57"/>
      </textFields>
    </textPr>
  </connection>
  <connection id="33" xr16:uid="{E5367B73-F2A6-D34F-A7F7-009E58D6BE07}" name="mWT_scrambling_count_03_C4A_NC3" type="6" refreshedVersion="8" deleted="1" background="1" saveData="1">
    <textPr codePage="10001" sourceFile="/Users/yamamori/Papers/Porin_EM/DOC/For_EndoLab_202311-202401/MD_related_part/202401/figure_S_6/mWT_scrambling_count_03_C4A_NC3.txt" delimited="0">
      <textFields count="20">
        <textField/>
        <textField position="3"/>
        <textField position="6"/>
        <textField position="9"/>
        <textField position="12"/>
        <textField position="15"/>
        <textField position="18"/>
        <textField position="21"/>
        <textField position="24"/>
        <textField position="27"/>
        <textField position="30"/>
        <textField position="33"/>
        <textField position="36"/>
        <textField position="39"/>
        <textField position="42"/>
        <textField position="45"/>
        <textField position="48"/>
        <textField position="51"/>
        <textField position="54"/>
        <textField position="57"/>
      </textFields>
    </textPr>
  </connection>
</connections>
</file>

<file path=xl/sharedStrings.xml><?xml version="1.0" encoding="utf-8"?>
<sst xmlns="http://schemas.openxmlformats.org/spreadsheetml/2006/main" count="528" uniqueCount="173">
  <si>
    <t>Area</t>
    <phoneticPr fontId="2"/>
  </si>
  <si>
    <t>Mean</t>
    <phoneticPr fontId="2"/>
  </si>
  <si>
    <t>Experiment:</t>
    <phoneticPr fontId="2"/>
  </si>
  <si>
    <t>Time (min.)</t>
    <phoneticPr fontId="2"/>
  </si>
  <si>
    <t>WT</t>
    <phoneticPr fontId="2"/>
  </si>
  <si>
    <t>KE</t>
    <phoneticPr fontId="2"/>
  </si>
  <si>
    <t>Mean-Background</t>
    <phoneticPr fontId="2"/>
  </si>
  <si>
    <t>Background</t>
    <phoneticPr fontId="2"/>
  </si>
  <si>
    <r>
      <t>por1</t>
    </r>
    <r>
      <rPr>
        <i/>
        <sz val="12"/>
        <color theme="1"/>
        <rFont val="游ゴシック"/>
        <family val="3"/>
        <charset val="128"/>
      </rPr>
      <t>∆</t>
    </r>
    <phoneticPr fontId="2"/>
  </si>
  <si>
    <r>
      <t xml:space="preserve">Formed Tim9  in wild-type, </t>
    </r>
    <r>
      <rPr>
        <i/>
        <sz val="12"/>
        <color theme="1"/>
        <rFont val="Arial"/>
        <family val="2"/>
      </rPr>
      <t>por1∆</t>
    </r>
    <r>
      <rPr>
        <sz val="12"/>
        <color theme="1"/>
        <rFont val="Arial"/>
        <family val="2"/>
      </rPr>
      <t>, KE mutant  mitochondria - unprocessed values autoradiography:</t>
    </r>
    <phoneticPr fontId="2"/>
  </si>
  <si>
    <r>
      <t xml:space="preserve">Formed Tim10  in wild-type, </t>
    </r>
    <r>
      <rPr>
        <i/>
        <sz val="12"/>
        <color theme="1"/>
        <rFont val="Arial"/>
        <family val="2"/>
      </rPr>
      <t>por1∆</t>
    </r>
    <r>
      <rPr>
        <sz val="12"/>
        <color theme="1"/>
        <rFont val="Arial"/>
        <family val="2"/>
      </rPr>
      <t>, KE mutant  mitochondria - unprocessed values autoradiography:</t>
    </r>
    <phoneticPr fontId="2"/>
  </si>
  <si>
    <r>
      <t xml:space="preserve">Formed Su9-DHFR  in wild-type, </t>
    </r>
    <r>
      <rPr>
        <i/>
        <sz val="12"/>
        <color theme="1"/>
        <rFont val="Arial"/>
        <family val="2"/>
      </rPr>
      <t>por1∆</t>
    </r>
    <r>
      <rPr>
        <sz val="12"/>
        <color theme="1"/>
        <rFont val="Arial"/>
        <family val="2"/>
      </rPr>
      <t>, KE mutant  mitochondria - unprocessed values autoradiography:</t>
    </r>
    <phoneticPr fontId="2"/>
  </si>
  <si>
    <t>Figure 2f</t>
    <phoneticPr fontId="2"/>
  </si>
  <si>
    <t>Figure 2g</t>
    <phoneticPr fontId="2"/>
  </si>
  <si>
    <r>
      <t xml:space="preserve">Formed Hsp60  in wild-type, </t>
    </r>
    <r>
      <rPr>
        <i/>
        <sz val="12"/>
        <color theme="1"/>
        <rFont val="Arial"/>
        <family val="2"/>
      </rPr>
      <t>por1∆</t>
    </r>
    <r>
      <rPr>
        <sz val="12"/>
        <color theme="1"/>
        <rFont val="Arial"/>
        <family val="2"/>
      </rPr>
      <t>, KE mutant  mitochondria - unprocessed values autoradiography:</t>
    </r>
    <phoneticPr fontId="2"/>
  </si>
  <si>
    <t>Hsp60 in wild-type mitochondria for 10 min (Mean*Area) was set to 100%:</t>
    <phoneticPr fontId="2"/>
  </si>
  <si>
    <t>Su9-DHFR in wild-type mitochondria for 10 min (Mean*Area) was set to 100%:</t>
    <phoneticPr fontId="2"/>
  </si>
  <si>
    <t>Tim9 in wild-type mitochondria for 45 min (Mean*Area) was set to 100%:</t>
    <phoneticPr fontId="2"/>
  </si>
  <si>
    <t>Tim10 in wild-type mitochondria for 45 min (Mean*Area) was set to 100%:</t>
    <phoneticPr fontId="2"/>
  </si>
  <si>
    <t>mean value</t>
    <phoneticPr fontId="2"/>
  </si>
  <si>
    <t>s.e.m.</t>
    <phoneticPr fontId="2"/>
  </si>
  <si>
    <t>PC</t>
    <phoneticPr fontId="2"/>
  </si>
  <si>
    <t>PI</t>
    <phoneticPr fontId="2"/>
  </si>
  <si>
    <t>PS</t>
    <phoneticPr fontId="2"/>
  </si>
  <si>
    <t>PE</t>
    <phoneticPr fontId="2"/>
  </si>
  <si>
    <t>PA</t>
    <phoneticPr fontId="2"/>
  </si>
  <si>
    <t>CL</t>
    <phoneticPr fontId="2"/>
  </si>
  <si>
    <t>t-test</t>
    <phoneticPr fontId="2"/>
  </si>
  <si>
    <t>porin-mutant</t>
    <phoneticPr fontId="2"/>
  </si>
  <si>
    <t>STDEV</t>
    <phoneticPr fontId="2"/>
  </si>
  <si>
    <t>average</t>
    <phoneticPr fontId="2"/>
  </si>
  <si>
    <t>porin-3</t>
  </si>
  <si>
    <t>porin-2</t>
  </si>
  <si>
    <t>porin-1</t>
    <phoneticPr fontId="2"/>
  </si>
  <si>
    <t>WT-3</t>
  </si>
  <si>
    <t>WT-2</t>
  </si>
  <si>
    <t>WT-1</t>
    <phoneticPr fontId="2"/>
  </si>
  <si>
    <t>Signal</t>
    <phoneticPr fontId="2"/>
  </si>
  <si>
    <t>Back</t>
    <phoneticPr fontId="2"/>
  </si>
  <si>
    <t>Total</t>
    <phoneticPr fontId="2"/>
  </si>
  <si>
    <t xml:space="preserve">Mean </t>
    <phoneticPr fontId="2"/>
  </si>
  <si>
    <t>D228K/R252E</t>
    <phoneticPr fontId="2"/>
  </si>
  <si>
    <t>R252E</t>
    <phoneticPr fontId="2"/>
  </si>
  <si>
    <t>D228K</t>
    <phoneticPr fontId="2"/>
  </si>
  <si>
    <t>Por1</t>
    <phoneticPr fontId="2"/>
  </si>
  <si>
    <t>vector</t>
    <phoneticPr fontId="2"/>
  </si>
  <si>
    <t>Assembled Tom22 to 400K TOM</t>
    <phoneticPr fontId="2"/>
  </si>
  <si>
    <t>% of control</t>
    <phoneticPr fontId="2"/>
  </si>
  <si>
    <t>Time (min)</t>
    <phoneticPr fontId="2"/>
  </si>
  <si>
    <t>BG</t>
    <phoneticPr fontId="2"/>
  </si>
  <si>
    <t>%</t>
    <phoneticPr fontId="2"/>
  </si>
  <si>
    <t>area*mean</t>
    <phoneticPr fontId="2"/>
  </si>
  <si>
    <t>sbtracted</t>
    <phoneticPr fontId="2"/>
  </si>
  <si>
    <t>mean</t>
    <phoneticPr fontId="2"/>
  </si>
  <si>
    <t>area</t>
    <phoneticPr fontId="2"/>
  </si>
  <si>
    <t>210805_Tom22_BN</t>
    <phoneticPr fontId="2"/>
  </si>
  <si>
    <t>Por1Δ+T33A/D228A/Q249A</t>
    <phoneticPr fontId="2"/>
  </si>
  <si>
    <t>Min</t>
    <phoneticPr fontId="2"/>
  </si>
  <si>
    <t>Por1Δ+K19E/K61E</t>
    <phoneticPr fontId="2"/>
  </si>
  <si>
    <t>Por1Δ+D228K/R252E</t>
    <phoneticPr fontId="2"/>
  </si>
  <si>
    <t>Por1Δ+Vector</t>
    <phoneticPr fontId="2"/>
  </si>
  <si>
    <t>Por1Δ+WT</t>
    <phoneticPr fontId="2"/>
  </si>
  <si>
    <t>st</t>
    <phoneticPr fontId="2"/>
  </si>
  <si>
    <t>av</t>
    <phoneticPr fontId="2"/>
  </si>
  <si>
    <t>adv</t>
    <phoneticPr fontId="2"/>
  </si>
  <si>
    <t>Absorbance</t>
    <phoneticPr fontId="2"/>
  </si>
  <si>
    <t>SEM</t>
    <phoneticPr fontId="2"/>
  </si>
  <si>
    <t>Average</t>
    <phoneticPr fontId="2"/>
  </si>
  <si>
    <t>D288A</t>
  </si>
  <si>
    <t>R252A</t>
  </si>
  <si>
    <t>Y247A</t>
  </si>
  <si>
    <t>Y225A</t>
  </si>
  <si>
    <t>Y176A</t>
  </si>
  <si>
    <t>Y171A</t>
  </si>
  <si>
    <t>Y165A</t>
  </si>
  <si>
    <t>Y155A</t>
  </si>
  <si>
    <t>T83A</t>
  </si>
  <si>
    <t>Q73A</t>
  </si>
  <si>
    <t>W75A</t>
  </si>
  <si>
    <t>Q194A</t>
  </si>
  <si>
    <t>Por1WT</t>
  </si>
  <si>
    <t>Emp</t>
  </si>
  <si>
    <t>Q194H</t>
  </si>
  <si>
    <t>WT</t>
  </si>
  <si>
    <t>yen1Δ</t>
  </si>
  <si>
    <t>sgs1Δ</t>
  </si>
  <si>
    <t>xrs2Δ</t>
  </si>
  <si>
    <t>exo1Δ</t>
  </si>
  <si>
    <t>yme2Δ</t>
  </si>
  <si>
    <t>yme1Δ</t>
  </si>
  <si>
    <t>rad50Δ</t>
  </si>
  <si>
    <t>rad27Δ</t>
  </si>
  <si>
    <t>rnh201Δ</t>
  </si>
  <si>
    <t>rex2Δ</t>
  </si>
  <si>
    <t>HOΔ</t>
  </si>
  <si>
    <t>lcl3Δ</t>
  </si>
  <si>
    <t>slx1Δ</t>
  </si>
  <si>
    <t>rad10Δ</t>
  </si>
  <si>
    <t>rad2Δ</t>
  </si>
  <si>
    <t>rad1Δ</t>
  </si>
  <si>
    <t>mms4Δ</t>
  </si>
  <si>
    <t>mre11Δ</t>
  </si>
  <si>
    <t>sae2Δ</t>
  </si>
  <si>
    <t>mrs1Δ</t>
  </si>
  <si>
    <t>mus81Δ</t>
  </si>
  <si>
    <t>apn2Δ</t>
  </si>
  <si>
    <t>rnh1Δ</t>
  </si>
  <si>
    <t>cce1Δ</t>
  </si>
  <si>
    <t>mdd1Δ</t>
  </si>
  <si>
    <t>mkt1Δ</t>
  </si>
  <si>
    <t>ngl1Δ</t>
  </si>
  <si>
    <t>din7Δ</t>
  </si>
  <si>
    <t>Por1d(QA)</t>
    <phoneticPr fontId="2"/>
  </si>
  <si>
    <t>Por1d(WT)</t>
    <phoneticPr fontId="2"/>
  </si>
  <si>
    <t>por1datg1d_Por1</t>
    <phoneticPr fontId="2"/>
  </si>
  <si>
    <t>por1dnuc1d_Por1-N3A</t>
    <phoneticPr fontId="2"/>
  </si>
  <si>
    <t>por1d_Por1-N3A</t>
    <phoneticPr fontId="2"/>
  </si>
  <si>
    <t>por1dnuc1d_Por1</t>
    <phoneticPr fontId="2"/>
  </si>
  <si>
    <t>matrix</t>
  </si>
  <si>
    <t>mtDNA</t>
  </si>
  <si>
    <t>Distance</t>
    <phoneticPr fontId="2"/>
  </si>
  <si>
    <t>yme2d</t>
    <phoneticPr fontId="2"/>
  </si>
  <si>
    <t>sae2d</t>
    <phoneticPr fontId="2"/>
  </si>
  <si>
    <t>rex2d</t>
    <phoneticPr fontId="2"/>
  </si>
  <si>
    <t>rad1d</t>
    <phoneticPr fontId="2"/>
  </si>
  <si>
    <t>mus81d</t>
    <phoneticPr fontId="2"/>
  </si>
  <si>
    <t>mkt1d</t>
    <phoneticPr fontId="2"/>
  </si>
  <si>
    <t xml:space="preserve"> mdd1d</t>
    <phoneticPr fontId="2"/>
  </si>
  <si>
    <t>Su9-RFP</t>
  </si>
  <si>
    <t>Abf2-mNG</t>
  </si>
  <si>
    <t>QA</t>
    <phoneticPr fontId="2"/>
  </si>
  <si>
    <t xml:space="preserve"> </t>
    <phoneticPr fontId="2"/>
  </si>
  <si>
    <t>run3</t>
    <phoneticPr fontId="2"/>
  </si>
  <si>
    <t>run2</t>
    <phoneticPr fontId="2"/>
  </si>
  <si>
    <t>run1</t>
    <phoneticPr fontId="2"/>
  </si>
  <si>
    <t>monomer</t>
    <phoneticPr fontId="2"/>
  </si>
  <si>
    <t>Q73E</t>
    <phoneticPr fontId="2"/>
  </si>
  <si>
    <t>dimer(AB')</t>
    <phoneticPr fontId="2"/>
  </si>
  <si>
    <t>dimer(AC)</t>
    <phoneticPr fontId="2"/>
  </si>
  <si>
    <t>dimer(BC)</t>
    <phoneticPr fontId="2"/>
  </si>
  <si>
    <t>Q73V</t>
    <phoneticPr fontId="2"/>
  </si>
  <si>
    <t>hexamer</t>
    <phoneticPr fontId="2"/>
  </si>
  <si>
    <t>wt</t>
    <phoneticPr fontId="2"/>
  </si>
  <si>
    <t>Mean value</t>
    <phoneticPr fontId="2"/>
  </si>
  <si>
    <t>19-20 micro s</t>
    <phoneticPr fontId="2"/>
  </si>
  <si>
    <t>18-19 micro s</t>
    <phoneticPr fontId="2"/>
  </si>
  <si>
    <t>17-18 micro s</t>
    <phoneticPr fontId="2"/>
  </si>
  <si>
    <t>16-17 micro s</t>
    <phoneticPr fontId="2"/>
  </si>
  <si>
    <t>15-16 micro s</t>
    <phoneticPr fontId="2"/>
  </si>
  <si>
    <t>14-15 micro s</t>
    <phoneticPr fontId="2"/>
  </si>
  <si>
    <t>13-14 micro s</t>
    <phoneticPr fontId="2"/>
  </si>
  <si>
    <t>12-13 micro s</t>
    <phoneticPr fontId="2"/>
  </si>
  <si>
    <t>11-12 micro s</t>
    <phoneticPr fontId="2"/>
  </si>
  <si>
    <t>10-11 micor s</t>
    <phoneticPr fontId="2"/>
  </si>
  <si>
    <t>9-10 micor s</t>
    <phoneticPr fontId="2"/>
  </si>
  <si>
    <t>8-9 micor s</t>
    <phoneticPr fontId="2"/>
  </si>
  <si>
    <t>7-8 micro s</t>
    <phoneticPr fontId="2"/>
  </si>
  <si>
    <t>6-7 micor s</t>
    <phoneticPr fontId="2"/>
  </si>
  <si>
    <t>5-6 micor s</t>
    <phoneticPr fontId="2"/>
  </si>
  <si>
    <t>4-5 micor s</t>
    <phoneticPr fontId="2"/>
  </si>
  <si>
    <t>3-4 micor s</t>
    <phoneticPr fontId="2"/>
  </si>
  <si>
    <t>2-3 micro s</t>
    <phoneticPr fontId="2"/>
  </si>
  <si>
    <t>1-2 micor s</t>
    <phoneticPr fontId="2"/>
  </si>
  <si>
    <t>0-1 micor s</t>
    <phoneticPr fontId="2"/>
  </si>
  <si>
    <t>time range</t>
    <phoneticPr fontId="2"/>
  </si>
  <si>
    <t>simulation</t>
    <phoneticPr fontId="2"/>
  </si>
  <si>
    <t>system</t>
    <phoneticPr fontId="2"/>
  </si>
  <si>
    <t>number of scramble events / micoro second</t>
    <phoneticPr fontId="2"/>
  </si>
  <si>
    <t>Supplementary Fig. 5b</t>
    <phoneticPr fontId="2"/>
  </si>
  <si>
    <t xml:space="preserve"> mAU</t>
  </si>
  <si>
    <t>ml</t>
  </si>
  <si>
    <t>takeda Por1 PSA pRS424GPor1His GDN001:10_UV1_280nm</t>
  </si>
  <si>
    <t>10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</si>
</sst>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2">
    <numFmt numFmtId="176" formatCode="0_ "/>
    <numFmt numFmtId="177" formatCode="0.00_ "/>
  </numFmts>
  <fonts count="13">
    <font>
      <sz val="12"/>
      <color theme="1"/>
      <name val="游ゴシック"/>
      <family val="2"/>
      <charset val="128"/>
      <scheme val="minor"/>
    </font>
    <font>
      <sz val="12"/>
      <color theme="1"/>
      <name val="游ゴシック"/>
      <family val="2"/>
      <charset val="128"/>
      <scheme val="minor"/>
    </font>
    <font>
      <sz val="6"/>
      <name val="游ゴシック"/>
      <family val="2"/>
      <charset val="128"/>
      <scheme val="minor"/>
    </font>
    <font>
      <sz val="12"/>
      <color theme="1"/>
      <name val="Arial"/>
      <family val="2"/>
    </font>
    <font>
      <i/>
      <sz val="12"/>
      <color theme="1"/>
      <name val="Arial"/>
      <family val="2"/>
    </font>
    <font>
      <i/>
      <sz val="12"/>
      <color theme="1"/>
      <name val="游ゴシック"/>
      <family val="3"/>
      <charset val="128"/>
    </font>
    <font>
      <sz val="12"/>
      <color rgb="FF000000"/>
      <name val="Arial"/>
      <family val="2"/>
    </font>
    <font>
      <sz val="12"/>
      <color rgb="FFFF0000"/>
      <name val="Arial"/>
      <family val="2"/>
    </font>
    <font>
      <sz val="9"/>
      <name val="Arial"/>
      <family val="2"/>
    </font>
    <font>
      <sz val="12"/>
      <color theme="1"/>
      <name val="游ゴシック"/>
      <family val="3"/>
      <charset val="128"/>
      <scheme val="minor"/>
    </font>
    <font>
      <sz val="12"/>
      <name val="游ゴシック"/>
      <family val="3"/>
      <charset val="128"/>
      <scheme val="minor"/>
    </font>
    <font>
      <sz val="12"/>
      <color rgb="FF000000"/>
      <name val="游ゴシック"/>
      <family val="3"/>
      <charset val="128"/>
      <scheme val="minor"/>
    </font>
    <font>
      <sz val="11"/>
      <color theme="1"/>
      <name val="游ゴシック"/>
      <family val="2"/>
      <charset val="128"/>
      <scheme val="minor"/>
    </font>
  </fonts>
  <fills count="2">
    <fill>
      <patternFill patternType="none"/>
    </fill>
    <fill>
      <patternFill patternType="gray125"/>
    </fill>
  </fills>
  <borders count="5">
    <border>
      <left/>
      <right/>
      <top/>
      <bottom/>
      <diagonal/>
    </border>
    <border>
      <left style="medium">
        <color indexed="64"/>
      </left>
      <right/>
      <top style="medium">
        <color indexed="64"/>
      </top>
      <bottom style="medium">
        <color indexed="64"/>
      </bottom>
      <diagonal/>
    </border>
    <border>
      <left/>
      <right/>
      <top style="medium">
        <color indexed="64"/>
      </top>
      <bottom style="medium">
        <color indexed="64"/>
      </bottom>
      <diagonal/>
    </border>
    <border>
      <left/>
      <right style="medium">
        <color indexed="64"/>
      </right>
      <top style="medium">
        <color indexed="64"/>
      </top>
      <bottom style="medium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</borders>
  <cellStyleXfs count="4">
    <xf numFmtId="0" fontId="0" fillId="0" borderId="0">
      <alignment vertical="center"/>
    </xf>
    <xf numFmtId="9" fontId="1" fillId="0" borderId="0" applyFont="0" applyFill="0" applyBorder="0" applyAlignment="0" applyProtection="0">
      <alignment vertical="center"/>
    </xf>
    <xf numFmtId="0" fontId="8" fillId="0" borderId="0" applyAlignment="0">
      <alignment vertical="top" wrapText="1"/>
      <protection locked="0"/>
    </xf>
    <xf numFmtId="0" fontId="12" fillId="0" borderId="0">
      <alignment vertical="center"/>
    </xf>
  </cellStyleXfs>
  <cellXfs count="35">
    <xf numFmtId="0" fontId="0" fillId="0" borderId="0" xfId="0">
      <alignment vertical="center"/>
    </xf>
    <xf numFmtId="0" fontId="0" fillId="0" borderId="0" xfId="0" applyAlignment="1"/>
    <xf numFmtId="0" fontId="3" fillId="0" borderId="0" xfId="0" applyFont="1" applyAlignment="1">
      <alignment horizontal="left" vertical="center"/>
    </xf>
    <xf numFmtId="0" fontId="3" fillId="0" borderId="0" xfId="0" applyFont="1">
      <alignment vertical="center"/>
    </xf>
    <xf numFmtId="0" fontId="3" fillId="0" borderId="0" xfId="0" applyFont="1" applyAlignment="1">
      <alignment horizontal="center" vertical="center"/>
    </xf>
    <xf numFmtId="0" fontId="3" fillId="0" borderId="0" xfId="0" applyFont="1" applyAlignment="1"/>
    <xf numFmtId="0" fontId="4" fillId="0" borderId="0" xfId="0" applyFont="1">
      <alignment vertical="center"/>
    </xf>
    <xf numFmtId="0" fontId="6" fillId="0" borderId="0" xfId="0" applyFont="1" applyAlignment="1"/>
    <xf numFmtId="0" fontId="3" fillId="0" borderId="0" xfId="1" applyNumberFormat="1" applyFont="1" applyAlignment="1"/>
    <xf numFmtId="0" fontId="3" fillId="0" borderId="0" xfId="1" applyNumberFormat="1" applyFont="1">
      <alignment vertical="center"/>
    </xf>
    <xf numFmtId="0" fontId="3" fillId="0" borderId="0" xfId="0" applyFont="1" applyAlignment="1">
      <alignment horizontal="right" vertical="center"/>
    </xf>
    <xf numFmtId="0" fontId="4" fillId="0" borderId="0" xfId="0" applyFont="1" applyAlignment="1">
      <alignment horizontal="right" vertical="center"/>
    </xf>
    <xf numFmtId="0" fontId="0" fillId="0" borderId="4" xfId="0" applyBorder="1">
      <alignment vertical="center"/>
    </xf>
    <xf numFmtId="176" fontId="3" fillId="0" borderId="0" xfId="0" applyNumberFormat="1" applyFont="1">
      <alignment vertical="center"/>
    </xf>
    <xf numFmtId="0" fontId="7" fillId="0" borderId="0" xfId="0" applyFont="1">
      <alignment vertical="center"/>
    </xf>
    <xf numFmtId="0" fontId="9" fillId="0" borderId="0" xfId="0" applyFont="1">
      <alignment vertical="center"/>
    </xf>
    <xf numFmtId="0" fontId="10" fillId="0" borderId="0" xfId="0" applyFont="1" applyAlignment="1"/>
    <xf numFmtId="0" fontId="10" fillId="0" borderId="0" xfId="0" applyFont="1" applyAlignment="1">
      <alignment horizontal="center"/>
    </xf>
    <xf numFmtId="0" fontId="12" fillId="0" borderId="0" xfId="3">
      <alignment vertical="center"/>
    </xf>
    <xf numFmtId="0" fontId="11" fillId="0" borderId="0" xfId="3" applyFont="1">
      <alignment vertical="center"/>
    </xf>
    <xf numFmtId="56" fontId="12" fillId="0" borderId="0" xfId="3" applyNumberFormat="1">
      <alignment vertical="center"/>
    </xf>
    <xf numFmtId="177" fontId="0" fillId="0" borderId="0" xfId="0" applyNumberFormat="1" applyAlignment="1" applyProtection="1">
      <alignment horizontal="right" vertical="top"/>
      <protection locked="0"/>
    </xf>
    <xf numFmtId="49" fontId="0" fillId="0" borderId="0" xfId="0" applyNumberFormat="1" applyAlignment="1" applyProtection="1">
      <alignment horizontal="right" vertical="top"/>
      <protection locked="0"/>
    </xf>
    <xf numFmtId="0" fontId="0" fillId="0" borderId="0" xfId="0" applyAlignment="1" applyProtection="1">
      <alignment horizontal="left" vertical="top"/>
      <protection locked="0"/>
    </xf>
    <xf numFmtId="49" fontId="0" fillId="0" borderId="0" xfId="0" applyNumberFormat="1" applyAlignment="1" applyProtection="1">
      <alignment horizontal="left" vertical="top"/>
      <protection locked="0"/>
    </xf>
    <xf numFmtId="0" fontId="3" fillId="0" borderId="0" xfId="0" applyFont="1" applyAlignment="1">
      <alignment horizontal="center" vertical="center"/>
    </xf>
    <xf numFmtId="0" fontId="4" fillId="0" borderId="0" xfId="0" applyFont="1" applyAlignment="1">
      <alignment horizontal="center" vertical="center"/>
    </xf>
    <xf numFmtId="0" fontId="3" fillId="0" borderId="0" xfId="0" applyFont="1" applyAlignment="1">
      <alignment horizontal="center"/>
    </xf>
    <xf numFmtId="0" fontId="3" fillId="0" borderId="1" xfId="0" applyFont="1" applyBorder="1" applyAlignment="1">
      <alignment horizontal="left" vertical="center"/>
    </xf>
    <xf numFmtId="0" fontId="3" fillId="0" borderId="2" xfId="0" applyFont="1" applyBorder="1" applyAlignment="1">
      <alignment horizontal="left" vertical="center"/>
    </xf>
    <xf numFmtId="0" fontId="3" fillId="0" borderId="3" xfId="0" applyFont="1" applyBorder="1" applyAlignment="1">
      <alignment horizontal="left" vertical="center"/>
    </xf>
    <xf numFmtId="0" fontId="3" fillId="0" borderId="0" xfId="0" applyFont="1" applyAlignment="1">
      <alignment horizontal="left" vertical="center"/>
    </xf>
    <xf numFmtId="0" fontId="3" fillId="0" borderId="0" xfId="0" applyFont="1">
      <alignment vertical="center"/>
    </xf>
    <xf numFmtId="0" fontId="0" fillId="0" borderId="0" xfId="0">
      <alignment vertical="center"/>
    </xf>
    <xf numFmtId="0" fontId="12" fillId="0" borderId="0" xfId="3" applyAlignment="1">
      <alignment horizontal="center" vertical="center"/>
    </xf>
  </cellXfs>
  <cellStyles count="4">
    <cellStyle name="パーセント" xfId="1" builtinId="5"/>
    <cellStyle name="標準" xfId="0" builtinId="0"/>
    <cellStyle name="標準 2" xfId="2" xr:uid="{D4F31D69-2860-7247-A1E3-AC8F8435DC49}"/>
    <cellStyle name="標準 3" xfId="3" xr:uid="{F9FB4DD1-604A-5E49-A247-614B66D66AB8}"/>
  </cellStyles>
  <dxfs count="0"/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13" Type="http://schemas.openxmlformats.org/officeDocument/2006/relationships/worksheet" Target="worksheets/sheet13.xml"/><Relationship Id="rId18" Type="http://schemas.openxmlformats.org/officeDocument/2006/relationships/worksheet" Target="worksheets/sheet18.xml"/><Relationship Id="rId26" Type="http://schemas.openxmlformats.org/officeDocument/2006/relationships/worksheet" Target="worksheets/sheet26.xml"/><Relationship Id="rId39" Type="http://schemas.openxmlformats.org/officeDocument/2006/relationships/connections" Target="connections.xml"/><Relationship Id="rId21" Type="http://schemas.openxmlformats.org/officeDocument/2006/relationships/worksheet" Target="worksheets/sheet21.xml"/><Relationship Id="rId34" Type="http://schemas.openxmlformats.org/officeDocument/2006/relationships/worksheet" Target="worksheets/sheet34.xml"/><Relationship Id="rId42" Type="http://schemas.openxmlformats.org/officeDocument/2006/relationships/calcChain" Target="calcChain.xml"/><Relationship Id="rId7" Type="http://schemas.openxmlformats.org/officeDocument/2006/relationships/worksheet" Target="worksheets/sheet7.xml"/><Relationship Id="rId2" Type="http://schemas.openxmlformats.org/officeDocument/2006/relationships/worksheet" Target="worksheets/sheet2.xml"/><Relationship Id="rId16" Type="http://schemas.openxmlformats.org/officeDocument/2006/relationships/worksheet" Target="worksheets/sheet16.xml"/><Relationship Id="rId20" Type="http://schemas.openxmlformats.org/officeDocument/2006/relationships/worksheet" Target="worksheets/sheet20.xml"/><Relationship Id="rId29" Type="http://schemas.openxmlformats.org/officeDocument/2006/relationships/worksheet" Target="worksheets/sheet29.xml"/><Relationship Id="rId41" Type="http://schemas.openxmlformats.org/officeDocument/2006/relationships/sharedStrings" Target="sharedStrings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11" Type="http://schemas.openxmlformats.org/officeDocument/2006/relationships/worksheet" Target="worksheets/sheet11.xml"/><Relationship Id="rId24" Type="http://schemas.openxmlformats.org/officeDocument/2006/relationships/worksheet" Target="worksheets/sheet24.xml"/><Relationship Id="rId32" Type="http://schemas.openxmlformats.org/officeDocument/2006/relationships/worksheet" Target="worksheets/sheet32.xml"/><Relationship Id="rId37" Type="http://schemas.openxmlformats.org/officeDocument/2006/relationships/worksheet" Target="worksheets/sheet37.xml"/><Relationship Id="rId40" Type="http://schemas.openxmlformats.org/officeDocument/2006/relationships/styles" Target="styles.xml"/><Relationship Id="rId5" Type="http://schemas.openxmlformats.org/officeDocument/2006/relationships/worksheet" Target="worksheets/sheet5.xml"/><Relationship Id="rId15" Type="http://schemas.openxmlformats.org/officeDocument/2006/relationships/worksheet" Target="worksheets/sheet15.xml"/><Relationship Id="rId23" Type="http://schemas.openxmlformats.org/officeDocument/2006/relationships/worksheet" Target="worksheets/sheet23.xml"/><Relationship Id="rId28" Type="http://schemas.openxmlformats.org/officeDocument/2006/relationships/worksheet" Target="worksheets/sheet28.xml"/><Relationship Id="rId36" Type="http://schemas.openxmlformats.org/officeDocument/2006/relationships/worksheet" Target="worksheets/sheet36.xml"/><Relationship Id="rId10" Type="http://schemas.openxmlformats.org/officeDocument/2006/relationships/worksheet" Target="worksheets/sheet10.xml"/><Relationship Id="rId19" Type="http://schemas.openxmlformats.org/officeDocument/2006/relationships/worksheet" Target="worksheets/sheet19.xml"/><Relationship Id="rId31" Type="http://schemas.openxmlformats.org/officeDocument/2006/relationships/worksheet" Target="worksheets/sheet31.xml"/><Relationship Id="rId4" Type="http://schemas.openxmlformats.org/officeDocument/2006/relationships/worksheet" Target="worksheets/sheet4.xml"/><Relationship Id="rId9" Type="http://schemas.openxmlformats.org/officeDocument/2006/relationships/worksheet" Target="worksheets/sheet9.xml"/><Relationship Id="rId14" Type="http://schemas.openxmlformats.org/officeDocument/2006/relationships/worksheet" Target="worksheets/sheet14.xml"/><Relationship Id="rId22" Type="http://schemas.openxmlformats.org/officeDocument/2006/relationships/worksheet" Target="worksheets/sheet22.xml"/><Relationship Id="rId27" Type="http://schemas.openxmlformats.org/officeDocument/2006/relationships/worksheet" Target="worksheets/sheet27.xml"/><Relationship Id="rId30" Type="http://schemas.openxmlformats.org/officeDocument/2006/relationships/worksheet" Target="worksheets/sheet30.xml"/><Relationship Id="rId35" Type="http://schemas.openxmlformats.org/officeDocument/2006/relationships/worksheet" Target="worksheets/sheet35.xml"/><Relationship Id="rId8" Type="http://schemas.openxmlformats.org/officeDocument/2006/relationships/worksheet" Target="worksheets/sheet8.xml"/><Relationship Id="rId3" Type="http://schemas.openxmlformats.org/officeDocument/2006/relationships/worksheet" Target="worksheets/sheet3.xml"/><Relationship Id="rId12" Type="http://schemas.openxmlformats.org/officeDocument/2006/relationships/worksheet" Target="worksheets/sheet12.xml"/><Relationship Id="rId17" Type="http://schemas.openxmlformats.org/officeDocument/2006/relationships/worksheet" Target="worksheets/sheet17.xml"/><Relationship Id="rId25" Type="http://schemas.openxmlformats.org/officeDocument/2006/relationships/worksheet" Target="worksheets/sheet25.xml"/><Relationship Id="rId33" Type="http://schemas.openxmlformats.org/officeDocument/2006/relationships/worksheet" Target="worksheets/sheet33.xml"/><Relationship Id="rId38" Type="http://schemas.openxmlformats.org/officeDocument/2006/relationships/theme" Target="theme/theme1.xml"/></Relationships>
</file>

<file path=xl/charts/_rels/chart1.xml.rels><?xml version="1.0" encoding="UTF-8" standalone="yes"?>
<Relationships xmlns="http://schemas.openxmlformats.org/package/2006/relationships"><Relationship Id="rId2" Type="http://schemas.microsoft.com/office/2011/relationships/chartColorStyle" Target="colors1.xml"/><Relationship Id="rId1" Type="http://schemas.microsoft.com/office/2011/relationships/chartStyle" Target="style1.xml"/></Relationships>
</file>

<file path=xl/charts/_rels/chart3.xml.rels><?xml version="1.0" encoding="UTF-8" standalone="yes"?>
<Relationships xmlns="http://schemas.openxmlformats.org/package/2006/relationships"><Relationship Id="rId2" Type="http://schemas.microsoft.com/office/2011/relationships/chartColorStyle" Target="colors2.xml"/><Relationship Id="rId1" Type="http://schemas.microsoft.com/office/2011/relationships/chartStyle" Target="style2.xml"/></Relationships>
</file>

<file path=xl/charts/_rels/chart4.xml.rels><?xml version="1.0" encoding="UTF-8" standalone="yes"?>
<Relationships xmlns="http://schemas.openxmlformats.org/package/2006/relationships"><Relationship Id="rId2" Type="http://schemas.microsoft.com/office/2011/relationships/chartColorStyle" Target="colors3.xml"/><Relationship Id="rId1" Type="http://schemas.microsoft.com/office/2011/relationships/chartStyle" Target="style3.xml"/></Relationships>
</file>

<file path=xl/charts/chart1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ja-JP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autoTitleDeleted val="0"/>
    <c:plotArea>
      <c:layout/>
      <c:lineChart>
        <c:grouping val="standard"/>
        <c:varyColors val="0"/>
        <c:ser>
          <c:idx val="0"/>
          <c:order val="0"/>
          <c:tx>
            <c:v>Por1Δ+K19E/K61E</c:v>
          </c:tx>
          <c:spPr>
            <a:ln w="28575" cap="rnd">
              <a:solidFill>
                <a:schemeClr val="accent1"/>
              </a:solidFill>
              <a:round/>
            </a:ln>
            <a:effectLst/>
          </c:spPr>
          <c:marker>
            <c:symbol val="circle"/>
            <c:size val="5"/>
            <c:spPr>
              <a:solidFill>
                <a:schemeClr val="accent1"/>
              </a:solidFill>
              <a:ln w="9525">
                <a:solidFill>
                  <a:schemeClr val="accent1"/>
                </a:solidFill>
              </a:ln>
              <a:effectLst/>
            </c:spPr>
          </c:marker>
          <c:cat>
            <c:numRef>
              <c:f>'Fig 2c'!$B$3:$G$3</c:f>
              <c:numCache>
                <c:formatCode>General</c:formatCode>
                <c:ptCount val="6"/>
                <c:pt idx="0">
                  <c:v>0.1</c:v>
                </c:pt>
                <c:pt idx="1">
                  <c:v>1</c:v>
                </c:pt>
                <c:pt idx="2">
                  <c:v>2</c:v>
                </c:pt>
                <c:pt idx="3">
                  <c:v>4</c:v>
                </c:pt>
                <c:pt idx="4">
                  <c:v>6</c:v>
                </c:pt>
                <c:pt idx="5">
                  <c:v>8</c:v>
                </c:pt>
              </c:numCache>
            </c:numRef>
          </c:cat>
          <c:val>
            <c:numRef>
              <c:f>'Fig 2c'!$B$25:$G$25</c:f>
              <c:numCache>
                <c:formatCode>General</c:formatCode>
                <c:ptCount val="6"/>
                <c:pt idx="0">
                  <c:v>0.82</c:v>
                </c:pt>
                <c:pt idx="1">
                  <c:v>0.76666666666666661</c:v>
                </c:pt>
                <c:pt idx="2">
                  <c:v>0.71333333333333326</c:v>
                </c:pt>
                <c:pt idx="3">
                  <c:v>0.63666666666666671</c:v>
                </c:pt>
                <c:pt idx="4">
                  <c:v>0.55333333333333334</c:v>
                </c:pt>
                <c:pt idx="5">
                  <c:v>0.43666666666666659</c:v>
                </c:pt>
              </c:numCache>
            </c:numRef>
          </c:val>
          <c:smooth val="0"/>
          <c:extLst>
            <c:ext xmlns:c16="http://schemas.microsoft.com/office/drawing/2014/chart" uri="{C3380CC4-5D6E-409C-BE32-E72D297353CC}">
              <c16:uniqueId val="{00000000-3B82-6448-8504-FE01FFDCD20D}"/>
            </c:ext>
          </c:extLst>
        </c:ser>
        <c:ser>
          <c:idx val="2"/>
          <c:order val="1"/>
          <c:tx>
            <c:strRef>
              <c:f>'Fig 2c'!$A$4</c:f>
              <c:strCache>
                <c:ptCount val="1"/>
                <c:pt idx="0">
                  <c:v>Por1Δ+WT</c:v>
                </c:pt>
              </c:strCache>
            </c:strRef>
          </c:tx>
          <c:spPr>
            <a:ln w="28575" cap="rnd">
              <a:solidFill>
                <a:schemeClr val="accent3"/>
              </a:solidFill>
              <a:round/>
            </a:ln>
            <a:effectLst/>
          </c:spPr>
          <c:marker>
            <c:symbol val="circle"/>
            <c:size val="5"/>
            <c:spPr>
              <a:solidFill>
                <a:schemeClr val="accent3"/>
              </a:solidFill>
              <a:ln w="9525">
                <a:solidFill>
                  <a:schemeClr val="accent3"/>
                </a:solidFill>
              </a:ln>
              <a:effectLst/>
            </c:spPr>
          </c:marker>
          <c:val>
            <c:numRef>
              <c:f>'Fig 2c'!$B$7:$G$7</c:f>
              <c:numCache>
                <c:formatCode>General</c:formatCode>
                <c:ptCount val="6"/>
                <c:pt idx="0">
                  <c:v>0.8666666666666667</c:v>
                </c:pt>
                <c:pt idx="1">
                  <c:v>0.65666666666666662</c:v>
                </c:pt>
                <c:pt idx="2">
                  <c:v>0.27666666666666667</c:v>
                </c:pt>
                <c:pt idx="3">
                  <c:v>0.11333333333333333</c:v>
                </c:pt>
                <c:pt idx="4">
                  <c:v>9.1666666666666674E-2</c:v>
                </c:pt>
                <c:pt idx="5">
                  <c:v>0.10333333333333333</c:v>
                </c:pt>
              </c:numCache>
            </c:numRef>
          </c:val>
          <c:smooth val="0"/>
          <c:extLst>
            <c:ext xmlns:c16="http://schemas.microsoft.com/office/drawing/2014/chart" uri="{C3380CC4-5D6E-409C-BE32-E72D297353CC}">
              <c16:uniqueId val="{00000001-3B82-6448-8504-FE01FFDCD20D}"/>
            </c:ext>
          </c:extLst>
        </c:ser>
        <c:ser>
          <c:idx val="1"/>
          <c:order val="2"/>
          <c:tx>
            <c:strRef>
              <c:f>'Fig 2c'!$A$10</c:f>
              <c:strCache>
                <c:ptCount val="1"/>
                <c:pt idx="0">
                  <c:v>Por1Δ+Vector</c:v>
                </c:pt>
              </c:strCache>
            </c:strRef>
          </c:tx>
          <c:spPr>
            <a:ln w="28575" cap="rnd">
              <a:solidFill>
                <a:schemeClr val="accent2"/>
              </a:solidFill>
              <a:round/>
            </a:ln>
            <a:effectLst/>
          </c:spPr>
          <c:marker>
            <c:symbol val="circle"/>
            <c:size val="5"/>
            <c:spPr>
              <a:solidFill>
                <a:schemeClr val="accent2"/>
              </a:solidFill>
              <a:ln w="9525">
                <a:solidFill>
                  <a:schemeClr val="accent2"/>
                </a:solidFill>
              </a:ln>
              <a:effectLst/>
            </c:spPr>
          </c:marker>
          <c:val>
            <c:numRef>
              <c:f>'Fig 2c'!$B$13:$G$13</c:f>
              <c:numCache>
                <c:formatCode>General</c:formatCode>
                <c:ptCount val="6"/>
                <c:pt idx="0">
                  <c:v>0.88666666666666671</c:v>
                </c:pt>
                <c:pt idx="1">
                  <c:v>0.81</c:v>
                </c:pt>
                <c:pt idx="2">
                  <c:v>0.76666666666666661</c:v>
                </c:pt>
                <c:pt idx="3">
                  <c:v>0.73999999999999988</c:v>
                </c:pt>
                <c:pt idx="4">
                  <c:v>0.69333333333333336</c:v>
                </c:pt>
                <c:pt idx="5">
                  <c:v>0.67666666666666664</c:v>
                </c:pt>
              </c:numCache>
            </c:numRef>
          </c:val>
          <c:smooth val="0"/>
          <c:extLst>
            <c:ext xmlns:c16="http://schemas.microsoft.com/office/drawing/2014/chart" uri="{C3380CC4-5D6E-409C-BE32-E72D297353CC}">
              <c16:uniqueId val="{00000002-3B82-6448-8504-FE01FFDCD20D}"/>
            </c:ext>
          </c:extLst>
        </c:ser>
        <c:ser>
          <c:idx val="3"/>
          <c:order val="3"/>
          <c:tx>
            <c:strRef>
              <c:f>'Fig 2c'!$A$16</c:f>
              <c:strCache>
                <c:ptCount val="1"/>
                <c:pt idx="0">
                  <c:v>Por1Δ+D228K/R252E</c:v>
                </c:pt>
              </c:strCache>
            </c:strRef>
          </c:tx>
          <c:spPr>
            <a:ln w="28575" cap="rnd">
              <a:solidFill>
                <a:schemeClr val="accent4"/>
              </a:solidFill>
              <a:round/>
            </a:ln>
            <a:effectLst/>
          </c:spPr>
          <c:marker>
            <c:symbol val="circle"/>
            <c:size val="5"/>
            <c:spPr>
              <a:solidFill>
                <a:schemeClr val="accent4"/>
              </a:solidFill>
              <a:ln w="9525">
                <a:solidFill>
                  <a:schemeClr val="accent4"/>
                </a:solidFill>
              </a:ln>
              <a:effectLst/>
            </c:spPr>
          </c:marker>
          <c:val>
            <c:numRef>
              <c:f>'Fig 2c'!$B$19:$G$19</c:f>
              <c:numCache>
                <c:formatCode>General</c:formatCode>
                <c:ptCount val="6"/>
                <c:pt idx="0">
                  <c:v>0.89</c:v>
                </c:pt>
                <c:pt idx="1">
                  <c:v>0.62</c:v>
                </c:pt>
                <c:pt idx="2">
                  <c:v>0.28666666666666668</c:v>
                </c:pt>
                <c:pt idx="3">
                  <c:v>0.1466666666666667</c:v>
                </c:pt>
                <c:pt idx="4">
                  <c:v>0.13</c:v>
                </c:pt>
                <c:pt idx="5">
                  <c:v>0.10666666666666667</c:v>
                </c:pt>
              </c:numCache>
            </c:numRef>
          </c:val>
          <c:smooth val="0"/>
          <c:extLst>
            <c:ext xmlns:c16="http://schemas.microsoft.com/office/drawing/2014/chart" uri="{C3380CC4-5D6E-409C-BE32-E72D297353CC}">
              <c16:uniqueId val="{00000003-3B82-6448-8504-FE01FFDCD20D}"/>
            </c:ext>
          </c:extLst>
        </c:ser>
        <c:ser>
          <c:idx val="4"/>
          <c:order val="4"/>
          <c:tx>
            <c:strRef>
              <c:f>'Fig 2c'!$A$28</c:f>
              <c:strCache>
                <c:ptCount val="1"/>
                <c:pt idx="0">
                  <c:v>Por1Δ+T33A/D228A/Q249A</c:v>
                </c:pt>
              </c:strCache>
            </c:strRef>
          </c:tx>
          <c:spPr>
            <a:ln w="28575" cap="rnd">
              <a:solidFill>
                <a:schemeClr val="accent5"/>
              </a:solidFill>
              <a:round/>
            </a:ln>
            <a:effectLst/>
          </c:spPr>
          <c:marker>
            <c:symbol val="circle"/>
            <c:size val="5"/>
            <c:spPr>
              <a:solidFill>
                <a:schemeClr val="accent5"/>
              </a:solidFill>
              <a:ln w="9525">
                <a:solidFill>
                  <a:schemeClr val="accent5"/>
                </a:solidFill>
              </a:ln>
              <a:effectLst/>
            </c:spPr>
          </c:marker>
          <c:val>
            <c:numRef>
              <c:f>'Fig 2c'!$B$31:$G$31</c:f>
              <c:numCache>
                <c:formatCode>General</c:formatCode>
                <c:ptCount val="6"/>
                <c:pt idx="0">
                  <c:v>0.87666666666666659</c:v>
                </c:pt>
                <c:pt idx="1">
                  <c:v>0.68666666666666665</c:v>
                </c:pt>
                <c:pt idx="2">
                  <c:v>0.39666666666666667</c:v>
                </c:pt>
                <c:pt idx="3">
                  <c:v>0.1466666666666667</c:v>
                </c:pt>
                <c:pt idx="4">
                  <c:v>0.11</c:v>
                </c:pt>
                <c:pt idx="5">
                  <c:v>8.3333333333333329E-2</c:v>
                </c:pt>
              </c:numCache>
            </c:numRef>
          </c:val>
          <c:smooth val="0"/>
          <c:extLst>
            <c:ext xmlns:c16="http://schemas.microsoft.com/office/drawing/2014/chart" uri="{C3380CC4-5D6E-409C-BE32-E72D297353CC}">
              <c16:uniqueId val="{00000004-3B82-6448-8504-FE01FFDCD20D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marker val="1"/>
        <c:smooth val="0"/>
        <c:axId val="1847218976"/>
        <c:axId val="486577424"/>
      </c:lineChart>
      <c:catAx>
        <c:axId val="1847218976"/>
        <c:scaling>
          <c:orientation val="minMax"/>
        </c:scaling>
        <c:delete val="0"/>
        <c:axPos val="b"/>
        <c:numFmt formatCode="General" sourceLinked="0"/>
        <c:majorTickMark val="out"/>
        <c:minorTickMark val="out"/>
        <c:tickLblPos val="nextTo"/>
        <c:spPr>
          <a:noFill/>
          <a:ln w="9525" cap="flat" cmpd="sng" algn="ctr">
            <a:solidFill>
              <a:schemeClr val="tx1">
                <a:lumMod val="15000"/>
                <a:lumOff val="8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ja-JP"/>
          </a:p>
        </c:txPr>
        <c:crossAx val="486577424"/>
        <c:crosses val="autoZero"/>
        <c:auto val="1"/>
        <c:lblAlgn val="ctr"/>
        <c:lblOffset val="100"/>
        <c:tickMarkSkip val="2"/>
        <c:noMultiLvlLbl val="0"/>
      </c:catAx>
      <c:valAx>
        <c:axId val="486577424"/>
        <c:scaling>
          <c:orientation val="minMax"/>
        </c:scaling>
        <c:delete val="0"/>
        <c:axPos val="l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numFmt formatCode="General" sourceLinked="1"/>
        <c:majorTickMark val="none"/>
        <c:minorTickMark val="none"/>
        <c:tickLblPos val="nextTo"/>
        <c:spPr>
          <a:noFill/>
          <a:ln>
            <a:solidFill>
              <a:schemeClr val="tx1">
                <a:lumMod val="15000"/>
                <a:lumOff val="85000"/>
              </a:schemeClr>
            </a:solidFill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ja-JP"/>
          </a:p>
        </c:txPr>
        <c:crossAx val="1847218976"/>
        <c:crosses val="autoZero"/>
        <c:crossBetween val="midCat"/>
        <c:majorUnit val="0.2"/>
      </c:valAx>
      <c:spPr>
        <a:noFill/>
        <a:ln>
          <a:noFill/>
        </a:ln>
        <a:effectLst/>
      </c:spPr>
    </c:plotArea>
    <c:legend>
      <c:legendPos val="b"/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900" b="0" i="0" u="none" strike="noStrike" kern="120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ja-JP"/>
        </a:p>
      </c:txPr>
    </c:legend>
    <c:plotVisOnly val="1"/>
    <c:dispBlanksAs val="gap"/>
    <c:showDLblsOverMax val="0"/>
    <c:extLst/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/>
      </a:pPr>
      <a:endParaRPr lang="ja-JP"/>
    </a:p>
  </c:txPr>
  <c:printSettings>
    <c:headerFooter/>
    <c:pageMargins b="0.75" l="0.7" r="0.7" t="0.75" header="0.3" footer="0.3"/>
    <c:pageSetup/>
  </c:printSettings>
</c:chartSpace>
</file>

<file path=xl/charts/chart2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ja-JP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autoTitleDeleted val="0"/>
    <c:plotArea>
      <c:layout>
        <c:manualLayout>
          <c:layoutTarget val="inner"/>
          <c:xMode val="edge"/>
          <c:yMode val="edge"/>
          <c:x val="0.16943659512319026"/>
          <c:y val="0.12564158957742222"/>
          <c:w val="0.67046656718313435"/>
          <c:h val="0.66257021976730535"/>
        </c:manualLayout>
      </c:layout>
      <c:scatterChart>
        <c:scatterStyle val="lineMarker"/>
        <c:varyColors val="0"/>
        <c:ser>
          <c:idx val="0"/>
          <c:order val="0"/>
          <c:tx>
            <c:v>Por1Δ + WT</c:v>
          </c:tx>
          <c:marker>
            <c:symbol val="circle"/>
            <c:size val="5"/>
          </c:marker>
          <c:errBars>
            <c:errDir val="y"/>
            <c:errBarType val="both"/>
            <c:errValType val="cust"/>
            <c:noEndCap val="0"/>
            <c:plus>
              <c:numRef>
                <c:f>'Fig 2c'!$D$37:$D$42</c:f>
                <c:numCache>
                  <c:formatCode>General</c:formatCode>
                  <c:ptCount val="6"/>
                  <c:pt idx="0">
                    <c:v>4.4969125210773453E-2</c:v>
                  </c:pt>
                  <c:pt idx="1">
                    <c:v>2.4944382578492939E-2</c:v>
                  </c:pt>
                  <c:pt idx="2">
                    <c:v>1.6996731711976059E-2</c:v>
                  </c:pt>
                  <c:pt idx="3">
                    <c:v>6.9442222186665535E-3</c:v>
                  </c:pt>
                  <c:pt idx="4">
                    <c:v>4.0276819911981912E-2</c:v>
                  </c:pt>
                  <c:pt idx="5">
                    <c:v>5.0249503942445199E-2</c:v>
                  </c:pt>
                </c:numCache>
              </c:numRef>
            </c:plus>
            <c:minus>
              <c:numRef>
                <c:f>'Fig 2c'!$D$37:$D$42</c:f>
                <c:numCache>
                  <c:formatCode>General</c:formatCode>
                  <c:ptCount val="6"/>
                  <c:pt idx="0">
                    <c:v>4.4969125210773453E-2</c:v>
                  </c:pt>
                  <c:pt idx="1">
                    <c:v>2.4944382578492939E-2</c:v>
                  </c:pt>
                  <c:pt idx="2">
                    <c:v>1.6996731711976059E-2</c:v>
                  </c:pt>
                  <c:pt idx="3">
                    <c:v>6.9442222186665535E-3</c:v>
                  </c:pt>
                  <c:pt idx="4">
                    <c:v>4.0276819911981912E-2</c:v>
                  </c:pt>
                  <c:pt idx="5">
                    <c:v>5.0249503942445199E-2</c:v>
                  </c:pt>
                </c:numCache>
              </c:numRef>
            </c:minus>
          </c:errBars>
          <c:xVal>
            <c:numRef>
              <c:f>'Fig 2c'!$B$37:$B$42</c:f>
              <c:numCache>
                <c:formatCode>General</c:formatCode>
                <c:ptCount val="6"/>
                <c:pt idx="0">
                  <c:v>0.1</c:v>
                </c:pt>
                <c:pt idx="1">
                  <c:v>1</c:v>
                </c:pt>
                <c:pt idx="2">
                  <c:v>2</c:v>
                </c:pt>
                <c:pt idx="3">
                  <c:v>4</c:v>
                </c:pt>
                <c:pt idx="4">
                  <c:v>6</c:v>
                </c:pt>
                <c:pt idx="5">
                  <c:v>8</c:v>
                </c:pt>
              </c:numCache>
            </c:numRef>
          </c:xVal>
          <c:yVal>
            <c:numRef>
              <c:f>'Fig 2c'!$C$37:$C$42</c:f>
              <c:numCache>
                <c:formatCode>General</c:formatCode>
                <c:ptCount val="6"/>
                <c:pt idx="0">
                  <c:v>0.8666666666666667</c:v>
                </c:pt>
                <c:pt idx="1">
                  <c:v>0.65666666666666662</c:v>
                </c:pt>
                <c:pt idx="2">
                  <c:v>0.27666666666666667</c:v>
                </c:pt>
                <c:pt idx="3">
                  <c:v>0.11333333333333333</c:v>
                </c:pt>
                <c:pt idx="4">
                  <c:v>9.1666666666666674E-2</c:v>
                </c:pt>
                <c:pt idx="5">
                  <c:v>0.10333333333333333</c:v>
                </c:pt>
              </c:numCache>
            </c:numRef>
          </c:yVal>
          <c:smooth val="0"/>
          <c:extLst>
            <c:ext xmlns:c16="http://schemas.microsoft.com/office/drawing/2014/chart" uri="{C3380CC4-5D6E-409C-BE32-E72D297353CC}">
              <c16:uniqueId val="{00000000-0EF8-654C-B940-EB32C74EA769}"/>
            </c:ext>
          </c:extLst>
        </c:ser>
        <c:ser>
          <c:idx val="1"/>
          <c:order val="1"/>
          <c:tx>
            <c:strRef>
              <c:f>'Fig 2c'!$C$44</c:f>
              <c:strCache>
                <c:ptCount val="1"/>
                <c:pt idx="0">
                  <c:v>Por1Δ+Vector</c:v>
                </c:pt>
              </c:strCache>
            </c:strRef>
          </c:tx>
          <c:marker>
            <c:symbol val="circle"/>
            <c:size val="5"/>
          </c:marker>
          <c:errBars>
            <c:errDir val="y"/>
            <c:errBarType val="both"/>
            <c:errValType val="cust"/>
            <c:noEndCap val="0"/>
            <c:plus>
              <c:numRef>
                <c:f>'Fig 2c'!$D$45:$D$50</c:f>
                <c:numCache>
                  <c:formatCode>General</c:formatCode>
                  <c:ptCount val="6"/>
                  <c:pt idx="0">
                    <c:v>1.6996731711975962E-2</c:v>
                  </c:pt>
                  <c:pt idx="1">
                    <c:v>1.6329931618554488E-2</c:v>
                  </c:pt>
                  <c:pt idx="2">
                    <c:v>2.867441755680878E-2</c:v>
                  </c:pt>
                  <c:pt idx="3">
                    <c:v>2.1602468994692887E-2</c:v>
                  </c:pt>
                  <c:pt idx="4">
                    <c:v>2.8674417556808739E-2</c:v>
                  </c:pt>
                  <c:pt idx="5">
                    <c:v>2.6246692913372675E-2</c:v>
                  </c:pt>
                </c:numCache>
              </c:numRef>
            </c:plus>
            <c:minus>
              <c:numRef>
                <c:f>'Fig 2c'!$D$45:$D$50</c:f>
                <c:numCache>
                  <c:formatCode>General</c:formatCode>
                  <c:ptCount val="6"/>
                  <c:pt idx="0">
                    <c:v>1.6996731711975962E-2</c:v>
                  </c:pt>
                  <c:pt idx="1">
                    <c:v>1.6329931618554488E-2</c:v>
                  </c:pt>
                  <c:pt idx="2">
                    <c:v>2.867441755680878E-2</c:v>
                  </c:pt>
                  <c:pt idx="3">
                    <c:v>2.1602468994692887E-2</c:v>
                  </c:pt>
                  <c:pt idx="4">
                    <c:v>2.8674417556808739E-2</c:v>
                  </c:pt>
                  <c:pt idx="5">
                    <c:v>2.6246692913372675E-2</c:v>
                  </c:pt>
                </c:numCache>
              </c:numRef>
            </c:minus>
          </c:errBars>
          <c:xVal>
            <c:numRef>
              <c:f>'Fig 2c'!$B$45:$B$50</c:f>
              <c:numCache>
                <c:formatCode>General</c:formatCode>
                <c:ptCount val="6"/>
                <c:pt idx="0">
                  <c:v>0.1</c:v>
                </c:pt>
                <c:pt idx="1">
                  <c:v>1</c:v>
                </c:pt>
                <c:pt idx="2">
                  <c:v>2</c:v>
                </c:pt>
                <c:pt idx="3">
                  <c:v>4</c:v>
                </c:pt>
                <c:pt idx="4">
                  <c:v>6</c:v>
                </c:pt>
                <c:pt idx="5">
                  <c:v>8</c:v>
                </c:pt>
              </c:numCache>
            </c:numRef>
          </c:xVal>
          <c:yVal>
            <c:numRef>
              <c:f>'Fig 2c'!$C$45:$C$50</c:f>
              <c:numCache>
                <c:formatCode>General</c:formatCode>
                <c:ptCount val="6"/>
                <c:pt idx="0">
                  <c:v>0.88666666666666671</c:v>
                </c:pt>
                <c:pt idx="1">
                  <c:v>0.81</c:v>
                </c:pt>
                <c:pt idx="2">
                  <c:v>0.76666666666666661</c:v>
                </c:pt>
                <c:pt idx="3">
                  <c:v>0.73999999999999988</c:v>
                </c:pt>
                <c:pt idx="4">
                  <c:v>0.69333333333333336</c:v>
                </c:pt>
                <c:pt idx="5">
                  <c:v>0.67666666666666664</c:v>
                </c:pt>
              </c:numCache>
            </c:numRef>
          </c:yVal>
          <c:smooth val="0"/>
          <c:extLst>
            <c:ext xmlns:c16="http://schemas.microsoft.com/office/drawing/2014/chart" uri="{C3380CC4-5D6E-409C-BE32-E72D297353CC}">
              <c16:uniqueId val="{00000001-0EF8-654C-B940-EB32C74EA769}"/>
            </c:ext>
          </c:extLst>
        </c:ser>
        <c:ser>
          <c:idx val="2"/>
          <c:order val="2"/>
          <c:tx>
            <c:strRef>
              <c:f>'Fig 2c'!$C$52</c:f>
              <c:strCache>
                <c:ptCount val="1"/>
                <c:pt idx="0">
                  <c:v>Por1Δ+D228K/R252E</c:v>
                </c:pt>
              </c:strCache>
            </c:strRef>
          </c:tx>
          <c:marker>
            <c:symbol val="circle"/>
            <c:size val="5"/>
          </c:marker>
          <c:errBars>
            <c:errDir val="y"/>
            <c:errBarType val="both"/>
            <c:errValType val="cust"/>
            <c:noEndCap val="0"/>
            <c:plus>
              <c:numRef>
                <c:f>'Fig 2c'!$D$53:$D$58</c:f>
                <c:numCache>
                  <c:formatCode>General</c:formatCode>
                  <c:ptCount val="6"/>
                  <c:pt idx="0">
                    <c:v>2.1602468994692887E-2</c:v>
                  </c:pt>
                  <c:pt idx="1">
                    <c:v>1.4142135623730963E-2</c:v>
                  </c:pt>
                  <c:pt idx="2">
                    <c:v>2.4944382578492939E-2</c:v>
                  </c:pt>
                  <c:pt idx="3">
                    <c:v>2.0548046676563174E-2</c:v>
                  </c:pt>
                  <c:pt idx="4">
                    <c:v>2.4494897427831817E-2</c:v>
                  </c:pt>
                  <c:pt idx="5">
                    <c:v>2.6246692913372699E-2</c:v>
                  </c:pt>
                </c:numCache>
              </c:numRef>
            </c:plus>
            <c:minus>
              <c:numRef>
                <c:f>'Fig 2c'!$D$53:$D$58</c:f>
                <c:numCache>
                  <c:formatCode>General</c:formatCode>
                  <c:ptCount val="6"/>
                  <c:pt idx="0">
                    <c:v>2.1602468994692887E-2</c:v>
                  </c:pt>
                  <c:pt idx="1">
                    <c:v>1.4142135623730963E-2</c:v>
                  </c:pt>
                  <c:pt idx="2">
                    <c:v>2.4944382578492939E-2</c:v>
                  </c:pt>
                  <c:pt idx="3">
                    <c:v>2.0548046676563174E-2</c:v>
                  </c:pt>
                  <c:pt idx="4">
                    <c:v>2.4494897427831817E-2</c:v>
                  </c:pt>
                  <c:pt idx="5">
                    <c:v>2.6246692913372699E-2</c:v>
                  </c:pt>
                </c:numCache>
              </c:numRef>
            </c:minus>
          </c:errBars>
          <c:xVal>
            <c:numRef>
              <c:f>'Fig 2c'!$B$53:$B$58</c:f>
              <c:numCache>
                <c:formatCode>General</c:formatCode>
                <c:ptCount val="6"/>
                <c:pt idx="0">
                  <c:v>0.1</c:v>
                </c:pt>
                <c:pt idx="1">
                  <c:v>1</c:v>
                </c:pt>
                <c:pt idx="2">
                  <c:v>2</c:v>
                </c:pt>
                <c:pt idx="3">
                  <c:v>4</c:v>
                </c:pt>
                <c:pt idx="4">
                  <c:v>6</c:v>
                </c:pt>
                <c:pt idx="5">
                  <c:v>8</c:v>
                </c:pt>
              </c:numCache>
            </c:numRef>
          </c:xVal>
          <c:yVal>
            <c:numRef>
              <c:f>'Fig 2c'!$C$53:$C$58</c:f>
              <c:numCache>
                <c:formatCode>General</c:formatCode>
                <c:ptCount val="6"/>
                <c:pt idx="0">
                  <c:v>0.89</c:v>
                </c:pt>
                <c:pt idx="1">
                  <c:v>0.62</c:v>
                </c:pt>
                <c:pt idx="2">
                  <c:v>0.28666666666666668</c:v>
                </c:pt>
                <c:pt idx="3">
                  <c:v>0.1466666666666667</c:v>
                </c:pt>
                <c:pt idx="4">
                  <c:v>0.13</c:v>
                </c:pt>
                <c:pt idx="5">
                  <c:v>0.10666666666666667</c:v>
                </c:pt>
              </c:numCache>
            </c:numRef>
          </c:yVal>
          <c:smooth val="0"/>
          <c:extLst>
            <c:ext xmlns:c16="http://schemas.microsoft.com/office/drawing/2014/chart" uri="{C3380CC4-5D6E-409C-BE32-E72D297353CC}">
              <c16:uniqueId val="{00000002-0EF8-654C-B940-EB32C74EA769}"/>
            </c:ext>
          </c:extLst>
        </c:ser>
        <c:ser>
          <c:idx val="3"/>
          <c:order val="3"/>
          <c:tx>
            <c:strRef>
              <c:f>'Fig 2c'!$C$60</c:f>
              <c:strCache>
                <c:ptCount val="1"/>
                <c:pt idx="0">
                  <c:v>Por1Δ+K19E/K61E</c:v>
                </c:pt>
              </c:strCache>
            </c:strRef>
          </c:tx>
          <c:marker>
            <c:symbol val="circle"/>
            <c:size val="5"/>
          </c:marker>
          <c:errBars>
            <c:errDir val="y"/>
            <c:errBarType val="both"/>
            <c:errValType val="cust"/>
            <c:noEndCap val="0"/>
            <c:plus>
              <c:numRef>
                <c:f>'Fig 2c'!$D$61:$D$66</c:f>
                <c:numCache>
                  <c:formatCode>General</c:formatCode>
                  <c:ptCount val="6"/>
                  <c:pt idx="0">
                    <c:v>2.1602468994692835E-2</c:v>
                  </c:pt>
                  <c:pt idx="1">
                    <c:v>2.4944382578492966E-2</c:v>
                  </c:pt>
                  <c:pt idx="2">
                    <c:v>1.6996731711975962E-2</c:v>
                  </c:pt>
                  <c:pt idx="3">
                    <c:v>2.3570226039551608E-2</c:v>
                  </c:pt>
                  <c:pt idx="4">
                    <c:v>3.8586123009300734E-2</c:v>
                  </c:pt>
                  <c:pt idx="5">
                    <c:v>3.35702260395516E-2</c:v>
                  </c:pt>
                </c:numCache>
              </c:numRef>
            </c:plus>
            <c:minus>
              <c:numRef>
                <c:f>'Fig 2c'!$D$61:$D$66</c:f>
                <c:numCache>
                  <c:formatCode>General</c:formatCode>
                  <c:ptCount val="6"/>
                  <c:pt idx="0">
                    <c:v>2.1602468994692835E-2</c:v>
                  </c:pt>
                  <c:pt idx="1">
                    <c:v>2.4944382578492966E-2</c:v>
                  </c:pt>
                  <c:pt idx="2">
                    <c:v>1.6996731711975962E-2</c:v>
                  </c:pt>
                  <c:pt idx="3">
                    <c:v>2.3570226039551608E-2</c:v>
                  </c:pt>
                  <c:pt idx="4">
                    <c:v>3.8586123009300734E-2</c:v>
                  </c:pt>
                  <c:pt idx="5">
                    <c:v>3.35702260395516E-2</c:v>
                  </c:pt>
                </c:numCache>
              </c:numRef>
            </c:minus>
          </c:errBars>
          <c:errBars>
            <c:errDir val="x"/>
            <c:errBarType val="both"/>
            <c:errValType val="cust"/>
            <c:noEndCap val="0"/>
            <c:plus>
              <c:numRef>
                <c:f>'Fig 2c'!$D$61:$D$66</c:f>
                <c:numCache>
                  <c:formatCode>General</c:formatCode>
                  <c:ptCount val="6"/>
                  <c:pt idx="0">
                    <c:v>2.1602468994692835E-2</c:v>
                  </c:pt>
                  <c:pt idx="1">
                    <c:v>2.4944382578492966E-2</c:v>
                  </c:pt>
                  <c:pt idx="2">
                    <c:v>1.6996731711975962E-2</c:v>
                  </c:pt>
                  <c:pt idx="3">
                    <c:v>2.3570226039551608E-2</c:v>
                  </c:pt>
                  <c:pt idx="4">
                    <c:v>3.8586123009300734E-2</c:v>
                  </c:pt>
                  <c:pt idx="5">
                    <c:v>3.35702260395516E-2</c:v>
                  </c:pt>
                </c:numCache>
              </c:numRef>
            </c:plus>
            <c:minus>
              <c:numRef>
                <c:f>'Fig 2c'!$D$61:$D$66</c:f>
                <c:numCache>
                  <c:formatCode>General</c:formatCode>
                  <c:ptCount val="6"/>
                  <c:pt idx="0">
                    <c:v>2.1602468994692835E-2</c:v>
                  </c:pt>
                  <c:pt idx="1">
                    <c:v>2.4944382578492966E-2</c:v>
                  </c:pt>
                  <c:pt idx="2">
                    <c:v>1.6996731711975962E-2</c:v>
                  </c:pt>
                  <c:pt idx="3">
                    <c:v>2.3570226039551608E-2</c:v>
                  </c:pt>
                  <c:pt idx="4">
                    <c:v>3.8586123009300734E-2</c:v>
                  </c:pt>
                  <c:pt idx="5">
                    <c:v>3.35702260395516E-2</c:v>
                  </c:pt>
                </c:numCache>
              </c:numRef>
            </c:minus>
          </c:errBars>
          <c:xVal>
            <c:numRef>
              <c:f>'Fig 2c'!$B$61:$B$66</c:f>
              <c:numCache>
                <c:formatCode>General</c:formatCode>
                <c:ptCount val="6"/>
                <c:pt idx="0">
                  <c:v>0.1</c:v>
                </c:pt>
                <c:pt idx="1">
                  <c:v>1</c:v>
                </c:pt>
                <c:pt idx="2">
                  <c:v>2</c:v>
                </c:pt>
                <c:pt idx="3">
                  <c:v>4</c:v>
                </c:pt>
                <c:pt idx="4">
                  <c:v>6</c:v>
                </c:pt>
                <c:pt idx="5">
                  <c:v>8</c:v>
                </c:pt>
              </c:numCache>
            </c:numRef>
          </c:xVal>
          <c:yVal>
            <c:numRef>
              <c:f>'Fig 2c'!$C$61:$C$66</c:f>
              <c:numCache>
                <c:formatCode>General</c:formatCode>
                <c:ptCount val="6"/>
                <c:pt idx="0">
                  <c:v>0.82</c:v>
                </c:pt>
                <c:pt idx="1">
                  <c:v>0.76666666666666661</c:v>
                </c:pt>
                <c:pt idx="2">
                  <c:v>0.71333333333333326</c:v>
                </c:pt>
                <c:pt idx="3">
                  <c:v>0.63666666666666671</c:v>
                </c:pt>
                <c:pt idx="4">
                  <c:v>0.55333333333333334</c:v>
                </c:pt>
                <c:pt idx="5">
                  <c:v>0.48666666666666702</c:v>
                </c:pt>
              </c:numCache>
            </c:numRef>
          </c:yVal>
          <c:smooth val="0"/>
          <c:extLst>
            <c:ext xmlns:c16="http://schemas.microsoft.com/office/drawing/2014/chart" uri="{C3380CC4-5D6E-409C-BE32-E72D297353CC}">
              <c16:uniqueId val="{00000003-0EF8-654C-B940-EB32C74EA769}"/>
            </c:ext>
          </c:extLst>
        </c:ser>
        <c:ser>
          <c:idx val="4"/>
          <c:order val="4"/>
          <c:tx>
            <c:strRef>
              <c:f>'Fig 2c'!$C$68</c:f>
              <c:strCache>
                <c:ptCount val="1"/>
                <c:pt idx="0">
                  <c:v>Por1Δ+T33A/D228A/Q249A</c:v>
                </c:pt>
              </c:strCache>
            </c:strRef>
          </c:tx>
          <c:marker>
            <c:symbol val="circle"/>
            <c:size val="5"/>
          </c:marker>
          <c:errBars>
            <c:errDir val="y"/>
            <c:errBarType val="both"/>
            <c:errValType val="cust"/>
            <c:noEndCap val="0"/>
            <c:plus>
              <c:numRef>
                <c:f>'Fig 2c'!$D$69:$D$74</c:f>
                <c:numCache>
                  <c:formatCode>General</c:formatCode>
                  <c:ptCount val="6"/>
                  <c:pt idx="0">
                    <c:v>2.867441755680878E-2</c:v>
                  </c:pt>
                  <c:pt idx="1">
                    <c:v>4.7842333648024406E-2</c:v>
                  </c:pt>
                  <c:pt idx="2">
                    <c:v>1.2472191289246462E-2</c:v>
                  </c:pt>
                  <c:pt idx="3">
                    <c:v>3.6817870057290772E-2</c:v>
                  </c:pt>
                  <c:pt idx="4">
                    <c:v>8.164965809277256E-3</c:v>
                  </c:pt>
                  <c:pt idx="5">
                    <c:v>1.2472191289246527E-2</c:v>
                  </c:pt>
                </c:numCache>
              </c:numRef>
            </c:plus>
            <c:minus>
              <c:numRef>
                <c:f>'Fig 2c'!$D$69:$D$74</c:f>
                <c:numCache>
                  <c:formatCode>General</c:formatCode>
                  <c:ptCount val="6"/>
                  <c:pt idx="0">
                    <c:v>2.867441755680878E-2</c:v>
                  </c:pt>
                  <c:pt idx="1">
                    <c:v>4.7842333648024406E-2</c:v>
                  </c:pt>
                  <c:pt idx="2">
                    <c:v>1.2472191289246462E-2</c:v>
                  </c:pt>
                  <c:pt idx="3">
                    <c:v>3.6817870057290772E-2</c:v>
                  </c:pt>
                  <c:pt idx="4">
                    <c:v>8.164965809277256E-3</c:v>
                  </c:pt>
                  <c:pt idx="5">
                    <c:v>1.2472191289246527E-2</c:v>
                  </c:pt>
                </c:numCache>
              </c:numRef>
            </c:minus>
          </c:errBars>
          <c:xVal>
            <c:numRef>
              <c:f>'Fig 2c'!$B$69:$B$74</c:f>
              <c:numCache>
                <c:formatCode>General</c:formatCode>
                <c:ptCount val="6"/>
                <c:pt idx="0">
                  <c:v>0.1</c:v>
                </c:pt>
                <c:pt idx="1">
                  <c:v>1</c:v>
                </c:pt>
                <c:pt idx="2">
                  <c:v>2</c:v>
                </c:pt>
                <c:pt idx="3">
                  <c:v>4</c:v>
                </c:pt>
                <c:pt idx="4">
                  <c:v>6</c:v>
                </c:pt>
                <c:pt idx="5">
                  <c:v>8</c:v>
                </c:pt>
              </c:numCache>
            </c:numRef>
          </c:xVal>
          <c:yVal>
            <c:numRef>
              <c:f>'Fig 2c'!$C$69:$C$74</c:f>
              <c:numCache>
                <c:formatCode>General</c:formatCode>
                <c:ptCount val="6"/>
                <c:pt idx="0">
                  <c:v>0.87666666666666659</c:v>
                </c:pt>
                <c:pt idx="1">
                  <c:v>0.68666666666666665</c:v>
                </c:pt>
                <c:pt idx="2">
                  <c:v>0.39666666666666667</c:v>
                </c:pt>
                <c:pt idx="3">
                  <c:v>0.1466666666666667</c:v>
                </c:pt>
                <c:pt idx="4">
                  <c:v>0.11</c:v>
                </c:pt>
                <c:pt idx="5">
                  <c:v>8.3333333333333329E-2</c:v>
                </c:pt>
              </c:numCache>
            </c:numRef>
          </c:yVal>
          <c:smooth val="0"/>
          <c:extLst>
            <c:ext xmlns:c16="http://schemas.microsoft.com/office/drawing/2014/chart" uri="{C3380CC4-5D6E-409C-BE32-E72D297353CC}">
              <c16:uniqueId val="{00000004-0EF8-654C-B940-EB32C74EA769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axId val="1041606832"/>
        <c:axId val="1041608560"/>
      </c:scatterChart>
      <c:valAx>
        <c:axId val="1041606832"/>
        <c:scaling>
          <c:orientation val="minMax"/>
          <c:max val="8"/>
        </c:scaling>
        <c:delete val="0"/>
        <c:axPos val="b"/>
        <c:title>
          <c:tx>
            <c:rich>
              <a:bodyPr/>
              <a:lstStyle/>
              <a:p>
                <a:pPr>
                  <a:defRPr/>
                </a:pPr>
                <a:r>
                  <a:rPr lang="en-US" altLang="ja-JP"/>
                  <a:t>Time</a:t>
                </a:r>
                <a:r>
                  <a:rPr lang="en-US" altLang="ja-JP" baseline="0"/>
                  <a:t> (min)</a:t>
                </a:r>
                <a:endParaRPr lang="ja-JP" altLang="en-US"/>
              </a:p>
            </c:rich>
          </c:tx>
          <c:overlay val="0"/>
        </c:title>
        <c:numFmt formatCode="General" sourceLinked="1"/>
        <c:majorTickMark val="out"/>
        <c:minorTickMark val="none"/>
        <c:tickLblPos val="nextTo"/>
        <c:spPr>
          <a:ln/>
        </c:spPr>
        <c:crossAx val="1041608560"/>
        <c:crosses val="autoZero"/>
        <c:crossBetween val="midCat"/>
        <c:majorUnit val="2"/>
      </c:valAx>
      <c:valAx>
        <c:axId val="1041608560"/>
        <c:scaling>
          <c:orientation val="minMax"/>
        </c:scaling>
        <c:delete val="0"/>
        <c:axPos val="l"/>
        <c:title>
          <c:tx>
            <c:rich>
              <a:bodyPr/>
              <a:lstStyle/>
              <a:p>
                <a:pPr>
                  <a:defRPr/>
                </a:pPr>
                <a:r>
                  <a:rPr lang="en-US" altLang="ja-JP"/>
                  <a:t>Normalized absorbance</a:t>
                </a:r>
                <a:r>
                  <a:rPr lang="en-US" altLang="ja-JP" baseline="0"/>
                  <a:t> %)</a:t>
                </a:r>
                <a:endParaRPr lang="ja-JP" altLang="en-US"/>
              </a:p>
            </c:rich>
          </c:tx>
          <c:overlay val="0"/>
        </c:title>
        <c:numFmt formatCode="General" sourceLinked="1"/>
        <c:majorTickMark val="out"/>
        <c:minorTickMark val="none"/>
        <c:tickLblPos val="nextTo"/>
        <c:spPr>
          <a:ln/>
        </c:spPr>
        <c:crossAx val="1041606832"/>
        <c:crosses val="autoZero"/>
        <c:crossBetween val="midCat"/>
        <c:majorUnit val="0.2"/>
      </c:valAx>
    </c:plotArea>
    <c:legend>
      <c:legendPos val="b"/>
      <c:overlay val="0"/>
    </c:legend>
    <c:plotVisOnly val="1"/>
    <c:dispBlanksAs val="gap"/>
    <c:extLst>
      <c:ext xmlns:c16r3="http://schemas.microsoft.com/office/drawing/2017/03/chart" uri="{56B9EC1D-385E-4148-901F-78D8002777C0}">
        <c16r3:dataDisplayOptions16>
          <c16r3:dispNaAsBlank val="1"/>
        </c16r3:dataDisplayOptions16>
      </c:ext>
    </c:extLst>
    <c:showDLblsOverMax val="0"/>
  </c:chart>
  <c:txPr>
    <a:bodyPr/>
    <a:lstStyle/>
    <a:p>
      <a:pPr>
        <a:defRPr/>
      </a:pPr>
      <a:endParaRPr lang="ja-JP"/>
    </a:p>
  </c:txPr>
  <c:printSettings>
    <c:headerFooter/>
    <c:pageMargins b="0.75" l="0.7" r="0.7" t="0.75" header="0.3" footer="0.3"/>
    <c:pageSetup/>
  </c:printSettings>
</c:chartSpace>
</file>

<file path=xl/charts/chart3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ja-JP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autoTitleDeleted val="1"/>
    <c:plotArea>
      <c:layout/>
      <c:barChart>
        <c:barDir val="col"/>
        <c:grouping val="clustered"/>
        <c:varyColors val="0"/>
        <c:ser>
          <c:idx val="0"/>
          <c:order val="0"/>
          <c:tx>
            <c:strRef>
              <c:f>'Fig. 3c'!$K$19</c:f>
              <c:strCache>
                <c:ptCount val="1"/>
                <c:pt idx="0">
                  <c:v>WT</c:v>
                </c:pt>
              </c:strCache>
            </c:strRef>
          </c:tx>
          <c:spPr>
            <a:solidFill>
              <a:schemeClr val="accent1"/>
            </a:solidFill>
            <a:ln>
              <a:solidFill>
                <a:schemeClr val="tx1"/>
              </a:solidFill>
            </a:ln>
            <a:effectLst/>
          </c:spPr>
          <c:invertIfNegative val="0"/>
          <c:errBars>
            <c:errBarType val="both"/>
            <c:errValType val="cust"/>
            <c:noEndCap val="0"/>
            <c:plus>
              <c:numRef>
                <c:f>'Fig. 3c'!$N$20:$N$25</c:f>
                <c:numCache>
                  <c:formatCode>General</c:formatCode>
                  <c:ptCount val="6"/>
                  <c:pt idx="0">
                    <c:v>0.49384987139006559</c:v>
                  </c:pt>
                  <c:pt idx="1">
                    <c:v>0.94724219765216211</c:v>
                  </c:pt>
                  <c:pt idx="2">
                    <c:v>0.27534844365665517</c:v>
                  </c:pt>
                  <c:pt idx="3">
                    <c:v>1.0745188355376289</c:v>
                  </c:pt>
                  <c:pt idx="4">
                    <c:v>0.43207518401107631</c:v>
                  </c:pt>
                  <c:pt idx="5">
                    <c:v>0.49655542009083964</c:v>
                  </c:pt>
                </c:numCache>
              </c:numRef>
            </c:plus>
            <c:minus>
              <c:numRef>
                <c:f>'Fig. 3c'!$N$20:$N$25</c:f>
                <c:numCache>
                  <c:formatCode>General</c:formatCode>
                  <c:ptCount val="6"/>
                  <c:pt idx="0">
                    <c:v>0.49384987139006559</c:v>
                  </c:pt>
                  <c:pt idx="1">
                    <c:v>0.94724219765216211</c:v>
                  </c:pt>
                  <c:pt idx="2">
                    <c:v>0.27534844365665517</c:v>
                  </c:pt>
                  <c:pt idx="3">
                    <c:v>1.0745188355376289</c:v>
                  </c:pt>
                  <c:pt idx="4">
                    <c:v>0.43207518401107631</c:v>
                  </c:pt>
                  <c:pt idx="5">
                    <c:v>0.49655542009083964</c:v>
                  </c:pt>
                </c:numCache>
              </c:numRef>
            </c:minus>
            <c:spPr>
              <a:noFill/>
              <a:ln w="9525" cap="flat" cmpd="sng" algn="ctr">
                <a:solidFill>
                  <a:schemeClr val="tx1">
                    <a:lumMod val="65000"/>
                    <a:lumOff val="35000"/>
                  </a:schemeClr>
                </a:solidFill>
                <a:round/>
              </a:ln>
              <a:effectLst/>
            </c:spPr>
          </c:errBars>
          <c:cat>
            <c:strRef>
              <c:f>'Fig. 3c'!$J$20:$J$25</c:f>
              <c:strCache>
                <c:ptCount val="6"/>
                <c:pt idx="0">
                  <c:v>CL</c:v>
                </c:pt>
                <c:pt idx="1">
                  <c:v>PA</c:v>
                </c:pt>
                <c:pt idx="2">
                  <c:v>PE</c:v>
                </c:pt>
                <c:pt idx="3">
                  <c:v>PS</c:v>
                </c:pt>
                <c:pt idx="4">
                  <c:v>PI</c:v>
                </c:pt>
                <c:pt idx="5">
                  <c:v>PC</c:v>
                </c:pt>
              </c:strCache>
            </c:strRef>
          </c:cat>
          <c:val>
            <c:numRef>
              <c:f>'Fig. 3c'!$K$20:$K$25</c:f>
              <c:numCache>
                <c:formatCode>General</c:formatCode>
                <c:ptCount val="6"/>
                <c:pt idx="0">
                  <c:v>4.2596027084132038</c:v>
                </c:pt>
                <c:pt idx="1">
                  <c:v>4.7414322133059201</c:v>
                </c:pt>
                <c:pt idx="2">
                  <c:v>29.103321985468767</c:v>
                </c:pt>
                <c:pt idx="3">
                  <c:v>5.4484807973696405</c:v>
                </c:pt>
                <c:pt idx="4">
                  <c:v>24.510263952988812</c:v>
                </c:pt>
                <c:pt idx="5">
                  <c:v>31.936898342453279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2725-A94F-AAA9-E84EAC5A1C6F}"/>
            </c:ext>
          </c:extLst>
        </c:ser>
        <c:ser>
          <c:idx val="1"/>
          <c:order val="1"/>
          <c:tx>
            <c:strRef>
              <c:f>'Fig. 3c'!$L$19</c:f>
              <c:strCache>
                <c:ptCount val="1"/>
                <c:pt idx="0">
                  <c:v>porin-mutant</c:v>
                </c:pt>
              </c:strCache>
            </c:strRef>
          </c:tx>
          <c:spPr>
            <a:solidFill>
              <a:schemeClr val="accent2"/>
            </a:solidFill>
            <a:ln>
              <a:solidFill>
                <a:schemeClr val="tx1"/>
              </a:solidFill>
            </a:ln>
            <a:effectLst/>
          </c:spPr>
          <c:invertIfNegative val="0"/>
          <c:errBars>
            <c:errBarType val="both"/>
            <c:errValType val="cust"/>
            <c:noEndCap val="0"/>
            <c:plus>
              <c:numRef>
                <c:f>'Fig. 3c'!$O$20:$O$25</c:f>
                <c:numCache>
                  <c:formatCode>General</c:formatCode>
                  <c:ptCount val="6"/>
                  <c:pt idx="0">
                    <c:v>0.20580825853750656</c:v>
                  </c:pt>
                  <c:pt idx="1">
                    <c:v>0.27762365180364412</c:v>
                  </c:pt>
                  <c:pt idx="2">
                    <c:v>1.2098324789707726</c:v>
                  </c:pt>
                  <c:pt idx="3">
                    <c:v>0.77652847388445956</c:v>
                  </c:pt>
                  <c:pt idx="4">
                    <c:v>0.82037465595798542</c:v>
                  </c:pt>
                  <c:pt idx="5">
                    <c:v>0.84081289711983898</c:v>
                  </c:pt>
                </c:numCache>
              </c:numRef>
            </c:plus>
            <c:minus>
              <c:numRef>
                <c:f>'Fig. 3c'!$O$20:$O$25</c:f>
                <c:numCache>
                  <c:formatCode>General</c:formatCode>
                  <c:ptCount val="6"/>
                  <c:pt idx="0">
                    <c:v>0.20580825853750656</c:v>
                  </c:pt>
                  <c:pt idx="1">
                    <c:v>0.27762365180364412</c:v>
                  </c:pt>
                  <c:pt idx="2">
                    <c:v>1.2098324789707726</c:v>
                  </c:pt>
                  <c:pt idx="3">
                    <c:v>0.77652847388445956</c:v>
                  </c:pt>
                  <c:pt idx="4">
                    <c:v>0.82037465595798542</c:v>
                  </c:pt>
                  <c:pt idx="5">
                    <c:v>0.84081289711983898</c:v>
                  </c:pt>
                </c:numCache>
              </c:numRef>
            </c:minus>
            <c:spPr>
              <a:noFill/>
              <a:ln w="9525" cap="flat" cmpd="sng" algn="ctr">
                <a:solidFill>
                  <a:schemeClr val="tx1">
                    <a:lumMod val="65000"/>
                    <a:lumOff val="35000"/>
                  </a:schemeClr>
                </a:solidFill>
                <a:round/>
              </a:ln>
              <a:effectLst/>
            </c:spPr>
          </c:errBars>
          <c:cat>
            <c:strRef>
              <c:f>'Fig. 3c'!$J$20:$J$25</c:f>
              <c:strCache>
                <c:ptCount val="6"/>
                <c:pt idx="0">
                  <c:v>CL</c:v>
                </c:pt>
                <c:pt idx="1">
                  <c:v>PA</c:v>
                </c:pt>
                <c:pt idx="2">
                  <c:v>PE</c:v>
                </c:pt>
                <c:pt idx="3">
                  <c:v>PS</c:v>
                </c:pt>
                <c:pt idx="4">
                  <c:v>PI</c:v>
                </c:pt>
                <c:pt idx="5">
                  <c:v>PC</c:v>
                </c:pt>
              </c:strCache>
            </c:strRef>
          </c:cat>
          <c:val>
            <c:numRef>
              <c:f>'Fig. 3c'!$L$20:$L$25</c:f>
              <c:numCache>
                <c:formatCode>General</c:formatCode>
                <c:ptCount val="6"/>
                <c:pt idx="0">
                  <c:v>2.7317400277996895</c:v>
                </c:pt>
                <c:pt idx="1">
                  <c:v>6.673914665447481</c:v>
                </c:pt>
                <c:pt idx="2">
                  <c:v>26.07660425939196</c:v>
                </c:pt>
                <c:pt idx="3">
                  <c:v>4.853436690170926</c:v>
                </c:pt>
                <c:pt idx="4">
                  <c:v>25.697823725826854</c:v>
                </c:pt>
                <c:pt idx="5">
                  <c:v>33.9664806313626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1-2725-A94F-AAA9-E84EAC5A1C6F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gapWidth val="219"/>
        <c:overlap val="-27"/>
        <c:axId val="1012966015"/>
        <c:axId val="1012968287"/>
      </c:barChart>
      <c:catAx>
        <c:axId val="1012966015"/>
        <c:scaling>
          <c:orientation val="minMax"/>
        </c:scaling>
        <c:delete val="0"/>
        <c:axPos val="b"/>
        <c:numFmt formatCode="General" sourceLinked="1"/>
        <c:majorTickMark val="none"/>
        <c:minorTickMark val="none"/>
        <c:tickLblPos val="nextTo"/>
        <c:spPr>
          <a:noFill/>
          <a:ln w="9525" cap="flat" cmpd="sng" algn="ctr">
            <a:solidFill>
              <a:schemeClr val="tx1">
                <a:lumMod val="15000"/>
                <a:lumOff val="8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12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ja-JP"/>
          </a:p>
        </c:txPr>
        <c:crossAx val="1012968287"/>
        <c:crosses val="autoZero"/>
        <c:auto val="1"/>
        <c:lblAlgn val="ctr"/>
        <c:lblOffset val="100"/>
        <c:noMultiLvlLbl val="0"/>
      </c:catAx>
      <c:valAx>
        <c:axId val="1012968287"/>
        <c:scaling>
          <c:orientation val="minMax"/>
        </c:scaling>
        <c:delete val="0"/>
        <c:axPos val="l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numFmt formatCode="General" sourceLinked="1"/>
        <c:majorTickMark val="none"/>
        <c:minorTickMark val="none"/>
        <c:tickLblPos val="nextTo"/>
        <c:spPr>
          <a:noFill/>
          <a:ln>
            <a:solidFill>
              <a:schemeClr val="tx1"/>
            </a:solidFill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12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ja-JP"/>
          </a:p>
        </c:txPr>
        <c:crossAx val="1012966015"/>
        <c:crosses val="autoZero"/>
        <c:crossBetween val="between"/>
      </c:valAx>
      <c:spPr>
        <a:noFill/>
        <a:ln>
          <a:noFill/>
        </a:ln>
        <a:effectLst/>
      </c:spPr>
    </c:plotArea>
    <c:legend>
      <c:legendPos val="b"/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200" b="0" i="0" u="none" strike="noStrike" kern="120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ja-JP"/>
        </a:p>
      </c:txPr>
    </c:legend>
    <c:plotVisOnly val="1"/>
    <c:dispBlanksAs val="gap"/>
    <c:extLst>
      <c:ext xmlns:c16r3="http://schemas.microsoft.com/office/drawing/2017/03/chart" uri="{56B9EC1D-385E-4148-901F-78D8002777C0}">
        <c16r3:dataDisplayOptions16>
          <c16r3:dispNaAsBlank val="1"/>
        </c16r3:dataDisplayOptions16>
      </c:ext>
    </c:extLst>
    <c:showDLblsOverMax val="0"/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 sz="1200"/>
      </a:pPr>
      <a:endParaRPr lang="ja-JP"/>
    </a:p>
  </c:txPr>
  <c:printSettings>
    <c:headerFooter/>
    <c:pageMargins b="0.75" l="0.7" r="0.7" t="0.75" header="0.3" footer="0.3"/>
    <c:pageSetup/>
  </c:printSettings>
</c:chartSpace>
</file>

<file path=xl/charts/chart4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ja-JP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autoTitleDeleted val="1"/>
    <c:plotArea>
      <c:layout/>
      <c:barChart>
        <c:barDir val="col"/>
        <c:grouping val="clustered"/>
        <c:varyColors val="0"/>
        <c:ser>
          <c:idx val="0"/>
          <c:order val="0"/>
          <c:tx>
            <c:strRef>
              <c:f>'Fig. 3c'!$S$19</c:f>
              <c:strCache>
                <c:ptCount val="1"/>
                <c:pt idx="0">
                  <c:v>WT</c:v>
                </c:pt>
              </c:strCache>
            </c:strRef>
          </c:tx>
          <c:spPr>
            <a:solidFill>
              <a:schemeClr val="accent1"/>
            </a:solidFill>
            <a:ln>
              <a:solidFill>
                <a:schemeClr val="tx1"/>
              </a:solidFill>
            </a:ln>
            <a:effectLst/>
          </c:spPr>
          <c:invertIfNegative val="0"/>
          <c:errBars>
            <c:errBarType val="both"/>
            <c:errValType val="cust"/>
            <c:noEndCap val="0"/>
            <c:plus>
              <c:numRef>
                <c:f>'Fig. 3c'!$V$20:$V$25</c:f>
                <c:numCache>
                  <c:formatCode>General</c:formatCode>
                  <c:ptCount val="6"/>
                  <c:pt idx="0">
                    <c:v>11.593801235560248</c:v>
                  </c:pt>
                  <c:pt idx="1">
                    <c:v>19.977976170470676</c:v>
                  </c:pt>
                  <c:pt idx="2">
                    <c:v>0.94610657763146966</c:v>
                  </c:pt>
                  <c:pt idx="3">
                    <c:v>19.721439343775835</c:v>
                  </c:pt>
                  <c:pt idx="4">
                    <c:v>1.7628336638581015</c:v>
                  </c:pt>
                  <c:pt idx="5">
                    <c:v>1.5548016429288567</c:v>
                  </c:pt>
                </c:numCache>
              </c:numRef>
            </c:plus>
            <c:minus>
              <c:numRef>
                <c:f>'Fig. 3c'!$V$20:$V$25</c:f>
                <c:numCache>
                  <c:formatCode>General</c:formatCode>
                  <c:ptCount val="6"/>
                  <c:pt idx="0">
                    <c:v>11.593801235560248</c:v>
                  </c:pt>
                  <c:pt idx="1">
                    <c:v>19.977976170470676</c:v>
                  </c:pt>
                  <c:pt idx="2">
                    <c:v>0.94610657763146966</c:v>
                  </c:pt>
                  <c:pt idx="3">
                    <c:v>19.721439343775835</c:v>
                  </c:pt>
                  <c:pt idx="4">
                    <c:v>1.7628336638581015</c:v>
                  </c:pt>
                  <c:pt idx="5">
                    <c:v>1.5548016429288567</c:v>
                  </c:pt>
                </c:numCache>
              </c:numRef>
            </c:minus>
            <c:spPr>
              <a:noFill/>
              <a:ln w="9525" cap="flat" cmpd="sng" algn="ctr">
                <a:solidFill>
                  <a:schemeClr val="tx1">
                    <a:lumMod val="65000"/>
                    <a:lumOff val="35000"/>
                  </a:schemeClr>
                </a:solidFill>
                <a:round/>
              </a:ln>
              <a:effectLst/>
            </c:spPr>
          </c:errBars>
          <c:cat>
            <c:strRef>
              <c:f>'Fig. 3c'!$R$20:$R$25</c:f>
              <c:strCache>
                <c:ptCount val="6"/>
                <c:pt idx="0">
                  <c:v>CL</c:v>
                </c:pt>
                <c:pt idx="1">
                  <c:v>PA</c:v>
                </c:pt>
                <c:pt idx="2">
                  <c:v>PE</c:v>
                </c:pt>
                <c:pt idx="3">
                  <c:v>PS</c:v>
                </c:pt>
                <c:pt idx="4">
                  <c:v>PI</c:v>
                </c:pt>
                <c:pt idx="5">
                  <c:v>PC</c:v>
                </c:pt>
              </c:strCache>
            </c:strRef>
          </c:cat>
          <c:val>
            <c:numRef>
              <c:f>'Fig. 3c'!$S$20:$S$25</c:f>
              <c:numCache>
                <c:formatCode>General</c:formatCode>
                <c:ptCount val="6"/>
                <c:pt idx="0">
                  <c:v>100.00000000970054</c:v>
                </c:pt>
                <c:pt idx="1">
                  <c:v>100.00000000645207</c:v>
                </c:pt>
                <c:pt idx="2">
                  <c:v>99.999999984430517</c:v>
                </c:pt>
                <c:pt idx="3">
                  <c:v>100.00000000678428</c:v>
                </c:pt>
                <c:pt idx="4">
                  <c:v>100.00000001219412</c:v>
                </c:pt>
                <c:pt idx="5">
                  <c:v>100.00000000768165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C42E-634B-9FF5-1A3DC1BF0C1A}"/>
            </c:ext>
          </c:extLst>
        </c:ser>
        <c:ser>
          <c:idx val="1"/>
          <c:order val="1"/>
          <c:tx>
            <c:strRef>
              <c:f>'Fig. 3c'!$T$19</c:f>
              <c:strCache>
                <c:ptCount val="1"/>
                <c:pt idx="0">
                  <c:v>porin-mutant</c:v>
                </c:pt>
              </c:strCache>
            </c:strRef>
          </c:tx>
          <c:spPr>
            <a:solidFill>
              <a:schemeClr val="accent2"/>
            </a:solidFill>
            <a:ln>
              <a:solidFill>
                <a:schemeClr val="tx1"/>
              </a:solidFill>
            </a:ln>
            <a:effectLst/>
          </c:spPr>
          <c:invertIfNegative val="0"/>
          <c:errBars>
            <c:errBarType val="both"/>
            <c:errValType val="cust"/>
            <c:noEndCap val="0"/>
            <c:plus>
              <c:numRef>
                <c:f>'Fig. 3c'!$W$20:$W$25</c:f>
                <c:numCache>
                  <c:formatCode>General</c:formatCode>
                  <c:ptCount val="6"/>
                  <c:pt idx="0">
                    <c:v>4.831630380715449</c:v>
                  </c:pt>
                  <c:pt idx="1">
                    <c:v>5.8552698706196589</c:v>
                  </c:pt>
                  <c:pt idx="2">
                    <c:v>4.1570253711465508</c:v>
                  </c:pt>
                  <c:pt idx="3">
                    <c:v>14.252201720377288</c:v>
                  </c:pt>
                  <c:pt idx="4">
                    <c:v>3.3470657746955275</c:v>
                  </c:pt>
                  <c:pt idx="5">
                    <c:v>2.6327318582053643</c:v>
                  </c:pt>
                </c:numCache>
              </c:numRef>
            </c:plus>
            <c:minus>
              <c:numRef>
                <c:f>'Fig. 3c'!$W$20:$W$25</c:f>
                <c:numCache>
                  <c:formatCode>General</c:formatCode>
                  <c:ptCount val="6"/>
                  <c:pt idx="0">
                    <c:v>4.831630380715449</c:v>
                  </c:pt>
                  <c:pt idx="1">
                    <c:v>5.8552698706196589</c:v>
                  </c:pt>
                  <c:pt idx="2">
                    <c:v>4.1570253711465508</c:v>
                  </c:pt>
                  <c:pt idx="3">
                    <c:v>14.252201720377288</c:v>
                  </c:pt>
                  <c:pt idx="4">
                    <c:v>3.3470657746955275</c:v>
                  </c:pt>
                  <c:pt idx="5">
                    <c:v>2.6327318582053643</c:v>
                  </c:pt>
                </c:numCache>
              </c:numRef>
            </c:minus>
            <c:spPr>
              <a:noFill/>
              <a:ln w="9525" cap="flat" cmpd="sng" algn="ctr">
                <a:solidFill>
                  <a:schemeClr val="tx1">
                    <a:lumMod val="65000"/>
                    <a:lumOff val="35000"/>
                  </a:schemeClr>
                </a:solidFill>
                <a:round/>
              </a:ln>
              <a:effectLst/>
            </c:spPr>
          </c:errBars>
          <c:cat>
            <c:strRef>
              <c:f>'Fig. 3c'!$R$20:$R$25</c:f>
              <c:strCache>
                <c:ptCount val="6"/>
                <c:pt idx="0">
                  <c:v>CL</c:v>
                </c:pt>
                <c:pt idx="1">
                  <c:v>PA</c:v>
                </c:pt>
                <c:pt idx="2">
                  <c:v>PE</c:v>
                </c:pt>
                <c:pt idx="3">
                  <c:v>PS</c:v>
                </c:pt>
                <c:pt idx="4">
                  <c:v>PI</c:v>
                </c:pt>
                <c:pt idx="5">
                  <c:v>PC</c:v>
                </c:pt>
              </c:strCache>
            </c:strRef>
          </c:cat>
          <c:val>
            <c:numRef>
              <c:f>'Fig. 3c'!$T$20:$T$25</c:f>
              <c:numCache>
                <c:formatCode>General</c:formatCode>
                <c:ptCount val="6"/>
                <c:pt idx="0">
                  <c:v>64.131333719672554</c:v>
                </c:pt>
                <c:pt idx="1">
                  <c:v>140.75735696798586</c:v>
                </c:pt>
                <c:pt idx="2">
                  <c:v>89.600095371765349</c:v>
                </c:pt>
                <c:pt idx="3">
                  <c:v>89.078715168516098</c:v>
                </c:pt>
                <c:pt idx="4">
                  <c:v>104.84515294592272</c:v>
                </c:pt>
                <c:pt idx="5">
                  <c:v>106.35497620888441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1-C42E-634B-9FF5-1A3DC1BF0C1A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gapWidth val="219"/>
        <c:overlap val="-27"/>
        <c:axId val="1552854479"/>
        <c:axId val="1552653087"/>
      </c:barChart>
      <c:catAx>
        <c:axId val="1552854479"/>
        <c:scaling>
          <c:orientation val="minMax"/>
        </c:scaling>
        <c:delete val="0"/>
        <c:axPos val="b"/>
        <c:numFmt formatCode="General" sourceLinked="1"/>
        <c:majorTickMark val="none"/>
        <c:minorTickMark val="none"/>
        <c:tickLblPos val="nextTo"/>
        <c:spPr>
          <a:noFill/>
          <a:ln w="9525" cap="flat" cmpd="sng" algn="ctr">
            <a:solidFill>
              <a:schemeClr val="tx1">
                <a:lumMod val="15000"/>
                <a:lumOff val="8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11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Arial" panose="020B0604020202020204" pitchFamily="34" charset="0"/>
                <a:ea typeface="+mn-ea"/>
                <a:cs typeface="Arial" panose="020B0604020202020204" pitchFamily="34" charset="0"/>
              </a:defRPr>
            </a:pPr>
            <a:endParaRPr lang="ja-JP"/>
          </a:p>
        </c:txPr>
        <c:crossAx val="1552653087"/>
        <c:crosses val="autoZero"/>
        <c:auto val="1"/>
        <c:lblAlgn val="ctr"/>
        <c:lblOffset val="100"/>
        <c:noMultiLvlLbl val="0"/>
      </c:catAx>
      <c:valAx>
        <c:axId val="1552653087"/>
        <c:scaling>
          <c:orientation val="minMax"/>
        </c:scaling>
        <c:delete val="0"/>
        <c:axPos val="l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numFmt formatCode="General" sourceLinked="1"/>
        <c:majorTickMark val="none"/>
        <c:minorTickMark val="none"/>
        <c:tickLblPos val="nextTo"/>
        <c:spPr>
          <a:noFill/>
          <a:ln>
            <a:noFill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11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Arial" panose="020B0604020202020204" pitchFamily="34" charset="0"/>
                <a:ea typeface="+mn-ea"/>
                <a:cs typeface="Arial" panose="020B0604020202020204" pitchFamily="34" charset="0"/>
              </a:defRPr>
            </a:pPr>
            <a:endParaRPr lang="ja-JP"/>
          </a:p>
        </c:txPr>
        <c:crossAx val="1552854479"/>
        <c:crosses val="autoZero"/>
        <c:crossBetween val="between"/>
      </c:valAx>
      <c:spPr>
        <a:noFill/>
        <a:ln>
          <a:noFill/>
        </a:ln>
        <a:effectLst/>
      </c:spPr>
    </c:plotArea>
    <c:legend>
      <c:legendPos val="b"/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100" b="0" i="0" u="none" strike="noStrike" kern="1200" baseline="0">
              <a:solidFill>
                <a:schemeClr val="tx1">
                  <a:lumMod val="65000"/>
                  <a:lumOff val="35000"/>
                </a:schemeClr>
              </a:solidFill>
              <a:latin typeface="Arial" panose="020B0604020202020204" pitchFamily="34" charset="0"/>
              <a:ea typeface="+mn-ea"/>
              <a:cs typeface="Arial" panose="020B0604020202020204" pitchFamily="34" charset="0"/>
            </a:defRPr>
          </a:pPr>
          <a:endParaRPr lang="ja-JP"/>
        </a:p>
      </c:txPr>
    </c:legend>
    <c:plotVisOnly val="1"/>
    <c:dispBlanksAs val="gap"/>
    <c:extLst>
      <c:ext xmlns:c16r3="http://schemas.microsoft.com/office/drawing/2017/03/chart" uri="{56B9EC1D-385E-4148-901F-78D8002777C0}">
        <c16r3:dataDisplayOptions16>
          <c16r3:dispNaAsBlank val="1"/>
        </c16r3:dataDisplayOptions16>
      </c:ext>
    </c:extLst>
    <c:showDLblsOverMax val="0"/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 sz="1100">
          <a:latin typeface="Arial" panose="020B0604020202020204" pitchFamily="34" charset="0"/>
          <a:cs typeface="Arial" panose="020B0604020202020204" pitchFamily="34" charset="0"/>
        </a:defRPr>
      </a:pPr>
      <a:endParaRPr lang="ja-JP"/>
    </a:p>
  </c:txPr>
  <c:printSettings>
    <c:headerFooter/>
    <c:pageMargins b="0.75" l="0.7" r="0.7" t="0.75" header="0.3" footer="0.3"/>
    <c:pageSetup/>
  </c:printSettings>
</c:chartSpace>
</file>

<file path=xl/charts/colors1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2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3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style1.xml><?xml version="1.0" encoding="utf-8"?>
<cs:chartStyle xmlns:cs="http://schemas.microsoft.com/office/drawing/2012/chartStyle" xmlns:a="http://schemas.openxmlformats.org/drawingml/2006/main" id="332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1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dk1"/>
    </cs:fontRef>
    <cs:spPr>
      <a:solidFill>
        <a:schemeClr val="dk1">
          <a:lumMod val="65000"/>
          <a:lumOff val="35000"/>
        </a:schemeClr>
      </a:solidFill>
      <a:ln w="9525">
        <a:solidFill>
          <a:schemeClr val="tx1">
            <a:lumMod val="65000"/>
            <a:lumOff val="35000"/>
          </a:schemeClr>
        </a:solidFill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75000"/>
            <a:lumOff val="25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dk1"/>
    </cs:fontRef>
    <cs:spPr>
      <a:solidFill>
        <a:schemeClr val="lt1"/>
      </a:solidFill>
      <a:ln w="9525">
        <a:solidFill>
          <a:schemeClr val="tx1">
            <a:lumMod val="15000"/>
            <a:lumOff val="85000"/>
          </a:schemeClr>
        </a:solidFill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2.xml><?xml version="1.0" encoding="utf-8"?>
<cs:chartStyle xmlns:cs="http://schemas.microsoft.com/office/drawing/2012/chartStyle" xmlns:a="http://schemas.openxmlformats.org/drawingml/2006/main" id="201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1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dk1"/>
    </cs:fontRef>
    <cs:spPr>
      <a:solidFill>
        <a:schemeClr val="dk1">
          <a:lumMod val="65000"/>
          <a:lumOff val="35000"/>
        </a:schemeClr>
      </a:solidFill>
      <a:ln w="9525">
        <a:solidFill>
          <a:schemeClr val="tx1">
            <a:lumMod val="65000"/>
            <a:lumOff val="35000"/>
          </a:schemeClr>
        </a:solidFill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75000"/>
            <a:lumOff val="25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dk1"/>
    </cs:fontRef>
    <cs:spPr>
      <a:solidFill>
        <a:schemeClr val="lt1"/>
      </a:solidFill>
      <a:ln w="9525">
        <a:solidFill>
          <a:schemeClr val="tx1">
            <a:lumMod val="15000"/>
            <a:lumOff val="85000"/>
          </a:schemeClr>
        </a:solidFill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3.xml><?xml version="1.0" encoding="utf-8"?>
<cs:chartStyle xmlns:cs="http://schemas.microsoft.com/office/drawing/2012/chartStyle" xmlns:a="http://schemas.openxmlformats.org/drawingml/2006/main" id="201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1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dk1"/>
    </cs:fontRef>
    <cs:spPr>
      <a:solidFill>
        <a:schemeClr val="dk1">
          <a:lumMod val="65000"/>
          <a:lumOff val="35000"/>
        </a:schemeClr>
      </a:solidFill>
      <a:ln w="9525">
        <a:solidFill>
          <a:schemeClr val="tx1">
            <a:lumMod val="65000"/>
            <a:lumOff val="35000"/>
          </a:schemeClr>
        </a:solidFill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75000"/>
            <a:lumOff val="25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dk1"/>
    </cs:fontRef>
    <cs:spPr>
      <a:solidFill>
        <a:schemeClr val="lt1"/>
      </a:solidFill>
      <a:ln w="9525">
        <a:solidFill>
          <a:schemeClr val="tx1">
            <a:lumMod val="15000"/>
            <a:lumOff val="85000"/>
          </a:schemeClr>
        </a:solidFill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drawings/_rels/drawing1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2.xml.rels><?xml version="1.0" encoding="UTF-8" standalone="yes"?>
<Relationships xmlns="http://schemas.openxmlformats.org/package/2006/relationships"><Relationship Id="rId1" Type="http://schemas.openxmlformats.org/officeDocument/2006/relationships/image" Target="../media/image2.png"/></Relationships>
</file>

<file path=xl/drawings/_rels/drawing3.xml.rels><?xml version="1.0" encoding="UTF-8" standalone="yes"?>
<Relationships xmlns="http://schemas.openxmlformats.org/package/2006/relationships"><Relationship Id="rId1" Type="http://schemas.openxmlformats.org/officeDocument/2006/relationships/image" Target="../media/image3.png"/></Relationships>
</file>

<file path=xl/drawings/_rels/drawing4.xml.rels><?xml version="1.0" encoding="UTF-8" standalone="yes"?>
<Relationships xmlns="http://schemas.openxmlformats.org/package/2006/relationships"><Relationship Id="rId1" Type="http://schemas.openxmlformats.org/officeDocument/2006/relationships/image" Target="../media/image4.png"/></Relationships>
</file>

<file path=xl/drawings/_rels/drawing5.xml.rels><?xml version="1.0" encoding="UTF-8" standalone="yes"?>
<Relationships xmlns="http://schemas.openxmlformats.org/package/2006/relationships"><Relationship Id="rId2" Type="http://schemas.openxmlformats.org/officeDocument/2006/relationships/chart" Target="../charts/chart2.xml"/><Relationship Id="rId1" Type="http://schemas.openxmlformats.org/officeDocument/2006/relationships/chart" Target="../charts/chart1.xml"/></Relationships>
</file>

<file path=xl/drawings/_rels/drawing6.xml.rels><?xml version="1.0" encoding="UTF-8" standalone="yes"?>
<Relationships xmlns="http://schemas.openxmlformats.org/package/2006/relationships"><Relationship Id="rId1" Type="http://schemas.openxmlformats.org/officeDocument/2006/relationships/image" Target="../media/image5.png"/></Relationships>
</file>

<file path=xl/drawings/_rels/drawing7.xml.rels><?xml version="1.0" encoding="UTF-8" standalone="yes"?>
<Relationships xmlns="http://schemas.openxmlformats.org/package/2006/relationships"><Relationship Id="rId1" Type="http://schemas.openxmlformats.org/officeDocument/2006/relationships/image" Target="../media/image6.png"/></Relationships>
</file>

<file path=xl/drawings/_rels/drawing8.xml.rels><?xml version="1.0" encoding="UTF-8" standalone="yes"?>
<Relationships xmlns="http://schemas.openxmlformats.org/package/2006/relationships"><Relationship Id="rId2" Type="http://schemas.openxmlformats.org/officeDocument/2006/relationships/image" Target="../media/image8.png"/><Relationship Id="rId1" Type="http://schemas.openxmlformats.org/officeDocument/2006/relationships/image" Target="../media/image7.png"/></Relationships>
</file>

<file path=xl/drawings/_rels/drawing9.xml.rels><?xml version="1.0" encoding="UTF-8" standalone="yes"?>
<Relationships xmlns="http://schemas.openxmlformats.org/package/2006/relationships"><Relationship Id="rId1" Type="http://schemas.openxmlformats.org/officeDocument/2006/relationships/image" Target="../media/image9.png"/></Relationships>
</file>

<file path=xl/drawings/_rels/drawing10.xml.rels><?xml version="1.0" encoding="UTF-8" standalone="yes"?>
<Relationships xmlns="http://schemas.openxmlformats.org/package/2006/relationships"><Relationship Id="rId3" Type="http://schemas.openxmlformats.org/officeDocument/2006/relationships/image" Target="../media/image10.png"/><Relationship Id="rId2" Type="http://schemas.openxmlformats.org/officeDocument/2006/relationships/chart" Target="../charts/chart4.xml"/><Relationship Id="rId1" Type="http://schemas.openxmlformats.org/officeDocument/2006/relationships/chart" Target="../charts/chart3.xml"/><Relationship Id="rId4" Type="http://schemas.openxmlformats.org/officeDocument/2006/relationships/image" Target="../media/image11.png"/></Relationships>
</file>

<file path=xl/drawings/_rels/drawing11.xml.rels><?xml version="1.0" encoding="UTF-8" standalone="yes"?>
<Relationships xmlns="http://schemas.openxmlformats.org/package/2006/relationships"><Relationship Id="rId1" Type="http://schemas.openxmlformats.org/officeDocument/2006/relationships/image" Target="../media/image12.png"/></Relationships>
</file>

<file path=xl/drawings/_rels/drawing12.xml.rels><?xml version="1.0" encoding="UTF-8" standalone="yes"?>
<Relationships xmlns="http://schemas.openxmlformats.org/package/2006/relationships"><Relationship Id="rId1" Type="http://schemas.openxmlformats.org/officeDocument/2006/relationships/image" Target="../media/image13.png"/></Relationships>
</file>

<file path=xl/drawings/_rels/drawing13.xml.rels><?xml version="1.0" encoding="UTF-8" standalone="yes"?>
<Relationships xmlns="http://schemas.openxmlformats.org/package/2006/relationships"><Relationship Id="rId1" Type="http://schemas.openxmlformats.org/officeDocument/2006/relationships/image" Target="../media/image14.png"/></Relationships>
</file>

<file path=xl/drawings/_rels/drawing14.xml.rels><?xml version="1.0" encoding="UTF-8" standalone="yes"?>
<Relationships xmlns="http://schemas.openxmlformats.org/package/2006/relationships"><Relationship Id="rId2" Type="http://schemas.openxmlformats.org/officeDocument/2006/relationships/image" Target="../media/image16.png"/><Relationship Id="rId1" Type="http://schemas.openxmlformats.org/officeDocument/2006/relationships/image" Target="../media/image15.png"/></Relationships>
</file>

<file path=xl/drawings/_rels/drawing15.xml.rels><?xml version="1.0" encoding="UTF-8" standalone="yes"?>
<Relationships xmlns="http://schemas.openxmlformats.org/package/2006/relationships"><Relationship Id="rId1" Type="http://schemas.openxmlformats.org/officeDocument/2006/relationships/image" Target="../media/image17.png"/></Relationships>
</file>

<file path=xl/drawings/_rels/drawing16.xml.rels><?xml version="1.0" encoding="UTF-8" standalone="yes"?>
<Relationships xmlns="http://schemas.openxmlformats.org/package/2006/relationships"><Relationship Id="rId1" Type="http://schemas.openxmlformats.org/officeDocument/2006/relationships/image" Target="../media/image18.png"/></Relationships>
</file>

<file path=xl/drawings/_rels/drawing17.xml.rels><?xml version="1.0" encoding="UTF-8" standalone="yes"?>
<Relationships xmlns="http://schemas.openxmlformats.org/package/2006/relationships"><Relationship Id="rId1" Type="http://schemas.openxmlformats.org/officeDocument/2006/relationships/image" Target="../media/image19.png"/></Relationships>
</file>

<file path=xl/drawings/_rels/drawing18.xml.rels><?xml version="1.0" encoding="UTF-8" standalone="yes"?>
<Relationships xmlns="http://schemas.openxmlformats.org/package/2006/relationships"><Relationship Id="rId1" Type="http://schemas.openxmlformats.org/officeDocument/2006/relationships/image" Target="../media/image20.png"/></Relationships>
</file>

<file path=xl/drawings/_rels/drawing19.xml.rels><?xml version="1.0" encoding="UTF-8" standalone="yes"?>
<Relationships xmlns="http://schemas.openxmlformats.org/package/2006/relationships"><Relationship Id="rId1" Type="http://schemas.openxmlformats.org/officeDocument/2006/relationships/image" Target="../media/image21.png"/></Relationships>
</file>

<file path=xl/drawings/_rels/drawing20.xml.rels><?xml version="1.0" encoding="UTF-8" standalone="yes"?>
<Relationships xmlns="http://schemas.openxmlformats.org/package/2006/relationships"><Relationship Id="rId1" Type="http://schemas.openxmlformats.org/officeDocument/2006/relationships/image" Target="../media/image22.png"/></Relationships>
</file>

<file path=xl/drawings/_rels/drawing21.xml.rels><?xml version="1.0" encoding="UTF-8" standalone="yes"?>
<Relationships xmlns="http://schemas.openxmlformats.org/package/2006/relationships"><Relationship Id="rId1" Type="http://schemas.openxmlformats.org/officeDocument/2006/relationships/image" Target="../media/image23.png"/></Relationships>
</file>

<file path=xl/drawings/_rels/drawing22.xml.rels><?xml version="1.0" encoding="UTF-8" standalone="yes"?>
<Relationships xmlns="http://schemas.openxmlformats.org/package/2006/relationships"><Relationship Id="rId1" Type="http://schemas.openxmlformats.org/officeDocument/2006/relationships/image" Target="../media/image24.png"/></Relationships>
</file>

<file path=xl/drawings/_rels/drawing23.xml.rels><?xml version="1.0" encoding="UTF-8" standalone="yes"?>
<Relationships xmlns="http://schemas.openxmlformats.org/package/2006/relationships"><Relationship Id="rId1" Type="http://schemas.openxmlformats.org/officeDocument/2006/relationships/image" Target="../media/image25.png"/></Relationships>
</file>

<file path=xl/drawings/_rels/drawing24.xml.rels><?xml version="1.0" encoding="UTF-8" standalone="yes"?>
<Relationships xmlns="http://schemas.openxmlformats.org/package/2006/relationships"><Relationship Id="rId1" Type="http://schemas.openxmlformats.org/officeDocument/2006/relationships/image" Target="../media/image26.png"/></Relationships>
</file>

<file path=xl/drawings/_rels/drawing25.xml.rels><?xml version="1.0" encoding="UTF-8" standalone="yes"?>
<Relationships xmlns="http://schemas.openxmlformats.org/package/2006/relationships"><Relationship Id="rId1" Type="http://schemas.openxmlformats.org/officeDocument/2006/relationships/image" Target="../media/image27.png"/></Relationships>
</file>

<file path=xl/drawings/_rels/drawing26.xml.rels><?xml version="1.0" encoding="UTF-8" standalone="yes"?>
<Relationships xmlns="http://schemas.openxmlformats.org/package/2006/relationships"><Relationship Id="rId2" Type="http://schemas.openxmlformats.org/officeDocument/2006/relationships/image" Target="../media/image29.png"/><Relationship Id="rId1" Type="http://schemas.openxmlformats.org/officeDocument/2006/relationships/image" Target="../media/image28.png"/></Relationships>
</file>

<file path=xl/drawings/_rels/drawing27.xml.rels><?xml version="1.0" encoding="UTF-8" standalone="yes"?>
<Relationships xmlns="http://schemas.openxmlformats.org/package/2006/relationships"><Relationship Id="rId2" Type="http://schemas.openxmlformats.org/officeDocument/2006/relationships/image" Target="../media/image31.png"/><Relationship Id="rId1" Type="http://schemas.openxmlformats.org/officeDocument/2006/relationships/image" Target="../media/image30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482600</xdr:colOff>
      <xdr:row>1</xdr:row>
      <xdr:rowOff>241300</xdr:rowOff>
    </xdr:from>
    <xdr:to>
      <xdr:col>12</xdr:col>
      <xdr:colOff>799350</xdr:colOff>
      <xdr:row>29</xdr:row>
      <xdr:rowOff>215900</xdr:rowOff>
    </xdr:to>
    <xdr:pic>
      <xdr:nvPicPr>
        <xdr:cNvPr id="2" name="図 1">
          <a:extLst>
            <a:ext uri="{FF2B5EF4-FFF2-40B4-BE49-F238E27FC236}">
              <a16:creationId xmlns:a16="http://schemas.microsoft.com/office/drawing/2014/main" id="{C5F4B5D9-CE61-FF1F-77BE-71DE97CDB39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82600" y="495300"/>
          <a:ext cx="11746750" cy="7086600"/>
        </a:xfrm>
        <a:prstGeom prst="rect">
          <a:avLst/>
        </a:prstGeom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812800</xdr:colOff>
      <xdr:row>2</xdr:row>
      <xdr:rowOff>177800</xdr:rowOff>
    </xdr:from>
    <xdr:to>
      <xdr:col>11</xdr:col>
      <xdr:colOff>61610</xdr:colOff>
      <xdr:row>31</xdr:row>
      <xdr:rowOff>203200</xdr:rowOff>
    </xdr:to>
    <xdr:pic>
      <xdr:nvPicPr>
        <xdr:cNvPr id="2" name="図 1">
          <a:extLst>
            <a:ext uri="{FF2B5EF4-FFF2-40B4-BE49-F238E27FC236}">
              <a16:creationId xmlns:a16="http://schemas.microsoft.com/office/drawing/2014/main" id="{B1BAC354-B665-3D3D-2070-72CD32AF14D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812800" y="685800"/>
          <a:ext cx="9726310" cy="7391400"/>
        </a:xfrm>
        <a:prstGeom prst="rect">
          <a:avLst/>
        </a:prstGeom>
      </xdr:spPr>
    </xdr:pic>
    <xdr:clientData/>
  </xdr:twoCellAnchor>
</xdr:wsDr>
</file>

<file path=xl/drawings/drawing3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279400</xdr:colOff>
      <xdr:row>0</xdr:row>
      <xdr:rowOff>114300</xdr:rowOff>
    </xdr:from>
    <xdr:to>
      <xdr:col>8</xdr:col>
      <xdr:colOff>431800</xdr:colOff>
      <xdr:row>21</xdr:row>
      <xdr:rowOff>148864</xdr:rowOff>
    </xdr:to>
    <xdr:pic>
      <xdr:nvPicPr>
        <xdr:cNvPr id="2" name="図 1">
          <a:extLst>
            <a:ext uri="{FF2B5EF4-FFF2-40B4-BE49-F238E27FC236}">
              <a16:creationId xmlns:a16="http://schemas.microsoft.com/office/drawing/2014/main" id="{0107340D-4EA4-BB4D-2920-23651EB3E0A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279400" y="114300"/>
          <a:ext cx="7772400" cy="5368564"/>
        </a:xfrm>
        <a:prstGeom prst="rect">
          <a:avLst/>
        </a:prstGeom>
      </xdr:spPr>
    </xdr:pic>
    <xdr:clientData/>
  </xdr:twoCellAnchor>
</xdr:wsDr>
</file>

<file path=xl/drawings/drawing4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152400</xdr:colOff>
      <xdr:row>2</xdr:row>
      <xdr:rowOff>177800</xdr:rowOff>
    </xdr:from>
    <xdr:to>
      <xdr:col>9</xdr:col>
      <xdr:colOff>304800</xdr:colOff>
      <xdr:row>33</xdr:row>
      <xdr:rowOff>83887</xdr:rowOff>
    </xdr:to>
    <xdr:pic>
      <xdr:nvPicPr>
        <xdr:cNvPr id="2" name="図 1">
          <a:extLst>
            <a:ext uri="{FF2B5EF4-FFF2-40B4-BE49-F238E27FC236}">
              <a16:creationId xmlns:a16="http://schemas.microsoft.com/office/drawing/2014/main" id="{E09D300D-765C-3D5D-AFCF-6C62F16A1F3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104900" y="685800"/>
          <a:ext cx="7772400" cy="7780087"/>
        </a:xfrm>
        <a:prstGeom prst="rect">
          <a:avLst/>
        </a:prstGeom>
      </xdr:spPr>
    </xdr:pic>
    <xdr:clientData/>
  </xdr:twoCellAnchor>
</xdr:wsDr>
</file>

<file path=xl/drawings/drawing5.xml><?xml version="1.0" encoding="utf-8"?>
<xdr:wsDr xmlns:xdr="http://schemas.openxmlformats.org/drawingml/2006/spreadsheetDrawing" xmlns:a="http://schemas.openxmlformats.org/drawingml/2006/main">
  <xdr:twoCellAnchor>
    <xdr:from>
      <xdr:col>9</xdr:col>
      <xdr:colOff>273050</xdr:colOff>
      <xdr:row>5</xdr:row>
      <xdr:rowOff>19050</xdr:rowOff>
    </xdr:from>
    <xdr:to>
      <xdr:col>13</xdr:col>
      <xdr:colOff>571500</xdr:colOff>
      <xdr:row>20</xdr:row>
      <xdr:rowOff>139700</xdr:rowOff>
    </xdr:to>
    <xdr:graphicFrame macro="">
      <xdr:nvGraphicFramePr>
        <xdr:cNvPr id="2" name="グラフ 1">
          <a:extLst>
            <a:ext uri="{FF2B5EF4-FFF2-40B4-BE49-F238E27FC236}">
              <a16:creationId xmlns:a16="http://schemas.microsoft.com/office/drawing/2014/main" id="{BA2010F3-A9FE-2B4A-B920-69CBE2D2C04F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"/>
        </a:graphicData>
      </a:graphic>
    </xdr:graphicFrame>
    <xdr:clientData/>
  </xdr:twoCellAnchor>
  <xdr:twoCellAnchor>
    <xdr:from>
      <xdr:col>7</xdr:col>
      <xdr:colOff>266700</xdr:colOff>
      <xdr:row>33</xdr:row>
      <xdr:rowOff>152400</xdr:rowOff>
    </xdr:from>
    <xdr:to>
      <xdr:col>13</xdr:col>
      <xdr:colOff>850900</xdr:colOff>
      <xdr:row>57</xdr:row>
      <xdr:rowOff>12700</xdr:rowOff>
    </xdr:to>
    <xdr:graphicFrame macro="">
      <xdr:nvGraphicFramePr>
        <xdr:cNvPr id="3" name="グラフ 2">
          <a:extLst>
            <a:ext uri="{FF2B5EF4-FFF2-40B4-BE49-F238E27FC236}">
              <a16:creationId xmlns:a16="http://schemas.microsoft.com/office/drawing/2014/main" id="{AC7B587E-DB64-AC46-9858-8B20BFFC14A5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2"/>
        </a:graphicData>
      </a:graphic>
    </xdr:graphicFrame>
    <xdr:clientData/>
  </xdr:twoCellAnchor>
</xdr:wsDr>
</file>

<file path=xl/drawings/drawing6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660400</xdr:colOff>
      <xdr:row>2</xdr:row>
      <xdr:rowOff>241300</xdr:rowOff>
    </xdr:from>
    <xdr:to>
      <xdr:col>8</xdr:col>
      <xdr:colOff>812800</xdr:colOff>
      <xdr:row>18</xdr:row>
      <xdr:rowOff>179186</xdr:rowOff>
    </xdr:to>
    <xdr:pic>
      <xdr:nvPicPr>
        <xdr:cNvPr id="4" name="図 3">
          <a:extLst>
            <a:ext uri="{FF2B5EF4-FFF2-40B4-BE49-F238E27FC236}">
              <a16:creationId xmlns:a16="http://schemas.microsoft.com/office/drawing/2014/main" id="{A5F2BBD4-29E9-B778-966D-893B12ACDD6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660400" y="749300"/>
          <a:ext cx="7772400" cy="4001886"/>
        </a:xfrm>
        <a:prstGeom prst="rect">
          <a:avLst/>
        </a:prstGeom>
      </xdr:spPr>
    </xdr:pic>
    <xdr:clientData/>
  </xdr:twoCellAnchor>
</xdr:wsDr>
</file>

<file path=xl/drawings/drawing7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558800</xdr:colOff>
      <xdr:row>2</xdr:row>
      <xdr:rowOff>25400</xdr:rowOff>
    </xdr:from>
    <xdr:to>
      <xdr:col>11</xdr:col>
      <xdr:colOff>333058</xdr:colOff>
      <xdr:row>36</xdr:row>
      <xdr:rowOff>114300</xdr:rowOff>
    </xdr:to>
    <xdr:pic>
      <xdr:nvPicPr>
        <xdr:cNvPr id="2" name="図 1">
          <a:extLst>
            <a:ext uri="{FF2B5EF4-FFF2-40B4-BE49-F238E27FC236}">
              <a16:creationId xmlns:a16="http://schemas.microsoft.com/office/drawing/2014/main" id="{B1E490C2-4200-A0EB-5B4B-D0979BE00E1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58800" y="533400"/>
          <a:ext cx="10251758" cy="8724900"/>
        </a:xfrm>
        <a:prstGeom prst="rect">
          <a:avLst/>
        </a:prstGeom>
      </xdr:spPr>
    </xdr:pic>
    <xdr:clientData/>
  </xdr:twoCellAnchor>
</xdr:wsDr>
</file>

<file path=xl/drawings/drawing8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355599</xdr:colOff>
      <xdr:row>49</xdr:row>
      <xdr:rowOff>215900</xdr:rowOff>
    </xdr:from>
    <xdr:to>
      <xdr:col>12</xdr:col>
      <xdr:colOff>228206</xdr:colOff>
      <xdr:row>76</xdr:row>
      <xdr:rowOff>25400</xdr:rowOff>
    </xdr:to>
    <xdr:pic>
      <xdr:nvPicPr>
        <xdr:cNvPr id="2" name="図 1">
          <a:extLst>
            <a:ext uri="{FF2B5EF4-FFF2-40B4-BE49-F238E27FC236}">
              <a16:creationId xmlns:a16="http://schemas.microsoft.com/office/drawing/2014/main" id="{3FC145C6-C7C8-B6BC-C3BC-38D2B1DB388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355599" y="12712700"/>
          <a:ext cx="11302607" cy="6667500"/>
        </a:xfrm>
        <a:prstGeom prst="rect">
          <a:avLst/>
        </a:prstGeom>
      </xdr:spPr>
    </xdr:pic>
    <xdr:clientData/>
  </xdr:twoCellAnchor>
  <xdr:twoCellAnchor editAs="oneCell">
    <xdr:from>
      <xdr:col>11</xdr:col>
      <xdr:colOff>647561</xdr:colOff>
      <xdr:row>49</xdr:row>
      <xdr:rowOff>190500</xdr:rowOff>
    </xdr:from>
    <xdr:to>
      <xdr:col>23</xdr:col>
      <xdr:colOff>565386</xdr:colOff>
      <xdr:row>76</xdr:row>
      <xdr:rowOff>88900</xdr:rowOff>
    </xdr:to>
    <xdr:pic>
      <xdr:nvPicPr>
        <xdr:cNvPr id="3" name="図 2">
          <a:extLst>
            <a:ext uri="{FF2B5EF4-FFF2-40B4-BE49-F238E27FC236}">
              <a16:creationId xmlns:a16="http://schemas.microsoft.com/office/drawing/2014/main" id="{63B243A9-F44A-82EA-BB81-470C2ED4D7C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125061" y="12687300"/>
          <a:ext cx="11347825" cy="6756400"/>
        </a:xfrm>
        <a:prstGeom prst="rect">
          <a:avLst/>
        </a:prstGeom>
      </xdr:spPr>
    </xdr:pic>
    <xdr:clientData/>
  </xdr:twoCellAnchor>
</xdr:wsDr>
</file>

<file path=xl/drawings/drawing9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584199</xdr:colOff>
      <xdr:row>50</xdr:row>
      <xdr:rowOff>12700</xdr:rowOff>
    </xdr:from>
    <xdr:to>
      <xdr:col>13</xdr:col>
      <xdr:colOff>950670</xdr:colOff>
      <xdr:row>75</xdr:row>
      <xdr:rowOff>165100</xdr:rowOff>
    </xdr:to>
    <xdr:pic>
      <xdr:nvPicPr>
        <xdr:cNvPr id="2" name="図 1">
          <a:extLst>
            <a:ext uri="{FF2B5EF4-FFF2-40B4-BE49-F238E27FC236}">
              <a16:creationId xmlns:a16="http://schemas.microsoft.com/office/drawing/2014/main" id="{4545F678-0154-F3F1-4889-D75CC627EA4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84199" y="12763500"/>
          <a:ext cx="12748971" cy="6502400"/>
        </a:xfrm>
        <a:prstGeom prst="rect">
          <a:avLst/>
        </a:prstGeom>
      </xdr:spPr>
    </xdr:pic>
    <xdr:clientData/>
  </xdr:twoCellAnchor>
</xdr:wsDr>
</file>

<file path=xl/drawings/drawing10.xml><?xml version="1.0" encoding="utf-8"?>
<xdr:wsDr xmlns:xdr="http://schemas.openxmlformats.org/drawingml/2006/spreadsheetDrawing" xmlns:a="http://schemas.openxmlformats.org/drawingml/2006/main">
  <xdr:twoCellAnchor>
    <xdr:from>
      <xdr:col>8</xdr:col>
      <xdr:colOff>806450</xdr:colOff>
      <xdr:row>33</xdr:row>
      <xdr:rowOff>196850</xdr:rowOff>
    </xdr:from>
    <xdr:to>
      <xdr:col>13</xdr:col>
      <xdr:colOff>615950</xdr:colOff>
      <xdr:row>44</xdr:row>
      <xdr:rowOff>146050</xdr:rowOff>
    </xdr:to>
    <xdr:graphicFrame macro="">
      <xdr:nvGraphicFramePr>
        <xdr:cNvPr id="2" name="グラフ 1">
          <a:extLst>
            <a:ext uri="{FF2B5EF4-FFF2-40B4-BE49-F238E27FC236}">
              <a16:creationId xmlns:a16="http://schemas.microsoft.com/office/drawing/2014/main" id="{1D3E0043-E0B5-3A40-B0E0-78DBCD64BD54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"/>
        </a:graphicData>
      </a:graphic>
    </xdr:graphicFrame>
    <xdr:clientData/>
  </xdr:twoCellAnchor>
  <xdr:twoCellAnchor>
    <xdr:from>
      <xdr:col>13</xdr:col>
      <xdr:colOff>736600</xdr:colOff>
      <xdr:row>33</xdr:row>
      <xdr:rowOff>203200</xdr:rowOff>
    </xdr:from>
    <xdr:to>
      <xdr:col>18</xdr:col>
      <xdr:colOff>546100</xdr:colOff>
      <xdr:row>44</xdr:row>
      <xdr:rowOff>152400</xdr:rowOff>
    </xdr:to>
    <xdr:graphicFrame macro="">
      <xdr:nvGraphicFramePr>
        <xdr:cNvPr id="3" name="グラフ 2">
          <a:extLst>
            <a:ext uri="{FF2B5EF4-FFF2-40B4-BE49-F238E27FC236}">
              <a16:creationId xmlns:a16="http://schemas.microsoft.com/office/drawing/2014/main" id="{FAD4374F-0097-DC49-A5CC-8B9FDF8171C0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2"/>
        </a:graphicData>
      </a:graphic>
    </xdr:graphicFrame>
    <xdr:clientData/>
  </xdr:twoCellAnchor>
  <xdr:twoCellAnchor editAs="oneCell">
    <xdr:from>
      <xdr:col>0</xdr:col>
      <xdr:colOff>482600</xdr:colOff>
      <xdr:row>45</xdr:row>
      <xdr:rowOff>152400</xdr:rowOff>
    </xdr:from>
    <xdr:to>
      <xdr:col>8</xdr:col>
      <xdr:colOff>635000</xdr:colOff>
      <xdr:row>75</xdr:row>
      <xdr:rowOff>73609</xdr:rowOff>
    </xdr:to>
    <xdr:pic>
      <xdr:nvPicPr>
        <xdr:cNvPr id="4" name="図 3">
          <a:extLst>
            <a:ext uri="{FF2B5EF4-FFF2-40B4-BE49-F238E27FC236}">
              <a16:creationId xmlns:a16="http://schemas.microsoft.com/office/drawing/2014/main" id="{92927D6C-0811-2147-0C01-E1E8FB82F33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482600" y="11582400"/>
          <a:ext cx="7772400" cy="7541209"/>
        </a:xfrm>
        <a:prstGeom prst="rect">
          <a:avLst/>
        </a:prstGeom>
      </xdr:spPr>
    </xdr:pic>
    <xdr:clientData/>
  </xdr:twoCellAnchor>
  <xdr:twoCellAnchor editAs="oneCell">
    <xdr:from>
      <xdr:col>9</xdr:col>
      <xdr:colOff>38100</xdr:colOff>
      <xdr:row>45</xdr:row>
      <xdr:rowOff>190500</xdr:rowOff>
    </xdr:from>
    <xdr:to>
      <xdr:col>17</xdr:col>
      <xdr:colOff>190500</xdr:colOff>
      <xdr:row>75</xdr:row>
      <xdr:rowOff>252259</xdr:rowOff>
    </xdr:to>
    <xdr:pic>
      <xdr:nvPicPr>
        <xdr:cNvPr id="5" name="図 4">
          <a:extLst>
            <a:ext uri="{FF2B5EF4-FFF2-40B4-BE49-F238E27FC236}">
              <a16:creationId xmlns:a16="http://schemas.microsoft.com/office/drawing/2014/main" id="{87C3016F-B463-6515-3587-DF34D7543ED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8610600" y="11620500"/>
          <a:ext cx="7772400" cy="7681759"/>
        </a:xfrm>
        <a:prstGeom prst="rect">
          <a:avLst/>
        </a:prstGeom>
      </xdr:spPr>
    </xdr:pic>
    <xdr:clientData/>
  </xdr:twoCellAnchor>
</xdr:wsDr>
</file>

<file path=xl/drawings/drawing11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419099</xdr:colOff>
      <xdr:row>0</xdr:row>
      <xdr:rowOff>215900</xdr:rowOff>
    </xdr:from>
    <xdr:to>
      <xdr:col>16</xdr:col>
      <xdr:colOff>467250</xdr:colOff>
      <xdr:row>25</xdr:row>
      <xdr:rowOff>127000</xdr:rowOff>
    </xdr:to>
    <xdr:pic>
      <xdr:nvPicPr>
        <xdr:cNvPr id="2" name="図 1">
          <a:extLst>
            <a:ext uri="{FF2B5EF4-FFF2-40B4-BE49-F238E27FC236}">
              <a16:creationId xmlns:a16="http://schemas.microsoft.com/office/drawing/2014/main" id="{1756DB77-9FEC-53AA-C67A-1E9D9CDE295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19099" y="215900"/>
          <a:ext cx="15288151" cy="6261100"/>
        </a:xfrm>
        <a:prstGeom prst="rect">
          <a:avLst/>
        </a:prstGeom>
      </xdr:spPr>
    </xdr:pic>
    <xdr:clientData/>
  </xdr:twoCellAnchor>
</xdr:wsDr>
</file>

<file path=xl/drawings/drawing12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647700</xdr:colOff>
      <xdr:row>0</xdr:row>
      <xdr:rowOff>0</xdr:rowOff>
    </xdr:from>
    <xdr:to>
      <xdr:col>11</xdr:col>
      <xdr:colOff>203200</xdr:colOff>
      <xdr:row>41</xdr:row>
      <xdr:rowOff>33586</xdr:rowOff>
    </xdr:to>
    <xdr:pic>
      <xdr:nvPicPr>
        <xdr:cNvPr id="2" name="図 1">
          <a:extLst>
            <a:ext uri="{FF2B5EF4-FFF2-40B4-BE49-F238E27FC236}">
              <a16:creationId xmlns:a16="http://schemas.microsoft.com/office/drawing/2014/main" id="{38F86CF3-5920-F2EF-F364-05CD4DD19A0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647700" y="0"/>
          <a:ext cx="10033000" cy="10447586"/>
        </a:xfrm>
        <a:prstGeom prst="rect">
          <a:avLst/>
        </a:prstGeom>
      </xdr:spPr>
    </xdr:pic>
    <xdr:clientData/>
  </xdr:twoCellAnchor>
</xdr:wsDr>
</file>

<file path=xl/drawings/drawing13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571499</xdr:colOff>
      <xdr:row>1</xdr:row>
      <xdr:rowOff>139700</xdr:rowOff>
    </xdr:from>
    <xdr:to>
      <xdr:col>12</xdr:col>
      <xdr:colOff>266416</xdr:colOff>
      <xdr:row>25</xdr:row>
      <xdr:rowOff>114300</xdr:rowOff>
    </xdr:to>
    <xdr:pic>
      <xdr:nvPicPr>
        <xdr:cNvPr id="2" name="図 1">
          <a:extLst>
            <a:ext uri="{FF2B5EF4-FFF2-40B4-BE49-F238E27FC236}">
              <a16:creationId xmlns:a16="http://schemas.microsoft.com/office/drawing/2014/main" id="{45C0B4A5-7A3E-E787-16CE-40118CA0253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71499" y="393700"/>
          <a:ext cx="11124917" cy="6070600"/>
        </a:xfrm>
        <a:prstGeom prst="rect">
          <a:avLst/>
        </a:prstGeom>
      </xdr:spPr>
    </xdr:pic>
    <xdr:clientData/>
  </xdr:twoCellAnchor>
</xdr:wsDr>
</file>

<file path=xl/drawings/drawing14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266700</xdr:colOff>
      <xdr:row>24</xdr:row>
      <xdr:rowOff>101600</xdr:rowOff>
    </xdr:from>
    <xdr:to>
      <xdr:col>10</xdr:col>
      <xdr:colOff>889000</xdr:colOff>
      <xdr:row>66</xdr:row>
      <xdr:rowOff>208948</xdr:rowOff>
    </xdr:to>
    <xdr:pic>
      <xdr:nvPicPr>
        <xdr:cNvPr id="2" name="図 1">
          <a:extLst>
            <a:ext uri="{FF2B5EF4-FFF2-40B4-BE49-F238E27FC236}">
              <a16:creationId xmlns:a16="http://schemas.microsoft.com/office/drawing/2014/main" id="{AF48974B-2255-BECE-07DB-651DC40D9D2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266700" y="6197600"/>
          <a:ext cx="10147300" cy="10775348"/>
        </a:xfrm>
        <a:prstGeom prst="rect">
          <a:avLst/>
        </a:prstGeom>
      </xdr:spPr>
    </xdr:pic>
    <xdr:clientData/>
  </xdr:twoCellAnchor>
  <xdr:twoCellAnchor editAs="oneCell">
    <xdr:from>
      <xdr:col>11</xdr:col>
      <xdr:colOff>126999</xdr:colOff>
      <xdr:row>24</xdr:row>
      <xdr:rowOff>12700</xdr:rowOff>
    </xdr:from>
    <xdr:to>
      <xdr:col>21</xdr:col>
      <xdr:colOff>520670</xdr:colOff>
      <xdr:row>66</xdr:row>
      <xdr:rowOff>25400</xdr:rowOff>
    </xdr:to>
    <xdr:pic>
      <xdr:nvPicPr>
        <xdr:cNvPr id="3" name="図 2">
          <a:extLst>
            <a:ext uri="{FF2B5EF4-FFF2-40B4-BE49-F238E27FC236}">
              <a16:creationId xmlns:a16="http://schemas.microsoft.com/office/drawing/2014/main" id="{C16C5EBF-CBAF-D92B-6068-BD03FC3307D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0604499" y="6108700"/>
          <a:ext cx="9918671" cy="10680700"/>
        </a:xfrm>
        <a:prstGeom prst="rect">
          <a:avLst/>
        </a:prstGeom>
      </xdr:spPr>
    </xdr:pic>
    <xdr:clientData/>
  </xdr:twoCellAnchor>
</xdr:wsDr>
</file>

<file path=xl/drawings/drawing15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609600</xdr:colOff>
      <xdr:row>2</xdr:row>
      <xdr:rowOff>139700</xdr:rowOff>
    </xdr:from>
    <xdr:to>
      <xdr:col>8</xdr:col>
      <xdr:colOff>495300</xdr:colOff>
      <xdr:row>22</xdr:row>
      <xdr:rowOff>25400</xdr:rowOff>
    </xdr:to>
    <xdr:pic>
      <xdr:nvPicPr>
        <xdr:cNvPr id="2" name="図 1">
          <a:extLst>
            <a:ext uri="{FF2B5EF4-FFF2-40B4-BE49-F238E27FC236}">
              <a16:creationId xmlns:a16="http://schemas.microsoft.com/office/drawing/2014/main" id="{1475F409-0285-F48C-37FC-97168F5760C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609600" y="647700"/>
          <a:ext cx="7505700" cy="4965700"/>
        </a:xfrm>
        <a:prstGeom prst="rect">
          <a:avLst/>
        </a:prstGeom>
      </xdr:spPr>
    </xdr:pic>
    <xdr:clientData/>
  </xdr:twoCellAnchor>
</xdr:wsDr>
</file>

<file path=xl/drawings/drawing16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444500</xdr:colOff>
      <xdr:row>1</xdr:row>
      <xdr:rowOff>101600</xdr:rowOff>
    </xdr:from>
    <xdr:to>
      <xdr:col>8</xdr:col>
      <xdr:colOff>393700</xdr:colOff>
      <xdr:row>18</xdr:row>
      <xdr:rowOff>101600</xdr:rowOff>
    </xdr:to>
    <xdr:pic>
      <xdr:nvPicPr>
        <xdr:cNvPr id="2" name="図 1">
          <a:extLst>
            <a:ext uri="{FF2B5EF4-FFF2-40B4-BE49-F238E27FC236}">
              <a16:creationId xmlns:a16="http://schemas.microsoft.com/office/drawing/2014/main" id="{642C9DD9-17B0-9B1F-378E-B53C25EB28A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44500" y="355600"/>
          <a:ext cx="7569200" cy="4318000"/>
        </a:xfrm>
        <a:prstGeom prst="rect">
          <a:avLst/>
        </a:prstGeom>
      </xdr:spPr>
    </xdr:pic>
    <xdr:clientData/>
  </xdr:twoCellAnchor>
</xdr:wsDr>
</file>

<file path=xl/drawings/drawing17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495300</xdr:colOff>
      <xdr:row>1</xdr:row>
      <xdr:rowOff>12700</xdr:rowOff>
    </xdr:from>
    <xdr:to>
      <xdr:col>8</xdr:col>
      <xdr:colOff>647700</xdr:colOff>
      <xdr:row>23</xdr:row>
      <xdr:rowOff>107267</xdr:rowOff>
    </xdr:to>
    <xdr:pic>
      <xdr:nvPicPr>
        <xdr:cNvPr id="2" name="図 1">
          <a:extLst>
            <a:ext uri="{FF2B5EF4-FFF2-40B4-BE49-F238E27FC236}">
              <a16:creationId xmlns:a16="http://schemas.microsoft.com/office/drawing/2014/main" id="{48075C69-F69D-8DB1-F777-C6FA10B7C4C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95300" y="266700"/>
          <a:ext cx="7772400" cy="5682567"/>
        </a:xfrm>
        <a:prstGeom prst="rect">
          <a:avLst/>
        </a:prstGeom>
      </xdr:spPr>
    </xdr:pic>
    <xdr:clientData/>
  </xdr:twoCellAnchor>
</xdr:wsDr>
</file>

<file path=xl/drawings/drawing18.xml><?xml version="1.0" encoding="utf-8"?>
<xdr:wsDr xmlns:xdr="http://schemas.openxmlformats.org/drawingml/2006/spreadsheetDrawing" xmlns:a="http://schemas.openxmlformats.org/drawingml/2006/main">
  <xdr:oneCellAnchor>
    <xdr:from>
      <xdr:col>0</xdr:col>
      <xdr:colOff>1104900</xdr:colOff>
      <xdr:row>18</xdr:row>
      <xdr:rowOff>141475</xdr:rowOff>
    </xdr:from>
    <xdr:ext cx="7772400" cy="6143250"/>
    <xdr:pic>
      <xdr:nvPicPr>
        <xdr:cNvPr id="2" name="図 1">
          <a:extLst>
            <a:ext uri="{FF2B5EF4-FFF2-40B4-BE49-F238E27FC236}">
              <a16:creationId xmlns:a16="http://schemas.microsoft.com/office/drawing/2014/main" id="{5771034A-7E04-2649-B022-7598C744B6A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952500" y="4713475"/>
          <a:ext cx="7772400" cy="6143250"/>
        </a:xfrm>
        <a:prstGeom prst="rect">
          <a:avLst/>
        </a:prstGeom>
      </xdr:spPr>
    </xdr:pic>
    <xdr:clientData/>
  </xdr:oneCellAnchor>
</xdr:wsDr>
</file>

<file path=xl/drawings/drawing19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800100</xdr:colOff>
      <xdr:row>0</xdr:row>
      <xdr:rowOff>241300</xdr:rowOff>
    </xdr:from>
    <xdr:to>
      <xdr:col>9</xdr:col>
      <xdr:colOff>0</xdr:colOff>
      <xdr:row>40</xdr:row>
      <xdr:rowOff>135095</xdr:rowOff>
    </xdr:to>
    <xdr:pic>
      <xdr:nvPicPr>
        <xdr:cNvPr id="2" name="図 1">
          <a:extLst>
            <a:ext uri="{FF2B5EF4-FFF2-40B4-BE49-F238E27FC236}">
              <a16:creationId xmlns:a16="http://schemas.microsoft.com/office/drawing/2014/main" id="{7697140D-8243-1E9F-C55F-E593BDBED58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800100" y="241300"/>
          <a:ext cx="7772400" cy="10053795"/>
        </a:xfrm>
        <a:prstGeom prst="rect">
          <a:avLst/>
        </a:prstGeom>
      </xdr:spPr>
    </xdr:pic>
    <xdr:clientData/>
  </xdr:twoCellAnchor>
</xdr:wsDr>
</file>

<file path=xl/drawings/drawing20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584199</xdr:colOff>
      <xdr:row>0</xdr:row>
      <xdr:rowOff>127000</xdr:rowOff>
    </xdr:from>
    <xdr:to>
      <xdr:col>12</xdr:col>
      <xdr:colOff>787400</xdr:colOff>
      <xdr:row>29</xdr:row>
      <xdr:rowOff>58062</xdr:rowOff>
    </xdr:to>
    <xdr:pic>
      <xdr:nvPicPr>
        <xdr:cNvPr id="2" name="図 1">
          <a:extLst>
            <a:ext uri="{FF2B5EF4-FFF2-40B4-BE49-F238E27FC236}">
              <a16:creationId xmlns:a16="http://schemas.microsoft.com/office/drawing/2014/main" id="{E3331EC4-7450-9FC3-3739-7229D8B5462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84199" y="127000"/>
          <a:ext cx="11633201" cy="7297062"/>
        </a:xfrm>
        <a:prstGeom prst="rect">
          <a:avLst/>
        </a:prstGeom>
      </xdr:spPr>
    </xdr:pic>
    <xdr:clientData/>
  </xdr:twoCellAnchor>
</xdr:wsDr>
</file>

<file path=xl/drawings/drawing21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939800</xdr:colOff>
      <xdr:row>1</xdr:row>
      <xdr:rowOff>114300</xdr:rowOff>
    </xdr:from>
    <xdr:to>
      <xdr:col>7</xdr:col>
      <xdr:colOff>457200</xdr:colOff>
      <xdr:row>32</xdr:row>
      <xdr:rowOff>88900</xdr:rowOff>
    </xdr:to>
    <xdr:pic>
      <xdr:nvPicPr>
        <xdr:cNvPr id="2" name="図 1">
          <a:extLst>
            <a:ext uri="{FF2B5EF4-FFF2-40B4-BE49-F238E27FC236}">
              <a16:creationId xmlns:a16="http://schemas.microsoft.com/office/drawing/2014/main" id="{54F49336-761B-AE96-027B-BBA2CCCC193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939800" y="368300"/>
          <a:ext cx="6184900" cy="7848600"/>
        </a:xfrm>
        <a:prstGeom prst="rect">
          <a:avLst/>
        </a:prstGeom>
      </xdr:spPr>
    </xdr:pic>
    <xdr:clientData/>
  </xdr:twoCellAnchor>
</xdr:wsDr>
</file>

<file path=xl/drawings/drawing22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787400</xdr:colOff>
      <xdr:row>1</xdr:row>
      <xdr:rowOff>215900</xdr:rowOff>
    </xdr:from>
    <xdr:to>
      <xdr:col>8</xdr:col>
      <xdr:colOff>939800</xdr:colOff>
      <xdr:row>35</xdr:row>
      <xdr:rowOff>21316</xdr:rowOff>
    </xdr:to>
    <xdr:pic>
      <xdr:nvPicPr>
        <xdr:cNvPr id="2" name="図 1">
          <a:extLst>
            <a:ext uri="{FF2B5EF4-FFF2-40B4-BE49-F238E27FC236}">
              <a16:creationId xmlns:a16="http://schemas.microsoft.com/office/drawing/2014/main" id="{A72FC36D-8015-254A-A91C-72831C02413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87400" y="469900"/>
          <a:ext cx="7772400" cy="8441416"/>
        </a:xfrm>
        <a:prstGeom prst="rect">
          <a:avLst/>
        </a:prstGeom>
      </xdr:spPr>
    </xdr:pic>
    <xdr:clientData/>
  </xdr:twoCellAnchor>
</xdr:wsDr>
</file>

<file path=xl/drawings/drawing23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749300</xdr:colOff>
      <xdr:row>2</xdr:row>
      <xdr:rowOff>38100</xdr:rowOff>
    </xdr:from>
    <xdr:to>
      <xdr:col>7</xdr:col>
      <xdr:colOff>342900</xdr:colOff>
      <xdr:row>28</xdr:row>
      <xdr:rowOff>63500</xdr:rowOff>
    </xdr:to>
    <xdr:pic>
      <xdr:nvPicPr>
        <xdr:cNvPr id="2" name="図 1">
          <a:extLst>
            <a:ext uri="{FF2B5EF4-FFF2-40B4-BE49-F238E27FC236}">
              <a16:creationId xmlns:a16="http://schemas.microsoft.com/office/drawing/2014/main" id="{F561267A-7661-D7C1-63C1-87F04BA0BC5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49300" y="546100"/>
          <a:ext cx="6261100" cy="6629400"/>
        </a:xfrm>
        <a:prstGeom prst="rect">
          <a:avLst/>
        </a:prstGeom>
      </xdr:spPr>
    </xdr:pic>
    <xdr:clientData/>
  </xdr:twoCellAnchor>
</xdr:wsDr>
</file>

<file path=xl/drawings/drawing24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241300</xdr:colOff>
      <xdr:row>49</xdr:row>
      <xdr:rowOff>190500</xdr:rowOff>
    </xdr:from>
    <xdr:to>
      <xdr:col>11</xdr:col>
      <xdr:colOff>633738</xdr:colOff>
      <xdr:row>72</xdr:row>
      <xdr:rowOff>165100</xdr:rowOff>
    </xdr:to>
    <xdr:pic>
      <xdr:nvPicPr>
        <xdr:cNvPr id="2" name="図 1">
          <a:extLst>
            <a:ext uri="{FF2B5EF4-FFF2-40B4-BE49-F238E27FC236}">
              <a16:creationId xmlns:a16="http://schemas.microsoft.com/office/drawing/2014/main" id="{BD580A5C-7031-E474-9D05-D536C66309C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241300" y="12636500"/>
          <a:ext cx="10869938" cy="5816600"/>
        </a:xfrm>
        <a:prstGeom prst="rect">
          <a:avLst/>
        </a:prstGeom>
      </xdr:spPr>
    </xdr:pic>
    <xdr:clientData/>
  </xdr:twoCellAnchor>
</xdr:wsDr>
</file>

<file path=xl/drawings/drawing25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787400</xdr:colOff>
      <xdr:row>0</xdr:row>
      <xdr:rowOff>253999</xdr:rowOff>
    </xdr:from>
    <xdr:to>
      <xdr:col>11</xdr:col>
      <xdr:colOff>889000</xdr:colOff>
      <xdr:row>56</xdr:row>
      <xdr:rowOff>114674</xdr:rowOff>
    </xdr:to>
    <xdr:pic>
      <xdr:nvPicPr>
        <xdr:cNvPr id="2" name="図 1">
          <a:extLst>
            <a:ext uri="{FF2B5EF4-FFF2-40B4-BE49-F238E27FC236}">
              <a16:creationId xmlns:a16="http://schemas.microsoft.com/office/drawing/2014/main" id="{A910EE1F-60FC-7067-C1DF-945FBDE0819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87400" y="253999"/>
          <a:ext cx="10579100" cy="14084675"/>
        </a:xfrm>
        <a:prstGeom prst="rect">
          <a:avLst/>
        </a:prstGeom>
      </xdr:spPr>
    </xdr:pic>
    <xdr:clientData/>
  </xdr:twoCellAnchor>
</xdr:wsDr>
</file>

<file path=xl/drawings/drawing26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774700</xdr:colOff>
      <xdr:row>1</xdr:row>
      <xdr:rowOff>50800</xdr:rowOff>
    </xdr:from>
    <xdr:to>
      <xdr:col>11</xdr:col>
      <xdr:colOff>711200</xdr:colOff>
      <xdr:row>44</xdr:row>
      <xdr:rowOff>209396</xdr:rowOff>
    </xdr:to>
    <xdr:pic>
      <xdr:nvPicPr>
        <xdr:cNvPr id="2" name="図 1">
          <a:extLst>
            <a:ext uri="{FF2B5EF4-FFF2-40B4-BE49-F238E27FC236}">
              <a16:creationId xmlns:a16="http://schemas.microsoft.com/office/drawing/2014/main" id="{4BAA9F4E-307C-26DC-A1D5-EE3102AC8D7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74700" y="304800"/>
          <a:ext cx="10414000" cy="11080596"/>
        </a:xfrm>
        <a:prstGeom prst="rect">
          <a:avLst/>
        </a:prstGeom>
      </xdr:spPr>
    </xdr:pic>
    <xdr:clientData/>
  </xdr:twoCellAnchor>
  <xdr:twoCellAnchor editAs="oneCell">
    <xdr:from>
      <xdr:col>11</xdr:col>
      <xdr:colOff>635000</xdr:colOff>
      <xdr:row>1</xdr:row>
      <xdr:rowOff>114300</xdr:rowOff>
    </xdr:from>
    <xdr:to>
      <xdr:col>22</xdr:col>
      <xdr:colOff>375094</xdr:colOff>
      <xdr:row>43</xdr:row>
      <xdr:rowOff>241300</xdr:rowOff>
    </xdr:to>
    <xdr:pic>
      <xdr:nvPicPr>
        <xdr:cNvPr id="3" name="図 2">
          <a:extLst>
            <a:ext uri="{FF2B5EF4-FFF2-40B4-BE49-F238E27FC236}">
              <a16:creationId xmlns:a16="http://schemas.microsoft.com/office/drawing/2014/main" id="{19D187EE-01C9-D5DA-5BAD-5F4DAC3840D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112500" y="368300"/>
          <a:ext cx="10217594" cy="10795000"/>
        </a:xfrm>
        <a:prstGeom prst="rect">
          <a:avLst/>
        </a:prstGeom>
      </xdr:spPr>
    </xdr:pic>
    <xdr:clientData/>
  </xdr:twoCellAnchor>
</xdr:wsDr>
</file>

<file path=xl/drawings/drawing27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825500</xdr:colOff>
      <xdr:row>1</xdr:row>
      <xdr:rowOff>139700</xdr:rowOff>
    </xdr:from>
    <xdr:to>
      <xdr:col>11</xdr:col>
      <xdr:colOff>533400</xdr:colOff>
      <xdr:row>44</xdr:row>
      <xdr:rowOff>73028</xdr:rowOff>
    </xdr:to>
    <xdr:pic>
      <xdr:nvPicPr>
        <xdr:cNvPr id="2" name="図 1">
          <a:extLst>
            <a:ext uri="{FF2B5EF4-FFF2-40B4-BE49-F238E27FC236}">
              <a16:creationId xmlns:a16="http://schemas.microsoft.com/office/drawing/2014/main" id="{0BC1A147-FD6F-98E5-60A4-312A45314DB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825500" y="393700"/>
          <a:ext cx="10185400" cy="10855328"/>
        </a:xfrm>
        <a:prstGeom prst="rect">
          <a:avLst/>
        </a:prstGeom>
      </xdr:spPr>
    </xdr:pic>
    <xdr:clientData/>
  </xdr:twoCellAnchor>
  <xdr:twoCellAnchor editAs="oneCell">
    <xdr:from>
      <xdr:col>11</xdr:col>
      <xdr:colOff>584199</xdr:colOff>
      <xdr:row>1</xdr:row>
      <xdr:rowOff>215900</xdr:rowOff>
    </xdr:from>
    <xdr:to>
      <xdr:col>22</xdr:col>
      <xdr:colOff>145654</xdr:colOff>
      <xdr:row>43</xdr:row>
      <xdr:rowOff>241300</xdr:rowOff>
    </xdr:to>
    <xdr:pic>
      <xdr:nvPicPr>
        <xdr:cNvPr id="3" name="図 2">
          <a:extLst>
            <a:ext uri="{FF2B5EF4-FFF2-40B4-BE49-F238E27FC236}">
              <a16:creationId xmlns:a16="http://schemas.microsoft.com/office/drawing/2014/main" id="{AA4427AC-3883-546C-1352-B5304C5A73E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061699" y="469900"/>
          <a:ext cx="10038955" cy="10693400"/>
        </a:xfrm>
        <a:prstGeom prst="rect">
          <a:avLst/>
        </a:prstGeom>
      </xdr:spPr>
    </xdr:pic>
    <xdr:clientData/>
  </xdr:twoCellAnchor>
</xdr:wsDr>
</file>

<file path=xl/queryTables/queryTable1.xml><?xml version="1.0" encoding="utf-8"?>
<queryTable xmlns="http://schemas.openxmlformats.org/spreadsheetml/2006/main" xmlns:mc="http://schemas.openxmlformats.org/markup-compatibility/2006" xmlns:xr16="http://schemas.microsoft.com/office/spreadsheetml/2017/revision16" mc:Ignorable="xr16" name="d_AF_Q73E_scrambling_count_02_C4A_NC3" connectionId="8" xr16:uid="{F57C3A38-BBBC-49C8-91CC-19911734115F}" autoFormatId="20" applyNumberFormats="0" applyBorderFormats="0" applyFontFormats="1" applyPatternFormats="1" applyAlignmentFormats="0" applyWidthHeightFormats="0"/>
</file>

<file path=xl/queryTables/queryTable2.xml><?xml version="1.0" encoding="utf-8"?>
<queryTable xmlns="http://schemas.openxmlformats.org/spreadsheetml/2006/main" xmlns:mc="http://schemas.openxmlformats.org/markup-compatibility/2006" xmlns:xr16="http://schemas.microsoft.com/office/spreadsheetml/2017/revision16" mc:Ignorable="xr16" name="mWT_scrambling_count_02_C4A_NC3" connectionId="32" xr16:uid="{AE14C86F-069C-4C3B-B482-6B602116C864}" autoFormatId="20" applyNumberFormats="0" applyBorderFormats="0" applyFontFormats="1" applyPatternFormats="1" applyAlignmentFormats="0" applyWidthHeightFormats="0"/>
</file>

<file path=xl/queryTables/queryTable3.xml><?xml version="1.0" encoding="utf-8"?>
<queryTable xmlns="http://schemas.openxmlformats.org/spreadsheetml/2006/main" xmlns:mc="http://schemas.openxmlformats.org/markup-compatibility/2006" xmlns:xr16="http://schemas.microsoft.com/office/spreadsheetml/2017/revision16" mc:Ignorable="xr16" name="hQ73E_scrambling_count_02_C4A_NC3" connectionId="20" xr16:uid="{C3BD5737-D368-4208-8631-FA9AD23F23AB}" autoFormatId="20" applyNumberFormats="0" applyBorderFormats="0" applyFontFormats="1" applyPatternFormats="1" applyAlignmentFormats="0" applyWidthHeightFormats="0"/>
</file>

<file path=xl/queryTables/queryTable4.xml><?xml version="1.0" encoding="utf-8"?>
<queryTable xmlns="http://schemas.openxmlformats.org/spreadsheetml/2006/main" xmlns:mc="http://schemas.openxmlformats.org/markup-compatibility/2006" xmlns:xr16="http://schemas.microsoft.com/office/spreadsheetml/2017/revision16" mc:Ignorable="xr16" name="d_BF_WT_scrambling_count_01_C4A_NC3" connectionId="16" xr16:uid="{D561EBA9-AD5D-4A70-92C4-14DA2F6D4959}" autoFormatId="20" applyNumberFormats="0" applyBorderFormats="0" applyFontFormats="1" applyPatternFormats="1" applyAlignmentFormats="0" applyWidthHeightFormats="0"/>
</file>

<file path=xl/queryTables/queryTable5.xml><?xml version="1.0" encoding="utf-8"?>
<queryTable xmlns="http://schemas.openxmlformats.org/spreadsheetml/2006/main" xmlns:mc="http://schemas.openxmlformats.org/markup-compatibility/2006" xmlns:xr16="http://schemas.microsoft.com/office/spreadsheetml/2017/revision16" mc:Ignorable="xr16" name="d_BF_Q73E_scrambling_count_02_C4A_NC3" connectionId="14" xr16:uid="{B85BED2B-3745-4A5D-8B03-21C84CFEE669}" autoFormatId="20" applyNumberFormats="0" applyBorderFormats="0" applyFontFormats="1" applyPatternFormats="1" applyAlignmentFormats="0" applyWidthHeightFormats="0"/>
</file>

<file path=xl/queryTables/queryTable6.xml><?xml version="1.0" encoding="utf-8"?>
<queryTable xmlns="http://schemas.openxmlformats.org/spreadsheetml/2006/main" xmlns:mc="http://schemas.openxmlformats.org/markup-compatibility/2006" xmlns:xr16="http://schemas.microsoft.com/office/spreadsheetml/2017/revision16" mc:Ignorable="xr16" name="d_AD_WT_scrambling_count_03_C4A_NC3" connectionId="6" xr16:uid="{7170447C-44C5-4290-8897-27F169EAEF0F}" autoFormatId="20" applyNumberFormats="0" applyBorderFormats="0" applyFontFormats="1" applyPatternFormats="1" applyAlignmentFormats="0" applyWidthHeightFormats="0"/>
</file>

<file path=xl/queryTables/queryTable7.xml><?xml version="1.0" encoding="utf-8"?>
<queryTable xmlns="http://schemas.openxmlformats.org/spreadsheetml/2006/main" xmlns:mc="http://schemas.openxmlformats.org/markup-compatibility/2006" xmlns:xr16="http://schemas.microsoft.com/office/spreadsheetml/2017/revision16" mc:Ignorable="xr16" name="hWT_scrambling_count_03_C4A_NC3" connectionId="27" xr16:uid="{E4CE9166-FD62-497F-85C2-1FFF37A74FB5}" autoFormatId="20" applyNumberFormats="0" applyBorderFormats="0" applyFontFormats="1" applyPatternFormats="1" applyAlignmentFormats="0" applyWidthHeightFormats="0"/>
</file>

<file path=xl/queryTables/queryTable8.xml><?xml version="1.0" encoding="utf-8"?>
<queryTable xmlns="http://schemas.openxmlformats.org/spreadsheetml/2006/main" xmlns:mc="http://schemas.openxmlformats.org/markup-compatibility/2006" xmlns:xr16="http://schemas.microsoft.com/office/spreadsheetml/2017/revision16" mc:Ignorable="xr16" name="d_AD_Q73E_scrambling_count_01_C4A_NC3" connectionId="1" xr16:uid="{1D823D1F-4734-4C7E-9780-6E5A4360C567}" autoFormatId="20" applyNumberFormats="0" applyBorderFormats="0" applyFontFormats="1" applyPatternFormats="1" applyAlignmentFormats="0" applyWidthHeightFormats="0"/>
</file>

<file path=xl/queryTables/queryTable9.xml><?xml version="1.0" encoding="utf-8"?>
<queryTable xmlns="http://schemas.openxmlformats.org/spreadsheetml/2006/main" xmlns:mc="http://schemas.openxmlformats.org/markup-compatibility/2006" xmlns:xr16="http://schemas.microsoft.com/office/spreadsheetml/2017/revision16" mc:Ignorable="xr16" name="d_BF_WT_scrambling_count_02_C4A_NC3" connectionId="17" xr16:uid="{ABEEC5AB-6CC8-4221-9F62-601D12067F71}" autoFormatId="20" applyNumberFormats="0" applyBorderFormats="0" applyFontFormats="1" applyPatternFormats="1" applyAlignmentFormats="0" applyWidthHeightFormats="0"/>
</file>

<file path=xl/queryTables/queryTable10.xml><?xml version="1.0" encoding="utf-8"?>
<queryTable xmlns="http://schemas.openxmlformats.org/spreadsheetml/2006/main" xmlns:mc="http://schemas.openxmlformats.org/markup-compatibility/2006" xmlns:xr16="http://schemas.microsoft.com/office/spreadsheetml/2017/revision16" mc:Ignorable="xr16" name="d_AD_WT_scrambling_count_01_C4A_NC3" connectionId="4" xr16:uid="{DBC51BBA-A931-4ACB-900C-9F599973FEEC}" autoFormatId="20" applyNumberFormats="0" applyBorderFormats="0" applyFontFormats="1" applyPatternFormats="1" applyAlignmentFormats="0" applyWidthHeightFormats="0"/>
</file>

<file path=xl/queryTables/queryTable11.xml><?xml version="1.0" encoding="utf-8"?>
<queryTable xmlns="http://schemas.openxmlformats.org/spreadsheetml/2006/main" xmlns:mc="http://schemas.openxmlformats.org/markup-compatibility/2006" xmlns:xr16="http://schemas.microsoft.com/office/spreadsheetml/2017/revision16" mc:Ignorable="xr16" name="d_AF_Q73E_scrambling_count_03_C4A_NC3" connectionId="9" xr16:uid="{1B29A8B3-EF0B-4309-BAA9-551A7690CD92}" autoFormatId="20" applyNumberFormats="0" applyBorderFormats="0" applyFontFormats="1" applyPatternFormats="1" applyAlignmentFormats="0" applyWidthHeightFormats="0"/>
</file>

<file path=xl/queryTables/queryTable12.xml><?xml version="1.0" encoding="utf-8"?>
<queryTable xmlns="http://schemas.openxmlformats.org/spreadsheetml/2006/main" xmlns:mc="http://schemas.openxmlformats.org/markup-compatibility/2006" xmlns:xr16="http://schemas.microsoft.com/office/spreadsheetml/2017/revision16" mc:Ignorable="xr16" name="hQ73V_scrambling_count_02_C4A_NC3" connectionId="23" xr16:uid="{E0B291D8-6A17-4D50-B7CE-1263B5183658}" autoFormatId="20" applyNumberFormats="0" applyBorderFormats="0" applyFontFormats="1" applyPatternFormats="1" applyAlignmentFormats="0" applyWidthHeightFormats="0"/>
</file>

<file path=xl/queryTables/queryTable13.xml><?xml version="1.0" encoding="utf-8"?>
<queryTable xmlns="http://schemas.openxmlformats.org/spreadsheetml/2006/main" xmlns:mc="http://schemas.openxmlformats.org/markup-compatibility/2006" xmlns:xr16="http://schemas.microsoft.com/office/spreadsheetml/2017/revision16" mc:Ignorable="xr16" name="d_AF_WT_scrambling_count_03_C4A_NC3" connectionId="12" xr16:uid="{1EABCB84-BA41-4B1A-BCA7-FAF4A31DB40E}" autoFormatId="20" applyNumberFormats="0" applyBorderFormats="0" applyFontFormats="1" applyPatternFormats="1" applyAlignmentFormats="0" applyWidthHeightFormats="0"/>
</file>

<file path=xl/queryTables/queryTable14.xml><?xml version="1.0" encoding="utf-8"?>
<queryTable xmlns="http://schemas.openxmlformats.org/spreadsheetml/2006/main" xmlns:mc="http://schemas.openxmlformats.org/markup-compatibility/2006" xmlns:xr16="http://schemas.microsoft.com/office/spreadsheetml/2017/revision16" mc:Ignorable="xr16" name="d_AF_Q73E_scrambling_count_01_C4A_NC3" connectionId="7" xr16:uid="{0D3F07B6-F457-4BCF-BE65-CD854556F50B}" autoFormatId="20" applyNumberFormats="0" applyBorderFormats="0" applyFontFormats="1" applyPatternFormats="1" applyAlignmentFormats="0" applyWidthHeightFormats="0"/>
</file>

<file path=xl/queryTables/queryTable15.xml><?xml version="1.0" encoding="utf-8"?>
<queryTable xmlns="http://schemas.openxmlformats.org/spreadsheetml/2006/main" xmlns:mc="http://schemas.openxmlformats.org/markup-compatibility/2006" xmlns:xr16="http://schemas.microsoft.com/office/spreadsheetml/2017/revision16" mc:Ignorable="xr16" name="hQ73E_scrambling_count_03_C4A_NC3" connectionId="21" xr16:uid="{B1E40802-0150-4034-B501-0FE54BA2657D}" autoFormatId="20" applyNumberFormats="0" applyBorderFormats="0" applyFontFormats="1" applyPatternFormats="1" applyAlignmentFormats="0" applyWidthHeightFormats="0"/>
</file>

<file path=xl/queryTables/queryTable16.xml><?xml version="1.0" encoding="utf-8"?>
<queryTable xmlns="http://schemas.openxmlformats.org/spreadsheetml/2006/main" xmlns:mc="http://schemas.openxmlformats.org/markup-compatibility/2006" xmlns:xr16="http://schemas.microsoft.com/office/spreadsheetml/2017/revision16" mc:Ignorable="xr16" name="hQ73V_scrambling_count_01_C4A_NC3" connectionId="22" xr16:uid="{F2085222-EE65-4402-B259-DD442C72164B}" autoFormatId="20" applyNumberFormats="0" applyBorderFormats="0" applyFontFormats="1" applyPatternFormats="1" applyAlignmentFormats="0" applyWidthHeightFormats="0"/>
</file>

<file path=xl/queryTables/queryTable17.xml><?xml version="1.0" encoding="utf-8"?>
<queryTable xmlns="http://schemas.openxmlformats.org/spreadsheetml/2006/main" xmlns:mc="http://schemas.openxmlformats.org/markup-compatibility/2006" xmlns:xr16="http://schemas.microsoft.com/office/spreadsheetml/2017/revision16" mc:Ignorable="xr16" name="hWT_scrambling_count_02_C4A_NC3" connectionId="26" xr16:uid="{66A07353-A8E0-4D5E-B096-89D328E7C873}" autoFormatId="20" applyNumberFormats="0" applyBorderFormats="0" applyFontFormats="1" applyPatternFormats="1" applyAlignmentFormats="0" applyWidthHeightFormats="0"/>
</file>

<file path=xl/queryTables/queryTable18.xml><?xml version="1.0" encoding="utf-8"?>
<queryTable xmlns="http://schemas.openxmlformats.org/spreadsheetml/2006/main" xmlns:mc="http://schemas.openxmlformats.org/markup-compatibility/2006" xmlns:xr16="http://schemas.microsoft.com/office/spreadsheetml/2017/revision16" mc:Ignorable="xr16" name="mWT_scrambling_count_03_C4A_NC3" connectionId="33" xr16:uid="{FE2D93D1-669C-4580-A915-FD17B866AD5E}" autoFormatId="20" applyNumberFormats="0" applyBorderFormats="0" applyFontFormats="1" applyPatternFormats="1" applyAlignmentFormats="0" applyWidthHeightFormats="0"/>
</file>

<file path=xl/queryTables/queryTable19.xml><?xml version="1.0" encoding="utf-8"?>
<queryTable xmlns="http://schemas.openxmlformats.org/spreadsheetml/2006/main" xmlns:mc="http://schemas.openxmlformats.org/markup-compatibility/2006" xmlns:xr16="http://schemas.microsoft.com/office/spreadsheetml/2017/revision16" mc:Ignorable="xr16" name="d_AF_WT_scrambling_count_01_C4A_NC3" connectionId="10" xr16:uid="{A2DFF180-2116-47BE-9E43-7AAA1153B638}" autoFormatId="20" applyNumberFormats="0" applyBorderFormats="0" applyFontFormats="1" applyPatternFormats="1" applyAlignmentFormats="0" applyWidthHeightFormats="0"/>
</file>

<file path=xl/queryTables/queryTable20.xml><?xml version="1.0" encoding="utf-8"?>
<queryTable xmlns="http://schemas.openxmlformats.org/spreadsheetml/2006/main" xmlns:mc="http://schemas.openxmlformats.org/markup-compatibility/2006" xmlns:xr16="http://schemas.microsoft.com/office/spreadsheetml/2017/revision16" mc:Ignorable="xr16" name="mQ73E_scrambling_count_01_C4A_NC3" connectionId="28" xr16:uid="{868F5CF5-2E04-4E88-961D-7CF1AA87A89D}" autoFormatId="20" applyNumberFormats="0" applyBorderFormats="0" applyFontFormats="1" applyPatternFormats="1" applyAlignmentFormats="0" applyWidthHeightFormats="0"/>
</file>

<file path=xl/queryTables/queryTable21.xml><?xml version="1.0" encoding="utf-8"?>
<queryTable xmlns="http://schemas.openxmlformats.org/spreadsheetml/2006/main" xmlns:mc="http://schemas.openxmlformats.org/markup-compatibility/2006" xmlns:xr16="http://schemas.microsoft.com/office/spreadsheetml/2017/revision16" mc:Ignorable="xr16" name="hQ73V_scrambling_count_03_C4A_NC3" connectionId="24" xr16:uid="{EEC6B8F2-8482-4F9F-87E8-49EAD1896214}" autoFormatId="20" applyNumberFormats="0" applyBorderFormats="0" applyFontFormats="1" applyPatternFormats="1" applyAlignmentFormats="0" applyWidthHeightFormats="0"/>
</file>

<file path=xl/queryTables/queryTable22.xml><?xml version="1.0" encoding="utf-8"?>
<queryTable xmlns="http://schemas.openxmlformats.org/spreadsheetml/2006/main" xmlns:mc="http://schemas.openxmlformats.org/markup-compatibility/2006" xmlns:xr16="http://schemas.microsoft.com/office/spreadsheetml/2017/revision16" mc:Ignorable="xr16" name="mQ73E_scrambling_count_02_C4A_NC3" connectionId="29" xr16:uid="{2A38CA4A-0AC0-4713-8104-E9CDD0A58A30}" autoFormatId="20" applyNumberFormats="0" applyBorderFormats="0" applyFontFormats="1" applyPatternFormats="1" applyAlignmentFormats="0" applyWidthHeightFormats="0"/>
</file>

<file path=xl/queryTables/queryTable23.xml><?xml version="1.0" encoding="utf-8"?>
<queryTable xmlns="http://schemas.openxmlformats.org/spreadsheetml/2006/main" xmlns:mc="http://schemas.openxmlformats.org/markup-compatibility/2006" xmlns:xr16="http://schemas.microsoft.com/office/spreadsheetml/2017/revision16" mc:Ignorable="xr16" name="d_AD_Q73E_scrambling_count_02_C4A_NC3" connectionId="2" xr16:uid="{87505494-CB40-4AA7-BC26-444DC02BE160}" autoFormatId="20" applyNumberFormats="0" applyBorderFormats="0" applyFontFormats="1" applyPatternFormats="1" applyAlignmentFormats="0" applyWidthHeightFormats="0"/>
</file>

<file path=xl/queryTables/queryTable24.xml><?xml version="1.0" encoding="utf-8"?>
<queryTable xmlns="http://schemas.openxmlformats.org/spreadsheetml/2006/main" xmlns:mc="http://schemas.openxmlformats.org/markup-compatibility/2006" xmlns:xr16="http://schemas.microsoft.com/office/spreadsheetml/2017/revision16" mc:Ignorable="xr16" name="d_AD_Q73E_scrambling_count_03_C4A_NC3" connectionId="3" xr16:uid="{C242EC42-4097-4AA5-BD66-873B0F3A7CE3}" autoFormatId="20" applyNumberFormats="0" applyBorderFormats="0" applyFontFormats="1" applyPatternFormats="1" applyAlignmentFormats="0" applyWidthHeightFormats="0"/>
</file>

<file path=xl/queryTables/queryTable25.xml><?xml version="1.0" encoding="utf-8"?>
<queryTable xmlns="http://schemas.openxmlformats.org/spreadsheetml/2006/main" xmlns:mc="http://schemas.openxmlformats.org/markup-compatibility/2006" xmlns:xr16="http://schemas.microsoft.com/office/spreadsheetml/2017/revision16" mc:Ignorable="xr16" name="d_BF_Q73E_scrambling_count_01_C4A_NC3" connectionId="13" xr16:uid="{AB681941-4C96-43CB-90A5-F082FC0872A8}" autoFormatId="20" applyNumberFormats="0" applyBorderFormats="0" applyFontFormats="1" applyPatternFormats="1" applyAlignmentFormats="0" applyWidthHeightFormats="0"/>
</file>

<file path=xl/queryTables/queryTable26.xml><?xml version="1.0" encoding="utf-8"?>
<queryTable xmlns="http://schemas.openxmlformats.org/spreadsheetml/2006/main" xmlns:mc="http://schemas.openxmlformats.org/markup-compatibility/2006" xmlns:xr16="http://schemas.microsoft.com/office/spreadsheetml/2017/revision16" mc:Ignorable="xr16" name="d_BF_Q73E_scrambling_count_03_C4A_NC3" connectionId="15" xr16:uid="{B4F6935C-ECF1-4253-989B-F76FAD72F554}" autoFormatId="20" applyNumberFormats="0" applyBorderFormats="0" applyFontFormats="1" applyPatternFormats="1" applyAlignmentFormats="0" applyWidthHeightFormats="0"/>
</file>

<file path=xl/queryTables/queryTable27.xml><?xml version="1.0" encoding="utf-8"?>
<queryTable xmlns="http://schemas.openxmlformats.org/spreadsheetml/2006/main" xmlns:mc="http://schemas.openxmlformats.org/markup-compatibility/2006" xmlns:xr16="http://schemas.microsoft.com/office/spreadsheetml/2017/revision16" mc:Ignorable="xr16" name="hWT_scrambling_count_01_C4A_NC3" connectionId="25" xr16:uid="{00277A15-BA10-495A-9C2B-21E96D614D0E}" autoFormatId="20" applyNumberFormats="0" applyBorderFormats="0" applyFontFormats="1" applyPatternFormats="1" applyAlignmentFormats="0" applyWidthHeightFormats="0"/>
</file>

<file path=xl/queryTables/queryTable28.xml><?xml version="1.0" encoding="utf-8"?>
<queryTable xmlns="http://schemas.openxmlformats.org/spreadsheetml/2006/main" xmlns:mc="http://schemas.openxmlformats.org/markup-compatibility/2006" xmlns:xr16="http://schemas.microsoft.com/office/spreadsheetml/2017/revision16" mc:Ignorable="xr16" name="d_AD_WT_scrambling_count_02_C4A_NC3" connectionId="5" xr16:uid="{44788A5A-34CF-4FB3-9E70-5142FEE32A26}" autoFormatId="20" applyNumberFormats="0" applyBorderFormats="0" applyFontFormats="1" applyPatternFormats="1" applyAlignmentFormats="0" applyWidthHeightFormats="0"/>
</file>

<file path=xl/queryTables/queryTable29.xml><?xml version="1.0" encoding="utf-8"?>
<queryTable xmlns="http://schemas.openxmlformats.org/spreadsheetml/2006/main" xmlns:mc="http://schemas.openxmlformats.org/markup-compatibility/2006" xmlns:xr16="http://schemas.microsoft.com/office/spreadsheetml/2017/revision16" mc:Ignorable="xr16" name="mWT_scrambling_count_01_C4A_NC3" connectionId="31" xr16:uid="{19F8CCCF-04CB-4130-81EF-10A416EA1F00}" autoFormatId="20" applyNumberFormats="0" applyBorderFormats="0" applyFontFormats="1" applyPatternFormats="1" applyAlignmentFormats="0" applyWidthHeightFormats="0"/>
</file>

<file path=xl/queryTables/queryTable30.xml><?xml version="1.0" encoding="utf-8"?>
<queryTable xmlns="http://schemas.openxmlformats.org/spreadsheetml/2006/main" xmlns:mc="http://schemas.openxmlformats.org/markup-compatibility/2006" xmlns:xr16="http://schemas.microsoft.com/office/spreadsheetml/2017/revision16" mc:Ignorable="xr16" name="d_BF_WT_scrambling_count_03_C4A_NC3" connectionId="18" xr16:uid="{4FA7A431-8795-45D6-B95D-B5DA948F7DEE}" autoFormatId="20" applyNumberFormats="0" applyBorderFormats="0" applyFontFormats="1" applyPatternFormats="1" applyAlignmentFormats="0" applyWidthHeightFormats="0"/>
</file>

<file path=xl/queryTables/queryTable31.xml><?xml version="1.0" encoding="utf-8"?>
<queryTable xmlns="http://schemas.openxmlformats.org/spreadsheetml/2006/main" xmlns:mc="http://schemas.openxmlformats.org/markup-compatibility/2006" xmlns:xr16="http://schemas.microsoft.com/office/spreadsheetml/2017/revision16" mc:Ignorable="xr16" name="mQ73E_scrambling_count_03_C4A_NC3" connectionId="30" xr16:uid="{CCACE165-14E1-4C7F-BF08-DA0306C503EF}" autoFormatId="20" applyNumberFormats="0" applyBorderFormats="0" applyFontFormats="1" applyPatternFormats="1" applyAlignmentFormats="0" applyWidthHeightFormats="0"/>
</file>

<file path=xl/queryTables/queryTable32.xml><?xml version="1.0" encoding="utf-8"?>
<queryTable xmlns="http://schemas.openxmlformats.org/spreadsheetml/2006/main" xmlns:mc="http://schemas.openxmlformats.org/markup-compatibility/2006" xmlns:xr16="http://schemas.microsoft.com/office/spreadsheetml/2017/revision16" mc:Ignorable="xr16" name="d_AF_WT_scrambling_count_02_C4A_NC3" connectionId="11" xr16:uid="{B527EED3-5E20-401A-9733-FFF1994D5E89}" autoFormatId="20" applyNumberFormats="0" applyBorderFormats="0" applyFontFormats="1" applyPatternFormats="1" applyAlignmentFormats="0" applyWidthHeightFormats="0"/>
</file>

<file path=xl/queryTables/queryTable33.xml><?xml version="1.0" encoding="utf-8"?>
<queryTable xmlns="http://schemas.openxmlformats.org/spreadsheetml/2006/main" xmlns:mc="http://schemas.openxmlformats.org/markup-compatibility/2006" xmlns:xr16="http://schemas.microsoft.com/office/spreadsheetml/2017/revision16" mc:Ignorable="xr16" name="hQ73E_scrambling_count_01_C4A_NC3" connectionId="19" xr16:uid="{15D618A2-52F0-4746-9F60-1D02574A40BF}" autoFormatId="20" applyNumberFormats="0" applyBorderFormats="0" applyFontFormats="1" applyPatternFormats="1" applyAlignmentFormats="0" applyWidthHeightFormats="0"/>
</file>

<file path=xl/theme/theme1.xml><?xml version="1.0" encoding="utf-8"?>
<a:theme xmlns:a="http://schemas.openxmlformats.org/drawingml/2006/main" name="Office テーマ">
  <a:themeElements>
    <a:clrScheme name="Office">
      <a:dk1>
        <a:sysClr val="windowText" lastClr="000000"/>
      </a:dk1>
      <a:lt1>
        <a:sysClr val="window" lastClr="FFFFFF"/>
      </a:lt1>
      <a:dk2>
        <a:srgbClr val="0E2841"/>
      </a:dk2>
      <a:lt2>
        <a:srgbClr val="E8E8E8"/>
      </a:lt2>
      <a:accent1>
        <a:srgbClr val="156082"/>
      </a:accent1>
      <a:accent2>
        <a:srgbClr val="E97132"/>
      </a:accent2>
      <a:accent3>
        <a:srgbClr val="196B24"/>
      </a:accent3>
      <a:accent4>
        <a:srgbClr val="0F9ED5"/>
      </a:accent4>
      <a:accent5>
        <a:srgbClr val="A02B93"/>
      </a:accent5>
      <a:accent6>
        <a:srgbClr val="4EA72E"/>
      </a:accent6>
      <a:hlink>
        <a:srgbClr val="467886"/>
      </a:hlink>
      <a:folHlink>
        <a:srgbClr val="96607D"/>
      </a:folHlink>
    </a:clrScheme>
    <a:fontScheme name="Office">
      <a:majorFont>
        <a:latin typeface="Aptos Display" panose="02110004020202020204"/>
        <a:ea typeface=""/>
        <a:cs typeface=""/>
        <a:font script="Jpan" typeface="游ゴシック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ajorFont>
      <a:minorFont>
        <a:latin typeface="Aptos Narrow" panose="02110004020202020204"/>
        <a:ea typeface=""/>
        <a:cs typeface=""/>
        <a:font script="Jpan" typeface="游ゴシック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  <a:ln w="2540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>
    <a:lnDef>
      <a:spPr/>
      <a:bodyPr/>
      <a:lstStyle/>
      <a:style>
        <a:lnRef idx="2">
          <a:schemeClr val="accent1"/>
        </a:lnRef>
        <a:fillRef idx="0">
          <a:schemeClr val="accent1"/>
        </a:fillRef>
        <a:effectRef idx="1">
          <a:schemeClr val="accent1"/>
        </a:effectRef>
        <a:fontRef idx="minor">
          <a:schemeClr val="tx1"/>
        </a:fontRef>
      </a:style>
    </a:lnDef>
  </a:objectDefaults>
  <a:extraClrSchemeLst/>
  <a:extLst>
    <a:ext uri="{05A4C25C-085E-4340-85A3-A5531E510DB2}">
      <thm15:themeFamily xmlns:thm15="http://schemas.microsoft.com/office/thememl/2012/main" name="Office Theme" id="{2E142A2C-CD16-42D6-873A-C26D2A0506FA}" vid="{1BDDFF52-6CD6-40A5-AB3C-68EB2F1E4D0A}"/>
    </a:ext>
  </a:extLst>
</a:theme>
</file>

<file path=xl/worksheets/_rels/sheet2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_rels/sheet3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.xml"/></Relationships>
</file>

<file path=xl/worksheets/_rels/sheet4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3.xml"/></Relationships>
</file>

<file path=xl/worksheets/_rels/sheet5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4.xml"/></Relationships>
</file>

<file path=xl/worksheets/_rels/sheet6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5.xml"/></Relationships>
</file>

<file path=xl/worksheets/_rels/sheet7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6.xml"/></Relationships>
</file>

<file path=xl/worksheets/_rels/sheet8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7.xml"/></Relationships>
</file>

<file path=xl/worksheets/_rels/sheet9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8.xml"/></Relationships>
</file>

<file path=xl/worksheets/_rels/sheet10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9.xml"/></Relationships>
</file>

<file path=xl/worksheets/_rels/sheet1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0.xml"/></Relationships>
</file>

<file path=xl/worksheets/_rels/sheet12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1.xml"/></Relationships>
</file>

<file path=xl/worksheets/_rels/sheet13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2.xml"/></Relationships>
</file>

<file path=xl/worksheets/_rels/sheet20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3.xml"/></Relationships>
</file>

<file path=xl/worksheets/_rels/sheet2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4.xml"/></Relationships>
</file>

<file path=xl/worksheets/_rels/sheet22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5.xml"/></Relationships>
</file>

<file path=xl/worksheets/_rels/sheet23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6.xml"/></Relationships>
</file>

<file path=xl/worksheets/_rels/sheet24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7.xml"/></Relationships>
</file>

<file path=xl/worksheets/_rels/sheet25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8.xml"/></Relationships>
</file>

<file path=xl/worksheets/_rels/sheet26.xml.rels><?xml version="1.0" encoding="UTF-8" standalone="yes"?>
<Relationships xmlns="http://schemas.openxmlformats.org/package/2006/relationships"><Relationship Id="rId13" Type="http://schemas.openxmlformats.org/officeDocument/2006/relationships/queryTable" Target="../queryTables/queryTable13.xml"/><Relationship Id="rId18" Type="http://schemas.openxmlformats.org/officeDocument/2006/relationships/queryTable" Target="../queryTables/queryTable18.xml"/><Relationship Id="rId26" Type="http://schemas.openxmlformats.org/officeDocument/2006/relationships/queryTable" Target="../queryTables/queryTable26.xml"/><Relationship Id="rId3" Type="http://schemas.openxmlformats.org/officeDocument/2006/relationships/queryTable" Target="../queryTables/queryTable3.xml"/><Relationship Id="rId21" Type="http://schemas.openxmlformats.org/officeDocument/2006/relationships/queryTable" Target="../queryTables/queryTable21.xml"/><Relationship Id="rId7" Type="http://schemas.openxmlformats.org/officeDocument/2006/relationships/queryTable" Target="../queryTables/queryTable7.xml"/><Relationship Id="rId12" Type="http://schemas.openxmlformats.org/officeDocument/2006/relationships/queryTable" Target="../queryTables/queryTable12.xml"/><Relationship Id="rId17" Type="http://schemas.openxmlformats.org/officeDocument/2006/relationships/queryTable" Target="../queryTables/queryTable17.xml"/><Relationship Id="rId25" Type="http://schemas.openxmlformats.org/officeDocument/2006/relationships/queryTable" Target="../queryTables/queryTable25.xml"/><Relationship Id="rId33" Type="http://schemas.openxmlformats.org/officeDocument/2006/relationships/queryTable" Target="../queryTables/queryTable33.xml"/><Relationship Id="rId2" Type="http://schemas.openxmlformats.org/officeDocument/2006/relationships/queryTable" Target="../queryTables/queryTable2.xml"/><Relationship Id="rId16" Type="http://schemas.openxmlformats.org/officeDocument/2006/relationships/queryTable" Target="../queryTables/queryTable16.xml"/><Relationship Id="rId20" Type="http://schemas.openxmlformats.org/officeDocument/2006/relationships/queryTable" Target="../queryTables/queryTable20.xml"/><Relationship Id="rId29" Type="http://schemas.openxmlformats.org/officeDocument/2006/relationships/queryTable" Target="../queryTables/queryTable29.xml"/><Relationship Id="rId1" Type="http://schemas.openxmlformats.org/officeDocument/2006/relationships/queryTable" Target="../queryTables/queryTable1.xml"/><Relationship Id="rId6" Type="http://schemas.openxmlformats.org/officeDocument/2006/relationships/queryTable" Target="../queryTables/queryTable6.xml"/><Relationship Id="rId11" Type="http://schemas.openxmlformats.org/officeDocument/2006/relationships/queryTable" Target="../queryTables/queryTable11.xml"/><Relationship Id="rId24" Type="http://schemas.openxmlformats.org/officeDocument/2006/relationships/queryTable" Target="../queryTables/queryTable24.xml"/><Relationship Id="rId32" Type="http://schemas.openxmlformats.org/officeDocument/2006/relationships/queryTable" Target="../queryTables/queryTable32.xml"/><Relationship Id="rId5" Type="http://schemas.openxmlformats.org/officeDocument/2006/relationships/queryTable" Target="../queryTables/queryTable5.xml"/><Relationship Id="rId15" Type="http://schemas.openxmlformats.org/officeDocument/2006/relationships/queryTable" Target="../queryTables/queryTable15.xml"/><Relationship Id="rId23" Type="http://schemas.openxmlformats.org/officeDocument/2006/relationships/queryTable" Target="../queryTables/queryTable23.xml"/><Relationship Id="rId28" Type="http://schemas.openxmlformats.org/officeDocument/2006/relationships/queryTable" Target="../queryTables/queryTable28.xml"/><Relationship Id="rId10" Type="http://schemas.openxmlformats.org/officeDocument/2006/relationships/queryTable" Target="../queryTables/queryTable10.xml"/><Relationship Id="rId19" Type="http://schemas.openxmlformats.org/officeDocument/2006/relationships/queryTable" Target="../queryTables/queryTable19.xml"/><Relationship Id="rId31" Type="http://schemas.openxmlformats.org/officeDocument/2006/relationships/queryTable" Target="../queryTables/queryTable31.xml"/><Relationship Id="rId4" Type="http://schemas.openxmlformats.org/officeDocument/2006/relationships/queryTable" Target="../queryTables/queryTable4.xml"/><Relationship Id="rId9" Type="http://schemas.openxmlformats.org/officeDocument/2006/relationships/queryTable" Target="../queryTables/queryTable9.xml"/><Relationship Id="rId14" Type="http://schemas.openxmlformats.org/officeDocument/2006/relationships/queryTable" Target="../queryTables/queryTable14.xml"/><Relationship Id="rId22" Type="http://schemas.openxmlformats.org/officeDocument/2006/relationships/queryTable" Target="../queryTables/queryTable22.xml"/><Relationship Id="rId27" Type="http://schemas.openxmlformats.org/officeDocument/2006/relationships/queryTable" Target="../queryTables/queryTable27.xml"/><Relationship Id="rId30" Type="http://schemas.openxmlformats.org/officeDocument/2006/relationships/queryTable" Target="../queryTables/queryTable30.xml"/><Relationship Id="rId8" Type="http://schemas.openxmlformats.org/officeDocument/2006/relationships/queryTable" Target="../queryTables/queryTable8.xml"/></Relationships>
</file>

<file path=xl/worksheets/_rels/sheet27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9.xml"/></Relationships>
</file>

<file path=xl/worksheets/_rels/sheet28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0.xml"/></Relationships>
</file>

<file path=xl/worksheets/_rels/sheet29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1.xml"/></Relationships>
</file>

<file path=xl/worksheets/_rels/sheet30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2.xml"/></Relationships>
</file>

<file path=xl/worksheets/_rels/sheet3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3.xml"/></Relationships>
</file>

<file path=xl/worksheets/_rels/sheet34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4.xml"/></Relationships>
</file>

<file path=xl/worksheets/_rels/sheet35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5.xml"/></Relationships>
</file>

<file path=xl/worksheets/_rels/sheet36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6.xml"/></Relationships>
</file>

<file path=xl/worksheets/_rels/sheet37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7.xml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4B5069B-515F-794D-AA98-2875C09F5F3F}">
  <dimension ref="A1:B974"/>
  <sheetViews>
    <sheetView topLeftCell="A2" workbookViewId="0">
      <selection activeCell="E62" sqref="E62"/>
    </sheetView>
  </sheetViews>
  <sheetFormatPr baseColWidth="10" defaultRowHeight="20"/>
  <sheetData>
    <row r="1" spans="1:2">
      <c r="A1" s="24" t="s">
        <v>172</v>
      </c>
      <c r="B1" s="23"/>
    </row>
    <row r="2" spans="1:2">
      <c r="A2" s="24" t="s">
        <v>171</v>
      </c>
      <c r="B2" s="23"/>
    </row>
    <row r="3" spans="1:2">
      <c r="A3" s="22" t="s">
        <v>170</v>
      </c>
      <c r="B3" s="22" t="s">
        <v>169</v>
      </c>
    </row>
    <row r="4" spans="1:2">
      <c r="A4" s="21">
        <v>0</v>
      </c>
      <c r="B4" s="21">
        <v>-7.4999999999999997E-2</v>
      </c>
    </row>
    <row r="5" spans="1:2">
      <c r="A5" s="21">
        <v>2.9854455698357308E-2</v>
      </c>
      <c r="B5" s="21">
        <v>-0.45200000000000001</v>
      </c>
    </row>
    <row r="6" spans="1:2">
      <c r="A6" s="21">
        <v>5.9708911396714616E-2</v>
      </c>
      <c r="B6" s="21">
        <v>-0.96</v>
      </c>
    </row>
    <row r="7" spans="1:2">
      <c r="A7" s="21">
        <v>8.9563367095071927E-2</v>
      </c>
      <c r="B7" s="21">
        <v>-1.4119999999999999</v>
      </c>
    </row>
    <row r="8" spans="1:2">
      <c r="A8" s="21">
        <v>0.11941782279342923</v>
      </c>
      <c r="B8" s="21">
        <v>-1.873</v>
      </c>
    </row>
    <row r="9" spans="1:2">
      <c r="A9" s="21">
        <v>0.14927227849178654</v>
      </c>
      <c r="B9" s="21">
        <v>-2.278</v>
      </c>
    </row>
    <row r="10" spans="1:2">
      <c r="A10" s="21">
        <v>0.17912673419014385</v>
      </c>
      <c r="B10" s="21">
        <v>-2.6190000000000002</v>
      </c>
    </row>
    <row r="11" spans="1:2">
      <c r="A11" s="21">
        <v>0.20898118988850115</v>
      </c>
      <c r="B11" s="21">
        <v>-2.8650000000000002</v>
      </c>
    </row>
    <row r="12" spans="1:2">
      <c r="A12" s="21">
        <v>0.23883564558685846</v>
      </c>
      <c r="B12" s="21">
        <v>-3.0379999999999998</v>
      </c>
    </row>
    <row r="13" spans="1:2">
      <c r="A13" s="21">
        <v>0.26869010128521575</v>
      </c>
      <c r="B13" s="21">
        <v>-3.2160000000000002</v>
      </c>
    </row>
    <row r="14" spans="1:2">
      <c r="A14" s="21">
        <v>0.29854455698357307</v>
      </c>
      <c r="B14" s="21">
        <v>-3.3210000000000002</v>
      </c>
    </row>
    <row r="15" spans="1:2">
      <c r="A15" s="21">
        <v>0.32839901268193039</v>
      </c>
      <c r="B15" s="21">
        <v>-3.411</v>
      </c>
    </row>
    <row r="16" spans="1:2">
      <c r="A16" s="21">
        <v>0.35825346838028771</v>
      </c>
      <c r="B16" s="21">
        <v>-3.5059999999999998</v>
      </c>
    </row>
    <row r="17" spans="1:2">
      <c r="A17" s="21">
        <v>0.38810792407864497</v>
      </c>
      <c r="B17" s="21">
        <v>-3.5609999999999999</v>
      </c>
    </row>
    <row r="18" spans="1:2">
      <c r="A18" s="21">
        <v>0.41796237977700229</v>
      </c>
      <c r="B18" s="21">
        <v>-3.6429999999999998</v>
      </c>
    </row>
    <row r="19" spans="1:2">
      <c r="A19" s="21">
        <v>0.44781683547535961</v>
      </c>
      <c r="B19" s="21">
        <v>-3.738</v>
      </c>
    </row>
    <row r="20" spans="1:2">
      <c r="A20" s="21">
        <v>0.47767129117371693</v>
      </c>
      <c r="B20" s="21">
        <v>-3.774</v>
      </c>
    </row>
    <row r="21" spans="1:2">
      <c r="A21" s="21">
        <v>0.50752574687207419</v>
      </c>
      <c r="B21" s="21">
        <v>-3.762</v>
      </c>
    </row>
    <row r="22" spans="1:2">
      <c r="A22" s="21">
        <v>0.53738020257043151</v>
      </c>
      <c r="B22" s="21">
        <v>-3.8170000000000002</v>
      </c>
    </row>
    <row r="23" spans="1:2">
      <c r="A23" s="21">
        <v>0.56723465826878883</v>
      </c>
      <c r="B23" s="21">
        <v>-3.8839999999999999</v>
      </c>
    </row>
    <row r="24" spans="1:2">
      <c r="A24" s="21">
        <v>0.59708911396714615</v>
      </c>
      <c r="B24" s="21">
        <v>-3.9359999999999999</v>
      </c>
    </row>
    <row r="25" spans="1:2">
      <c r="A25" s="21">
        <v>0.62694356966550346</v>
      </c>
      <c r="B25" s="21">
        <v>-3.9689999999999999</v>
      </c>
    </row>
    <row r="26" spans="1:2">
      <c r="A26" s="21">
        <v>0.65679802536386078</v>
      </c>
      <c r="B26" s="21">
        <v>-3.98</v>
      </c>
    </row>
    <row r="27" spans="1:2">
      <c r="A27" s="21">
        <v>0.6866524810622181</v>
      </c>
      <c r="B27" s="21">
        <v>-3.976</v>
      </c>
    </row>
    <row r="28" spans="1:2">
      <c r="A28" s="21">
        <v>0.71650693676057542</v>
      </c>
      <c r="B28" s="21">
        <v>-3.9790000000000001</v>
      </c>
    </row>
    <row r="29" spans="1:2">
      <c r="A29" s="21">
        <v>0.74636139245893263</v>
      </c>
      <c r="B29" s="21">
        <v>-4.0179999999999998</v>
      </c>
    </row>
    <row r="30" spans="1:2">
      <c r="A30" s="21">
        <v>0.77621584815728994</v>
      </c>
      <c r="B30" s="21">
        <v>-4.0460000000000003</v>
      </c>
    </row>
    <row r="31" spans="1:2">
      <c r="A31" s="21">
        <v>0.80607030385564726</v>
      </c>
      <c r="B31" s="21">
        <v>-3.9649999999999999</v>
      </c>
    </row>
    <row r="32" spans="1:2">
      <c r="A32" s="21">
        <v>0.83592475955400458</v>
      </c>
      <c r="B32" s="21">
        <v>-3.9460000000000002</v>
      </c>
    </row>
    <row r="33" spans="1:2">
      <c r="A33" s="21">
        <v>0.8657792152523619</v>
      </c>
      <c r="B33" s="21">
        <v>-4.0309999999999997</v>
      </c>
    </row>
    <row r="34" spans="1:2">
      <c r="A34" s="21">
        <v>0.89563367095071922</v>
      </c>
      <c r="B34" s="21">
        <v>-4.0999999999999996</v>
      </c>
    </row>
    <row r="35" spans="1:2">
      <c r="A35" s="21">
        <v>0.92548812664907654</v>
      </c>
      <c r="B35" s="21">
        <v>-4.1269999999999998</v>
      </c>
    </row>
    <row r="36" spans="1:2">
      <c r="A36" s="21">
        <v>0.95534258234743386</v>
      </c>
      <c r="B36" s="21">
        <v>-4.1769999999999996</v>
      </c>
    </row>
    <row r="37" spans="1:2">
      <c r="A37" s="21">
        <v>0.98519703804579117</v>
      </c>
      <c r="B37" s="21">
        <v>-4.2140000000000004</v>
      </c>
    </row>
    <row r="38" spans="1:2">
      <c r="A38" s="21">
        <v>1.0150514937441484</v>
      </c>
      <c r="B38" s="21">
        <v>-4.3170000000000002</v>
      </c>
    </row>
    <row r="39" spans="1:2">
      <c r="A39" s="21">
        <v>1.0449059494425057</v>
      </c>
      <c r="B39" s="21">
        <v>-4.3410000000000002</v>
      </c>
    </row>
    <row r="40" spans="1:2">
      <c r="A40" s="21">
        <v>1.074760405140863</v>
      </c>
      <c r="B40" s="21">
        <v>-4.3360000000000003</v>
      </c>
    </row>
    <row r="41" spans="1:2">
      <c r="A41" s="21">
        <v>1.1046148608392203</v>
      </c>
      <c r="B41" s="21">
        <v>-4.2880000000000003</v>
      </c>
    </row>
    <row r="42" spans="1:2">
      <c r="A42" s="21">
        <v>1.1344693165375777</v>
      </c>
      <c r="B42" s="21">
        <v>-4.1689999999999996</v>
      </c>
    </row>
    <row r="43" spans="1:2">
      <c r="A43" s="21">
        <v>1.164323772235935</v>
      </c>
      <c r="B43" s="21">
        <v>-4.125</v>
      </c>
    </row>
    <row r="44" spans="1:2">
      <c r="A44" s="21">
        <v>1.1941782279342923</v>
      </c>
      <c r="B44" s="21">
        <v>-4.181</v>
      </c>
    </row>
    <row r="45" spans="1:2">
      <c r="A45" s="21">
        <v>1.2240326836326496</v>
      </c>
      <c r="B45" s="21">
        <v>-4.16</v>
      </c>
    </row>
    <row r="46" spans="1:2">
      <c r="A46" s="21">
        <v>1.2538871393310069</v>
      </c>
      <c r="B46" s="21">
        <v>-4.1239999999999997</v>
      </c>
    </row>
    <row r="47" spans="1:2">
      <c r="A47" s="21">
        <v>1.2837415950293642</v>
      </c>
      <c r="B47" s="21">
        <v>-4.1689999999999996</v>
      </c>
    </row>
    <row r="48" spans="1:2">
      <c r="A48" s="21">
        <v>1.3135960507277216</v>
      </c>
      <c r="B48" s="21">
        <v>-4.24</v>
      </c>
    </row>
    <row r="49" spans="1:2">
      <c r="A49" s="21">
        <v>1.3434505064260789</v>
      </c>
      <c r="B49" s="21">
        <v>-4.2629999999999999</v>
      </c>
    </row>
    <row r="50" spans="1:2">
      <c r="A50" s="21">
        <v>1.3733049621244362</v>
      </c>
      <c r="B50" s="21">
        <v>-4.2649999999999997</v>
      </c>
    </row>
    <row r="51" spans="1:2">
      <c r="A51" s="21">
        <v>1.4031594178227935</v>
      </c>
      <c r="B51" s="21">
        <v>-4.2430000000000003</v>
      </c>
    </row>
    <row r="52" spans="1:2">
      <c r="A52" s="21">
        <v>1.4330138735211508</v>
      </c>
      <c r="B52" s="21">
        <v>-4.234</v>
      </c>
    </row>
    <row r="53" spans="1:2">
      <c r="A53" s="21">
        <v>1.4628683292195082</v>
      </c>
      <c r="B53" s="21">
        <v>-4.234</v>
      </c>
    </row>
    <row r="54" spans="1:2">
      <c r="A54" s="21">
        <v>1.4927227849178653</v>
      </c>
      <c r="B54" s="21">
        <v>-4.2409999999999997</v>
      </c>
    </row>
    <row r="55" spans="1:2">
      <c r="A55" s="21">
        <v>1.5225772406162226</v>
      </c>
      <c r="B55" s="21">
        <v>-4.3079999999999998</v>
      </c>
    </row>
    <row r="56" spans="1:2">
      <c r="A56" s="21">
        <v>1.5524316963145799</v>
      </c>
      <c r="B56" s="21">
        <v>-4.367</v>
      </c>
    </row>
    <row r="57" spans="1:2">
      <c r="A57" s="21">
        <v>1.5822861520129372</v>
      </c>
      <c r="B57" s="21">
        <v>-4.4089999999999998</v>
      </c>
    </row>
    <row r="58" spans="1:2">
      <c r="A58" s="21">
        <v>1.6121406077112945</v>
      </c>
      <c r="B58" s="21">
        <v>-4.49</v>
      </c>
    </row>
    <row r="59" spans="1:2">
      <c r="A59" s="21">
        <v>1.6419950634096518</v>
      </c>
      <c r="B59" s="21">
        <v>-4.5250000000000004</v>
      </c>
    </row>
    <row r="60" spans="1:2">
      <c r="A60" s="21">
        <v>1.6718495191080092</v>
      </c>
      <c r="B60" s="21">
        <v>-4.5720000000000001</v>
      </c>
    </row>
    <row r="61" spans="1:2">
      <c r="A61" s="21">
        <v>1.7017039748063665</v>
      </c>
      <c r="B61" s="21">
        <v>-4.5679999999999996</v>
      </c>
    </row>
    <row r="62" spans="1:2">
      <c r="A62" s="21">
        <v>1.7315584305047238</v>
      </c>
      <c r="B62" s="21">
        <v>-4.5599999999999996</v>
      </c>
    </row>
    <row r="63" spans="1:2">
      <c r="A63" s="21">
        <v>1.7614128862030811</v>
      </c>
      <c r="B63" s="21">
        <v>-4.5970000000000004</v>
      </c>
    </row>
    <row r="64" spans="1:2">
      <c r="A64" s="21">
        <v>1.7912673419014384</v>
      </c>
      <c r="B64" s="21">
        <v>-4.6120000000000001</v>
      </c>
    </row>
    <row r="65" spans="1:2">
      <c r="A65" s="21">
        <v>1.8211217975997958</v>
      </c>
      <c r="B65" s="21">
        <v>-4.6040000000000001</v>
      </c>
    </row>
    <row r="66" spans="1:2">
      <c r="A66" s="21">
        <v>1.8509762532981531</v>
      </c>
      <c r="B66" s="21">
        <v>-4.5839999999999996</v>
      </c>
    </row>
    <row r="67" spans="1:2">
      <c r="A67" s="21">
        <v>1.8808307089965104</v>
      </c>
      <c r="B67" s="21">
        <v>-4.6130000000000004</v>
      </c>
    </row>
    <row r="68" spans="1:2">
      <c r="A68" s="21">
        <v>1.9106851646948677</v>
      </c>
      <c r="B68" s="21">
        <v>-4.6230000000000002</v>
      </c>
    </row>
    <row r="69" spans="1:2">
      <c r="A69" s="21">
        <v>1.940539620393225</v>
      </c>
      <c r="B69" s="21">
        <v>-4.6230000000000002</v>
      </c>
    </row>
    <row r="70" spans="1:2">
      <c r="A70" s="21">
        <v>1.9703940760915823</v>
      </c>
      <c r="B70" s="21">
        <v>-4.6280000000000001</v>
      </c>
    </row>
    <row r="71" spans="1:2">
      <c r="A71" s="21">
        <v>2.0002485317899397</v>
      </c>
      <c r="B71" s="21">
        <v>-4.5860000000000003</v>
      </c>
    </row>
    <row r="72" spans="1:2">
      <c r="A72" s="21">
        <v>2.0301029874882968</v>
      </c>
      <c r="B72" s="21">
        <v>-4.6100000000000003</v>
      </c>
    </row>
    <row r="73" spans="1:2">
      <c r="A73" s="21">
        <v>2.0599574431866543</v>
      </c>
      <c r="B73" s="21">
        <v>-4.657</v>
      </c>
    </row>
    <row r="74" spans="1:2">
      <c r="A74" s="21">
        <v>2.0898118988850114</v>
      </c>
      <c r="B74" s="21">
        <v>-4.6440000000000001</v>
      </c>
    </row>
    <row r="75" spans="1:2">
      <c r="A75" s="21">
        <v>2.1196663545833689</v>
      </c>
      <c r="B75" s="21">
        <v>-4.6900000000000004</v>
      </c>
    </row>
    <row r="76" spans="1:2">
      <c r="A76" s="21">
        <v>2.149520810281726</v>
      </c>
      <c r="B76" s="21">
        <v>-4.6950000000000003</v>
      </c>
    </row>
    <row r="77" spans="1:2">
      <c r="A77" s="21">
        <v>2.1793752659800836</v>
      </c>
      <c r="B77" s="21">
        <v>-4.6340000000000003</v>
      </c>
    </row>
    <row r="78" spans="1:2">
      <c r="A78" s="21">
        <v>2.2092297216784407</v>
      </c>
      <c r="B78" s="21">
        <v>-4.6870000000000003</v>
      </c>
    </row>
    <row r="79" spans="1:2">
      <c r="A79" s="21">
        <v>2.2390841773767982</v>
      </c>
      <c r="B79" s="21">
        <v>-4.7590000000000003</v>
      </c>
    </row>
    <row r="80" spans="1:2">
      <c r="A80" s="21">
        <v>2.2689386330751553</v>
      </c>
      <c r="B80" s="21">
        <v>-4.75</v>
      </c>
    </row>
    <row r="81" spans="1:2">
      <c r="A81" s="21">
        <v>2.2987930887735128</v>
      </c>
      <c r="B81" s="21">
        <v>-4.76</v>
      </c>
    </row>
    <row r="82" spans="1:2">
      <c r="A82" s="21">
        <v>2.3286475444718699</v>
      </c>
      <c r="B82" s="21">
        <v>-4.7169999999999996</v>
      </c>
    </row>
    <row r="83" spans="1:2">
      <c r="A83" s="21">
        <v>2.358502000170227</v>
      </c>
      <c r="B83" s="21">
        <v>-4.66</v>
      </c>
    </row>
    <row r="84" spans="1:2">
      <c r="A84" s="21">
        <v>2.3883564558685846</v>
      </c>
      <c r="B84" s="21">
        <v>-4.6840000000000002</v>
      </c>
    </row>
    <row r="85" spans="1:2">
      <c r="A85" s="21">
        <v>2.4182109115669417</v>
      </c>
      <c r="B85" s="21">
        <v>-4.7119999999999997</v>
      </c>
    </row>
    <row r="86" spans="1:2">
      <c r="A86" s="21">
        <v>2.4480653672652992</v>
      </c>
      <c r="B86" s="21">
        <v>-4.6900000000000004</v>
      </c>
    </row>
    <row r="87" spans="1:2">
      <c r="A87" s="21">
        <v>2.4779198229636563</v>
      </c>
      <c r="B87" s="21">
        <v>-4.6829999999999998</v>
      </c>
    </row>
    <row r="88" spans="1:2">
      <c r="A88" s="21">
        <v>2.5077742786620139</v>
      </c>
      <c r="B88" s="21">
        <v>-4.6879999999999997</v>
      </c>
    </row>
    <row r="89" spans="1:2">
      <c r="A89" s="21">
        <v>2.537628734360371</v>
      </c>
      <c r="B89" s="21">
        <v>-4.7210000000000001</v>
      </c>
    </row>
    <row r="90" spans="1:2">
      <c r="A90" s="21">
        <v>2.5674831900587285</v>
      </c>
      <c r="B90" s="21">
        <v>-4.7549999999999999</v>
      </c>
    </row>
    <row r="91" spans="1:2">
      <c r="A91" s="21">
        <v>2.5973376457570856</v>
      </c>
      <c r="B91" s="21">
        <v>-4.7480000000000002</v>
      </c>
    </row>
    <row r="92" spans="1:2">
      <c r="A92" s="21">
        <v>2.6271921014554431</v>
      </c>
      <c r="B92" s="21">
        <v>-4.6589999999999998</v>
      </c>
    </row>
    <row r="93" spans="1:2">
      <c r="A93" s="21">
        <v>2.6570465571538002</v>
      </c>
      <c r="B93" s="21">
        <v>-4.5529999999999999</v>
      </c>
    </row>
    <row r="94" spans="1:2">
      <c r="A94" s="21">
        <v>2.6869010128521578</v>
      </c>
      <c r="B94" s="21">
        <v>-4.5339999999999998</v>
      </c>
    </row>
    <row r="95" spans="1:2">
      <c r="A95" s="21">
        <v>2.7167554685505149</v>
      </c>
      <c r="B95" s="21">
        <v>-4.5430000000000001</v>
      </c>
    </row>
    <row r="96" spans="1:2">
      <c r="A96" s="21">
        <v>2.7466099242488724</v>
      </c>
      <c r="B96" s="21">
        <v>-4.5469999999999997</v>
      </c>
    </row>
    <row r="97" spans="1:2">
      <c r="A97" s="21">
        <v>2.7764643799472295</v>
      </c>
      <c r="B97" s="21">
        <v>-4.5709999999999997</v>
      </c>
    </row>
    <row r="98" spans="1:2">
      <c r="A98" s="21">
        <v>2.806318835645587</v>
      </c>
      <c r="B98" s="21">
        <v>-4.59</v>
      </c>
    </row>
    <row r="99" spans="1:2">
      <c r="A99" s="21">
        <v>2.8361732913439441</v>
      </c>
      <c r="B99" s="21">
        <v>-4.6109999999999998</v>
      </c>
    </row>
    <row r="100" spans="1:2">
      <c r="A100" s="21">
        <v>2.8660277470423017</v>
      </c>
      <c r="B100" s="21">
        <v>-4.6449999999999996</v>
      </c>
    </row>
    <row r="101" spans="1:2">
      <c r="A101" s="21">
        <v>2.8958822027406588</v>
      </c>
      <c r="B101" s="21">
        <v>-4.6260000000000003</v>
      </c>
    </row>
    <row r="102" spans="1:2">
      <c r="A102" s="21">
        <v>2.9257366584390163</v>
      </c>
      <c r="B102" s="21">
        <v>-4.5839999999999996</v>
      </c>
    </row>
    <row r="103" spans="1:2">
      <c r="A103" s="21">
        <v>2.9555911141373734</v>
      </c>
      <c r="B103" s="21">
        <v>-4.5810000000000004</v>
      </c>
    </row>
    <row r="104" spans="1:2">
      <c r="A104" s="21">
        <v>2.9854455698357305</v>
      </c>
      <c r="B104" s="21">
        <v>-4.6070000000000002</v>
      </c>
    </row>
    <row r="105" spans="1:2">
      <c r="A105" s="21">
        <v>3.015300025534088</v>
      </c>
      <c r="B105" s="21">
        <v>-4.6559999999999997</v>
      </c>
    </row>
    <row r="106" spans="1:2">
      <c r="A106" s="21">
        <v>3.0451544812324451</v>
      </c>
      <c r="B106" s="21">
        <v>-4.6820000000000004</v>
      </c>
    </row>
    <row r="107" spans="1:2">
      <c r="A107" s="21">
        <v>3.0750089369308027</v>
      </c>
      <c r="B107" s="21">
        <v>-4.6909999999999998</v>
      </c>
    </row>
    <row r="108" spans="1:2">
      <c r="A108" s="21">
        <v>3.1048633926291598</v>
      </c>
      <c r="B108" s="21">
        <v>-4.681</v>
      </c>
    </row>
    <row r="109" spans="1:2">
      <c r="A109" s="21">
        <v>3.1347178483275173</v>
      </c>
      <c r="B109" s="21">
        <v>-4.7009999999999996</v>
      </c>
    </row>
    <row r="110" spans="1:2">
      <c r="A110" s="21">
        <v>3.1645723040258744</v>
      </c>
      <c r="B110" s="21">
        <v>-4.7789999999999999</v>
      </c>
    </row>
    <row r="111" spans="1:2">
      <c r="A111" s="21">
        <v>3.194426759724232</v>
      </c>
      <c r="B111" s="21">
        <v>-4.88</v>
      </c>
    </row>
    <row r="112" spans="1:2">
      <c r="A112" s="21">
        <v>3.2242812154225891</v>
      </c>
      <c r="B112" s="21">
        <v>-4.9359999999999999</v>
      </c>
    </row>
    <row r="113" spans="1:2">
      <c r="A113" s="21">
        <v>3.2541356711209466</v>
      </c>
      <c r="B113" s="21">
        <v>-4.9450000000000003</v>
      </c>
    </row>
    <row r="114" spans="1:2">
      <c r="A114" s="21">
        <v>3.2839901268193037</v>
      </c>
      <c r="B114" s="21">
        <v>-4.9249999999999998</v>
      </c>
    </row>
    <row r="115" spans="1:2">
      <c r="A115" s="21">
        <v>3.3138445825176612</v>
      </c>
      <c r="B115" s="21">
        <v>-4.9039999999999999</v>
      </c>
    </row>
    <row r="116" spans="1:2">
      <c r="A116" s="21">
        <v>3.3436990382160183</v>
      </c>
      <c r="B116" s="21">
        <v>-4.8609999999999998</v>
      </c>
    </row>
    <row r="117" spans="1:2">
      <c r="A117" s="21">
        <v>3.3735534939143759</v>
      </c>
      <c r="B117" s="21">
        <v>-4.9269999999999996</v>
      </c>
    </row>
    <row r="118" spans="1:2">
      <c r="A118" s="21">
        <v>3.403407949612733</v>
      </c>
      <c r="B118" s="21">
        <v>-4.9649999999999999</v>
      </c>
    </row>
    <row r="119" spans="1:2">
      <c r="A119" s="21">
        <v>3.4332624053110905</v>
      </c>
      <c r="B119" s="21">
        <v>-4.93</v>
      </c>
    </row>
    <row r="120" spans="1:2">
      <c r="A120" s="21">
        <v>3.4631168610094476</v>
      </c>
      <c r="B120" s="21">
        <v>-4.8929999999999998</v>
      </c>
    </row>
    <row r="121" spans="1:2">
      <c r="A121" s="21">
        <v>3.4929713167078051</v>
      </c>
      <c r="B121" s="21">
        <v>-4.9249999999999998</v>
      </c>
    </row>
    <row r="122" spans="1:2">
      <c r="A122" s="21">
        <v>3.5228257724061622</v>
      </c>
      <c r="B122" s="21">
        <v>-4.9169999999999998</v>
      </c>
    </row>
    <row r="123" spans="1:2">
      <c r="A123" s="21">
        <v>3.5526802281045193</v>
      </c>
      <c r="B123" s="21">
        <v>-4.9249999999999998</v>
      </c>
    </row>
    <row r="124" spans="1:2">
      <c r="A124" s="21">
        <v>3.5825346838028769</v>
      </c>
      <c r="B124" s="21">
        <v>-4.9370000000000003</v>
      </c>
    </row>
    <row r="125" spans="1:2">
      <c r="A125" s="21">
        <v>3.612389139501234</v>
      </c>
      <c r="B125" s="21">
        <v>-4.9089999999999998</v>
      </c>
    </row>
    <row r="126" spans="1:2">
      <c r="A126" s="21">
        <v>3.6422435951995915</v>
      </c>
      <c r="B126" s="21">
        <v>-4.883</v>
      </c>
    </row>
    <row r="127" spans="1:2">
      <c r="A127" s="21">
        <v>3.6720980508979486</v>
      </c>
      <c r="B127" s="21">
        <v>-4.9219999999999997</v>
      </c>
    </row>
    <row r="128" spans="1:2">
      <c r="A128" s="21">
        <v>3.7019525065963061</v>
      </c>
      <c r="B128" s="21">
        <v>-4.95</v>
      </c>
    </row>
    <row r="129" spans="1:2">
      <c r="A129" s="21">
        <v>3.7318069622946632</v>
      </c>
      <c r="B129" s="21">
        <v>-5.0010000000000003</v>
      </c>
    </row>
    <row r="130" spans="1:2">
      <c r="A130" s="21">
        <v>3.7616614179930208</v>
      </c>
      <c r="B130" s="21">
        <v>-5.008</v>
      </c>
    </row>
    <row r="131" spans="1:2">
      <c r="A131" s="21">
        <v>3.7915158736913779</v>
      </c>
      <c r="B131" s="21">
        <v>-4.9740000000000002</v>
      </c>
    </row>
    <row r="132" spans="1:2">
      <c r="A132" s="21">
        <v>3.8213703293897354</v>
      </c>
      <c r="B132" s="21">
        <v>-4.9740000000000002</v>
      </c>
    </row>
    <row r="133" spans="1:2">
      <c r="A133" s="21">
        <v>3.8512247850880925</v>
      </c>
      <c r="B133" s="21">
        <v>-4.992</v>
      </c>
    </row>
    <row r="134" spans="1:2">
      <c r="A134" s="21">
        <v>3.8810792407864501</v>
      </c>
      <c r="B134" s="21">
        <v>-5.0519999999999996</v>
      </c>
    </row>
    <row r="135" spans="1:2">
      <c r="A135" s="21">
        <v>3.9109336964848072</v>
      </c>
      <c r="B135" s="21">
        <v>-5.03</v>
      </c>
    </row>
    <row r="136" spans="1:2">
      <c r="A136" s="21">
        <v>3.9407881521831647</v>
      </c>
      <c r="B136" s="21">
        <v>-4.944</v>
      </c>
    </row>
    <row r="137" spans="1:2">
      <c r="A137" s="21">
        <v>3.9706426078815218</v>
      </c>
      <c r="B137" s="21">
        <v>-4.9459999999999997</v>
      </c>
    </row>
    <row r="138" spans="1:2">
      <c r="A138" s="21">
        <v>4.0004970635798793</v>
      </c>
      <c r="B138" s="21">
        <v>-4.9589999999999996</v>
      </c>
    </row>
    <row r="139" spans="1:2">
      <c r="A139" s="21">
        <v>4.0303515192782369</v>
      </c>
      <c r="B139" s="21">
        <v>-4.9889999999999999</v>
      </c>
    </row>
    <row r="140" spans="1:2">
      <c r="A140" s="21">
        <v>4.0602059749765935</v>
      </c>
      <c r="B140" s="21">
        <v>-5.0590000000000002</v>
      </c>
    </row>
    <row r="141" spans="1:2">
      <c r="A141" s="21">
        <v>4.0900604306749511</v>
      </c>
      <c r="B141" s="21">
        <v>-5.0659999999999998</v>
      </c>
    </row>
    <row r="142" spans="1:2">
      <c r="A142" s="21">
        <v>4.1199148863733086</v>
      </c>
      <c r="B142" s="21">
        <v>-5.0170000000000003</v>
      </c>
    </row>
    <row r="143" spans="1:2">
      <c r="A143" s="21">
        <v>4.1497693420716653</v>
      </c>
      <c r="B143" s="21">
        <v>-5.0149999999999997</v>
      </c>
    </row>
    <row r="144" spans="1:2">
      <c r="A144" s="21">
        <v>4.1796237977700228</v>
      </c>
      <c r="B144" s="21">
        <v>-4.9489999999999998</v>
      </c>
    </row>
    <row r="145" spans="1:2">
      <c r="A145" s="21">
        <v>4.2094782534683803</v>
      </c>
      <c r="B145" s="21">
        <v>-4.8330000000000002</v>
      </c>
    </row>
    <row r="146" spans="1:2">
      <c r="A146" s="21">
        <v>4.2393327091667379</v>
      </c>
      <c r="B146" s="21">
        <v>-4.7889999999999997</v>
      </c>
    </row>
    <row r="147" spans="1:2">
      <c r="A147" s="21">
        <v>4.2691871648650945</v>
      </c>
      <c r="B147" s="21">
        <v>-4.7789999999999999</v>
      </c>
    </row>
    <row r="148" spans="1:2">
      <c r="A148" s="21">
        <v>4.2990416205634521</v>
      </c>
      <c r="B148" s="21">
        <v>-4.7990000000000004</v>
      </c>
    </row>
    <row r="149" spans="1:2">
      <c r="A149" s="21">
        <v>4.3288960762618096</v>
      </c>
      <c r="B149" s="21">
        <v>-4.7919999999999998</v>
      </c>
    </row>
    <row r="150" spans="1:2">
      <c r="A150" s="21">
        <v>4.3587505319601672</v>
      </c>
      <c r="B150" s="21">
        <v>-4.8029999999999999</v>
      </c>
    </row>
    <row r="151" spans="1:2">
      <c r="A151" s="21">
        <v>4.3886049876585238</v>
      </c>
      <c r="B151" s="21">
        <v>-4.8470000000000004</v>
      </c>
    </row>
    <row r="152" spans="1:2">
      <c r="A152" s="21">
        <v>4.4184594433568813</v>
      </c>
      <c r="B152" s="21">
        <v>-4.8360000000000003</v>
      </c>
    </row>
    <row r="153" spans="1:2">
      <c r="A153" s="21">
        <v>4.4483138990552389</v>
      </c>
      <c r="B153" s="21">
        <v>-4.9020000000000001</v>
      </c>
    </row>
    <row r="154" spans="1:2">
      <c r="A154" s="21">
        <v>4.4781683547535964</v>
      </c>
      <c r="B154" s="21">
        <v>-4.9340000000000002</v>
      </c>
    </row>
    <row r="155" spans="1:2">
      <c r="A155" s="21">
        <v>4.5080228104519531</v>
      </c>
      <c r="B155" s="21">
        <v>-4.9409999999999998</v>
      </c>
    </row>
    <row r="156" spans="1:2">
      <c r="A156" s="21">
        <v>4.5378772661503106</v>
      </c>
      <c r="B156" s="21">
        <v>-4.9160000000000004</v>
      </c>
    </row>
    <row r="157" spans="1:2">
      <c r="A157" s="21">
        <v>4.5677317218486682</v>
      </c>
      <c r="B157" s="21">
        <v>-4.9509999999999996</v>
      </c>
    </row>
    <row r="158" spans="1:2">
      <c r="A158" s="21">
        <v>4.5975861775470257</v>
      </c>
      <c r="B158" s="21">
        <v>-5.0019999999999998</v>
      </c>
    </row>
    <row r="159" spans="1:2">
      <c r="A159" s="21">
        <v>4.6274406332453824</v>
      </c>
      <c r="B159" s="21">
        <v>-5.0350000000000001</v>
      </c>
    </row>
    <row r="160" spans="1:2">
      <c r="A160" s="21">
        <v>4.6572950889437399</v>
      </c>
      <c r="B160" s="21">
        <v>-5.05</v>
      </c>
    </row>
    <row r="161" spans="1:2">
      <c r="A161" s="21">
        <v>4.6871495446420974</v>
      </c>
      <c r="B161" s="21">
        <v>-5.0759999999999996</v>
      </c>
    </row>
    <row r="162" spans="1:2">
      <c r="A162" s="21">
        <v>4.7170040003404541</v>
      </c>
      <c r="B162" s="21">
        <v>-5.0709999999999997</v>
      </c>
    </row>
    <row r="163" spans="1:2">
      <c r="A163" s="21">
        <v>4.7468584560388116</v>
      </c>
      <c r="B163" s="21">
        <v>-5.1050000000000004</v>
      </c>
    </row>
    <row r="164" spans="1:2">
      <c r="A164" s="21">
        <v>4.7767129117371692</v>
      </c>
      <c r="B164" s="21">
        <v>-5.1390000000000002</v>
      </c>
    </row>
    <row r="165" spans="1:2">
      <c r="A165" s="21">
        <v>4.8065673674355267</v>
      </c>
      <c r="B165" s="21">
        <v>-5.1449999999999996</v>
      </c>
    </row>
    <row r="166" spans="1:2">
      <c r="A166" s="21">
        <v>4.8364218231338834</v>
      </c>
      <c r="B166" s="21">
        <v>-5.117</v>
      </c>
    </row>
    <row r="167" spans="1:2">
      <c r="A167" s="21">
        <v>4.8662762788322409</v>
      </c>
      <c r="B167" s="21">
        <v>-5.1050000000000004</v>
      </c>
    </row>
    <row r="168" spans="1:2">
      <c r="A168" s="21">
        <v>4.8961307345305984</v>
      </c>
      <c r="B168" s="21">
        <v>-5.1420000000000003</v>
      </c>
    </row>
    <row r="169" spans="1:2">
      <c r="A169" s="21">
        <v>4.925985190228956</v>
      </c>
      <c r="B169" s="21">
        <v>-5.1520000000000001</v>
      </c>
    </row>
    <row r="170" spans="1:2">
      <c r="A170" s="21">
        <v>4.9558396459273126</v>
      </c>
      <c r="B170" s="21">
        <v>-5.1289999999999996</v>
      </c>
    </row>
    <row r="171" spans="1:2">
      <c r="A171" s="21">
        <v>4.9856941016256702</v>
      </c>
      <c r="B171" s="21">
        <v>-5.1260000000000003</v>
      </c>
    </row>
    <row r="172" spans="1:2">
      <c r="A172" s="21">
        <v>5.0155485573240277</v>
      </c>
      <c r="B172" s="21">
        <v>-5.1420000000000003</v>
      </c>
    </row>
    <row r="173" spans="1:2">
      <c r="A173" s="21">
        <v>5.0454030130223853</v>
      </c>
      <c r="B173" s="21">
        <v>-5.1609999999999996</v>
      </c>
    </row>
    <row r="174" spans="1:2">
      <c r="A174" s="21">
        <v>5.0752574687207419</v>
      </c>
      <c r="B174" s="21">
        <v>-5.1479999999999997</v>
      </c>
    </row>
    <row r="175" spans="1:2">
      <c r="A175" s="21">
        <v>5.1051119244190994</v>
      </c>
      <c r="B175" s="21">
        <v>-5.1589999999999998</v>
      </c>
    </row>
    <row r="176" spans="1:2">
      <c r="A176" s="21">
        <v>5.134966380117457</v>
      </c>
      <c r="B176" s="21">
        <v>-5.1630000000000003</v>
      </c>
    </row>
    <row r="177" spans="1:2">
      <c r="A177" s="21">
        <v>5.1648208358158145</v>
      </c>
      <c r="B177" s="21">
        <v>-5.1079999999999997</v>
      </c>
    </row>
    <row r="178" spans="1:2">
      <c r="A178" s="21">
        <v>5.1946752915141712</v>
      </c>
      <c r="B178" s="21">
        <v>-5.0590000000000002</v>
      </c>
    </row>
    <row r="179" spans="1:2">
      <c r="A179" s="21">
        <v>5.2245297472125287</v>
      </c>
      <c r="B179" s="21">
        <v>-5.0650000000000004</v>
      </c>
    </row>
    <row r="180" spans="1:2">
      <c r="A180" s="21">
        <v>5.2543842029108863</v>
      </c>
      <c r="B180" s="21">
        <v>-5.0999999999999996</v>
      </c>
    </row>
    <row r="181" spans="1:2">
      <c r="A181" s="21">
        <v>5.2842386586092438</v>
      </c>
      <c r="B181" s="21">
        <v>-5.0990000000000002</v>
      </c>
    </row>
    <row r="182" spans="1:2">
      <c r="A182" s="21">
        <v>5.3140931143076005</v>
      </c>
      <c r="B182" s="21">
        <v>-5.1029999999999998</v>
      </c>
    </row>
    <row r="183" spans="1:2">
      <c r="A183" s="21">
        <v>5.343947570005958</v>
      </c>
      <c r="B183" s="21">
        <v>-5.1379999999999999</v>
      </c>
    </row>
    <row r="184" spans="1:2">
      <c r="A184" s="21">
        <v>5.3738020257043155</v>
      </c>
      <c r="B184" s="21">
        <v>-5.149</v>
      </c>
    </row>
    <row r="185" spans="1:2">
      <c r="A185" s="21">
        <v>5.4036564814026722</v>
      </c>
      <c r="B185" s="21">
        <v>-5.16</v>
      </c>
    </row>
    <row r="186" spans="1:2">
      <c r="A186" s="21">
        <v>5.4335109371010297</v>
      </c>
      <c r="B186" s="21">
        <v>-5.1870000000000003</v>
      </c>
    </row>
    <row r="187" spans="1:2">
      <c r="A187" s="21">
        <v>5.4633653927993873</v>
      </c>
      <c r="B187" s="21">
        <v>-5.141</v>
      </c>
    </row>
    <row r="188" spans="1:2">
      <c r="A188" s="21">
        <v>5.4932198484977448</v>
      </c>
      <c r="B188" s="21">
        <v>-5.0949999999999998</v>
      </c>
    </row>
    <row r="189" spans="1:2">
      <c r="A189" s="21">
        <v>5.5230743041961015</v>
      </c>
      <c r="B189" s="21">
        <v>-5.0940000000000003</v>
      </c>
    </row>
    <row r="190" spans="1:2">
      <c r="A190" s="21">
        <v>5.552928759894459</v>
      </c>
      <c r="B190" s="21">
        <v>-5.1100000000000003</v>
      </c>
    </row>
    <row r="191" spans="1:2">
      <c r="A191" s="21">
        <v>5.5827832155928165</v>
      </c>
      <c r="B191" s="21">
        <v>-5.1829999999999998</v>
      </c>
    </row>
    <row r="192" spans="1:2">
      <c r="A192" s="21">
        <v>5.6126376712911741</v>
      </c>
      <c r="B192" s="21">
        <v>-5.2309999999999999</v>
      </c>
    </row>
    <row r="193" spans="1:2">
      <c r="A193" s="21">
        <v>5.6424921269895307</v>
      </c>
      <c r="B193" s="21">
        <v>-5.22</v>
      </c>
    </row>
    <row r="194" spans="1:2">
      <c r="A194" s="21">
        <v>5.6723465826878883</v>
      </c>
      <c r="B194" s="21">
        <v>-5.2430000000000003</v>
      </c>
    </row>
    <row r="195" spans="1:2">
      <c r="A195" s="21">
        <v>5.7022010383862458</v>
      </c>
      <c r="B195" s="21">
        <v>-5.2210000000000001</v>
      </c>
    </row>
    <row r="196" spans="1:2">
      <c r="A196" s="21">
        <v>5.7320554940846034</v>
      </c>
      <c r="B196" s="21">
        <v>-5.1239999999999997</v>
      </c>
    </row>
    <row r="197" spans="1:2">
      <c r="A197" s="21">
        <v>5.76190994978296</v>
      </c>
      <c r="B197" s="21">
        <v>-5.0110000000000001</v>
      </c>
    </row>
    <row r="198" spans="1:2">
      <c r="A198" s="21">
        <v>5.7917644054813175</v>
      </c>
      <c r="B198" s="21">
        <v>-4.9909999999999997</v>
      </c>
    </row>
    <row r="199" spans="1:2">
      <c r="A199" s="21">
        <v>5.8216188611796751</v>
      </c>
      <c r="B199" s="21">
        <v>-5.0090000000000003</v>
      </c>
    </row>
    <row r="200" spans="1:2">
      <c r="A200" s="21">
        <v>5.8514733168780326</v>
      </c>
      <c r="B200" s="21">
        <v>-5.0140000000000002</v>
      </c>
    </row>
    <row r="201" spans="1:2">
      <c r="A201" s="21">
        <v>5.8813277725763893</v>
      </c>
      <c r="B201" s="21">
        <v>-5.03</v>
      </c>
    </row>
    <row r="202" spans="1:2">
      <c r="A202" s="21">
        <v>5.9111822282747468</v>
      </c>
      <c r="B202" s="21">
        <v>-5.0010000000000003</v>
      </c>
    </row>
    <row r="203" spans="1:2">
      <c r="A203" s="21">
        <v>5.9410366839731044</v>
      </c>
      <c r="B203" s="21">
        <v>-5.0270000000000001</v>
      </c>
    </row>
    <row r="204" spans="1:2">
      <c r="A204" s="21">
        <v>5.970891139671461</v>
      </c>
      <c r="B204" s="21">
        <v>-5.0650000000000004</v>
      </c>
    </row>
    <row r="205" spans="1:2">
      <c r="A205" s="21">
        <v>6.0007455953698186</v>
      </c>
      <c r="B205" s="21">
        <v>-5.0460000000000003</v>
      </c>
    </row>
    <row r="206" spans="1:2">
      <c r="A206" s="21">
        <v>6.0306000510681761</v>
      </c>
      <c r="B206" s="21">
        <v>-5.0670000000000002</v>
      </c>
    </row>
    <row r="207" spans="1:2">
      <c r="A207" s="21">
        <v>6.0604545067665336</v>
      </c>
      <c r="B207" s="21">
        <v>-5.0659999999999998</v>
      </c>
    </row>
    <row r="208" spans="1:2">
      <c r="A208" s="21">
        <v>6.0903089624648903</v>
      </c>
      <c r="B208" s="21">
        <v>-5.0510000000000002</v>
      </c>
    </row>
    <row r="209" spans="1:2">
      <c r="A209" s="21">
        <v>6.1201634181632478</v>
      </c>
      <c r="B209" s="21">
        <v>-5.0670000000000002</v>
      </c>
    </row>
    <row r="210" spans="1:2">
      <c r="A210" s="21">
        <v>6.1500178738616054</v>
      </c>
      <c r="B210" s="21">
        <v>-5.077</v>
      </c>
    </row>
    <row r="211" spans="1:2">
      <c r="A211" s="21">
        <v>6.1798723295599629</v>
      </c>
      <c r="B211" s="21">
        <v>-5.0220000000000002</v>
      </c>
    </row>
    <row r="212" spans="1:2">
      <c r="A212" s="21">
        <v>6.2097267852583196</v>
      </c>
      <c r="B212" s="21">
        <v>-5.0129999999999999</v>
      </c>
    </row>
    <row r="213" spans="1:2">
      <c r="A213" s="21">
        <v>6.2395812409566771</v>
      </c>
      <c r="B213" s="21">
        <v>-5.0890000000000004</v>
      </c>
    </row>
    <row r="214" spans="1:2">
      <c r="A214" s="21">
        <v>6.2694356966550346</v>
      </c>
      <c r="B214" s="21">
        <v>-5.1870000000000003</v>
      </c>
    </row>
    <row r="215" spans="1:2">
      <c r="A215" s="21">
        <v>6.2992901523533922</v>
      </c>
      <c r="B215" s="21">
        <v>-5.1769999999999996</v>
      </c>
    </row>
    <row r="216" spans="1:2">
      <c r="A216" s="21">
        <v>6.3291446080517488</v>
      </c>
      <c r="B216" s="21">
        <v>-5.16</v>
      </c>
    </row>
    <row r="217" spans="1:2">
      <c r="A217" s="21">
        <v>6.3589990637501064</v>
      </c>
      <c r="B217" s="21">
        <v>-5.1970000000000001</v>
      </c>
    </row>
    <row r="218" spans="1:2">
      <c r="A218" s="21">
        <v>6.3888535194484639</v>
      </c>
      <c r="B218" s="21">
        <v>-5.1760000000000002</v>
      </c>
    </row>
    <row r="219" spans="1:2">
      <c r="A219" s="21">
        <v>6.4187079751468215</v>
      </c>
      <c r="B219" s="21">
        <v>-5.1429999999999998</v>
      </c>
    </row>
    <row r="220" spans="1:2">
      <c r="A220" s="21">
        <v>6.4485624308451781</v>
      </c>
      <c r="B220" s="21">
        <v>-5.12</v>
      </c>
    </row>
    <row r="221" spans="1:2">
      <c r="A221" s="21">
        <v>6.4784168865435356</v>
      </c>
      <c r="B221" s="21">
        <v>-5.1210000000000004</v>
      </c>
    </row>
    <row r="222" spans="1:2">
      <c r="A222" s="21">
        <v>6.5082713422418932</v>
      </c>
      <c r="B222" s="21">
        <v>-5.1109999999999998</v>
      </c>
    </row>
    <row r="223" spans="1:2">
      <c r="A223" s="21">
        <v>6.5381257979402498</v>
      </c>
      <c r="B223" s="21">
        <v>-5.149</v>
      </c>
    </row>
    <row r="224" spans="1:2">
      <c r="A224" s="21">
        <v>6.5679802536386074</v>
      </c>
      <c r="B224" s="21">
        <v>-5.1790000000000003</v>
      </c>
    </row>
    <row r="225" spans="1:2">
      <c r="A225" s="21">
        <v>6.5978347093369649</v>
      </c>
      <c r="B225" s="21">
        <v>-5.1740000000000004</v>
      </c>
    </row>
    <row r="226" spans="1:2">
      <c r="A226" s="21">
        <v>6.6276891650353225</v>
      </c>
      <c r="B226" s="21">
        <v>-5.1459999999999999</v>
      </c>
    </row>
    <row r="227" spans="1:2">
      <c r="A227" s="21">
        <v>6.6575436207336791</v>
      </c>
      <c r="B227" s="21">
        <v>-5.13</v>
      </c>
    </row>
    <row r="228" spans="1:2">
      <c r="A228" s="21">
        <v>6.6873980764320367</v>
      </c>
      <c r="B228" s="21">
        <v>-5.0670000000000002</v>
      </c>
    </row>
    <row r="229" spans="1:2">
      <c r="A229" s="21">
        <v>6.7172525321303942</v>
      </c>
      <c r="B229" s="21">
        <v>-5.0570000000000004</v>
      </c>
    </row>
    <row r="230" spans="1:2">
      <c r="A230" s="21">
        <v>6.7471069878287517</v>
      </c>
      <c r="B230" s="21">
        <v>-5.0579999999999998</v>
      </c>
    </row>
    <row r="231" spans="1:2">
      <c r="A231" s="21">
        <v>6.7769614435271084</v>
      </c>
      <c r="B231" s="21">
        <v>-5.0350000000000001</v>
      </c>
    </row>
    <row r="232" spans="1:2">
      <c r="A232" s="21">
        <v>6.8068158992254659</v>
      </c>
      <c r="B232" s="21">
        <v>-5.0350000000000001</v>
      </c>
    </row>
    <row r="233" spans="1:2">
      <c r="A233" s="21">
        <v>6.8366703549238235</v>
      </c>
      <c r="B233" s="21">
        <v>-4.9790000000000001</v>
      </c>
    </row>
    <row r="234" spans="1:2">
      <c r="A234" s="21">
        <v>6.866524810622181</v>
      </c>
      <c r="B234" s="21">
        <v>-4.95</v>
      </c>
    </row>
    <row r="235" spans="1:2">
      <c r="A235" s="21">
        <v>6.8963792663205377</v>
      </c>
      <c r="B235" s="21">
        <v>-5.0039999999999996</v>
      </c>
    </row>
    <row r="236" spans="1:2">
      <c r="A236" s="21">
        <v>6.9262337220188952</v>
      </c>
      <c r="B236" s="21">
        <v>-4.9809999999999999</v>
      </c>
    </row>
    <row r="237" spans="1:2">
      <c r="A237" s="21">
        <v>6.9560881777172527</v>
      </c>
      <c r="B237" s="21">
        <v>-4.9530000000000003</v>
      </c>
    </row>
    <row r="238" spans="1:2">
      <c r="A238" s="21">
        <v>6.9859426334156103</v>
      </c>
      <c r="B238" s="21">
        <v>-4.891</v>
      </c>
    </row>
    <row r="239" spans="1:2">
      <c r="A239" s="21">
        <v>7.0157970891139669</v>
      </c>
      <c r="B239" s="21">
        <v>-4.8929999999999998</v>
      </c>
    </row>
    <row r="240" spans="1:2">
      <c r="A240" s="21">
        <v>7.0456515448123245</v>
      </c>
      <c r="B240" s="21">
        <v>-4.9420000000000002</v>
      </c>
    </row>
    <row r="241" spans="1:2">
      <c r="A241" s="21">
        <v>7.075506000510682</v>
      </c>
      <c r="B241" s="21">
        <v>-4.915</v>
      </c>
    </row>
    <row r="242" spans="1:2">
      <c r="A242" s="21">
        <v>7.1053604562090387</v>
      </c>
      <c r="B242" s="21">
        <v>-4.9119999999999999</v>
      </c>
    </row>
    <row r="243" spans="1:2">
      <c r="A243" s="21">
        <v>7.1352149119073962</v>
      </c>
      <c r="B243" s="21">
        <v>-4.9050000000000002</v>
      </c>
    </row>
    <row r="244" spans="1:2">
      <c r="A244" s="21">
        <v>7.1650693676057537</v>
      </c>
      <c r="B244" s="21">
        <v>-4.835</v>
      </c>
    </row>
    <row r="245" spans="1:2">
      <c r="A245" s="21">
        <v>7.1949238233041113</v>
      </c>
      <c r="B245" s="21">
        <v>-4.8140000000000001</v>
      </c>
    </row>
    <row r="246" spans="1:2">
      <c r="A246" s="21">
        <v>7.2247782790024679</v>
      </c>
      <c r="B246" s="21">
        <v>-4.8099999999999996</v>
      </c>
    </row>
    <row r="247" spans="1:2">
      <c r="A247" s="21">
        <v>7.2546327347008255</v>
      </c>
      <c r="B247" s="21">
        <v>-4.7039999999999997</v>
      </c>
    </row>
    <row r="248" spans="1:2">
      <c r="A248" s="21">
        <v>7.284487190399183</v>
      </c>
      <c r="B248" s="21">
        <v>-4.5709999999999997</v>
      </c>
    </row>
    <row r="249" spans="1:2">
      <c r="A249" s="21">
        <v>7.3143416460975406</v>
      </c>
      <c r="B249" s="21">
        <v>-4.5380000000000003</v>
      </c>
    </row>
    <row r="250" spans="1:2">
      <c r="A250" s="21">
        <v>7.3441961017958972</v>
      </c>
      <c r="B250" s="21">
        <v>-4.5430000000000001</v>
      </c>
    </row>
    <row r="251" spans="1:2">
      <c r="A251" s="21">
        <v>7.3740505574942548</v>
      </c>
      <c r="B251" s="21">
        <v>-4.5309999999999997</v>
      </c>
    </row>
    <row r="252" spans="1:2">
      <c r="A252" s="21">
        <v>7.4039050131926123</v>
      </c>
      <c r="B252" s="21">
        <v>-4.4930000000000003</v>
      </c>
    </row>
    <row r="253" spans="1:2">
      <c r="A253" s="21">
        <v>7.4337594688909698</v>
      </c>
      <c r="B253" s="21">
        <v>-4.4589999999999996</v>
      </c>
    </row>
    <row r="254" spans="1:2">
      <c r="A254" s="21">
        <v>7.4636139245893265</v>
      </c>
      <c r="B254" s="21">
        <v>-4.45</v>
      </c>
    </row>
    <row r="255" spans="1:2">
      <c r="A255" s="21">
        <v>7.493468380287684</v>
      </c>
      <c r="B255" s="21">
        <v>-4.4560000000000004</v>
      </c>
    </row>
    <row r="256" spans="1:2">
      <c r="A256" s="21">
        <v>7.5233228359860416</v>
      </c>
      <c r="B256" s="21">
        <v>-4.4809999999999999</v>
      </c>
    </row>
    <row r="257" spans="1:2">
      <c r="A257" s="21">
        <v>7.5531772916843991</v>
      </c>
      <c r="B257" s="21">
        <v>-4.444</v>
      </c>
    </row>
    <row r="258" spans="1:2">
      <c r="A258" s="21">
        <v>7.5830317473827558</v>
      </c>
      <c r="B258" s="21">
        <v>-4.3390000000000004</v>
      </c>
    </row>
    <row r="259" spans="1:2">
      <c r="A259" s="21">
        <v>7.6128862030811133</v>
      </c>
      <c r="B259" s="21">
        <v>-4.32</v>
      </c>
    </row>
    <row r="260" spans="1:2">
      <c r="A260" s="21">
        <v>7.6427406587794708</v>
      </c>
      <c r="B260" s="21">
        <v>-4.3120000000000003</v>
      </c>
    </row>
    <row r="261" spans="1:2">
      <c r="A261" s="21">
        <v>7.6725951144778275</v>
      </c>
      <c r="B261" s="21">
        <v>-4.2450000000000001</v>
      </c>
    </row>
    <row r="262" spans="1:2">
      <c r="A262" s="21">
        <v>7.702449570176185</v>
      </c>
      <c r="B262" s="21">
        <v>-4.1879999999999997</v>
      </c>
    </row>
    <row r="263" spans="1:2">
      <c r="A263" s="21">
        <v>7.7323040258745426</v>
      </c>
      <c r="B263" s="21">
        <v>-4.1280000000000001</v>
      </c>
    </row>
    <row r="264" spans="1:2">
      <c r="A264" s="21">
        <v>7.7621584815729001</v>
      </c>
      <c r="B264" s="21">
        <v>-4.0270000000000001</v>
      </c>
    </row>
    <row r="265" spans="1:2">
      <c r="A265" s="21">
        <v>7.7920129372712568</v>
      </c>
      <c r="B265" s="21">
        <v>-3.9449999999999998</v>
      </c>
    </row>
    <row r="266" spans="1:2">
      <c r="A266" s="21">
        <v>7.8218673929696143</v>
      </c>
      <c r="B266" s="21">
        <v>-3.7970000000000002</v>
      </c>
    </row>
    <row r="267" spans="1:2">
      <c r="A267" s="21">
        <v>7.8517218486679718</v>
      </c>
      <c r="B267" s="21">
        <v>-3.5830000000000002</v>
      </c>
    </row>
    <row r="268" spans="1:2">
      <c r="A268" s="21">
        <v>7.8815763043663294</v>
      </c>
      <c r="B268" s="21">
        <v>-3.448</v>
      </c>
    </row>
    <row r="269" spans="1:2">
      <c r="A269" s="21">
        <v>7.911430760064686</v>
      </c>
      <c r="B269" s="21">
        <v>-3.3130000000000002</v>
      </c>
    </row>
    <row r="270" spans="1:2">
      <c r="A270" s="21">
        <v>7.9412852157630436</v>
      </c>
      <c r="B270" s="21">
        <v>-3.1560000000000001</v>
      </c>
    </row>
    <row r="271" spans="1:2">
      <c r="A271" s="21">
        <v>7.9711396714614011</v>
      </c>
      <c r="B271" s="21">
        <v>-2.988</v>
      </c>
    </row>
    <row r="272" spans="1:2">
      <c r="A272" s="21">
        <v>8.0009941271597587</v>
      </c>
      <c r="B272" s="21">
        <v>-2.786</v>
      </c>
    </row>
    <row r="273" spans="1:2">
      <c r="A273" s="21">
        <v>8.0308485828581162</v>
      </c>
      <c r="B273" s="21">
        <v>-2.6509999999999998</v>
      </c>
    </row>
    <row r="274" spans="1:2">
      <c r="A274" s="21">
        <v>8.0607030385564737</v>
      </c>
      <c r="B274" s="21">
        <v>-2.516</v>
      </c>
    </row>
    <row r="275" spans="1:2">
      <c r="A275" s="21">
        <v>8.0905574942548295</v>
      </c>
      <c r="B275" s="21">
        <v>-2.391</v>
      </c>
    </row>
    <row r="276" spans="1:2">
      <c r="A276" s="21">
        <v>8.120411949953187</v>
      </c>
      <c r="B276" s="21">
        <v>-2.2759999999999998</v>
      </c>
    </row>
    <row r="277" spans="1:2">
      <c r="A277" s="21">
        <v>8.1502664056515446</v>
      </c>
      <c r="B277" s="21">
        <v>-2.165</v>
      </c>
    </row>
    <row r="278" spans="1:2">
      <c r="A278" s="21">
        <v>8.1801208613499021</v>
      </c>
      <c r="B278" s="21">
        <v>-2.0569999999999999</v>
      </c>
    </row>
    <row r="279" spans="1:2">
      <c r="A279" s="21">
        <v>8.2099753170482597</v>
      </c>
      <c r="B279" s="21">
        <v>-1.9179999999999999</v>
      </c>
    </row>
    <row r="280" spans="1:2">
      <c r="A280" s="21">
        <v>8.2398297727466172</v>
      </c>
      <c r="B280" s="21">
        <v>-1.8109999999999999</v>
      </c>
    </row>
    <row r="281" spans="1:2">
      <c r="A281" s="21">
        <v>8.2696842284449747</v>
      </c>
      <c r="B281" s="21">
        <v>-1.6870000000000001</v>
      </c>
    </row>
    <row r="282" spans="1:2">
      <c r="A282" s="21">
        <v>8.2995386841433305</v>
      </c>
      <c r="B282" s="21">
        <v>-1.6259999999999999</v>
      </c>
    </row>
    <row r="283" spans="1:2">
      <c r="A283" s="21">
        <v>8.3293931398416881</v>
      </c>
      <c r="B283" s="21">
        <v>-1.5820000000000001</v>
      </c>
    </row>
    <row r="284" spans="1:2">
      <c r="A284" s="21">
        <v>8.3592475955400456</v>
      </c>
      <c r="B284" s="21">
        <v>-1.5209999999999999</v>
      </c>
    </row>
    <row r="285" spans="1:2">
      <c r="A285" s="21">
        <v>8.3891020512384031</v>
      </c>
      <c r="B285" s="21">
        <v>-1.5569999999999999</v>
      </c>
    </row>
    <row r="286" spans="1:2">
      <c r="A286" s="21">
        <v>8.4189565069367607</v>
      </c>
      <c r="B286" s="21">
        <v>-1.617</v>
      </c>
    </row>
    <row r="287" spans="1:2">
      <c r="A287" s="21">
        <v>8.4488109626351182</v>
      </c>
      <c r="B287" s="21">
        <v>-1.6659999999999999</v>
      </c>
    </row>
    <row r="288" spans="1:2">
      <c r="A288" s="21">
        <v>8.4786654183334758</v>
      </c>
      <c r="B288" s="21">
        <v>-1.7769999999999999</v>
      </c>
    </row>
    <row r="289" spans="1:2">
      <c r="A289" s="21">
        <v>8.5085198740318333</v>
      </c>
      <c r="B289" s="21">
        <v>-1.91</v>
      </c>
    </row>
    <row r="290" spans="1:2">
      <c r="A290" s="21">
        <v>8.5383743297301891</v>
      </c>
      <c r="B290" s="21">
        <v>-2.0169999999999999</v>
      </c>
    </row>
    <row r="291" spans="1:2">
      <c r="A291" s="21">
        <v>8.5682287854285466</v>
      </c>
      <c r="B291" s="21">
        <v>-2.1560000000000001</v>
      </c>
    </row>
    <row r="292" spans="1:2">
      <c r="A292" s="21">
        <v>8.5980832411269041</v>
      </c>
      <c r="B292" s="21">
        <v>-2.327</v>
      </c>
    </row>
    <row r="293" spans="1:2">
      <c r="A293" s="21">
        <v>8.6279376968252617</v>
      </c>
      <c r="B293" s="21">
        <v>-2.4750000000000001</v>
      </c>
    </row>
    <row r="294" spans="1:2">
      <c r="A294" s="21">
        <v>8.6577921525236192</v>
      </c>
      <c r="B294" s="21">
        <v>-2.661</v>
      </c>
    </row>
    <row r="295" spans="1:2">
      <c r="A295" s="21">
        <v>8.6876466082219768</v>
      </c>
      <c r="B295" s="21">
        <v>-2.8290000000000002</v>
      </c>
    </row>
    <row r="296" spans="1:2">
      <c r="A296" s="21">
        <v>8.7175010639203343</v>
      </c>
      <c r="B296" s="21">
        <v>-3.0390000000000001</v>
      </c>
    </row>
    <row r="297" spans="1:2">
      <c r="A297" s="21">
        <v>8.7473555196186918</v>
      </c>
      <c r="B297" s="21">
        <v>-3.2490000000000001</v>
      </c>
    </row>
    <row r="298" spans="1:2">
      <c r="A298" s="21">
        <v>8.7772099753170476</v>
      </c>
      <c r="B298" s="21">
        <v>-3.3620000000000001</v>
      </c>
    </row>
    <row r="299" spans="1:2">
      <c r="A299" s="21">
        <v>8.8070644310154051</v>
      </c>
      <c r="B299" s="21">
        <v>-3.4039999999999999</v>
      </c>
    </row>
    <row r="300" spans="1:2">
      <c r="A300" s="21">
        <v>8.8369188867137627</v>
      </c>
      <c r="B300" s="21">
        <v>-3.5019999999999998</v>
      </c>
    </row>
    <row r="301" spans="1:2">
      <c r="A301" s="21">
        <v>8.8667733424121202</v>
      </c>
      <c r="B301" s="21">
        <v>-3.645</v>
      </c>
    </row>
    <row r="302" spans="1:2">
      <c r="A302" s="21">
        <v>8.8966277981104778</v>
      </c>
      <c r="B302" s="21">
        <v>-3.7879999999999998</v>
      </c>
    </row>
    <row r="303" spans="1:2">
      <c r="A303" s="21">
        <v>8.9264822538088353</v>
      </c>
      <c r="B303" s="21">
        <v>-3.89</v>
      </c>
    </row>
    <row r="304" spans="1:2">
      <c r="A304" s="21">
        <v>8.9563367095071929</v>
      </c>
      <c r="B304" s="21">
        <v>-3.9350000000000001</v>
      </c>
    </row>
    <row r="305" spans="1:2">
      <c r="A305" s="21">
        <v>8.9861911652055486</v>
      </c>
      <c r="B305" s="21">
        <v>-3.984</v>
      </c>
    </row>
    <row r="306" spans="1:2">
      <c r="A306" s="21">
        <v>9.0160456209039062</v>
      </c>
      <c r="B306" s="21">
        <v>-4.0430000000000001</v>
      </c>
    </row>
    <row r="307" spans="1:2">
      <c r="A307" s="21">
        <v>9.0459000766022637</v>
      </c>
      <c r="B307" s="21">
        <v>-4.0709999999999997</v>
      </c>
    </row>
    <row r="308" spans="1:2">
      <c r="A308" s="21">
        <v>9.0757545323006212</v>
      </c>
      <c r="B308" s="21">
        <v>-4.1059999999999999</v>
      </c>
    </row>
    <row r="309" spans="1:2">
      <c r="A309" s="21">
        <v>9.1056089879989788</v>
      </c>
      <c r="B309" s="21">
        <v>-4.2160000000000002</v>
      </c>
    </row>
    <row r="310" spans="1:2">
      <c r="A310" s="21">
        <v>9.1354634436973363</v>
      </c>
      <c r="B310" s="21">
        <v>-4.2480000000000002</v>
      </c>
    </row>
    <row r="311" spans="1:2">
      <c r="A311" s="21">
        <v>9.1653178993956939</v>
      </c>
      <c r="B311" s="21">
        <v>-4.2830000000000004</v>
      </c>
    </row>
    <row r="312" spans="1:2">
      <c r="A312" s="21">
        <v>9.1951723550940514</v>
      </c>
      <c r="B312" s="21">
        <v>-4.3129999999999997</v>
      </c>
    </row>
    <row r="313" spans="1:2">
      <c r="A313" s="21">
        <v>9.2250268107924072</v>
      </c>
      <c r="B313" s="21">
        <v>-4.34</v>
      </c>
    </row>
    <row r="314" spans="1:2">
      <c r="A314" s="21">
        <v>9.2548812664907647</v>
      </c>
      <c r="B314" s="21">
        <v>-4.3659999999999997</v>
      </c>
    </row>
    <row r="315" spans="1:2">
      <c r="A315" s="21">
        <v>9.2847357221891222</v>
      </c>
      <c r="B315" s="21">
        <v>-4.4059999999999997</v>
      </c>
    </row>
    <row r="316" spans="1:2">
      <c r="A316" s="21">
        <v>9.3145901778874798</v>
      </c>
      <c r="B316" s="21">
        <v>-4.4290000000000003</v>
      </c>
    </row>
    <row r="317" spans="1:2">
      <c r="A317" s="21">
        <v>9.3444446335858373</v>
      </c>
      <c r="B317" s="21">
        <v>-4.468</v>
      </c>
    </row>
    <row r="318" spans="1:2">
      <c r="A318" s="21">
        <v>9.3742990892841949</v>
      </c>
      <c r="B318" s="21">
        <v>-4.5339999999999998</v>
      </c>
    </row>
    <row r="319" spans="1:2">
      <c r="A319" s="21">
        <v>9.4041535449825524</v>
      </c>
      <c r="B319" s="21">
        <v>-4.5750000000000002</v>
      </c>
    </row>
    <row r="320" spans="1:2">
      <c r="A320" s="21">
        <v>9.4340080006809082</v>
      </c>
      <c r="B320" s="21">
        <v>-4.5469999999999997</v>
      </c>
    </row>
    <row r="321" spans="1:2">
      <c r="A321" s="21">
        <v>9.4638624563792657</v>
      </c>
      <c r="B321" s="21">
        <v>-4.4930000000000003</v>
      </c>
    </row>
    <row r="322" spans="1:2">
      <c r="A322" s="21">
        <v>9.4937169120776232</v>
      </c>
      <c r="B322" s="21">
        <v>-4.5060000000000002</v>
      </c>
    </row>
    <row r="323" spans="1:2">
      <c r="A323" s="21">
        <v>9.5235713677759808</v>
      </c>
      <c r="B323" s="21">
        <v>-4.55</v>
      </c>
    </row>
    <row r="324" spans="1:2">
      <c r="A324" s="21">
        <v>9.5534258234743383</v>
      </c>
      <c r="B324" s="21">
        <v>-4.4989999999999997</v>
      </c>
    </row>
    <row r="325" spans="1:2">
      <c r="A325" s="21">
        <v>9.5832802791726959</v>
      </c>
      <c r="B325" s="21">
        <v>-4.4640000000000004</v>
      </c>
    </row>
    <row r="326" spans="1:2">
      <c r="A326" s="21">
        <v>9.6131347348710534</v>
      </c>
      <c r="B326" s="21">
        <v>-4.468</v>
      </c>
    </row>
    <row r="327" spans="1:2">
      <c r="A327" s="21">
        <v>9.642989190569411</v>
      </c>
      <c r="B327" s="21">
        <v>-4.4660000000000002</v>
      </c>
    </row>
    <row r="328" spans="1:2">
      <c r="A328" s="21">
        <v>9.6728436462677667</v>
      </c>
      <c r="B328" s="21">
        <v>-4.4850000000000003</v>
      </c>
    </row>
    <row r="329" spans="1:2">
      <c r="A329" s="21">
        <v>9.7026981019661243</v>
      </c>
      <c r="B329" s="21">
        <v>-4.49</v>
      </c>
    </row>
    <row r="330" spans="1:2">
      <c r="A330" s="21">
        <v>9.7325525576644818</v>
      </c>
      <c r="B330" s="21">
        <v>-4.4729999999999999</v>
      </c>
    </row>
    <row r="331" spans="1:2">
      <c r="A331" s="21">
        <v>9.7624070133628393</v>
      </c>
      <c r="B331" s="21">
        <v>-4.4290000000000003</v>
      </c>
    </row>
    <row r="332" spans="1:2">
      <c r="A332" s="21">
        <v>9.7922614690611969</v>
      </c>
      <c r="B332" s="21">
        <v>-4.3540000000000001</v>
      </c>
    </row>
    <row r="333" spans="1:2">
      <c r="A333" s="21">
        <v>9.8221159247595544</v>
      </c>
      <c r="B333" s="21">
        <v>-4.3869999999999996</v>
      </c>
    </row>
    <row r="334" spans="1:2">
      <c r="A334" s="21">
        <v>9.851970380457912</v>
      </c>
      <c r="B334" s="21">
        <v>-4.3869999999999996</v>
      </c>
    </row>
    <row r="335" spans="1:2">
      <c r="A335" s="21">
        <v>9.8818248361562695</v>
      </c>
      <c r="B335" s="21">
        <v>-4.3390000000000004</v>
      </c>
    </row>
    <row r="336" spans="1:2">
      <c r="A336" s="21">
        <v>9.9116792918546253</v>
      </c>
      <c r="B336" s="21">
        <v>-4.3040000000000003</v>
      </c>
    </row>
    <row r="337" spans="1:2">
      <c r="A337" s="21">
        <v>9.9415337475529828</v>
      </c>
      <c r="B337" s="21">
        <v>-4.2610000000000001</v>
      </c>
    </row>
    <row r="338" spans="1:2">
      <c r="A338" s="21">
        <v>9.9713882032513403</v>
      </c>
      <c r="B338" s="21">
        <v>-4.2240000000000002</v>
      </c>
    </row>
    <row r="339" spans="1:2">
      <c r="A339" s="21">
        <v>10.001242658949698</v>
      </c>
      <c r="B339" s="21">
        <v>-4.2610000000000001</v>
      </c>
    </row>
    <row r="340" spans="1:2">
      <c r="A340" s="21">
        <v>10.031097114648055</v>
      </c>
      <c r="B340" s="21">
        <v>-4.2450000000000001</v>
      </c>
    </row>
    <row r="341" spans="1:2">
      <c r="A341" s="21">
        <v>10.060951570346413</v>
      </c>
      <c r="B341" s="21">
        <v>-4.2119999999999997</v>
      </c>
    </row>
    <row r="342" spans="1:2">
      <c r="A342" s="21">
        <v>10.090806026044771</v>
      </c>
      <c r="B342" s="21">
        <v>-4.117</v>
      </c>
    </row>
    <row r="343" spans="1:2">
      <c r="A343" s="21">
        <v>10.120660481743126</v>
      </c>
      <c r="B343" s="21">
        <v>-4.0789999999999997</v>
      </c>
    </row>
    <row r="344" spans="1:2">
      <c r="A344" s="21">
        <v>10.150514937441484</v>
      </c>
      <c r="B344" s="21">
        <v>-4.0869999999999997</v>
      </c>
    </row>
    <row r="345" spans="1:2">
      <c r="A345" s="21">
        <v>10.180369393139841</v>
      </c>
      <c r="B345" s="21">
        <v>-4.0629999999999997</v>
      </c>
    </row>
    <row r="346" spans="1:2">
      <c r="A346" s="21">
        <v>10.210223848838199</v>
      </c>
      <c r="B346" s="21">
        <v>-4.032</v>
      </c>
    </row>
    <row r="347" spans="1:2">
      <c r="A347" s="21">
        <v>10.240078304536556</v>
      </c>
      <c r="B347" s="21">
        <v>-3.9390000000000001</v>
      </c>
    </row>
    <row r="348" spans="1:2">
      <c r="A348" s="21">
        <v>10.269932760234914</v>
      </c>
      <c r="B348" s="21">
        <v>-3.88</v>
      </c>
    </row>
    <row r="349" spans="1:2">
      <c r="A349" s="21">
        <v>10.299787215933272</v>
      </c>
      <c r="B349" s="21">
        <v>-3.89</v>
      </c>
    </row>
    <row r="350" spans="1:2">
      <c r="A350" s="21">
        <v>10.329641671631629</v>
      </c>
      <c r="B350" s="21">
        <v>-3.7810000000000001</v>
      </c>
    </row>
    <row r="351" spans="1:2">
      <c r="A351" s="21">
        <v>10.359496127329985</v>
      </c>
      <c r="B351" s="21">
        <v>-3.6040000000000001</v>
      </c>
    </row>
    <row r="352" spans="1:2">
      <c r="A352" s="21">
        <v>10.389350583028342</v>
      </c>
      <c r="B352" s="21">
        <v>-3.5179999999999998</v>
      </c>
    </row>
    <row r="353" spans="1:2">
      <c r="A353" s="21">
        <v>10.4192050387267</v>
      </c>
      <c r="B353" s="21">
        <v>-3.5310000000000001</v>
      </c>
    </row>
    <row r="354" spans="1:2">
      <c r="A354" s="21">
        <v>10.449059494425057</v>
      </c>
      <c r="B354" s="21">
        <v>-3.5150000000000001</v>
      </c>
    </row>
    <row r="355" spans="1:2">
      <c r="A355" s="21">
        <v>10.478913950123415</v>
      </c>
      <c r="B355" s="21">
        <v>-3.4390000000000001</v>
      </c>
    </row>
    <row r="356" spans="1:2">
      <c r="A356" s="21">
        <v>10.508768405821773</v>
      </c>
      <c r="B356" s="21">
        <v>-3.3849999999999998</v>
      </c>
    </row>
    <row r="357" spans="1:2">
      <c r="A357" s="21">
        <v>10.53862286152013</v>
      </c>
      <c r="B357" s="21">
        <v>-3.3180000000000001</v>
      </c>
    </row>
    <row r="358" spans="1:2">
      <c r="A358" s="21">
        <v>10.568477317218488</v>
      </c>
      <c r="B358" s="21">
        <v>-3.29</v>
      </c>
    </row>
    <row r="359" spans="1:2">
      <c r="A359" s="21">
        <v>10.598331772916843</v>
      </c>
      <c r="B359" s="21">
        <v>-3.2240000000000002</v>
      </c>
    </row>
    <row r="360" spans="1:2">
      <c r="A360" s="21">
        <v>10.628186228615201</v>
      </c>
      <c r="B360" s="21">
        <v>-3.1880000000000002</v>
      </c>
    </row>
    <row r="361" spans="1:2">
      <c r="A361" s="21">
        <v>10.658040684313558</v>
      </c>
      <c r="B361" s="21">
        <v>-3.1429999999999998</v>
      </c>
    </row>
    <row r="362" spans="1:2">
      <c r="A362" s="21">
        <v>10.687895140011916</v>
      </c>
      <c r="B362" s="21">
        <v>-3.0659999999999998</v>
      </c>
    </row>
    <row r="363" spans="1:2">
      <c r="A363" s="21">
        <v>10.717749595710274</v>
      </c>
      <c r="B363" s="21">
        <v>-3.1110000000000002</v>
      </c>
    </row>
    <row r="364" spans="1:2">
      <c r="A364" s="21">
        <v>10.747604051408631</v>
      </c>
      <c r="B364" s="21">
        <v>-3.0960000000000001</v>
      </c>
    </row>
    <row r="365" spans="1:2">
      <c r="A365" s="21">
        <v>10.777458507106989</v>
      </c>
      <c r="B365" s="21">
        <v>-3.0470000000000002</v>
      </c>
    </row>
    <row r="366" spans="1:2">
      <c r="A366" s="21">
        <v>10.807312962805344</v>
      </c>
      <c r="B366" s="21">
        <v>-3.012</v>
      </c>
    </row>
    <row r="367" spans="1:2">
      <c r="A367" s="21">
        <v>10.837167418503702</v>
      </c>
      <c r="B367" s="21">
        <v>-2.9729999999999999</v>
      </c>
    </row>
    <row r="368" spans="1:2">
      <c r="A368" s="21">
        <v>10.867021874202059</v>
      </c>
      <c r="B368" s="21">
        <v>-2.952</v>
      </c>
    </row>
    <row r="369" spans="1:2">
      <c r="A369" s="21">
        <v>10.896876329900417</v>
      </c>
      <c r="B369" s="21">
        <v>-2.8730000000000002</v>
      </c>
    </row>
    <row r="370" spans="1:2">
      <c r="A370" s="21">
        <v>10.926730785598775</v>
      </c>
      <c r="B370" s="21">
        <v>-2.819</v>
      </c>
    </row>
    <row r="371" spans="1:2">
      <c r="A371" s="21">
        <v>10.956585241297132</v>
      </c>
      <c r="B371" s="21">
        <v>-2.78</v>
      </c>
    </row>
    <row r="372" spans="1:2">
      <c r="A372" s="21">
        <v>10.98643969699549</v>
      </c>
      <c r="B372" s="21">
        <v>-2.673</v>
      </c>
    </row>
    <row r="373" spans="1:2">
      <c r="A373" s="21">
        <v>11.016294152693847</v>
      </c>
      <c r="B373" s="21">
        <v>-2.585</v>
      </c>
    </row>
    <row r="374" spans="1:2">
      <c r="A374" s="21">
        <v>11.046148608392203</v>
      </c>
      <c r="B374" s="21">
        <v>-2.5339999999999998</v>
      </c>
    </row>
    <row r="375" spans="1:2">
      <c r="A375" s="21">
        <v>11.07600306409056</v>
      </c>
      <c r="B375" s="21">
        <v>-2.4500000000000002</v>
      </c>
    </row>
    <row r="376" spans="1:2">
      <c r="A376" s="21">
        <v>11.105857519788918</v>
      </c>
      <c r="B376" s="21">
        <v>-2.3149999999999999</v>
      </c>
    </row>
    <row r="377" spans="1:2">
      <c r="A377" s="21">
        <v>11.135711975487276</v>
      </c>
      <c r="B377" s="21">
        <v>-2.2109999999999999</v>
      </c>
    </row>
    <row r="378" spans="1:2">
      <c r="A378" s="21">
        <v>11.165566431185633</v>
      </c>
      <c r="B378" s="21">
        <v>-2.121</v>
      </c>
    </row>
    <row r="379" spans="1:2">
      <c r="A379" s="21">
        <v>11.195420886883991</v>
      </c>
      <c r="B379" s="21">
        <v>-2.0190000000000001</v>
      </c>
    </row>
    <row r="380" spans="1:2">
      <c r="A380" s="21">
        <v>11.225275342582348</v>
      </c>
      <c r="B380" s="21">
        <v>-1.9350000000000001</v>
      </c>
    </row>
    <row r="381" spans="1:2">
      <c r="A381" s="21">
        <v>11.255129798280704</v>
      </c>
      <c r="B381" s="21">
        <v>-1.8180000000000001</v>
      </c>
    </row>
    <row r="382" spans="1:2">
      <c r="A382" s="21">
        <v>11.284984253979061</v>
      </c>
      <c r="B382" s="21">
        <v>-1.681</v>
      </c>
    </row>
    <row r="383" spans="1:2">
      <c r="A383" s="21">
        <v>11.314838709677419</v>
      </c>
      <c r="B383" s="21">
        <v>-1.54</v>
      </c>
    </row>
    <row r="384" spans="1:2">
      <c r="A384" s="21">
        <v>11.344693165375777</v>
      </c>
      <c r="B384" s="21">
        <v>-1.377</v>
      </c>
    </row>
    <row r="385" spans="1:2">
      <c r="A385" s="21">
        <v>11.374547621074134</v>
      </c>
      <c r="B385" s="21">
        <v>-1.2290000000000001</v>
      </c>
    </row>
    <row r="386" spans="1:2">
      <c r="A386" s="21">
        <v>11.404402076772492</v>
      </c>
      <c r="B386" s="21">
        <v>-1.0820000000000001</v>
      </c>
    </row>
    <row r="387" spans="1:2">
      <c r="A387" s="21">
        <v>11.434256532470849</v>
      </c>
      <c r="B387" s="21">
        <v>-0.96599999999999997</v>
      </c>
    </row>
    <row r="388" spans="1:2">
      <c r="A388" s="21">
        <v>11.464110988169207</v>
      </c>
      <c r="B388" s="21">
        <v>-0.77300000000000002</v>
      </c>
    </row>
    <row r="389" spans="1:2">
      <c r="A389" s="21">
        <v>11.493965443867562</v>
      </c>
      <c r="B389" s="21">
        <v>-0.54600000000000004</v>
      </c>
    </row>
    <row r="390" spans="1:2">
      <c r="A390" s="21">
        <v>11.52381989956592</v>
      </c>
      <c r="B390" s="21">
        <v>-0.36099999999999999</v>
      </c>
    </row>
    <row r="391" spans="1:2">
      <c r="A391" s="21">
        <v>11.553674355264278</v>
      </c>
      <c r="B391" s="21">
        <v>-0.214</v>
      </c>
    </row>
    <row r="392" spans="1:2">
      <c r="A392" s="21">
        <v>11.583528810962635</v>
      </c>
      <c r="B392" s="21">
        <v>5.0000000000000001E-3</v>
      </c>
    </row>
    <row r="393" spans="1:2">
      <c r="A393" s="21">
        <v>11.613383266660993</v>
      </c>
      <c r="B393" s="21">
        <v>0.34399999999999997</v>
      </c>
    </row>
    <row r="394" spans="1:2">
      <c r="A394" s="21">
        <v>11.64323772235935</v>
      </c>
      <c r="B394" s="21">
        <v>0.62</v>
      </c>
    </row>
    <row r="395" spans="1:2">
      <c r="A395" s="21">
        <v>11.673092178057708</v>
      </c>
      <c r="B395" s="21">
        <v>0.86299999999999999</v>
      </c>
    </row>
    <row r="396" spans="1:2">
      <c r="A396" s="21">
        <v>11.702946633756065</v>
      </c>
      <c r="B396" s="21">
        <v>1.0880000000000001</v>
      </c>
    </row>
    <row r="397" spans="1:2">
      <c r="A397" s="21">
        <v>11.732801089454421</v>
      </c>
      <c r="B397" s="21">
        <v>1.3440000000000001</v>
      </c>
    </row>
    <row r="398" spans="1:2">
      <c r="A398" s="21">
        <v>11.762655545152779</v>
      </c>
      <c r="B398" s="21">
        <v>1.6020000000000001</v>
      </c>
    </row>
    <row r="399" spans="1:2">
      <c r="A399" s="21">
        <v>11.792510000851136</v>
      </c>
      <c r="B399" s="21">
        <v>1.883</v>
      </c>
    </row>
    <row r="400" spans="1:2">
      <c r="A400" s="21">
        <v>11.822364456549494</v>
      </c>
      <c r="B400" s="21">
        <v>2.3069999999999999</v>
      </c>
    </row>
    <row r="401" spans="1:2">
      <c r="A401" s="21">
        <v>11.852218912247851</v>
      </c>
      <c r="B401" s="21">
        <v>2.7719999999999998</v>
      </c>
    </row>
    <row r="402" spans="1:2">
      <c r="A402" s="21">
        <v>11.882073367946209</v>
      </c>
      <c r="B402" s="21">
        <v>3.2410000000000001</v>
      </c>
    </row>
    <row r="403" spans="1:2">
      <c r="A403" s="21">
        <v>11.911927823644566</v>
      </c>
      <c r="B403" s="21">
        <v>3.7120000000000002</v>
      </c>
    </row>
    <row r="404" spans="1:2">
      <c r="A404" s="21">
        <v>11.941782279342922</v>
      </c>
      <c r="B404" s="21">
        <v>4.1429999999999998</v>
      </c>
    </row>
    <row r="405" spans="1:2">
      <c r="A405" s="21">
        <v>11.97163673504128</v>
      </c>
      <c r="B405" s="21">
        <v>4.5209999999999999</v>
      </c>
    </row>
    <row r="406" spans="1:2">
      <c r="A406" s="21">
        <v>12.001491190739637</v>
      </c>
      <c r="B406" s="21">
        <v>4.9450000000000003</v>
      </c>
    </row>
    <row r="407" spans="1:2">
      <c r="A407" s="21">
        <v>12.031345646437995</v>
      </c>
      <c r="B407" s="21">
        <v>5.4420000000000002</v>
      </c>
    </row>
    <row r="408" spans="1:2">
      <c r="A408" s="21">
        <v>12.061200102136352</v>
      </c>
      <c r="B408" s="21">
        <v>5.9359999999999999</v>
      </c>
    </row>
    <row r="409" spans="1:2">
      <c r="A409" s="21">
        <v>12.09105455783471</v>
      </c>
      <c r="B409" s="21">
        <v>6.4649999999999999</v>
      </c>
    </row>
    <row r="410" spans="1:2">
      <c r="A410" s="21">
        <v>12.120909013533067</v>
      </c>
      <c r="B410" s="21">
        <v>6.9969999999999999</v>
      </c>
    </row>
    <row r="411" spans="1:2">
      <c r="A411" s="21">
        <v>12.150763469231425</v>
      </c>
      <c r="B411" s="21">
        <v>7.5289999999999999</v>
      </c>
    </row>
    <row r="412" spans="1:2">
      <c r="A412" s="21">
        <v>12.180617924929781</v>
      </c>
      <c r="B412" s="21">
        <v>8.0559999999999992</v>
      </c>
    </row>
    <row r="413" spans="1:2">
      <c r="A413" s="21">
        <v>12.210472380628138</v>
      </c>
      <c r="B413" s="21">
        <v>8.6859999999999999</v>
      </c>
    </row>
    <row r="414" spans="1:2">
      <c r="A414" s="21">
        <v>12.240326836326496</v>
      </c>
      <c r="B414" s="21">
        <v>9.3580000000000005</v>
      </c>
    </row>
    <row r="415" spans="1:2">
      <c r="A415" s="21">
        <v>12.270181292024853</v>
      </c>
      <c r="B415" s="21">
        <v>9.92</v>
      </c>
    </row>
    <row r="416" spans="1:2">
      <c r="A416" s="21">
        <v>12.300035747723211</v>
      </c>
      <c r="B416" s="21">
        <v>10.506</v>
      </c>
    </row>
    <row r="417" spans="1:2">
      <c r="A417" s="21">
        <v>12.329890203421568</v>
      </c>
      <c r="B417" s="21">
        <v>11.145</v>
      </c>
    </row>
    <row r="418" spans="1:2">
      <c r="A418" s="21">
        <v>12.359744659119926</v>
      </c>
      <c r="B418" s="21">
        <v>11.805</v>
      </c>
    </row>
    <row r="419" spans="1:2">
      <c r="A419" s="21">
        <v>12.389599114818282</v>
      </c>
      <c r="B419" s="21">
        <v>12.458</v>
      </c>
    </row>
    <row r="420" spans="1:2">
      <c r="A420" s="21">
        <v>12.419453570516639</v>
      </c>
      <c r="B420" s="21">
        <v>13.117000000000001</v>
      </c>
    </row>
    <row r="421" spans="1:2">
      <c r="A421" s="21">
        <v>12.449308026214997</v>
      </c>
      <c r="B421" s="21">
        <v>13.837999999999999</v>
      </c>
    </row>
    <row r="422" spans="1:2">
      <c r="A422" s="21">
        <v>12.479162481913354</v>
      </c>
      <c r="B422" s="21">
        <v>14.596</v>
      </c>
    </row>
    <row r="423" spans="1:2">
      <c r="A423" s="21">
        <v>12.509016937611712</v>
      </c>
      <c r="B423" s="21">
        <v>15.302</v>
      </c>
    </row>
    <row r="424" spans="1:2">
      <c r="A424" s="21">
        <v>12.538871393310069</v>
      </c>
      <c r="B424" s="21">
        <v>16.059999999999999</v>
      </c>
    </row>
    <row r="425" spans="1:2">
      <c r="A425" s="21">
        <v>12.568725849008427</v>
      </c>
      <c r="B425" s="21">
        <v>16.824000000000002</v>
      </c>
    </row>
    <row r="426" spans="1:2">
      <c r="A426" s="21">
        <v>12.598580304706784</v>
      </c>
      <c r="B426" s="21">
        <v>17.585000000000001</v>
      </c>
    </row>
    <row r="427" spans="1:2">
      <c r="A427" s="21">
        <v>12.62843476040514</v>
      </c>
      <c r="B427" s="21">
        <v>18.395</v>
      </c>
    </row>
    <row r="428" spans="1:2">
      <c r="A428" s="21">
        <v>12.658289216103498</v>
      </c>
      <c r="B428" s="21">
        <v>19.21</v>
      </c>
    </row>
    <row r="429" spans="1:2">
      <c r="A429" s="21">
        <v>12.688143671801855</v>
      </c>
      <c r="B429" s="21">
        <v>20.064</v>
      </c>
    </row>
    <row r="430" spans="1:2">
      <c r="A430" s="21">
        <v>12.717998127500213</v>
      </c>
      <c r="B430" s="21">
        <v>20.920999999999999</v>
      </c>
    </row>
    <row r="431" spans="1:2">
      <c r="A431" s="21">
        <v>12.74785258319857</v>
      </c>
      <c r="B431" s="21">
        <v>21.812000000000001</v>
      </c>
    </row>
    <row r="432" spans="1:2">
      <c r="A432" s="21">
        <v>12.777707038896928</v>
      </c>
      <c r="B432" s="21">
        <v>22.751000000000001</v>
      </c>
    </row>
    <row r="433" spans="1:2">
      <c r="A433" s="21">
        <v>12.807561494595285</v>
      </c>
      <c r="B433" s="21">
        <v>23.736000000000001</v>
      </c>
    </row>
    <row r="434" spans="1:2">
      <c r="A434" s="21">
        <v>12.837415950293643</v>
      </c>
      <c r="B434" s="21">
        <v>24.76</v>
      </c>
    </row>
    <row r="435" spans="1:2">
      <c r="A435" s="21">
        <v>12.867270405991999</v>
      </c>
      <c r="B435" s="21">
        <v>25.896000000000001</v>
      </c>
    </row>
    <row r="436" spans="1:2">
      <c r="A436" s="21">
        <v>12.897124861690356</v>
      </c>
      <c r="B436" s="21">
        <v>27.061</v>
      </c>
    </row>
    <row r="437" spans="1:2">
      <c r="A437" s="21">
        <v>12.926979317388714</v>
      </c>
      <c r="B437" s="21">
        <v>28.318000000000001</v>
      </c>
    </row>
    <row r="438" spans="1:2">
      <c r="A438" s="21">
        <v>12.956833773087071</v>
      </c>
      <c r="B438" s="21">
        <v>29.702000000000002</v>
      </c>
    </row>
    <row r="439" spans="1:2">
      <c r="A439" s="21">
        <v>12.986688228785429</v>
      </c>
      <c r="B439" s="21">
        <v>31.239000000000001</v>
      </c>
    </row>
    <row r="440" spans="1:2">
      <c r="A440" s="21">
        <v>13.016542684483786</v>
      </c>
      <c r="B440" s="21">
        <v>32.878999999999998</v>
      </c>
    </row>
    <row r="441" spans="1:2">
      <c r="A441" s="21">
        <v>13.046397140182144</v>
      </c>
      <c r="B441" s="21">
        <v>34.698999999999998</v>
      </c>
    </row>
    <row r="442" spans="1:2">
      <c r="A442" s="21">
        <v>13.0762515958805</v>
      </c>
      <c r="B442" s="21">
        <v>36.793999999999997</v>
      </c>
    </row>
    <row r="443" spans="1:2">
      <c r="A443" s="21">
        <v>13.106106051578857</v>
      </c>
      <c r="B443" s="21">
        <v>39.137</v>
      </c>
    </row>
    <row r="444" spans="1:2">
      <c r="A444" s="21">
        <v>13.135960507277215</v>
      </c>
      <c r="B444" s="21">
        <v>41.704000000000001</v>
      </c>
    </row>
    <row r="445" spans="1:2">
      <c r="A445" s="21">
        <v>13.165814962975572</v>
      </c>
      <c r="B445" s="21">
        <v>44.445999999999998</v>
      </c>
    </row>
    <row r="446" spans="1:2">
      <c r="A446" s="21">
        <v>13.19566941867393</v>
      </c>
      <c r="B446" s="21">
        <v>47.475999999999999</v>
      </c>
    </row>
    <row r="447" spans="1:2">
      <c r="A447" s="21">
        <v>13.225523874372287</v>
      </c>
      <c r="B447" s="21">
        <v>50.898000000000003</v>
      </c>
    </row>
    <row r="448" spans="1:2">
      <c r="A448" s="21">
        <v>13.255378330070645</v>
      </c>
      <c r="B448" s="21">
        <v>54.536000000000001</v>
      </c>
    </row>
    <row r="449" spans="1:2">
      <c r="A449" s="21">
        <v>13.285232785769002</v>
      </c>
      <c r="B449" s="21">
        <v>58.530999999999999</v>
      </c>
    </row>
    <row r="450" spans="1:2">
      <c r="A450" s="21">
        <v>13.315087241467358</v>
      </c>
      <c r="B450" s="21">
        <v>62.767000000000003</v>
      </c>
    </row>
    <row r="451" spans="1:2">
      <c r="A451" s="21">
        <v>13.344941697165716</v>
      </c>
      <c r="B451" s="21">
        <v>67.275999999999996</v>
      </c>
    </row>
    <row r="452" spans="1:2">
      <c r="A452" s="21">
        <v>13.374796152864073</v>
      </c>
      <c r="B452" s="21">
        <v>72.164000000000001</v>
      </c>
    </row>
    <row r="453" spans="1:2">
      <c r="A453" s="21">
        <v>13.404650608562431</v>
      </c>
      <c r="B453" s="21">
        <v>77.334999999999994</v>
      </c>
    </row>
    <row r="454" spans="1:2">
      <c r="A454" s="21">
        <v>13.434505064260788</v>
      </c>
      <c r="B454" s="21">
        <v>82.686000000000007</v>
      </c>
    </row>
    <row r="455" spans="1:2">
      <c r="A455" s="21">
        <v>13.464359519959146</v>
      </c>
      <c r="B455" s="21">
        <v>88.158000000000001</v>
      </c>
    </row>
    <row r="456" spans="1:2">
      <c r="A456" s="21">
        <v>13.494213975657503</v>
      </c>
      <c r="B456" s="21">
        <v>93.721000000000004</v>
      </c>
    </row>
    <row r="457" spans="1:2">
      <c r="A457" s="21">
        <v>13.524068431355859</v>
      </c>
      <c r="B457" s="21">
        <v>99.409000000000006</v>
      </c>
    </row>
    <row r="458" spans="1:2">
      <c r="A458" s="21">
        <v>13.553922887054217</v>
      </c>
      <c r="B458" s="21">
        <v>104.93</v>
      </c>
    </row>
    <row r="459" spans="1:2">
      <c r="A459" s="21">
        <v>13.583777342752574</v>
      </c>
      <c r="B459" s="21">
        <v>110.27500000000001</v>
      </c>
    </row>
    <row r="460" spans="1:2">
      <c r="A460" s="21">
        <v>13.613631798450932</v>
      </c>
      <c r="B460" s="21">
        <v>115.452</v>
      </c>
    </row>
    <row r="461" spans="1:2">
      <c r="A461" s="21">
        <v>13.643486254149289</v>
      </c>
      <c r="B461" s="21">
        <v>120.35</v>
      </c>
    </row>
    <row r="462" spans="1:2">
      <c r="A462" s="21">
        <v>13.673340709847647</v>
      </c>
      <c r="B462" s="21">
        <v>124.887</v>
      </c>
    </row>
    <row r="463" spans="1:2">
      <c r="A463" s="21">
        <v>13.703195165546004</v>
      </c>
      <c r="B463" s="21">
        <v>128.93</v>
      </c>
    </row>
    <row r="464" spans="1:2">
      <c r="A464" s="21">
        <v>13.733049621244362</v>
      </c>
      <c r="B464" s="21">
        <v>132.501</v>
      </c>
    </row>
    <row r="465" spans="1:2">
      <c r="A465" s="21">
        <v>13.762904076942718</v>
      </c>
      <c r="B465" s="21">
        <v>135.578</v>
      </c>
    </row>
    <row r="466" spans="1:2">
      <c r="A466" s="21">
        <v>13.792758532641075</v>
      </c>
      <c r="B466" s="21">
        <v>138.03700000000001</v>
      </c>
    </row>
    <row r="467" spans="1:2">
      <c r="A467" s="21">
        <v>13.822612988339433</v>
      </c>
      <c r="B467" s="21">
        <v>139.85</v>
      </c>
    </row>
    <row r="468" spans="1:2">
      <c r="A468" s="21">
        <v>13.85246744403779</v>
      </c>
      <c r="B468" s="21">
        <v>141.17599999999999</v>
      </c>
    </row>
    <row r="469" spans="1:2">
      <c r="A469" s="21">
        <v>13.882321899736148</v>
      </c>
      <c r="B469" s="21">
        <v>141.78700000000001</v>
      </c>
    </row>
    <row r="470" spans="1:2">
      <c r="A470" s="21">
        <v>13.912176355434505</v>
      </c>
      <c r="B470" s="21">
        <v>141.57</v>
      </c>
    </row>
    <row r="471" spans="1:2">
      <c r="A471" s="21">
        <v>13.942030811132863</v>
      </c>
      <c r="B471" s="21">
        <v>140.87799999999999</v>
      </c>
    </row>
    <row r="472" spans="1:2">
      <c r="A472" s="21">
        <v>13.971885266831221</v>
      </c>
      <c r="B472" s="21">
        <v>139.68600000000001</v>
      </c>
    </row>
    <row r="473" spans="1:2">
      <c r="A473" s="21">
        <v>14.001739722529576</v>
      </c>
      <c r="B473" s="21">
        <v>137.96799999999999</v>
      </c>
    </row>
    <row r="474" spans="1:2">
      <c r="A474" s="21">
        <v>14.031594178227934</v>
      </c>
      <c r="B474" s="21">
        <v>135.81100000000001</v>
      </c>
    </row>
    <row r="475" spans="1:2">
      <c r="A475" s="21">
        <v>14.061448633926291</v>
      </c>
      <c r="B475" s="21">
        <v>133.292</v>
      </c>
    </row>
    <row r="476" spans="1:2">
      <c r="A476" s="21">
        <v>14.091303089624649</v>
      </c>
      <c r="B476" s="21">
        <v>130.292</v>
      </c>
    </row>
    <row r="477" spans="1:2">
      <c r="A477" s="21">
        <v>14.121157545323006</v>
      </c>
      <c r="B477" s="21">
        <v>126.934</v>
      </c>
    </row>
    <row r="478" spans="1:2">
      <c r="A478" s="21">
        <v>14.151012001021364</v>
      </c>
      <c r="B478" s="21">
        <v>123.429</v>
      </c>
    </row>
    <row r="479" spans="1:2">
      <c r="A479" s="21">
        <v>14.180866456719722</v>
      </c>
      <c r="B479" s="21">
        <v>119.777</v>
      </c>
    </row>
    <row r="480" spans="1:2">
      <c r="A480" s="21">
        <v>14.210720912418077</v>
      </c>
      <c r="B480" s="21">
        <v>115.996</v>
      </c>
    </row>
    <row r="481" spans="1:2">
      <c r="A481" s="21">
        <v>14.240575368116435</v>
      </c>
      <c r="B481" s="21">
        <v>111.977</v>
      </c>
    </row>
    <row r="482" spans="1:2">
      <c r="A482" s="21">
        <v>14.270429823814792</v>
      </c>
      <c r="B482" s="21">
        <v>107.967</v>
      </c>
    </row>
    <row r="483" spans="1:2">
      <c r="A483" s="21">
        <v>14.30028427951315</v>
      </c>
      <c r="B483" s="21">
        <v>104.13500000000001</v>
      </c>
    </row>
    <row r="484" spans="1:2">
      <c r="A484" s="21">
        <v>14.330138735211507</v>
      </c>
      <c r="B484" s="21">
        <v>100.26</v>
      </c>
    </row>
    <row r="485" spans="1:2">
      <c r="A485" s="21">
        <v>14.359993190909865</v>
      </c>
      <c r="B485" s="21">
        <v>96.382999999999996</v>
      </c>
    </row>
    <row r="486" spans="1:2">
      <c r="A486" s="21">
        <v>14.389847646608223</v>
      </c>
      <c r="B486" s="21">
        <v>92.557000000000002</v>
      </c>
    </row>
    <row r="487" spans="1:2">
      <c r="A487" s="21">
        <v>14.41970210230658</v>
      </c>
      <c r="B487" s="21">
        <v>88.915000000000006</v>
      </c>
    </row>
    <row r="488" spans="1:2">
      <c r="A488" s="21">
        <v>14.449556558004936</v>
      </c>
      <c r="B488" s="21">
        <v>85.424000000000007</v>
      </c>
    </row>
    <row r="489" spans="1:2">
      <c r="A489" s="21">
        <v>14.479411013703293</v>
      </c>
      <c r="B489" s="21">
        <v>82.11</v>
      </c>
    </row>
    <row r="490" spans="1:2">
      <c r="A490" s="21">
        <v>14.509265469401651</v>
      </c>
      <c r="B490" s="21">
        <v>78.923000000000002</v>
      </c>
    </row>
    <row r="491" spans="1:2">
      <c r="A491" s="21">
        <v>14.539119925100009</v>
      </c>
      <c r="B491" s="21">
        <v>75.923000000000002</v>
      </c>
    </row>
    <row r="492" spans="1:2">
      <c r="A492" s="21">
        <v>14.568974380798366</v>
      </c>
      <c r="B492" s="21">
        <v>73.081999999999994</v>
      </c>
    </row>
    <row r="493" spans="1:2">
      <c r="A493" s="21">
        <v>14.598828836496724</v>
      </c>
      <c r="B493" s="21">
        <v>70.355000000000004</v>
      </c>
    </row>
    <row r="494" spans="1:2">
      <c r="A494" s="21">
        <v>14.628683292195081</v>
      </c>
      <c r="B494" s="21">
        <v>67.778999999999996</v>
      </c>
    </row>
    <row r="495" spans="1:2">
      <c r="A495" s="21">
        <v>14.658537747893439</v>
      </c>
      <c r="B495" s="21">
        <v>65.483000000000004</v>
      </c>
    </row>
    <row r="496" spans="1:2">
      <c r="A496" s="21">
        <v>14.688392203591794</v>
      </c>
      <c r="B496" s="21">
        <v>63.286999999999999</v>
      </c>
    </row>
    <row r="497" spans="1:2">
      <c r="A497" s="21">
        <v>14.718246659290152</v>
      </c>
      <c r="B497" s="21">
        <v>61.1</v>
      </c>
    </row>
    <row r="498" spans="1:2">
      <c r="A498" s="21">
        <v>14.74810111498851</v>
      </c>
      <c r="B498" s="21">
        <v>59.026000000000003</v>
      </c>
    </row>
    <row r="499" spans="1:2">
      <c r="A499" s="21">
        <v>14.777955570686867</v>
      </c>
      <c r="B499" s="21">
        <v>57.024000000000001</v>
      </c>
    </row>
    <row r="500" spans="1:2">
      <c r="A500" s="21">
        <v>14.807810026385225</v>
      </c>
      <c r="B500" s="21">
        <v>55.161000000000001</v>
      </c>
    </row>
    <row r="501" spans="1:2">
      <c r="A501" s="21">
        <v>14.837664482083582</v>
      </c>
      <c r="B501" s="21">
        <v>53.44</v>
      </c>
    </row>
    <row r="502" spans="1:2">
      <c r="A502" s="21">
        <v>14.86751893778194</v>
      </c>
      <c r="B502" s="21">
        <v>51.784999999999997</v>
      </c>
    </row>
    <row r="503" spans="1:2">
      <c r="A503" s="21">
        <v>14.897373393480295</v>
      </c>
      <c r="B503" s="21">
        <v>50.180999999999997</v>
      </c>
    </row>
    <row r="504" spans="1:2">
      <c r="A504" s="21">
        <v>14.927227849178653</v>
      </c>
      <c r="B504" s="21">
        <v>48.719000000000001</v>
      </c>
    </row>
    <row r="505" spans="1:2">
      <c r="A505" s="21">
        <v>14.957082304877011</v>
      </c>
      <c r="B505" s="21">
        <v>47.375</v>
      </c>
    </row>
    <row r="506" spans="1:2">
      <c r="A506" s="21">
        <v>14.986936760575368</v>
      </c>
      <c r="B506" s="21">
        <v>46.066000000000003</v>
      </c>
    </row>
    <row r="507" spans="1:2">
      <c r="A507" s="21">
        <v>15.016791216273726</v>
      </c>
      <c r="B507" s="21">
        <v>44.781999999999996</v>
      </c>
    </row>
    <row r="508" spans="1:2">
      <c r="A508" s="21">
        <v>15.046645671972083</v>
      </c>
      <c r="B508" s="21">
        <v>43.447000000000003</v>
      </c>
    </row>
    <row r="509" spans="1:2">
      <c r="A509" s="21">
        <v>15.076500127670441</v>
      </c>
      <c r="B509" s="21">
        <v>42.137999999999998</v>
      </c>
    </row>
    <row r="510" spans="1:2">
      <c r="A510" s="21">
        <v>15.106354583368798</v>
      </c>
      <c r="B510" s="21">
        <v>40.962000000000003</v>
      </c>
    </row>
    <row r="511" spans="1:2">
      <c r="A511" s="21">
        <v>15.136209039067154</v>
      </c>
      <c r="B511" s="21">
        <v>39.835000000000001</v>
      </c>
    </row>
    <row r="512" spans="1:2">
      <c r="A512" s="21">
        <v>15.166063494765512</v>
      </c>
      <c r="B512" s="21">
        <v>38.79</v>
      </c>
    </row>
    <row r="513" spans="1:2">
      <c r="A513" s="21">
        <v>15.195917950463869</v>
      </c>
      <c r="B513" s="21">
        <v>37.732999999999997</v>
      </c>
    </row>
    <row r="514" spans="1:2">
      <c r="A514" s="21">
        <v>15.225772406162227</v>
      </c>
      <c r="B514" s="21">
        <v>36.640999999999998</v>
      </c>
    </row>
    <row r="515" spans="1:2">
      <c r="A515" s="21">
        <v>15.255626861860584</v>
      </c>
      <c r="B515" s="21">
        <v>35.665999999999997</v>
      </c>
    </row>
    <row r="516" spans="1:2">
      <c r="A516" s="21">
        <v>15.285481317558942</v>
      </c>
      <c r="B516" s="21">
        <v>34.756</v>
      </c>
    </row>
    <row r="517" spans="1:2">
      <c r="A517" s="21">
        <v>15.315335773257299</v>
      </c>
      <c r="B517" s="21">
        <v>33.832999999999998</v>
      </c>
    </row>
    <row r="518" spans="1:2">
      <c r="A518" s="21">
        <v>15.345190228955655</v>
      </c>
      <c r="B518" s="21">
        <v>32.935000000000002</v>
      </c>
    </row>
    <row r="519" spans="1:2">
      <c r="A519" s="21">
        <v>15.375044684654013</v>
      </c>
      <c r="B519" s="21">
        <v>32.091000000000001</v>
      </c>
    </row>
    <row r="520" spans="1:2">
      <c r="A520" s="21">
        <v>15.40489914035237</v>
      </c>
      <c r="B520" s="21">
        <v>31.196000000000002</v>
      </c>
    </row>
    <row r="521" spans="1:2">
      <c r="A521" s="21">
        <v>15.434753596050728</v>
      </c>
      <c r="B521" s="21">
        <v>30.324000000000002</v>
      </c>
    </row>
    <row r="522" spans="1:2">
      <c r="A522" s="21">
        <v>15.464608051749085</v>
      </c>
      <c r="B522" s="21">
        <v>29.568000000000001</v>
      </c>
    </row>
    <row r="523" spans="1:2">
      <c r="A523" s="21">
        <v>15.494462507447443</v>
      </c>
      <c r="B523" s="21">
        <v>28.896000000000001</v>
      </c>
    </row>
    <row r="524" spans="1:2">
      <c r="A524" s="21">
        <v>15.5243169631458</v>
      </c>
      <c r="B524" s="21">
        <v>28.172999999999998</v>
      </c>
    </row>
    <row r="525" spans="1:2">
      <c r="A525" s="21">
        <v>15.554171418844158</v>
      </c>
      <c r="B525" s="21">
        <v>27.492999999999999</v>
      </c>
    </row>
    <row r="526" spans="1:2">
      <c r="A526" s="21">
        <v>15.584025874542514</v>
      </c>
      <c r="B526" s="21">
        <v>26.908000000000001</v>
      </c>
    </row>
    <row r="527" spans="1:2">
      <c r="A527" s="21">
        <v>15.613880330240871</v>
      </c>
      <c r="B527" s="21">
        <v>26.372</v>
      </c>
    </row>
    <row r="528" spans="1:2">
      <c r="A528" s="21">
        <v>15.643734785939229</v>
      </c>
      <c r="B528" s="21">
        <v>25.884</v>
      </c>
    </row>
    <row r="529" spans="1:2">
      <c r="A529" s="21">
        <v>15.673589241637586</v>
      </c>
      <c r="B529" s="21">
        <v>25.352</v>
      </c>
    </row>
    <row r="530" spans="1:2">
      <c r="A530" s="21">
        <v>15.703443697335944</v>
      </c>
      <c r="B530" s="21">
        <v>24.78</v>
      </c>
    </row>
    <row r="531" spans="1:2">
      <c r="A531" s="21">
        <v>15.733298153034301</v>
      </c>
      <c r="B531" s="21">
        <v>24.294</v>
      </c>
    </row>
    <row r="532" spans="1:2">
      <c r="A532" s="21">
        <v>15.763152608732659</v>
      </c>
      <c r="B532" s="21">
        <v>23.878</v>
      </c>
    </row>
    <row r="533" spans="1:2">
      <c r="A533" s="21">
        <v>15.793007064431016</v>
      </c>
      <c r="B533" s="21">
        <v>23.484999999999999</v>
      </c>
    </row>
    <row r="534" spans="1:2">
      <c r="A534" s="21">
        <v>15.822861520129372</v>
      </c>
      <c r="B534" s="21">
        <v>23.081</v>
      </c>
    </row>
    <row r="535" spans="1:2">
      <c r="A535" s="21">
        <v>15.85271597582773</v>
      </c>
      <c r="B535" s="21">
        <v>22.629000000000001</v>
      </c>
    </row>
    <row r="536" spans="1:2">
      <c r="A536" s="21">
        <v>15.882570431526087</v>
      </c>
      <c r="B536" s="21">
        <v>22.178999999999998</v>
      </c>
    </row>
    <row r="537" spans="1:2">
      <c r="A537" s="21">
        <v>15.912424887224445</v>
      </c>
      <c r="B537" s="21">
        <v>21.774000000000001</v>
      </c>
    </row>
    <row r="538" spans="1:2">
      <c r="A538" s="21">
        <v>15.942279342922802</v>
      </c>
      <c r="B538" s="21">
        <v>21.427</v>
      </c>
    </row>
    <row r="539" spans="1:2">
      <c r="A539" s="21">
        <v>15.97213379862116</v>
      </c>
      <c r="B539" s="21">
        <v>21.053999999999998</v>
      </c>
    </row>
    <row r="540" spans="1:2">
      <c r="A540" s="21">
        <v>16.001988254319517</v>
      </c>
      <c r="B540" s="21">
        <v>20.609000000000002</v>
      </c>
    </row>
    <row r="541" spans="1:2">
      <c r="A541" s="21">
        <v>16.031842710017873</v>
      </c>
      <c r="B541" s="21">
        <v>20.106000000000002</v>
      </c>
    </row>
    <row r="542" spans="1:2">
      <c r="A542" s="21">
        <v>16.061697165716232</v>
      </c>
      <c r="B542" s="21">
        <v>19.600999999999999</v>
      </c>
    </row>
    <row r="543" spans="1:2">
      <c r="A543" s="21">
        <v>16.091551621414588</v>
      </c>
      <c r="B543" s="21">
        <v>19.172000000000001</v>
      </c>
    </row>
    <row r="544" spans="1:2">
      <c r="A544" s="21">
        <v>16.121406077112947</v>
      </c>
      <c r="B544" s="21">
        <v>18.785</v>
      </c>
    </row>
    <row r="545" spans="1:2">
      <c r="A545" s="21">
        <v>16.151260532811303</v>
      </c>
      <c r="B545" s="21">
        <v>18.367000000000001</v>
      </c>
    </row>
    <row r="546" spans="1:2">
      <c r="A546" s="21">
        <v>16.181114988509659</v>
      </c>
      <c r="B546" s="21">
        <v>17.93</v>
      </c>
    </row>
    <row r="547" spans="1:2">
      <c r="A547" s="21">
        <v>16.210969444208018</v>
      </c>
      <c r="B547" s="21">
        <v>17.486999999999998</v>
      </c>
    </row>
    <row r="548" spans="1:2">
      <c r="A548" s="21">
        <v>16.240823899906374</v>
      </c>
      <c r="B548" s="21">
        <v>17.047999999999998</v>
      </c>
    </row>
    <row r="549" spans="1:2">
      <c r="A549" s="21">
        <v>16.270678355604733</v>
      </c>
      <c r="B549" s="21">
        <v>16.667000000000002</v>
      </c>
    </row>
    <row r="550" spans="1:2">
      <c r="A550" s="21">
        <v>16.300532811303089</v>
      </c>
      <c r="B550" s="21">
        <v>16.331</v>
      </c>
    </row>
    <row r="551" spans="1:2">
      <c r="A551" s="21">
        <v>16.330387267001448</v>
      </c>
      <c r="B551" s="21">
        <v>15.96</v>
      </c>
    </row>
    <row r="552" spans="1:2">
      <c r="A552" s="21">
        <v>16.360241722699804</v>
      </c>
      <c r="B552" s="21">
        <v>15.55</v>
      </c>
    </row>
    <row r="553" spans="1:2">
      <c r="A553" s="21">
        <v>16.39009617839816</v>
      </c>
      <c r="B553" s="21">
        <v>15.196</v>
      </c>
    </row>
    <row r="554" spans="1:2">
      <c r="A554" s="21">
        <v>16.419950634096519</v>
      </c>
      <c r="B554" s="21">
        <v>14.885999999999999</v>
      </c>
    </row>
    <row r="555" spans="1:2">
      <c r="A555" s="21">
        <v>16.449805089794875</v>
      </c>
      <c r="B555" s="21">
        <v>14.615</v>
      </c>
    </row>
    <row r="556" spans="1:2">
      <c r="A556" s="21">
        <v>16.479659545493234</v>
      </c>
      <c r="B556" s="21">
        <v>14.416</v>
      </c>
    </row>
    <row r="557" spans="1:2">
      <c r="A557" s="21">
        <v>16.50951400119159</v>
      </c>
      <c r="B557" s="21">
        <v>14.285</v>
      </c>
    </row>
    <row r="558" spans="1:2">
      <c r="A558" s="21">
        <v>16.539368456889949</v>
      </c>
      <c r="B558" s="21">
        <v>14.082000000000001</v>
      </c>
    </row>
    <row r="559" spans="1:2">
      <c r="A559" s="21">
        <v>16.569222912588305</v>
      </c>
      <c r="B559" s="21">
        <v>13.832000000000001</v>
      </c>
    </row>
    <row r="560" spans="1:2">
      <c r="A560" s="21">
        <v>16.599077368286661</v>
      </c>
      <c r="B560" s="21">
        <v>13.605</v>
      </c>
    </row>
    <row r="561" spans="1:2">
      <c r="A561" s="21">
        <v>16.62893182398502</v>
      </c>
      <c r="B561" s="21">
        <v>13.36</v>
      </c>
    </row>
    <row r="562" spans="1:2">
      <c r="A562" s="21">
        <v>16.658786279683376</v>
      </c>
      <c r="B562" s="21">
        <v>13.146000000000001</v>
      </c>
    </row>
    <row r="563" spans="1:2">
      <c r="A563" s="21">
        <v>16.688640735381735</v>
      </c>
      <c r="B563" s="21">
        <v>12.917</v>
      </c>
    </row>
    <row r="564" spans="1:2">
      <c r="A564" s="21">
        <v>16.718495191080091</v>
      </c>
      <c r="B564" s="21">
        <v>12.712</v>
      </c>
    </row>
    <row r="565" spans="1:2">
      <c r="A565" s="21">
        <v>16.748349646778451</v>
      </c>
      <c r="B565" s="21">
        <v>12.465</v>
      </c>
    </row>
    <row r="566" spans="1:2">
      <c r="A566" s="21">
        <v>16.778204102476806</v>
      </c>
      <c r="B566" s="21">
        <v>12.16</v>
      </c>
    </row>
    <row r="567" spans="1:2">
      <c r="A567" s="21">
        <v>16.808058558175166</v>
      </c>
      <c r="B567" s="21">
        <v>11.872999999999999</v>
      </c>
    </row>
    <row r="568" spans="1:2">
      <c r="A568" s="21">
        <v>16.837913013873521</v>
      </c>
      <c r="B568" s="21">
        <v>11.605</v>
      </c>
    </row>
    <row r="569" spans="1:2">
      <c r="A569" s="21">
        <v>16.867767469571877</v>
      </c>
      <c r="B569" s="21">
        <v>11.282999999999999</v>
      </c>
    </row>
    <row r="570" spans="1:2">
      <c r="A570" s="21">
        <v>16.897621925270236</v>
      </c>
      <c r="B570" s="21">
        <v>10.951000000000001</v>
      </c>
    </row>
    <row r="571" spans="1:2">
      <c r="A571" s="21">
        <v>16.927476380968592</v>
      </c>
      <c r="B571" s="21">
        <v>10.602</v>
      </c>
    </row>
    <row r="572" spans="1:2">
      <c r="A572" s="21">
        <v>16.957330836666952</v>
      </c>
      <c r="B572" s="21">
        <v>10.225</v>
      </c>
    </row>
    <row r="573" spans="1:2">
      <c r="A573" s="21">
        <v>16.987185292365307</v>
      </c>
      <c r="B573" s="21">
        <v>9.94</v>
      </c>
    </row>
    <row r="574" spans="1:2">
      <c r="A574" s="21">
        <v>17.017039748063667</v>
      </c>
      <c r="B574" s="21">
        <v>9.5690000000000008</v>
      </c>
    </row>
    <row r="575" spans="1:2">
      <c r="A575" s="21">
        <v>17.046894203762022</v>
      </c>
      <c r="B575" s="21">
        <v>9.1370000000000005</v>
      </c>
    </row>
    <row r="576" spans="1:2">
      <c r="A576" s="21">
        <v>17.076748659460378</v>
      </c>
      <c r="B576" s="21">
        <v>8.7720000000000002</v>
      </c>
    </row>
    <row r="577" spans="1:2">
      <c r="A577" s="21">
        <v>17.106603115158737</v>
      </c>
      <c r="B577" s="21">
        <v>8.4410000000000007</v>
      </c>
    </row>
    <row r="578" spans="1:2">
      <c r="A578" s="21">
        <v>17.136457570857093</v>
      </c>
      <c r="B578" s="21">
        <v>8.1300000000000008</v>
      </c>
    </row>
    <row r="579" spans="1:2">
      <c r="A579" s="21">
        <v>17.166312026555453</v>
      </c>
      <c r="B579" s="21">
        <v>7.7590000000000003</v>
      </c>
    </row>
    <row r="580" spans="1:2">
      <c r="A580" s="21">
        <v>17.196166482253808</v>
      </c>
      <c r="B580" s="21">
        <v>7.383</v>
      </c>
    </row>
    <row r="581" spans="1:2">
      <c r="A581" s="21">
        <v>17.226020937952168</v>
      </c>
      <c r="B581" s="21">
        <v>7.0629999999999997</v>
      </c>
    </row>
    <row r="582" spans="1:2">
      <c r="A582" s="21">
        <v>17.255875393650523</v>
      </c>
      <c r="B582" s="21">
        <v>6.7370000000000001</v>
      </c>
    </row>
    <row r="583" spans="1:2">
      <c r="A583" s="21">
        <v>17.285729849348879</v>
      </c>
      <c r="B583" s="21">
        <v>6.391</v>
      </c>
    </row>
    <row r="584" spans="1:2">
      <c r="A584" s="21">
        <v>17.315584305047238</v>
      </c>
      <c r="B584" s="21">
        <v>6.0540000000000003</v>
      </c>
    </row>
    <row r="585" spans="1:2">
      <c r="A585" s="21">
        <v>17.345438760745594</v>
      </c>
      <c r="B585" s="21">
        <v>5.7149999999999999</v>
      </c>
    </row>
    <row r="586" spans="1:2">
      <c r="A586" s="21">
        <v>17.375293216443954</v>
      </c>
      <c r="B586" s="21">
        <v>5.383</v>
      </c>
    </row>
    <row r="587" spans="1:2">
      <c r="A587" s="21">
        <v>17.405147672142309</v>
      </c>
      <c r="B587" s="21">
        <v>5.0259999999999998</v>
      </c>
    </row>
    <row r="588" spans="1:2">
      <c r="A588" s="21">
        <v>17.435002127840669</v>
      </c>
      <c r="B588" s="21">
        <v>4.7089999999999996</v>
      </c>
    </row>
    <row r="589" spans="1:2">
      <c r="A589" s="21">
        <v>17.464856583539024</v>
      </c>
      <c r="B589" s="21">
        <v>4.4400000000000004</v>
      </c>
    </row>
    <row r="590" spans="1:2">
      <c r="A590" s="21">
        <v>17.494711039237384</v>
      </c>
      <c r="B590" s="21">
        <v>4.1429999999999998</v>
      </c>
    </row>
    <row r="591" spans="1:2">
      <c r="A591" s="21">
        <v>17.524565494935739</v>
      </c>
      <c r="B591" s="21">
        <v>3.8050000000000002</v>
      </c>
    </row>
    <row r="592" spans="1:2">
      <c r="A592" s="21">
        <v>17.554419950634095</v>
      </c>
      <c r="B592" s="21">
        <v>3.484</v>
      </c>
    </row>
    <row r="593" spans="1:2">
      <c r="A593" s="21">
        <v>17.584274406332455</v>
      </c>
      <c r="B593" s="21">
        <v>3.1960000000000002</v>
      </c>
    </row>
    <row r="594" spans="1:2">
      <c r="A594" s="21">
        <v>17.61412886203081</v>
      </c>
      <c r="B594" s="21">
        <v>2.915</v>
      </c>
    </row>
    <row r="595" spans="1:2">
      <c r="A595" s="21">
        <v>17.64398331772917</v>
      </c>
      <c r="B595" s="21">
        <v>2.661</v>
      </c>
    </row>
    <row r="596" spans="1:2">
      <c r="A596" s="21">
        <v>17.673837773427525</v>
      </c>
      <c r="B596" s="21">
        <v>2.4060000000000001</v>
      </c>
    </row>
    <row r="597" spans="1:2">
      <c r="A597" s="21">
        <v>17.703692229125885</v>
      </c>
      <c r="B597" s="21">
        <v>2.1240000000000001</v>
      </c>
    </row>
    <row r="598" spans="1:2">
      <c r="A598" s="21">
        <v>17.73354668482424</v>
      </c>
      <c r="B598" s="21">
        <v>1.885</v>
      </c>
    </row>
    <row r="599" spans="1:2">
      <c r="A599" s="21">
        <v>17.763401140522596</v>
      </c>
      <c r="B599" s="21">
        <v>1.597</v>
      </c>
    </row>
    <row r="600" spans="1:2">
      <c r="A600" s="21">
        <v>17.793255596220956</v>
      </c>
      <c r="B600" s="21">
        <v>1.3360000000000001</v>
      </c>
    </row>
    <row r="601" spans="1:2">
      <c r="A601" s="21">
        <v>17.823110051919311</v>
      </c>
      <c r="B601" s="21">
        <v>1.119</v>
      </c>
    </row>
    <row r="602" spans="1:2">
      <c r="A602" s="21">
        <v>17.852964507617671</v>
      </c>
      <c r="B602" s="21">
        <v>0.83299999999999996</v>
      </c>
    </row>
    <row r="603" spans="1:2">
      <c r="A603" s="21">
        <v>17.882818963316026</v>
      </c>
      <c r="B603" s="21">
        <v>0.67500000000000004</v>
      </c>
    </row>
    <row r="604" spans="1:2">
      <c r="A604" s="21">
        <v>17.912673419014386</v>
      </c>
      <c r="B604" s="21">
        <v>0.53800000000000003</v>
      </c>
    </row>
    <row r="605" spans="1:2">
      <c r="A605" s="21">
        <v>17.942527874712741</v>
      </c>
      <c r="B605" s="21">
        <v>0.33700000000000002</v>
      </c>
    </row>
    <row r="606" spans="1:2">
      <c r="A606" s="21">
        <v>17.972382330411097</v>
      </c>
      <c r="B606" s="21">
        <v>0.158</v>
      </c>
    </row>
    <row r="607" spans="1:2">
      <c r="A607" s="21">
        <v>18.002236786109457</v>
      </c>
      <c r="B607" s="21">
        <v>6.3E-2</v>
      </c>
    </row>
    <row r="608" spans="1:2">
      <c r="A608" s="21">
        <v>18.032091241807812</v>
      </c>
      <c r="B608" s="21">
        <v>0.03</v>
      </c>
    </row>
    <row r="609" spans="1:2">
      <c r="A609" s="21">
        <v>18.061945697506172</v>
      </c>
      <c r="B609" s="21">
        <v>-1.0999999999999999E-2</v>
      </c>
    </row>
    <row r="610" spans="1:2">
      <c r="A610" s="21">
        <v>18.091800153204527</v>
      </c>
      <c r="B610" s="21">
        <v>-5.8999999999999997E-2</v>
      </c>
    </row>
    <row r="611" spans="1:2">
      <c r="A611" s="21">
        <v>18.121654608902887</v>
      </c>
      <c r="B611" s="21">
        <v>-0.16600000000000001</v>
      </c>
    </row>
    <row r="612" spans="1:2">
      <c r="A612" s="21">
        <v>18.151509064601242</v>
      </c>
      <c r="B612" s="21">
        <v>-0.27</v>
      </c>
    </row>
    <row r="613" spans="1:2">
      <c r="A613" s="21">
        <v>18.181363520299602</v>
      </c>
      <c r="B613" s="21">
        <v>-0.27600000000000002</v>
      </c>
    </row>
    <row r="614" spans="1:2">
      <c r="A614" s="21">
        <v>18.211217975997958</v>
      </c>
      <c r="B614" s="21">
        <v>-0.31900000000000001</v>
      </c>
    </row>
    <row r="615" spans="1:2">
      <c r="A615" s="21">
        <v>18.241072431696313</v>
      </c>
      <c r="B615" s="21">
        <v>-0.35099999999999998</v>
      </c>
    </row>
    <row r="616" spans="1:2">
      <c r="A616" s="21">
        <v>18.270926887394673</v>
      </c>
      <c r="B616" s="21">
        <v>-0.36799999999999999</v>
      </c>
    </row>
    <row r="617" spans="1:2">
      <c r="A617" s="21">
        <v>18.300781343093028</v>
      </c>
      <c r="B617" s="21">
        <v>-0.34699999999999998</v>
      </c>
    </row>
    <row r="618" spans="1:2">
      <c r="A618" s="21">
        <v>18.330635798791388</v>
      </c>
      <c r="B618" s="21">
        <v>-0.313</v>
      </c>
    </row>
    <row r="619" spans="1:2">
      <c r="A619" s="21">
        <v>18.360490254489743</v>
      </c>
      <c r="B619" s="21">
        <v>-0.27800000000000002</v>
      </c>
    </row>
    <row r="620" spans="1:2">
      <c r="A620" s="21">
        <v>18.390344710188103</v>
      </c>
      <c r="B620" s="21">
        <v>-0.26700000000000002</v>
      </c>
    </row>
    <row r="621" spans="1:2">
      <c r="A621" s="21">
        <v>18.420199165886459</v>
      </c>
      <c r="B621" s="21">
        <v>-0.23899999999999999</v>
      </c>
    </row>
    <row r="622" spans="1:2">
      <c r="A622" s="21">
        <v>18.450053621584814</v>
      </c>
      <c r="B622" s="21">
        <v>-0.16900000000000001</v>
      </c>
    </row>
    <row r="623" spans="1:2">
      <c r="A623" s="21">
        <v>18.479908077283174</v>
      </c>
      <c r="B623" s="21">
        <v>-0.13300000000000001</v>
      </c>
    </row>
    <row r="624" spans="1:2">
      <c r="A624" s="21">
        <v>18.509762532981529</v>
      </c>
      <c r="B624" s="21">
        <v>-0.14000000000000001</v>
      </c>
    </row>
    <row r="625" spans="1:2">
      <c r="A625" s="21">
        <v>18.539616988679889</v>
      </c>
      <c r="B625" s="21">
        <v>-0.14399999999999999</v>
      </c>
    </row>
    <row r="626" spans="1:2">
      <c r="A626" s="21">
        <v>18.569471444378244</v>
      </c>
      <c r="B626" s="21">
        <v>-0.11899999999999999</v>
      </c>
    </row>
    <row r="627" spans="1:2">
      <c r="A627" s="21">
        <v>18.599325900076604</v>
      </c>
      <c r="B627" s="21">
        <v>-3.1E-2</v>
      </c>
    </row>
    <row r="628" spans="1:2">
      <c r="A628" s="21">
        <v>18.62918035577496</v>
      </c>
      <c r="B628" s="21">
        <v>7.9000000000000001E-2</v>
      </c>
    </row>
    <row r="629" spans="1:2">
      <c r="A629" s="21">
        <v>18.659034811473315</v>
      </c>
      <c r="B629" s="21">
        <v>0.20799999999999999</v>
      </c>
    </row>
    <row r="630" spans="1:2">
      <c r="A630" s="21">
        <v>18.688889267171675</v>
      </c>
      <c r="B630" s="21">
        <v>0.30399999999999999</v>
      </c>
    </row>
    <row r="631" spans="1:2">
      <c r="A631" s="21">
        <v>18.71874372287003</v>
      </c>
      <c r="B631" s="21">
        <v>0.36299999999999999</v>
      </c>
    </row>
    <row r="632" spans="1:2">
      <c r="A632" s="21">
        <v>18.74859817856839</v>
      </c>
      <c r="B632" s="21">
        <v>0.40699999999999997</v>
      </c>
    </row>
    <row r="633" spans="1:2">
      <c r="A633" s="21">
        <v>18.778452634266745</v>
      </c>
      <c r="B633" s="21">
        <v>0.441</v>
      </c>
    </row>
    <row r="634" spans="1:2">
      <c r="A634" s="21">
        <v>18.808307089965105</v>
      </c>
      <c r="B634" s="21">
        <v>0.50600000000000001</v>
      </c>
    </row>
    <row r="635" spans="1:2">
      <c r="A635" s="21">
        <v>18.838161545663461</v>
      </c>
      <c r="B635" s="21">
        <v>0.63900000000000001</v>
      </c>
    </row>
    <row r="636" spans="1:2">
      <c r="A636" s="21">
        <v>18.868016001361816</v>
      </c>
      <c r="B636" s="21">
        <v>0.75700000000000001</v>
      </c>
    </row>
    <row r="637" spans="1:2">
      <c r="A637" s="21">
        <v>18.897870457060176</v>
      </c>
      <c r="B637" s="21">
        <v>0.76700000000000002</v>
      </c>
    </row>
    <row r="638" spans="1:2">
      <c r="A638" s="21">
        <v>18.927724912758531</v>
      </c>
      <c r="B638" s="21">
        <v>0.751</v>
      </c>
    </row>
    <row r="639" spans="1:2">
      <c r="A639" s="21">
        <v>18.957579368456891</v>
      </c>
      <c r="B639" s="21">
        <v>0.83399999999999996</v>
      </c>
    </row>
    <row r="640" spans="1:2">
      <c r="A640" s="21">
        <v>18.987433824155246</v>
      </c>
      <c r="B640" s="21">
        <v>0.96599999999999997</v>
      </c>
    </row>
    <row r="641" spans="1:2">
      <c r="A641" s="21">
        <v>19.017288279853606</v>
      </c>
      <c r="B641" s="21">
        <v>1.042</v>
      </c>
    </row>
    <row r="642" spans="1:2">
      <c r="A642" s="21">
        <v>19.047142735551962</v>
      </c>
      <c r="B642" s="21">
        <v>1.147</v>
      </c>
    </row>
    <row r="643" spans="1:2">
      <c r="A643" s="21">
        <v>19.076997191250321</v>
      </c>
      <c r="B643" s="21">
        <v>1.262</v>
      </c>
    </row>
    <row r="644" spans="1:2">
      <c r="A644" s="21">
        <v>19.106851646948677</v>
      </c>
      <c r="B644" s="21">
        <v>1.353</v>
      </c>
    </row>
    <row r="645" spans="1:2">
      <c r="A645" s="21">
        <v>19.136706102647032</v>
      </c>
      <c r="B645" s="21">
        <v>1.399</v>
      </c>
    </row>
    <row r="646" spans="1:2">
      <c r="A646" s="21">
        <v>19.166560558345392</v>
      </c>
      <c r="B646" s="21">
        <v>1.4019999999999999</v>
      </c>
    </row>
    <row r="647" spans="1:2">
      <c r="A647" s="21">
        <v>19.196415014043748</v>
      </c>
      <c r="B647" s="21">
        <v>1.4670000000000001</v>
      </c>
    </row>
    <row r="648" spans="1:2">
      <c r="A648" s="21">
        <v>19.226269469742107</v>
      </c>
      <c r="B648" s="21">
        <v>1.585</v>
      </c>
    </row>
    <row r="649" spans="1:2">
      <c r="A649" s="21">
        <v>19.256123925440463</v>
      </c>
      <c r="B649" s="21">
        <v>1.6830000000000001</v>
      </c>
    </row>
    <row r="650" spans="1:2">
      <c r="A650" s="21">
        <v>19.285978381138822</v>
      </c>
      <c r="B650" s="21">
        <v>1.77</v>
      </c>
    </row>
    <row r="651" spans="1:2">
      <c r="A651" s="21">
        <v>19.315832836837178</v>
      </c>
      <c r="B651" s="21">
        <v>1.8380000000000001</v>
      </c>
    </row>
    <row r="652" spans="1:2">
      <c r="A652" s="21">
        <v>19.345687292535533</v>
      </c>
      <c r="B652" s="21">
        <v>1.9159999999999999</v>
      </c>
    </row>
    <row r="653" spans="1:2">
      <c r="A653" s="21">
        <v>19.375541748233893</v>
      </c>
      <c r="B653" s="21">
        <v>1.986</v>
      </c>
    </row>
    <row r="654" spans="1:2">
      <c r="A654" s="21">
        <v>19.405396203932249</v>
      </c>
      <c r="B654" s="21">
        <v>2.0030000000000001</v>
      </c>
    </row>
    <row r="655" spans="1:2">
      <c r="A655" s="21">
        <v>19.435250659630608</v>
      </c>
      <c r="B655" s="21">
        <v>1.984</v>
      </c>
    </row>
    <row r="656" spans="1:2">
      <c r="A656" s="21">
        <v>19.465105115328964</v>
      </c>
      <c r="B656" s="21">
        <v>2.0470000000000002</v>
      </c>
    </row>
    <row r="657" spans="1:2">
      <c r="A657" s="21">
        <v>19.494959571027323</v>
      </c>
      <c r="B657" s="21">
        <v>2.0870000000000002</v>
      </c>
    </row>
    <row r="658" spans="1:2">
      <c r="A658" s="21">
        <v>19.524814026725679</v>
      </c>
      <c r="B658" s="21">
        <v>2.1120000000000001</v>
      </c>
    </row>
    <row r="659" spans="1:2">
      <c r="A659" s="21">
        <v>19.554668482424034</v>
      </c>
      <c r="B659" s="21">
        <v>2.2170000000000001</v>
      </c>
    </row>
    <row r="660" spans="1:2">
      <c r="A660" s="21">
        <v>19.584522938122394</v>
      </c>
      <c r="B660" s="21">
        <v>2.2949999999999999</v>
      </c>
    </row>
    <row r="661" spans="1:2">
      <c r="A661" s="21">
        <v>19.61437739382075</v>
      </c>
      <c r="B661" s="21">
        <v>2.2040000000000002</v>
      </c>
    </row>
    <row r="662" spans="1:2">
      <c r="A662" s="21">
        <v>19.644231849519109</v>
      </c>
      <c r="B662" s="21">
        <v>2.0910000000000002</v>
      </c>
    </row>
    <row r="663" spans="1:2">
      <c r="A663" s="21">
        <v>19.674086305217465</v>
      </c>
      <c r="B663" s="21">
        <v>2.0409999999999999</v>
      </c>
    </row>
    <row r="664" spans="1:2">
      <c r="A664" s="21">
        <v>19.703940760915824</v>
      </c>
      <c r="B664" s="21">
        <v>1.964</v>
      </c>
    </row>
    <row r="665" spans="1:2">
      <c r="A665" s="21">
        <v>19.73379521661418</v>
      </c>
      <c r="B665" s="21">
        <v>1.8540000000000001</v>
      </c>
    </row>
    <row r="666" spans="1:2">
      <c r="A666" s="21">
        <v>19.763649672312539</v>
      </c>
      <c r="B666" s="21">
        <v>1.76</v>
      </c>
    </row>
    <row r="667" spans="1:2">
      <c r="A667" s="21">
        <v>19.793504128010895</v>
      </c>
      <c r="B667" s="21">
        <v>1.7130000000000001</v>
      </c>
    </row>
    <row r="668" spans="1:2">
      <c r="A668" s="21">
        <v>19.823358583709251</v>
      </c>
      <c r="B668" s="21">
        <v>1.6679999999999999</v>
      </c>
    </row>
    <row r="669" spans="1:2">
      <c r="A669" s="21">
        <v>19.85321303940761</v>
      </c>
      <c r="B669" s="21">
        <v>1.661</v>
      </c>
    </row>
    <row r="670" spans="1:2">
      <c r="A670" s="21">
        <v>19.883067495105966</v>
      </c>
      <c r="B670" s="21">
        <v>1.6359999999999999</v>
      </c>
    </row>
    <row r="671" spans="1:2">
      <c r="A671" s="21">
        <v>19.912921950804325</v>
      </c>
      <c r="B671" s="21">
        <v>1.65</v>
      </c>
    </row>
    <row r="672" spans="1:2">
      <c r="A672" s="21">
        <v>19.942776406502681</v>
      </c>
      <c r="B672" s="21">
        <v>1.746</v>
      </c>
    </row>
    <row r="673" spans="1:2">
      <c r="A673" s="21">
        <v>19.97263086220104</v>
      </c>
      <c r="B673" s="21">
        <v>1.829</v>
      </c>
    </row>
    <row r="674" spans="1:2">
      <c r="A674" s="21">
        <v>20.002485317899396</v>
      </c>
      <c r="B674" s="21">
        <v>1.877</v>
      </c>
    </row>
    <row r="675" spans="1:2">
      <c r="A675" s="21">
        <v>20.032339773597752</v>
      </c>
      <c r="B675" s="21">
        <v>1.919</v>
      </c>
    </row>
    <row r="676" spans="1:2">
      <c r="A676" s="21">
        <v>20.062194229296111</v>
      </c>
      <c r="B676" s="21">
        <v>1.944</v>
      </c>
    </row>
    <row r="677" spans="1:2">
      <c r="A677" s="21">
        <v>20.092048684994467</v>
      </c>
      <c r="B677" s="21">
        <v>1.893</v>
      </c>
    </row>
    <row r="678" spans="1:2">
      <c r="A678" s="21">
        <v>20.121903140692826</v>
      </c>
      <c r="B678" s="21">
        <v>1.8069999999999999</v>
      </c>
    </row>
    <row r="679" spans="1:2">
      <c r="A679" s="21">
        <v>20.151757596391182</v>
      </c>
      <c r="B679" s="21">
        <v>1.7230000000000001</v>
      </c>
    </row>
    <row r="680" spans="1:2">
      <c r="A680" s="21">
        <v>20.181612052089541</v>
      </c>
      <c r="B680" s="21">
        <v>1.506</v>
      </c>
    </row>
    <row r="681" spans="1:2">
      <c r="A681" s="21">
        <v>20.211466507787897</v>
      </c>
      <c r="B681" s="21">
        <v>1.0920000000000001</v>
      </c>
    </row>
    <row r="682" spans="1:2">
      <c r="A682" s="21">
        <v>20.241320963486253</v>
      </c>
      <c r="B682" s="21">
        <v>0.46600000000000003</v>
      </c>
    </row>
    <row r="683" spans="1:2">
      <c r="A683" s="21">
        <v>20.271175419184612</v>
      </c>
      <c r="B683" s="21">
        <v>-0.24399999999999999</v>
      </c>
    </row>
    <row r="684" spans="1:2">
      <c r="A684" s="21">
        <v>20.301029874882968</v>
      </c>
      <c r="B684" s="21">
        <v>-1.004</v>
      </c>
    </row>
    <row r="685" spans="1:2">
      <c r="A685" s="21">
        <v>20.330884330581327</v>
      </c>
      <c r="B685" s="21">
        <v>-1.8460000000000001</v>
      </c>
    </row>
    <row r="686" spans="1:2">
      <c r="A686" s="21">
        <v>20.360738786279683</v>
      </c>
      <c r="B686" s="21">
        <v>-2.7029999999999998</v>
      </c>
    </row>
    <row r="687" spans="1:2">
      <c r="A687" s="21">
        <v>20.390593241978042</v>
      </c>
      <c r="B687" s="21">
        <v>-3.5190000000000001</v>
      </c>
    </row>
    <row r="688" spans="1:2">
      <c r="A688" s="21">
        <v>20.420447697676398</v>
      </c>
      <c r="B688" s="21">
        <v>-4.2469999999999999</v>
      </c>
    </row>
    <row r="689" spans="1:2">
      <c r="A689" s="21">
        <v>20.450302153374757</v>
      </c>
      <c r="B689" s="21">
        <v>-4.8250000000000002</v>
      </c>
    </row>
    <row r="690" spans="1:2">
      <c r="A690" s="21">
        <v>20.480156609073113</v>
      </c>
      <c r="B690" s="21">
        <v>-5.2679999999999998</v>
      </c>
    </row>
    <row r="691" spans="1:2">
      <c r="A691" s="21">
        <v>20.510011064771469</v>
      </c>
      <c r="B691" s="21">
        <v>-5.5289999999999999</v>
      </c>
    </row>
    <row r="692" spans="1:2">
      <c r="A692" s="21">
        <v>20.539865520469828</v>
      </c>
      <c r="B692" s="21">
        <v>-5.6079999999999997</v>
      </c>
    </row>
    <row r="693" spans="1:2">
      <c r="A693" s="21">
        <v>20.569719976168184</v>
      </c>
      <c r="B693" s="21">
        <v>-5.4729999999999999</v>
      </c>
    </row>
    <row r="694" spans="1:2">
      <c r="A694" s="21">
        <v>20.599574431866543</v>
      </c>
      <c r="B694" s="21">
        <v>-5.1449999999999996</v>
      </c>
    </row>
    <row r="695" spans="1:2">
      <c r="A695" s="21">
        <v>20.629428887564899</v>
      </c>
      <c r="B695" s="21">
        <v>-4.6820000000000004</v>
      </c>
    </row>
    <row r="696" spans="1:2">
      <c r="A696" s="21">
        <v>20.659283343263258</v>
      </c>
      <c r="B696" s="21">
        <v>-4.0030000000000001</v>
      </c>
    </row>
    <row r="697" spans="1:2">
      <c r="A697" s="21">
        <v>20.689137798961614</v>
      </c>
      <c r="B697" s="21">
        <v>-3.13</v>
      </c>
    </row>
    <row r="698" spans="1:2">
      <c r="A698" s="21">
        <v>20.71899225465997</v>
      </c>
      <c r="B698" s="21">
        <v>-2.149</v>
      </c>
    </row>
    <row r="699" spans="1:2">
      <c r="A699" s="21">
        <v>20.748846710358329</v>
      </c>
      <c r="B699" s="21">
        <v>-1.048</v>
      </c>
    </row>
    <row r="700" spans="1:2">
      <c r="A700" s="21">
        <v>20.778701166056685</v>
      </c>
      <c r="B700" s="21">
        <v>0.1</v>
      </c>
    </row>
    <row r="701" spans="1:2">
      <c r="A701" s="21">
        <v>20.808555621755044</v>
      </c>
      <c r="B701" s="21">
        <v>1.339</v>
      </c>
    </row>
    <row r="702" spans="1:2">
      <c r="A702" s="21">
        <v>20.8384100774534</v>
      </c>
      <c r="B702" s="21">
        <v>2.613</v>
      </c>
    </row>
    <row r="703" spans="1:2">
      <c r="A703" s="21">
        <v>20.868264533151759</v>
      </c>
      <c r="B703" s="21">
        <v>3.843</v>
      </c>
    </row>
    <row r="704" spans="1:2">
      <c r="A704" s="21">
        <v>20.898118988850115</v>
      </c>
      <c r="B704" s="21">
        <v>5.008</v>
      </c>
    </row>
    <row r="705" spans="1:2">
      <c r="A705" s="21">
        <v>20.927973444548471</v>
      </c>
      <c r="B705" s="21">
        <v>6.1239999999999997</v>
      </c>
    </row>
    <row r="706" spans="1:2">
      <c r="A706" s="21">
        <v>20.95782790024683</v>
      </c>
      <c r="B706" s="21">
        <v>7.1189999999999998</v>
      </c>
    </row>
    <row r="707" spans="1:2">
      <c r="A707" s="21">
        <v>20.987682355945186</v>
      </c>
      <c r="B707" s="21">
        <v>8.0299999999999994</v>
      </c>
    </row>
    <row r="708" spans="1:2">
      <c r="A708" s="21">
        <v>21.017536811643545</v>
      </c>
      <c r="B708" s="21">
        <v>8.8859999999999992</v>
      </c>
    </row>
    <row r="709" spans="1:2">
      <c r="A709" s="21">
        <v>21.047391267341901</v>
      </c>
      <c r="B709" s="21">
        <v>9.6180000000000003</v>
      </c>
    </row>
    <row r="710" spans="1:2">
      <c r="A710" s="21">
        <v>21.07724572304026</v>
      </c>
      <c r="B710" s="21">
        <v>10.25</v>
      </c>
    </row>
    <row r="711" spans="1:2">
      <c r="A711" s="21">
        <v>21.107100178738616</v>
      </c>
      <c r="B711" s="21">
        <v>10.750999999999999</v>
      </c>
    </row>
    <row r="712" spans="1:2">
      <c r="A712" s="21">
        <v>21.136954634436975</v>
      </c>
      <c r="B712" s="21">
        <v>11.183999999999999</v>
      </c>
    </row>
    <row r="713" spans="1:2">
      <c r="A713" s="21">
        <v>21.166809090135331</v>
      </c>
      <c r="B713" s="21">
        <v>11.488</v>
      </c>
    </row>
    <row r="714" spans="1:2">
      <c r="A714" s="21">
        <v>21.196663545833687</v>
      </c>
      <c r="B714" s="21">
        <v>11.62</v>
      </c>
    </row>
    <row r="715" spans="1:2">
      <c r="A715" s="21">
        <v>21.226518001532046</v>
      </c>
      <c r="B715" s="21">
        <v>11.67</v>
      </c>
    </row>
    <row r="716" spans="1:2">
      <c r="A716" s="21">
        <v>21.256372457230402</v>
      </c>
      <c r="B716" s="21">
        <v>11.587</v>
      </c>
    </row>
    <row r="717" spans="1:2">
      <c r="A717" s="21">
        <v>21.286226912928761</v>
      </c>
      <c r="B717" s="21">
        <v>11.433999999999999</v>
      </c>
    </row>
    <row r="718" spans="1:2">
      <c r="A718" s="21">
        <v>21.316081368627117</v>
      </c>
      <c r="B718" s="21">
        <v>11.282</v>
      </c>
    </row>
    <row r="719" spans="1:2">
      <c r="A719" s="21">
        <v>21.345935824325476</v>
      </c>
      <c r="B719" s="21">
        <v>11.023</v>
      </c>
    </row>
    <row r="720" spans="1:2">
      <c r="A720" s="21">
        <v>21.375790280023832</v>
      </c>
      <c r="B720" s="21">
        <v>10.625</v>
      </c>
    </row>
    <row r="721" spans="1:2">
      <c r="A721" s="21">
        <v>21.405644735722188</v>
      </c>
      <c r="B721" s="21">
        <v>10.228</v>
      </c>
    </row>
    <row r="722" spans="1:2">
      <c r="A722" s="21">
        <v>21.435499191420547</v>
      </c>
      <c r="B722" s="21">
        <v>9.8729999999999993</v>
      </c>
    </row>
    <row r="723" spans="1:2">
      <c r="A723" s="21">
        <v>21.465353647118903</v>
      </c>
      <c r="B723" s="21">
        <v>9.452</v>
      </c>
    </row>
    <row r="724" spans="1:2">
      <c r="A724" s="21">
        <v>21.495208102817262</v>
      </c>
      <c r="B724" s="21">
        <v>8.9730000000000008</v>
      </c>
    </row>
    <row r="725" spans="1:2">
      <c r="A725" s="21">
        <v>21.525062558515618</v>
      </c>
      <c r="B725" s="21">
        <v>8.4510000000000005</v>
      </c>
    </row>
    <row r="726" spans="1:2">
      <c r="A726" s="21">
        <v>21.554917014213977</v>
      </c>
      <c r="B726" s="21">
        <v>7.8869999999999996</v>
      </c>
    </row>
    <row r="727" spans="1:2">
      <c r="A727" s="21">
        <v>21.584771469912333</v>
      </c>
      <c r="B727" s="21">
        <v>7.2750000000000004</v>
      </c>
    </row>
    <row r="728" spans="1:2">
      <c r="A728" s="21">
        <v>21.614625925610689</v>
      </c>
      <c r="B728" s="21">
        <v>6.726</v>
      </c>
    </row>
    <row r="729" spans="1:2">
      <c r="A729" s="21">
        <v>21.644480381309048</v>
      </c>
      <c r="B729" s="21">
        <v>6.2590000000000003</v>
      </c>
    </row>
    <row r="730" spans="1:2">
      <c r="A730" s="21">
        <v>21.674334837007404</v>
      </c>
      <c r="B730" s="21">
        <v>5.7919999999999998</v>
      </c>
    </row>
    <row r="731" spans="1:2">
      <c r="A731" s="21">
        <v>21.704189292705763</v>
      </c>
      <c r="B731" s="21">
        <v>5.3330000000000002</v>
      </c>
    </row>
    <row r="732" spans="1:2">
      <c r="A732" s="21">
        <v>21.734043748404119</v>
      </c>
      <c r="B732" s="21">
        <v>4.867</v>
      </c>
    </row>
    <row r="733" spans="1:2">
      <c r="A733" s="21">
        <v>21.763898204102478</v>
      </c>
      <c r="B733" s="21">
        <v>4.4550000000000001</v>
      </c>
    </row>
    <row r="734" spans="1:2">
      <c r="A734" s="21">
        <v>21.793752659800834</v>
      </c>
      <c r="B734" s="21">
        <v>3.996</v>
      </c>
    </row>
    <row r="735" spans="1:2">
      <c r="A735" s="21">
        <v>21.82360711549919</v>
      </c>
      <c r="B735" s="21">
        <v>3.5419999999999998</v>
      </c>
    </row>
    <row r="736" spans="1:2">
      <c r="A736" s="21">
        <v>21.853461571197549</v>
      </c>
      <c r="B736" s="21">
        <v>3.14</v>
      </c>
    </row>
    <row r="737" spans="1:2">
      <c r="A737" s="21">
        <v>21.883316026895905</v>
      </c>
      <c r="B737" s="21">
        <v>2.7749999999999999</v>
      </c>
    </row>
    <row r="738" spans="1:2">
      <c r="A738" s="21">
        <v>21.913170482594264</v>
      </c>
      <c r="B738" s="21">
        <v>2.4119999999999999</v>
      </c>
    </row>
    <row r="739" spans="1:2">
      <c r="A739" s="21">
        <v>21.94302493829262</v>
      </c>
      <c r="B739" s="21">
        <v>2.036</v>
      </c>
    </row>
    <row r="740" spans="1:2">
      <c r="A740" s="21">
        <v>21.972879393990979</v>
      </c>
      <c r="B740" s="21">
        <v>1.6859999999999999</v>
      </c>
    </row>
    <row r="741" spans="1:2">
      <c r="A741" s="21">
        <v>22.002733849689335</v>
      </c>
      <c r="B741" s="21">
        <v>1.4079999999999999</v>
      </c>
    </row>
    <row r="742" spans="1:2">
      <c r="A742" s="21">
        <v>22.032588305387694</v>
      </c>
      <c r="B742" s="21">
        <v>1.1679999999999999</v>
      </c>
    </row>
    <row r="743" spans="1:2">
      <c r="A743" s="21">
        <v>22.06244276108605</v>
      </c>
      <c r="B743" s="21">
        <v>0.88100000000000001</v>
      </c>
    </row>
    <row r="744" spans="1:2">
      <c r="A744" s="21">
        <v>22.092297216784406</v>
      </c>
      <c r="B744" s="21">
        <v>0.60199999999999998</v>
      </c>
    </row>
    <row r="745" spans="1:2">
      <c r="A745" s="21">
        <v>22.122151672482765</v>
      </c>
      <c r="B745" s="21">
        <v>0.32800000000000001</v>
      </c>
    </row>
    <row r="746" spans="1:2">
      <c r="A746" s="21">
        <v>22.152006128181121</v>
      </c>
      <c r="B746" s="21">
        <v>0.13</v>
      </c>
    </row>
    <row r="747" spans="1:2">
      <c r="A747" s="21">
        <v>22.18186058387948</v>
      </c>
      <c r="B747" s="21">
        <v>-4.3999999999999997E-2</v>
      </c>
    </row>
    <row r="748" spans="1:2">
      <c r="A748" s="21">
        <v>22.211715039577836</v>
      </c>
      <c r="B748" s="21">
        <v>-0.27900000000000003</v>
      </c>
    </row>
    <row r="749" spans="1:2">
      <c r="A749" s="21">
        <v>22.241569495276195</v>
      </c>
      <c r="B749" s="21">
        <v>-0.48899999999999999</v>
      </c>
    </row>
    <row r="750" spans="1:2">
      <c r="A750" s="21">
        <v>22.271423950974551</v>
      </c>
      <c r="B750" s="21">
        <v>-0.68700000000000006</v>
      </c>
    </row>
    <row r="751" spans="1:2">
      <c r="A751" s="21">
        <v>22.301278406672907</v>
      </c>
      <c r="B751" s="21">
        <v>-0.873</v>
      </c>
    </row>
    <row r="752" spans="1:2">
      <c r="A752" s="21">
        <v>22.331132862371266</v>
      </c>
      <c r="B752" s="21">
        <v>-1.0229999999999999</v>
      </c>
    </row>
    <row r="753" spans="1:2">
      <c r="A753" s="21">
        <v>22.360987318069622</v>
      </c>
      <c r="B753" s="21">
        <v>-1.1779999999999999</v>
      </c>
    </row>
    <row r="754" spans="1:2">
      <c r="A754" s="21">
        <v>22.390841773767981</v>
      </c>
      <c r="B754" s="21">
        <v>-1.2769999999999999</v>
      </c>
    </row>
    <row r="755" spans="1:2">
      <c r="A755" s="21">
        <v>22.420696229466337</v>
      </c>
      <c r="B755" s="21">
        <v>-1.3520000000000001</v>
      </c>
    </row>
    <row r="756" spans="1:2">
      <c r="A756" s="21">
        <v>22.450550685164696</v>
      </c>
      <c r="B756" s="21">
        <v>-1.4930000000000001</v>
      </c>
    </row>
    <row r="757" spans="1:2">
      <c r="A757" s="21">
        <v>22.480405140863052</v>
      </c>
      <c r="B757" s="21">
        <v>-1.677</v>
      </c>
    </row>
    <row r="758" spans="1:2">
      <c r="A758" s="21">
        <v>22.510259596561408</v>
      </c>
      <c r="B758" s="21">
        <v>-1.7849999999999999</v>
      </c>
    </row>
    <row r="759" spans="1:2">
      <c r="A759" s="21">
        <v>22.540114052259767</v>
      </c>
      <c r="B759" s="21">
        <v>-1.859</v>
      </c>
    </row>
    <row r="760" spans="1:2">
      <c r="A760" s="21">
        <v>22.569968507958123</v>
      </c>
      <c r="B760" s="21">
        <v>-1.968</v>
      </c>
    </row>
    <row r="761" spans="1:2">
      <c r="A761" s="21">
        <v>22.599822963656482</v>
      </c>
      <c r="B761" s="21">
        <v>-2.0190000000000001</v>
      </c>
    </row>
    <row r="762" spans="1:2">
      <c r="A762" s="21">
        <v>22.629677419354838</v>
      </c>
      <c r="B762" s="21">
        <v>-1.9430000000000001</v>
      </c>
    </row>
    <row r="763" spans="1:2">
      <c r="A763" s="21">
        <v>22.659531875053197</v>
      </c>
      <c r="B763" s="21">
        <v>-1.91</v>
      </c>
    </row>
    <row r="764" spans="1:2">
      <c r="A764" s="21">
        <v>22.689386330751553</v>
      </c>
      <c r="B764" s="21">
        <v>-2.012</v>
      </c>
    </row>
    <row r="765" spans="1:2">
      <c r="A765" s="21">
        <v>22.719240786449912</v>
      </c>
      <c r="B765" s="21">
        <v>-2.1459999999999999</v>
      </c>
    </row>
    <row r="766" spans="1:2">
      <c r="A766" s="21">
        <v>22.749095242148268</v>
      </c>
      <c r="B766" s="21">
        <v>-2.2210000000000001</v>
      </c>
    </row>
    <row r="767" spans="1:2">
      <c r="A767" s="21">
        <v>22.778949697846624</v>
      </c>
      <c r="B767" s="21">
        <v>-2.2160000000000002</v>
      </c>
    </row>
    <row r="768" spans="1:2">
      <c r="A768" s="21">
        <v>22.808804153544983</v>
      </c>
      <c r="B768" s="21">
        <v>-2.2599999999999998</v>
      </c>
    </row>
    <row r="769" spans="1:2">
      <c r="A769" s="21">
        <v>22.838658609243339</v>
      </c>
      <c r="B769" s="21">
        <v>-2.33</v>
      </c>
    </row>
    <row r="770" spans="1:2">
      <c r="A770" s="21">
        <v>22.868513064941698</v>
      </c>
      <c r="B770" s="21">
        <v>-2.31</v>
      </c>
    </row>
    <row r="771" spans="1:2">
      <c r="A771" s="21">
        <v>22.898367520640054</v>
      </c>
      <c r="B771" s="21">
        <v>-2.371</v>
      </c>
    </row>
    <row r="772" spans="1:2">
      <c r="A772" s="21">
        <v>22.928221976338413</v>
      </c>
      <c r="B772" s="21">
        <v>-2.4580000000000002</v>
      </c>
    </row>
    <row r="773" spans="1:2">
      <c r="A773" s="21">
        <v>22.958076432036769</v>
      </c>
      <c r="B773" s="21">
        <v>-2.5</v>
      </c>
    </row>
    <row r="774" spans="1:2">
      <c r="A774" s="21">
        <v>22.987930887735125</v>
      </c>
      <c r="B774" s="21">
        <v>-2.5939999999999999</v>
      </c>
    </row>
    <row r="775" spans="1:2">
      <c r="A775" s="21">
        <v>23.017785343433484</v>
      </c>
      <c r="B775" s="21">
        <v>-2.7</v>
      </c>
    </row>
    <row r="776" spans="1:2">
      <c r="A776" s="21">
        <v>23.04763979913184</v>
      </c>
      <c r="B776" s="21">
        <v>-2.7770000000000001</v>
      </c>
    </row>
    <row r="777" spans="1:2">
      <c r="A777" s="21">
        <v>23.077494254830199</v>
      </c>
      <c r="B777" s="21">
        <v>-2.8180000000000001</v>
      </c>
    </row>
    <row r="778" spans="1:2">
      <c r="A778" s="21">
        <v>23.107348710528555</v>
      </c>
      <c r="B778" s="21">
        <v>-2.9009999999999998</v>
      </c>
    </row>
    <row r="779" spans="1:2">
      <c r="A779" s="21">
        <v>23.137203166226914</v>
      </c>
      <c r="B779" s="21">
        <v>-2.9870000000000001</v>
      </c>
    </row>
    <row r="780" spans="1:2">
      <c r="A780" s="21">
        <v>23.16705762192527</v>
      </c>
      <c r="B780" s="21">
        <v>-3.0510000000000002</v>
      </c>
    </row>
    <row r="781" spans="1:2">
      <c r="A781" s="21">
        <v>23.196912077623626</v>
      </c>
      <c r="B781" s="21">
        <v>-3.1190000000000002</v>
      </c>
    </row>
    <row r="782" spans="1:2">
      <c r="A782" s="21">
        <v>23.226766533321985</v>
      </c>
      <c r="B782" s="21">
        <v>-3.1659999999999999</v>
      </c>
    </row>
    <row r="783" spans="1:2">
      <c r="A783" s="21">
        <v>23.256620989020341</v>
      </c>
      <c r="B783" s="21">
        <v>-3.1850000000000001</v>
      </c>
    </row>
    <row r="784" spans="1:2">
      <c r="A784" s="21">
        <v>23.2864754447187</v>
      </c>
      <c r="B784" s="21">
        <v>-3.2269999999999999</v>
      </c>
    </row>
    <row r="785" spans="1:2">
      <c r="A785" s="21">
        <v>23.316329900417056</v>
      </c>
      <c r="B785" s="21">
        <v>-3.2610000000000001</v>
      </c>
    </row>
    <row r="786" spans="1:2">
      <c r="A786" s="21">
        <v>23.346184356115415</v>
      </c>
      <c r="B786" s="21">
        <v>-3.3220000000000001</v>
      </c>
    </row>
    <row r="787" spans="1:2">
      <c r="A787" s="21">
        <v>23.376038811813771</v>
      </c>
      <c r="B787" s="21">
        <v>-3.3450000000000002</v>
      </c>
    </row>
    <row r="788" spans="1:2">
      <c r="A788" s="21">
        <v>23.405893267512131</v>
      </c>
      <c r="B788" s="21">
        <v>-3.3290000000000002</v>
      </c>
    </row>
    <row r="789" spans="1:2">
      <c r="A789" s="21">
        <v>23.435747723210486</v>
      </c>
      <c r="B789" s="21">
        <v>-3.3889999999999998</v>
      </c>
    </row>
    <row r="790" spans="1:2">
      <c r="A790" s="21">
        <v>23.465602178908842</v>
      </c>
      <c r="B790" s="21">
        <v>-3.5249999999999999</v>
      </c>
    </row>
    <row r="791" spans="1:2">
      <c r="A791" s="21">
        <v>23.495456634607201</v>
      </c>
      <c r="B791" s="21">
        <v>-3.6139999999999999</v>
      </c>
    </row>
    <row r="792" spans="1:2">
      <c r="A792" s="21">
        <v>23.525311090305557</v>
      </c>
      <c r="B792" s="21">
        <v>-3.6309999999999998</v>
      </c>
    </row>
    <row r="793" spans="1:2">
      <c r="A793" s="21">
        <v>23.555165546003916</v>
      </c>
      <c r="B793" s="21">
        <v>-3.66</v>
      </c>
    </row>
    <row r="794" spans="1:2">
      <c r="A794" s="21">
        <v>23.585020001702272</v>
      </c>
      <c r="B794" s="21">
        <v>-3.7290000000000001</v>
      </c>
    </row>
    <row r="795" spans="1:2">
      <c r="A795" s="21">
        <v>23.614874457400632</v>
      </c>
      <c r="B795" s="21">
        <v>-3.7879999999999998</v>
      </c>
    </row>
    <row r="796" spans="1:2">
      <c r="A796" s="21">
        <v>23.644728913098987</v>
      </c>
      <c r="B796" s="21">
        <v>-3.778</v>
      </c>
    </row>
    <row r="797" spans="1:2">
      <c r="A797" s="21">
        <v>23.674583368797343</v>
      </c>
      <c r="B797" s="21">
        <v>-3.7280000000000002</v>
      </c>
    </row>
    <row r="798" spans="1:2">
      <c r="A798" s="21">
        <v>23.704437824495702</v>
      </c>
      <c r="B798" s="21">
        <v>-3.7480000000000002</v>
      </c>
    </row>
    <row r="799" spans="1:2">
      <c r="A799" s="21">
        <v>23.734292280194058</v>
      </c>
      <c r="B799" s="21">
        <v>-3.7679999999999998</v>
      </c>
    </row>
    <row r="800" spans="1:2">
      <c r="A800" s="21">
        <v>23.764146735892417</v>
      </c>
      <c r="B800" s="21">
        <v>-3.8159999999999998</v>
      </c>
    </row>
    <row r="801" spans="1:2">
      <c r="A801" s="21">
        <v>23.794001191590773</v>
      </c>
      <c r="B801" s="21">
        <v>-3.9180000000000001</v>
      </c>
    </row>
    <row r="802" spans="1:2">
      <c r="A802" s="21">
        <v>23.823855647289133</v>
      </c>
      <c r="B802" s="21">
        <v>-4.1269999999999998</v>
      </c>
    </row>
    <row r="803" spans="1:2">
      <c r="A803" s="21">
        <v>23.853710102987488</v>
      </c>
      <c r="B803" s="21">
        <v>-4.5339999999999998</v>
      </c>
    </row>
    <row r="804" spans="1:2">
      <c r="A804" s="21">
        <v>23.883564558685844</v>
      </c>
      <c r="B804" s="21">
        <v>-5.258</v>
      </c>
    </row>
    <row r="805" spans="1:2">
      <c r="A805" s="21">
        <v>23.913419014384203</v>
      </c>
      <c r="B805" s="21">
        <v>-6.4160000000000004</v>
      </c>
    </row>
    <row r="806" spans="1:2">
      <c r="A806" s="21">
        <v>23.943273470082559</v>
      </c>
      <c r="B806" s="21">
        <v>-7.9630000000000001</v>
      </c>
    </row>
    <row r="807" spans="1:2">
      <c r="A807" s="21">
        <v>23.973127925780918</v>
      </c>
      <c r="B807" s="21">
        <v>-9.9039999999999999</v>
      </c>
    </row>
    <row r="808" spans="1:2">
      <c r="A808" s="21">
        <v>24.002982381479274</v>
      </c>
      <c r="B808" s="21">
        <v>-12.146000000000001</v>
      </c>
    </row>
    <row r="809" spans="1:2">
      <c r="A809" s="21">
        <v>24.032836837177634</v>
      </c>
      <c r="B809" s="21">
        <v>-14.446999999999999</v>
      </c>
    </row>
    <row r="810" spans="1:2">
      <c r="A810" s="21">
        <v>24.062691292875989</v>
      </c>
      <c r="B810" s="21">
        <v>-16.48</v>
      </c>
    </row>
    <row r="811" spans="1:2">
      <c r="A811" s="21">
        <v>24.092545748574349</v>
      </c>
      <c r="B811" s="21">
        <v>-18.202000000000002</v>
      </c>
    </row>
    <row r="812" spans="1:2">
      <c r="A812" s="21">
        <v>24.122400204272704</v>
      </c>
      <c r="B812" s="21">
        <v>-19.523</v>
      </c>
    </row>
    <row r="813" spans="1:2">
      <c r="A813" s="21">
        <v>24.15225465997106</v>
      </c>
      <c r="B813" s="21">
        <v>-20.262</v>
      </c>
    </row>
    <row r="814" spans="1:2">
      <c r="A814" s="21">
        <v>24.182109115669419</v>
      </c>
      <c r="B814" s="21">
        <v>-20.452999999999999</v>
      </c>
    </row>
    <row r="815" spans="1:2">
      <c r="A815" s="21">
        <v>24.211963571367775</v>
      </c>
      <c r="B815" s="21">
        <v>-20.198</v>
      </c>
    </row>
    <row r="816" spans="1:2">
      <c r="A816" s="21">
        <v>24.241818027066135</v>
      </c>
      <c r="B816" s="21">
        <v>-19.584</v>
      </c>
    </row>
    <row r="817" spans="1:2">
      <c r="A817" s="21">
        <v>24.27167248276449</v>
      </c>
      <c r="B817" s="21">
        <v>-18.617000000000001</v>
      </c>
    </row>
    <row r="818" spans="1:2">
      <c r="A818" s="21">
        <v>24.30152693846285</v>
      </c>
      <c r="B818" s="21">
        <v>-17.263000000000002</v>
      </c>
    </row>
    <row r="819" spans="1:2">
      <c r="A819" s="21">
        <v>24.331381394161205</v>
      </c>
      <c r="B819" s="21">
        <v>-15.666</v>
      </c>
    </row>
    <row r="820" spans="1:2">
      <c r="A820" s="21">
        <v>24.361235849859561</v>
      </c>
      <c r="B820" s="21">
        <v>-13.92</v>
      </c>
    </row>
    <row r="821" spans="1:2">
      <c r="A821" s="21">
        <v>24.39109030555792</v>
      </c>
      <c r="B821" s="21">
        <v>-12.009</v>
      </c>
    </row>
    <row r="822" spans="1:2">
      <c r="A822" s="21">
        <v>24.420944761256276</v>
      </c>
      <c r="B822" s="21">
        <v>-10.041</v>
      </c>
    </row>
    <row r="823" spans="1:2">
      <c r="A823" s="21">
        <v>24.450799216954636</v>
      </c>
      <c r="B823" s="21">
        <v>-8.0239999999999991</v>
      </c>
    </row>
    <row r="824" spans="1:2">
      <c r="A824" s="21">
        <v>24.480653672652991</v>
      </c>
      <c r="B824" s="21">
        <v>-5.9770000000000003</v>
      </c>
    </row>
    <row r="825" spans="1:2">
      <c r="A825" s="21">
        <v>24.510508128351351</v>
      </c>
      <c r="B825" s="21">
        <v>-3.976</v>
      </c>
    </row>
    <row r="826" spans="1:2">
      <c r="A826" s="21">
        <v>24.540362584049706</v>
      </c>
      <c r="B826" s="21">
        <v>-2.0030000000000001</v>
      </c>
    </row>
    <row r="827" spans="1:2">
      <c r="A827" s="21">
        <v>24.570217039748062</v>
      </c>
      <c r="B827" s="21">
        <v>-9.8000000000000004E-2</v>
      </c>
    </row>
    <row r="828" spans="1:2">
      <c r="A828" s="21">
        <v>24.600071495446421</v>
      </c>
      <c r="B828" s="21">
        <v>1.7709999999999999</v>
      </c>
    </row>
    <row r="829" spans="1:2">
      <c r="A829" s="21">
        <v>24.629925951144777</v>
      </c>
      <c r="B829" s="21">
        <v>3.492</v>
      </c>
    </row>
    <row r="830" spans="1:2">
      <c r="A830" s="21">
        <v>24.659780406843137</v>
      </c>
      <c r="B830" s="21">
        <v>5.1189999999999998</v>
      </c>
    </row>
    <row r="831" spans="1:2">
      <c r="A831" s="21">
        <v>24.689634862541492</v>
      </c>
      <c r="B831" s="21">
        <v>6.6070000000000002</v>
      </c>
    </row>
    <row r="832" spans="1:2">
      <c r="A832" s="21">
        <v>24.719489318239852</v>
      </c>
      <c r="B832" s="21">
        <v>7.89</v>
      </c>
    </row>
    <row r="833" spans="1:2">
      <c r="A833" s="21">
        <v>24.749343773938207</v>
      </c>
      <c r="B833" s="21">
        <v>9.0660000000000007</v>
      </c>
    </row>
    <row r="834" spans="1:2">
      <c r="A834" s="21">
        <v>24.779198229636563</v>
      </c>
      <c r="B834" s="21">
        <v>10.101000000000001</v>
      </c>
    </row>
    <row r="835" spans="1:2">
      <c r="A835" s="21">
        <v>24.809052685334922</v>
      </c>
      <c r="B835" s="21">
        <v>11.074</v>
      </c>
    </row>
    <row r="836" spans="1:2">
      <c r="A836" s="21">
        <v>24.838907141033278</v>
      </c>
      <c r="B836" s="21">
        <v>11.926</v>
      </c>
    </row>
    <row r="837" spans="1:2">
      <c r="A837" s="21">
        <v>24.868761596731638</v>
      </c>
      <c r="B837" s="21">
        <v>12.641999999999999</v>
      </c>
    </row>
    <row r="838" spans="1:2">
      <c r="A838" s="21">
        <v>24.898616052429993</v>
      </c>
      <c r="B838" s="21">
        <v>13.125999999999999</v>
      </c>
    </row>
    <row r="839" spans="1:2">
      <c r="A839" s="21">
        <v>24.928470508128353</v>
      </c>
      <c r="B839" s="21">
        <v>13.474</v>
      </c>
    </row>
    <row r="840" spans="1:2">
      <c r="A840" s="21">
        <v>24.958324963826708</v>
      </c>
      <c r="B840" s="21">
        <v>13.778</v>
      </c>
    </row>
    <row r="841" spans="1:2">
      <c r="A841" s="21">
        <v>24.988179419525068</v>
      </c>
      <c r="B841" s="21">
        <v>13.968</v>
      </c>
    </row>
    <row r="842" spans="1:2">
      <c r="A842" s="21">
        <v>25.018033875223423</v>
      </c>
      <c r="B842" s="21">
        <v>13.99</v>
      </c>
    </row>
    <row r="843" spans="1:2">
      <c r="A843" s="21">
        <v>25.047888330921779</v>
      </c>
      <c r="B843" s="21">
        <v>13.939</v>
      </c>
    </row>
    <row r="844" spans="1:2">
      <c r="A844" s="21">
        <v>25.077742786620139</v>
      </c>
      <c r="B844" s="21">
        <v>13.846</v>
      </c>
    </row>
    <row r="845" spans="1:2">
      <c r="A845" s="21">
        <v>25.107597242318494</v>
      </c>
      <c r="B845" s="21">
        <v>13.635999999999999</v>
      </c>
    </row>
    <row r="846" spans="1:2">
      <c r="A846" s="21">
        <v>25.137451698016854</v>
      </c>
      <c r="B846" s="21">
        <v>13.362</v>
      </c>
    </row>
    <row r="847" spans="1:2">
      <c r="A847" s="21">
        <v>25.167306153715209</v>
      </c>
      <c r="B847" s="21">
        <v>13.052</v>
      </c>
    </row>
    <row r="848" spans="1:2">
      <c r="A848" s="21">
        <v>25.197160609413569</v>
      </c>
      <c r="B848" s="21">
        <v>12.648999999999999</v>
      </c>
    </row>
    <row r="849" spans="1:2">
      <c r="A849" s="21">
        <v>25.227015065111924</v>
      </c>
      <c r="B849" s="21">
        <v>12.178000000000001</v>
      </c>
    </row>
    <row r="850" spans="1:2">
      <c r="A850" s="21">
        <v>25.25686952081028</v>
      </c>
      <c r="B850" s="21">
        <v>11.685</v>
      </c>
    </row>
    <row r="851" spans="1:2">
      <c r="A851" s="21">
        <v>25.28672397650864</v>
      </c>
      <c r="B851" s="21">
        <v>11.156000000000001</v>
      </c>
    </row>
    <row r="852" spans="1:2">
      <c r="A852" s="21">
        <v>25.316578432206995</v>
      </c>
      <c r="B852" s="21">
        <v>10.605</v>
      </c>
    </row>
    <row r="853" spans="1:2">
      <c r="A853" s="21">
        <v>25.346432887905355</v>
      </c>
      <c r="B853" s="21">
        <v>10.032999999999999</v>
      </c>
    </row>
    <row r="854" spans="1:2">
      <c r="A854" s="21">
        <v>25.37628734360371</v>
      </c>
      <c r="B854" s="21">
        <v>9.3759999999999994</v>
      </c>
    </row>
    <row r="855" spans="1:2">
      <c r="A855" s="21">
        <v>25.40614179930207</v>
      </c>
      <c r="B855" s="21">
        <v>8.8179999999999996</v>
      </c>
    </row>
    <row r="856" spans="1:2">
      <c r="A856" s="21">
        <v>25.435996255000425</v>
      </c>
      <c r="B856" s="21">
        <v>8.2620000000000005</v>
      </c>
    </row>
    <row r="857" spans="1:2">
      <c r="A857" s="21">
        <v>25.465850710698781</v>
      </c>
      <c r="B857" s="21">
        <v>7.6749999999999998</v>
      </c>
    </row>
    <row r="858" spans="1:2">
      <c r="A858" s="21">
        <v>25.495705166397141</v>
      </c>
      <c r="B858" s="21">
        <v>7.0030000000000001</v>
      </c>
    </row>
    <row r="859" spans="1:2">
      <c r="A859" s="21">
        <v>25.525559622095496</v>
      </c>
      <c r="B859" s="21">
        <v>6.34</v>
      </c>
    </row>
    <row r="860" spans="1:2">
      <c r="A860" s="21">
        <v>25.555414077793856</v>
      </c>
      <c r="B860" s="21">
        <v>5.6950000000000003</v>
      </c>
    </row>
    <row r="861" spans="1:2">
      <c r="A861" s="21">
        <v>25.585268533492211</v>
      </c>
      <c r="B861" s="21">
        <v>5.0910000000000002</v>
      </c>
    </row>
    <row r="862" spans="1:2">
      <c r="A862" s="21">
        <v>25.615122989190571</v>
      </c>
      <c r="B862" s="21">
        <v>4.58</v>
      </c>
    </row>
    <row r="863" spans="1:2">
      <c r="A863" s="21">
        <v>25.644977444888926</v>
      </c>
      <c r="B863" s="21">
        <v>4.01</v>
      </c>
    </row>
    <row r="864" spans="1:2">
      <c r="A864" s="21">
        <v>25.674831900587286</v>
      </c>
      <c r="B864" s="21">
        <v>3.4889999999999999</v>
      </c>
    </row>
    <row r="865" spans="1:2">
      <c r="A865" s="21">
        <v>25.704686356285642</v>
      </c>
      <c r="B865" s="21">
        <v>3.0779999999999998</v>
      </c>
    </row>
    <row r="866" spans="1:2">
      <c r="A866" s="21">
        <v>25.734540811983997</v>
      </c>
      <c r="B866" s="21">
        <v>2.641</v>
      </c>
    </row>
    <row r="867" spans="1:2">
      <c r="A867" s="21">
        <v>25.764395267682357</v>
      </c>
      <c r="B867" s="21">
        <v>2.1240000000000001</v>
      </c>
    </row>
    <row r="868" spans="1:2">
      <c r="A868" s="21">
        <v>25.794249723380712</v>
      </c>
      <c r="B868" s="21">
        <v>1.6419999999999999</v>
      </c>
    </row>
    <row r="869" spans="1:2">
      <c r="A869" s="21">
        <v>25.824104179079072</v>
      </c>
      <c r="B869" s="21">
        <v>1.1659999999999999</v>
      </c>
    </row>
    <row r="870" spans="1:2">
      <c r="A870" s="21">
        <v>25.853958634777428</v>
      </c>
      <c r="B870" s="21">
        <v>0.71499999999999997</v>
      </c>
    </row>
    <row r="871" spans="1:2">
      <c r="A871" s="21">
        <v>25.883813090475787</v>
      </c>
      <c r="B871" s="21">
        <v>0.26300000000000001</v>
      </c>
    </row>
    <row r="872" spans="1:2">
      <c r="A872" s="21">
        <v>25.913667546174143</v>
      </c>
      <c r="B872" s="21">
        <v>-0.17</v>
      </c>
    </row>
    <row r="873" spans="1:2">
      <c r="A873" s="21">
        <v>25.943522001872498</v>
      </c>
      <c r="B873" s="21">
        <v>-0.52400000000000002</v>
      </c>
    </row>
    <row r="874" spans="1:2">
      <c r="A874" s="21">
        <v>25.973376457570858</v>
      </c>
      <c r="B874" s="21">
        <v>-0.86599999999999999</v>
      </c>
    </row>
    <row r="875" spans="1:2">
      <c r="A875" s="21">
        <v>26.003230913269213</v>
      </c>
      <c r="B875" s="21">
        <v>-1.1859999999999999</v>
      </c>
    </row>
    <row r="876" spans="1:2">
      <c r="A876" s="21">
        <v>26.033085368967573</v>
      </c>
      <c r="B876" s="21">
        <v>-1.5489999999999999</v>
      </c>
    </row>
    <row r="877" spans="1:2">
      <c r="A877" s="21">
        <v>26.062939824665929</v>
      </c>
      <c r="B877" s="21">
        <v>-1.893</v>
      </c>
    </row>
    <row r="878" spans="1:2">
      <c r="A878" s="21">
        <v>26.092794280364288</v>
      </c>
      <c r="B878" s="21">
        <v>-2.2050000000000001</v>
      </c>
    </row>
    <row r="879" spans="1:2">
      <c r="A879" s="21">
        <v>26.122648736062644</v>
      </c>
      <c r="B879" s="21">
        <v>-2.4929999999999999</v>
      </c>
    </row>
    <row r="880" spans="1:2">
      <c r="A880" s="21">
        <v>26.152503191760999</v>
      </c>
      <c r="B880" s="21">
        <v>-2.7280000000000002</v>
      </c>
    </row>
    <row r="881" spans="1:2">
      <c r="A881" s="21">
        <v>26.182357647459359</v>
      </c>
      <c r="B881" s="21">
        <v>-3.0289999999999999</v>
      </c>
    </row>
    <row r="882" spans="1:2">
      <c r="A882" s="21">
        <v>26.212212103157714</v>
      </c>
      <c r="B882" s="21">
        <v>-3.3039999999999998</v>
      </c>
    </row>
    <row r="883" spans="1:2">
      <c r="A883" s="21">
        <v>26.242066558856074</v>
      </c>
      <c r="B883" s="21">
        <v>-3.4940000000000002</v>
      </c>
    </row>
    <row r="884" spans="1:2">
      <c r="A884" s="21">
        <v>26.27192101455443</v>
      </c>
      <c r="B884" s="21">
        <v>-3.6970000000000001</v>
      </c>
    </row>
    <row r="885" spans="1:2">
      <c r="A885" s="21">
        <v>26.301775470252789</v>
      </c>
      <c r="B885" s="21">
        <v>-3.9020000000000001</v>
      </c>
    </row>
    <row r="886" spans="1:2">
      <c r="A886" s="21">
        <v>26.331629925951145</v>
      </c>
      <c r="B886" s="21">
        <v>-4.05</v>
      </c>
    </row>
    <row r="887" spans="1:2">
      <c r="A887" s="21">
        <v>26.361484381649504</v>
      </c>
      <c r="B887" s="21">
        <v>-4.1879999999999997</v>
      </c>
    </row>
    <row r="888" spans="1:2">
      <c r="A888" s="21">
        <v>26.39133883734786</v>
      </c>
      <c r="B888" s="21">
        <v>-4.319</v>
      </c>
    </row>
    <row r="889" spans="1:2">
      <c r="A889" s="21">
        <v>26.421193293046215</v>
      </c>
      <c r="B889" s="21">
        <v>-4.4779999999999998</v>
      </c>
    </row>
    <row r="890" spans="1:2">
      <c r="A890" s="21">
        <v>26.451047748744575</v>
      </c>
      <c r="B890" s="21">
        <v>-4.6459999999999999</v>
      </c>
    </row>
    <row r="891" spans="1:2">
      <c r="A891" s="21">
        <v>26.480902204442931</v>
      </c>
      <c r="B891" s="21">
        <v>-4.7510000000000003</v>
      </c>
    </row>
    <row r="892" spans="1:2">
      <c r="A892" s="21">
        <v>26.51075666014129</v>
      </c>
      <c r="B892" s="21">
        <v>-4.8570000000000002</v>
      </c>
    </row>
    <row r="893" spans="1:2">
      <c r="A893" s="21">
        <v>26.540611115839646</v>
      </c>
      <c r="B893" s="21">
        <v>-4.9169999999999998</v>
      </c>
    </row>
    <row r="894" spans="1:2">
      <c r="A894" s="21">
        <v>26.570465571538005</v>
      </c>
      <c r="B894" s="21">
        <v>-4.9539999999999997</v>
      </c>
    </row>
    <row r="895" spans="1:2">
      <c r="A895" s="21">
        <v>26.600320027236361</v>
      </c>
      <c r="B895" s="21">
        <v>-5.0259999999999998</v>
      </c>
    </row>
    <row r="896" spans="1:2">
      <c r="A896" s="21">
        <v>26.630174482934716</v>
      </c>
      <c r="B896" s="21">
        <v>-5.1529999999999996</v>
      </c>
    </row>
    <row r="897" spans="1:2">
      <c r="A897" s="21">
        <v>26.660028938633076</v>
      </c>
      <c r="B897" s="21">
        <v>-5.2389999999999999</v>
      </c>
    </row>
    <row r="898" spans="1:2">
      <c r="A898" s="21">
        <v>26.689883394331432</v>
      </c>
      <c r="B898" s="21">
        <v>-5.274</v>
      </c>
    </row>
    <row r="899" spans="1:2">
      <c r="A899" s="21">
        <v>26.719737850029791</v>
      </c>
      <c r="B899" s="21">
        <v>-5.3410000000000002</v>
      </c>
    </row>
    <row r="900" spans="1:2">
      <c r="A900" s="21">
        <v>26.749592305728147</v>
      </c>
      <c r="B900" s="21">
        <v>-5.431</v>
      </c>
    </row>
    <row r="901" spans="1:2">
      <c r="A901" s="21">
        <v>26.779446761426506</v>
      </c>
      <c r="B901" s="21">
        <v>-5.4829999999999997</v>
      </c>
    </row>
    <row r="902" spans="1:2">
      <c r="A902" s="21">
        <v>26.809301217124862</v>
      </c>
      <c r="B902" s="21">
        <v>-5.5670000000000002</v>
      </c>
    </row>
    <row r="903" spans="1:2">
      <c r="A903" s="21">
        <v>26.839155672823217</v>
      </c>
      <c r="B903" s="21">
        <v>-5.6109999999999998</v>
      </c>
    </row>
    <row r="904" spans="1:2">
      <c r="A904" s="21">
        <v>26.869010128521577</v>
      </c>
      <c r="B904" s="21">
        <v>-5.617</v>
      </c>
    </row>
    <row r="905" spans="1:2">
      <c r="A905" s="21">
        <v>26.898864584219933</v>
      </c>
      <c r="B905" s="21">
        <v>-5.6139999999999999</v>
      </c>
    </row>
    <row r="906" spans="1:2">
      <c r="A906" s="21">
        <v>26.928719039918292</v>
      </c>
      <c r="B906" s="21">
        <v>-5.6639999999999997</v>
      </c>
    </row>
    <row r="907" spans="1:2">
      <c r="A907" s="21">
        <v>26.958573495616648</v>
      </c>
      <c r="B907" s="21">
        <v>-5.69</v>
      </c>
    </row>
    <row r="908" spans="1:2">
      <c r="A908" s="21">
        <v>26.988427951315007</v>
      </c>
      <c r="B908" s="21">
        <v>-5.7210000000000001</v>
      </c>
    </row>
    <row r="909" spans="1:2">
      <c r="A909" s="21">
        <v>27.018282407013363</v>
      </c>
      <c r="B909" s="21">
        <v>-5.71</v>
      </c>
    </row>
    <row r="910" spans="1:2">
      <c r="A910" s="21">
        <v>27.048136862711718</v>
      </c>
      <c r="B910" s="21">
        <v>-5.7249999999999996</v>
      </c>
    </row>
    <row r="911" spans="1:2">
      <c r="A911" s="21">
        <v>27.077991318410078</v>
      </c>
      <c r="B911" s="21">
        <v>-5.758</v>
      </c>
    </row>
    <row r="912" spans="1:2">
      <c r="A912" s="21">
        <v>27.107845774108434</v>
      </c>
      <c r="B912" s="21">
        <v>-5.8369999999999997</v>
      </c>
    </row>
    <row r="913" spans="1:2">
      <c r="A913" s="21">
        <v>27.137700229806793</v>
      </c>
      <c r="B913" s="21">
        <v>-5.8630000000000004</v>
      </c>
    </row>
    <row r="914" spans="1:2">
      <c r="A914" s="21">
        <v>27.167554685505149</v>
      </c>
      <c r="B914" s="21">
        <v>-5.8559999999999999</v>
      </c>
    </row>
    <row r="915" spans="1:2">
      <c r="A915" s="21">
        <v>27.197409141203508</v>
      </c>
      <c r="B915" s="21">
        <v>-5.8659999999999997</v>
      </c>
    </row>
    <row r="916" spans="1:2">
      <c r="A916" s="21">
        <v>27.227263596901864</v>
      </c>
      <c r="B916" s="21">
        <v>-5.806</v>
      </c>
    </row>
    <row r="917" spans="1:2">
      <c r="A917" s="21">
        <v>27.257118052600223</v>
      </c>
      <c r="B917" s="21">
        <v>-5.7389999999999999</v>
      </c>
    </row>
    <row r="918" spans="1:2">
      <c r="A918" s="21">
        <v>27.286972508298579</v>
      </c>
      <c r="B918" s="21">
        <v>-5.7380000000000004</v>
      </c>
    </row>
    <row r="919" spans="1:2">
      <c r="A919" s="21">
        <v>27.316826963996935</v>
      </c>
      <c r="B919" s="21">
        <v>-5.7619999999999996</v>
      </c>
    </row>
    <row r="920" spans="1:2">
      <c r="A920" s="21">
        <v>27.346681419695294</v>
      </c>
      <c r="B920" s="21">
        <v>-5.7629999999999999</v>
      </c>
    </row>
    <row r="921" spans="1:2">
      <c r="A921" s="21">
        <v>27.37653587539365</v>
      </c>
      <c r="B921" s="21">
        <v>-5.7619999999999996</v>
      </c>
    </row>
    <row r="922" spans="1:2">
      <c r="A922" s="21">
        <v>27.406390331092009</v>
      </c>
      <c r="B922" s="21">
        <v>-5.7709999999999999</v>
      </c>
    </row>
    <row r="923" spans="1:2">
      <c r="A923" s="21">
        <v>27.436244786790365</v>
      </c>
      <c r="B923" s="21">
        <v>-5.8209999999999997</v>
      </c>
    </row>
    <row r="924" spans="1:2">
      <c r="A924" s="21">
        <v>27.466099242488724</v>
      </c>
      <c r="B924" s="21">
        <v>-5.8540000000000001</v>
      </c>
    </row>
    <row r="925" spans="1:2">
      <c r="A925" s="21">
        <v>27.49595369818708</v>
      </c>
      <c r="B925" s="21">
        <v>-5.8550000000000004</v>
      </c>
    </row>
    <row r="926" spans="1:2">
      <c r="A926" s="21">
        <v>27.525808153885436</v>
      </c>
      <c r="B926" s="21">
        <v>-5.8250000000000002</v>
      </c>
    </row>
    <row r="927" spans="1:2">
      <c r="A927" s="21">
        <v>27.555662609583795</v>
      </c>
      <c r="B927" s="21">
        <v>-5.7930000000000001</v>
      </c>
    </row>
    <row r="928" spans="1:2">
      <c r="A928" s="21">
        <v>27.585517065282151</v>
      </c>
      <c r="B928" s="21">
        <v>-5.8540000000000001</v>
      </c>
    </row>
    <row r="929" spans="1:2">
      <c r="A929" s="21">
        <v>27.61537152098051</v>
      </c>
      <c r="B929" s="21">
        <v>-5.92</v>
      </c>
    </row>
    <row r="930" spans="1:2">
      <c r="A930" s="21">
        <v>27.645225976678866</v>
      </c>
      <c r="B930" s="21">
        <v>-5.9029999999999996</v>
      </c>
    </row>
    <row r="931" spans="1:2">
      <c r="A931" s="21">
        <v>27.675080432377225</v>
      </c>
      <c r="B931" s="21">
        <v>-5.8689999999999998</v>
      </c>
    </row>
    <row r="932" spans="1:2">
      <c r="A932" s="21">
        <v>27.704934888075581</v>
      </c>
      <c r="B932" s="21">
        <v>-5.96</v>
      </c>
    </row>
    <row r="933" spans="1:2">
      <c r="A933" s="21">
        <v>27.734789343773937</v>
      </c>
      <c r="B933" s="21">
        <v>-6.048</v>
      </c>
    </row>
    <row r="934" spans="1:2">
      <c r="A934" s="21">
        <v>27.764643799472296</v>
      </c>
      <c r="B934" s="21">
        <v>-6.0919999999999996</v>
      </c>
    </row>
    <row r="935" spans="1:2">
      <c r="A935" s="21">
        <v>27.794498255170652</v>
      </c>
      <c r="B935" s="21">
        <v>-6.0919999999999996</v>
      </c>
    </row>
    <row r="936" spans="1:2">
      <c r="A936" s="21">
        <v>27.824352710869011</v>
      </c>
      <c r="B936" s="21">
        <v>-6.07</v>
      </c>
    </row>
    <row r="937" spans="1:2">
      <c r="A937" s="21">
        <v>27.854207166567367</v>
      </c>
      <c r="B937" s="21">
        <v>-6.0679999999999996</v>
      </c>
    </row>
    <row r="938" spans="1:2">
      <c r="A938" s="21">
        <v>27.884061622265726</v>
      </c>
      <c r="B938" s="21">
        <v>-6.0720000000000001</v>
      </c>
    </row>
    <row r="939" spans="1:2">
      <c r="A939" s="21">
        <v>27.913916077964082</v>
      </c>
      <c r="B939" s="21">
        <v>-6.0529999999999999</v>
      </c>
    </row>
    <row r="940" spans="1:2">
      <c r="A940" s="21">
        <v>27.943770533662441</v>
      </c>
      <c r="B940" s="21">
        <v>-6.056</v>
      </c>
    </row>
    <row r="941" spans="1:2">
      <c r="A941" s="21">
        <v>27.973624989360797</v>
      </c>
      <c r="B941" s="21">
        <v>-6.1020000000000003</v>
      </c>
    </row>
    <row r="942" spans="1:2">
      <c r="A942" s="21">
        <v>28.003479445059153</v>
      </c>
      <c r="B942" s="21">
        <v>-6.0960000000000001</v>
      </c>
    </row>
    <row r="943" spans="1:2">
      <c r="A943" s="21">
        <v>28.033333900757512</v>
      </c>
      <c r="B943" s="21">
        <v>-6.0819999999999999</v>
      </c>
    </row>
    <row r="944" spans="1:2">
      <c r="A944" s="21">
        <v>28.063188356455868</v>
      </c>
      <c r="B944" s="21">
        <v>-6.1050000000000004</v>
      </c>
    </row>
    <row r="945" spans="1:2">
      <c r="A945" s="21">
        <v>28.093042812154227</v>
      </c>
      <c r="B945" s="21">
        <v>-6.1360000000000001</v>
      </c>
    </row>
    <row r="946" spans="1:2">
      <c r="A946" s="21">
        <v>28.122897267852583</v>
      </c>
      <c r="B946" s="21">
        <v>-6.1219999999999999</v>
      </c>
    </row>
    <row r="947" spans="1:2">
      <c r="A947" s="21">
        <v>28.152751723550942</v>
      </c>
      <c r="B947" s="21">
        <v>-6.0830000000000002</v>
      </c>
    </row>
    <row r="948" spans="1:2">
      <c r="A948" s="21">
        <v>28.182606179249298</v>
      </c>
      <c r="B948" s="21">
        <v>-6.0540000000000003</v>
      </c>
    </row>
    <row r="949" spans="1:2">
      <c r="A949" s="21">
        <v>28.212460634947654</v>
      </c>
      <c r="B949" s="21">
        <v>-6.0510000000000002</v>
      </c>
    </row>
    <row r="950" spans="1:2">
      <c r="A950" s="21">
        <v>28.242315090646013</v>
      </c>
      <c r="B950" s="21">
        <v>-6.0679999999999996</v>
      </c>
    </row>
    <row r="951" spans="1:2">
      <c r="A951" s="21">
        <v>28.272169546344369</v>
      </c>
      <c r="B951" s="21">
        <v>-6.1310000000000002</v>
      </c>
    </row>
    <row r="952" spans="1:2">
      <c r="A952" s="21">
        <v>28.302024002042728</v>
      </c>
      <c r="B952" s="21">
        <v>-6.1109999999999998</v>
      </c>
    </row>
    <row r="953" spans="1:2">
      <c r="A953" s="21">
        <v>28.331878457741084</v>
      </c>
      <c r="B953" s="21">
        <v>-6.0609999999999999</v>
      </c>
    </row>
    <row r="954" spans="1:2">
      <c r="A954" s="21">
        <v>28.361732913439443</v>
      </c>
      <c r="B954" s="21">
        <v>-6.0949999999999998</v>
      </c>
    </row>
    <row r="955" spans="1:2">
      <c r="A955" s="21">
        <v>28.391587369137799</v>
      </c>
      <c r="B955" s="21">
        <v>-6.1239999999999997</v>
      </c>
    </row>
    <row r="956" spans="1:2">
      <c r="A956" s="21">
        <v>28.421441824836155</v>
      </c>
      <c r="B956" s="21">
        <v>-6.0679999999999996</v>
      </c>
    </row>
    <row r="957" spans="1:2">
      <c r="A957" s="21">
        <v>28.451296280534514</v>
      </c>
      <c r="B957" s="21">
        <v>-6.056</v>
      </c>
    </row>
    <row r="958" spans="1:2">
      <c r="A958" s="21">
        <v>28.48115073623287</v>
      </c>
      <c r="B958" s="21">
        <v>-6.0369999999999999</v>
      </c>
    </row>
    <row r="959" spans="1:2">
      <c r="A959" s="21">
        <v>28.511005191931229</v>
      </c>
      <c r="B959" s="21">
        <v>-6.0110000000000001</v>
      </c>
    </row>
    <row r="960" spans="1:2">
      <c r="A960" s="21">
        <v>28.540859647629585</v>
      </c>
      <c r="B960" s="21">
        <v>-5.992</v>
      </c>
    </row>
    <row r="961" spans="1:2">
      <c r="A961" s="21">
        <v>28.570714103327944</v>
      </c>
      <c r="B961" s="21">
        <v>-5.9960000000000004</v>
      </c>
    </row>
    <row r="962" spans="1:2">
      <c r="A962" s="21">
        <v>28.6005685590263</v>
      </c>
      <c r="B962" s="21">
        <v>-6.0330000000000004</v>
      </c>
    </row>
    <row r="963" spans="1:2">
      <c r="A963" s="21">
        <v>28.630423014724659</v>
      </c>
      <c r="B963" s="21">
        <v>-6.048</v>
      </c>
    </row>
    <row r="964" spans="1:2">
      <c r="A964" s="21">
        <v>28.660277470423015</v>
      </c>
      <c r="B964" s="21">
        <v>-6.0419999999999998</v>
      </c>
    </row>
    <row r="965" spans="1:2">
      <c r="A965" s="21">
        <v>28.690131926121371</v>
      </c>
      <c r="B965" s="21">
        <v>-6.0460000000000003</v>
      </c>
    </row>
    <row r="966" spans="1:2">
      <c r="A966" s="21">
        <v>28.71998638181973</v>
      </c>
      <c r="B966" s="21">
        <v>-6.048</v>
      </c>
    </row>
    <row r="967" spans="1:2">
      <c r="A967" s="21">
        <v>28.749840837518086</v>
      </c>
      <c r="B967" s="21">
        <v>-6</v>
      </c>
    </row>
    <row r="968" spans="1:2">
      <c r="A968" s="21">
        <v>28.779695293216445</v>
      </c>
      <c r="B968" s="21">
        <v>-5.88</v>
      </c>
    </row>
    <row r="969" spans="1:2">
      <c r="A969" s="21">
        <v>28.809549748914801</v>
      </c>
      <c r="B969" s="21">
        <v>-5.798</v>
      </c>
    </row>
    <row r="970" spans="1:2">
      <c r="A970" s="21">
        <v>28.83940420461316</v>
      </c>
      <c r="B970" s="21">
        <v>-5.7460000000000004</v>
      </c>
    </row>
    <row r="971" spans="1:2">
      <c r="A971" s="21">
        <v>28.869258660311516</v>
      </c>
      <c r="B971" s="21">
        <v>-5.7329999999999997</v>
      </c>
    </row>
    <row r="972" spans="1:2">
      <c r="A972" s="21">
        <v>28.899113116009872</v>
      </c>
      <c r="B972" s="21">
        <v>-5.7670000000000003</v>
      </c>
    </row>
    <row r="973" spans="1:2">
      <c r="A973" s="21">
        <v>28.928967571708231</v>
      </c>
      <c r="B973" s="21">
        <v>-5.8070000000000004</v>
      </c>
    </row>
    <row r="974" spans="1:2">
      <c r="A974" s="21">
        <v>28.958822027406587</v>
      </c>
      <c r="B974" s="21">
        <v>-5.8529999999999998</v>
      </c>
    </row>
  </sheetData>
  <phoneticPr fontId="2"/>
  <pageMargins left="0.7" right="0.7" top="0.75" bottom="0.75" header="0.3" footer="0.3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38B67ED-D23D-4D48-9435-A9BBDC27F7ED}">
  <dimension ref="A1"/>
  <sheetViews>
    <sheetView workbookViewId="0">
      <selection activeCell="E48" sqref="E48"/>
    </sheetView>
  </sheetViews>
  <sheetFormatPr baseColWidth="10" defaultRowHeight="20"/>
  <sheetData/>
  <phoneticPr fontId="2"/>
  <pageMargins left="0.7" right="0.7" top="0.75" bottom="0.75" header="0.3" footer="0.3"/>
  <drawing r:id="rId1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E9CB216-1570-3844-B47F-C2D18CFA6A2A}">
  <dimension ref="A1"/>
  <sheetViews>
    <sheetView workbookViewId="0">
      <selection activeCell="F50" sqref="F50"/>
    </sheetView>
  </sheetViews>
  <sheetFormatPr baseColWidth="10" defaultRowHeight="20"/>
  <sheetData/>
  <phoneticPr fontId="2"/>
  <pageMargins left="0.7" right="0.7" top="0.75" bottom="0.75" header="0.3" footer="0.3"/>
  <drawing r:id="rId1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66EEB32-68A5-8142-AD87-F048C4163ACB}">
  <dimension ref="A1"/>
  <sheetViews>
    <sheetView workbookViewId="0">
      <selection activeCell="G24" sqref="G24"/>
    </sheetView>
  </sheetViews>
  <sheetFormatPr baseColWidth="10" defaultRowHeight="20"/>
  <sheetData/>
  <phoneticPr fontId="2"/>
  <pageMargins left="0.7" right="0.7" top="0.75" bottom="0.75" header="0.3" footer="0.3"/>
  <drawing r:id="rId1"/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544A819-B48C-784F-9640-A871B2DD3F95}">
  <dimension ref="A1"/>
  <sheetViews>
    <sheetView workbookViewId="0">
      <selection activeCell="G42" sqref="G42"/>
    </sheetView>
  </sheetViews>
  <sheetFormatPr baseColWidth="10" defaultRowHeight="20"/>
  <sheetData/>
  <phoneticPr fontId="2"/>
  <pageMargins left="0.7" right="0.7" top="0.75" bottom="0.75" header="0.3" footer="0.3"/>
  <drawing r:id="rId1"/>
</worksheet>
</file>

<file path=xl/worksheets/sheet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BF4B0DA-C934-0047-BFC5-93F0A51A8565}">
  <dimension ref="A2:G74"/>
  <sheetViews>
    <sheetView topLeftCell="D37" zoomScaleNormal="100" workbookViewId="0">
      <selection activeCell="F85" sqref="F85"/>
    </sheetView>
  </sheetViews>
  <sheetFormatPr baseColWidth="10" defaultRowHeight="20"/>
  <cols>
    <col min="1" max="1" width="21.7109375" customWidth="1"/>
    <col min="4" max="4" width="14.5703125" customWidth="1"/>
  </cols>
  <sheetData>
    <row r="2" spans="1:7">
      <c r="A2" t="s">
        <v>65</v>
      </c>
      <c r="B2" t="s">
        <v>57</v>
      </c>
    </row>
    <row r="3" spans="1:7">
      <c r="B3">
        <v>0.1</v>
      </c>
      <c r="C3">
        <v>1</v>
      </c>
      <c r="D3">
        <v>2</v>
      </c>
      <c r="E3">
        <v>4</v>
      </c>
      <c r="F3">
        <v>6</v>
      </c>
      <c r="G3">
        <v>8</v>
      </c>
    </row>
    <row r="4" spans="1:7">
      <c r="A4" t="s">
        <v>61</v>
      </c>
      <c r="B4">
        <v>0.89</v>
      </c>
      <c r="C4">
        <v>0.63</v>
      </c>
      <c r="D4">
        <v>0.27</v>
      </c>
      <c r="E4">
        <v>0.13</v>
      </c>
      <c r="F4">
        <v>8.3000000000000004E-2</v>
      </c>
      <c r="G4">
        <v>0.16</v>
      </c>
    </row>
    <row r="5" spans="1:7">
      <c r="B5">
        <v>0.83</v>
      </c>
      <c r="C5">
        <v>0.62</v>
      </c>
      <c r="D5">
        <v>0.31</v>
      </c>
      <c r="E5">
        <v>0.12</v>
      </c>
      <c r="F5">
        <v>0.1</v>
      </c>
      <c r="G5">
        <v>7.0000000000000007E-2</v>
      </c>
    </row>
    <row r="6" spans="1:7">
      <c r="B6">
        <v>0.88</v>
      </c>
      <c r="C6">
        <v>0.72</v>
      </c>
      <c r="D6">
        <v>0.25</v>
      </c>
      <c r="E6">
        <v>0.09</v>
      </c>
      <c r="F6">
        <v>9.1999999999999998E-2</v>
      </c>
      <c r="G6">
        <v>0.08</v>
      </c>
    </row>
    <row r="7" spans="1:7">
      <c r="A7" t="s">
        <v>64</v>
      </c>
      <c r="B7">
        <f t="shared" ref="B7:G7" si="0">AVERAGE(B4:B6)</f>
        <v>0.8666666666666667</v>
      </c>
      <c r="C7">
        <f t="shared" si="0"/>
        <v>0.65666666666666662</v>
      </c>
      <c r="D7">
        <f t="shared" si="0"/>
        <v>0.27666666666666667</v>
      </c>
      <c r="E7">
        <f t="shared" si="0"/>
        <v>0.11333333333333333</v>
      </c>
      <c r="F7">
        <f t="shared" si="0"/>
        <v>9.1666666666666674E-2</v>
      </c>
      <c r="G7">
        <f t="shared" si="0"/>
        <v>0.10333333333333333</v>
      </c>
    </row>
    <row r="8" spans="1:7">
      <c r="A8" t="s">
        <v>29</v>
      </c>
      <c r="B8">
        <f t="shared" ref="B8:G8" si="1">_xlfn.STDEV.P(B4:B6)</f>
        <v>2.6246692913372727E-2</v>
      </c>
      <c r="C8">
        <f t="shared" si="1"/>
        <v>4.4969125210773453E-2</v>
      </c>
      <c r="D8">
        <f t="shared" si="1"/>
        <v>2.4944382578492939E-2</v>
      </c>
      <c r="E8">
        <f t="shared" si="1"/>
        <v>1.6996731711976059E-2</v>
      </c>
      <c r="F8">
        <f t="shared" si="1"/>
        <v>6.9442222186665535E-3</v>
      </c>
      <c r="G8">
        <f t="shared" si="1"/>
        <v>4.0276819911981912E-2</v>
      </c>
    </row>
    <row r="10" spans="1:7">
      <c r="A10" t="s">
        <v>60</v>
      </c>
      <c r="B10">
        <v>0.91</v>
      </c>
      <c r="C10">
        <v>0.81</v>
      </c>
      <c r="D10">
        <v>0.73</v>
      </c>
      <c r="E10">
        <v>0.73</v>
      </c>
      <c r="F10">
        <v>0.69</v>
      </c>
      <c r="G10">
        <v>0.64</v>
      </c>
    </row>
    <row r="11" spans="1:7">
      <c r="B11">
        <v>0.87</v>
      </c>
      <c r="C11">
        <v>0.79</v>
      </c>
      <c r="D11">
        <v>0.77</v>
      </c>
      <c r="E11">
        <v>0.72</v>
      </c>
      <c r="F11">
        <v>0.73</v>
      </c>
      <c r="G11">
        <v>0.7</v>
      </c>
    </row>
    <row r="12" spans="1:7">
      <c r="B12">
        <v>0.88</v>
      </c>
      <c r="C12">
        <v>0.83</v>
      </c>
      <c r="D12">
        <v>0.8</v>
      </c>
      <c r="E12">
        <v>0.77</v>
      </c>
      <c r="F12">
        <v>0.66</v>
      </c>
      <c r="G12">
        <v>0.69</v>
      </c>
    </row>
    <row r="13" spans="1:7">
      <c r="A13" t="s">
        <v>63</v>
      </c>
      <c r="B13">
        <f t="shared" ref="B13:G13" si="2">AVERAGE(B10:B12)</f>
        <v>0.88666666666666671</v>
      </c>
      <c r="C13">
        <f t="shared" si="2"/>
        <v>0.81</v>
      </c>
      <c r="D13">
        <f t="shared" si="2"/>
        <v>0.76666666666666661</v>
      </c>
      <c r="E13">
        <f t="shared" si="2"/>
        <v>0.73999999999999988</v>
      </c>
      <c r="F13">
        <f t="shared" si="2"/>
        <v>0.69333333333333336</v>
      </c>
      <c r="G13">
        <f t="shared" si="2"/>
        <v>0.67666666666666664</v>
      </c>
    </row>
    <row r="14" spans="1:7">
      <c r="A14" t="s">
        <v>62</v>
      </c>
      <c r="B14">
        <f t="shared" ref="B14:G14" si="3">_xlfn.STDEV.P(B10:B12)</f>
        <v>1.6996731711975962E-2</v>
      </c>
      <c r="C14">
        <f t="shared" si="3"/>
        <v>1.6329931618554488E-2</v>
      </c>
      <c r="D14">
        <f t="shared" si="3"/>
        <v>2.867441755680878E-2</v>
      </c>
      <c r="E14">
        <f t="shared" si="3"/>
        <v>2.1602468994692887E-2</v>
      </c>
      <c r="F14">
        <f t="shared" si="3"/>
        <v>2.8674417556808739E-2</v>
      </c>
      <c r="G14">
        <f t="shared" si="3"/>
        <v>2.6246692913372675E-2</v>
      </c>
    </row>
    <row r="16" spans="1:7">
      <c r="A16" t="s">
        <v>59</v>
      </c>
      <c r="B16">
        <v>0.86</v>
      </c>
      <c r="C16">
        <v>0.63</v>
      </c>
      <c r="D16">
        <v>0.32</v>
      </c>
      <c r="E16">
        <v>0.15</v>
      </c>
      <c r="F16">
        <v>0.1</v>
      </c>
      <c r="G16">
        <v>0.13</v>
      </c>
    </row>
    <row r="17" spans="1:7">
      <c r="B17">
        <v>0.91</v>
      </c>
      <c r="C17">
        <v>0.6</v>
      </c>
      <c r="D17">
        <v>0.26</v>
      </c>
      <c r="E17">
        <v>0.12</v>
      </c>
      <c r="F17">
        <v>0.13</v>
      </c>
      <c r="G17">
        <v>0.12</v>
      </c>
    </row>
    <row r="18" spans="1:7">
      <c r="B18">
        <v>0.9</v>
      </c>
      <c r="C18">
        <v>0.63</v>
      </c>
      <c r="D18">
        <v>0.28000000000000003</v>
      </c>
      <c r="E18">
        <v>0.17</v>
      </c>
      <c r="F18">
        <v>0.16</v>
      </c>
      <c r="G18">
        <v>7.0000000000000007E-2</v>
      </c>
    </row>
    <row r="19" spans="1:7">
      <c r="A19" t="s">
        <v>63</v>
      </c>
      <c r="B19">
        <f t="shared" ref="B19:G19" si="4">AVERAGE(B16:B18)</f>
        <v>0.89</v>
      </c>
      <c r="C19">
        <f t="shared" si="4"/>
        <v>0.62</v>
      </c>
      <c r="D19">
        <f t="shared" si="4"/>
        <v>0.28666666666666668</v>
      </c>
      <c r="E19">
        <f t="shared" si="4"/>
        <v>0.1466666666666667</v>
      </c>
      <c r="F19">
        <f t="shared" si="4"/>
        <v>0.13</v>
      </c>
      <c r="G19">
        <f t="shared" si="4"/>
        <v>0.10666666666666667</v>
      </c>
    </row>
    <row r="20" spans="1:7">
      <c r="A20" t="s">
        <v>62</v>
      </c>
      <c r="B20">
        <f t="shared" ref="B20:G20" si="5">_xlfn.STDEV.P(B16:B18)</f>
        <v>2.1602468994692887E-2</v>
      </c>
      <c r="C20">
        <f t="shared" si="5"/>
        <v>1.4142135623730963E-2</v>
      </c>
      <c r="D20">
        <f t="shared" si="5"/>
        <v>2.4944382578492939E-2</v>
      </c>
      <c r="E20">
        <f t="shared" si="5"/>
        <v>2.0548046676563174E-2</v>
      </c>
      <c r="F20">
        <f t="shared" si="5"/>
        <v>2.4494897427831817E-2</v>
      </c>
      <c r="G20">
        <f t="shared" si="5"/>
        <v>2.6246692913372699E-2</v>
      </c>
    </row>
    <row r="22" spans="1:7">
      <c r="A22" t="s">
        <v>58</v>
      </c>
      <c r="B22">
        <v>0.84</v>
      </c>
      <c r="C22">
        <v>0.8</v>
      </c>
      <c r="D22">
        <v>0.69</v>
      </c>
      <c r="E22">
        <v>0.67</v>
      </c>
      <c r="F22">
        <v>0.59</v>
      </c>
      <c r="G22">
        <v>0.42</v>
      </c>
    </row>
    <row r="23" spans="1:7">
      <c r="B23">
        <v>0.83</v>
      </c>
      <c r="C23">
        <v>0.76</v>
      </c>
      <c r="D23">
        <v>0.72</v>
      </c>
      <c r="E23">
        <v>0.62</v>
      </c>
      <c r="F23">
        <v>0.56999999999999995</v>
      </c>
      <c r="G23">
        <v>0.47</v>
      </c>
    </row>
    <row r="24" spans="1:7">
      <c r="B24">
        <v>0.79</v>
      </c>
      <c r="C24">
        <v>0.74</v>
      </c>
      <c r="D24">
        <v>0.73</v>
      </c>
      <c r="E24">
        <v>0.62</v>
      </c>
      <c r="F24">
        <v>0.5</v>
      </c>
      <c r="G24">
        <v>0.42</v>
      </c>
    </row>
    <row r="25" spans="1:7">
      <c r="A25" t="s">
        <v>63</v>
      </c>
      <c r="B25">
        <f t="shared" ref="B25:G25" si="6">AVERAGE(B22:B24)</f>
        <v>0.82</v>
      </c>
      <c r="C25">
        <f t="shared" si="6"/>
        <v>0.76666666666666661</v>
      </c>
      <c r="D25">
        <f t="shared" si="6"/>
        <v>0.71333333333333326</v>
      </c>
      <c r="E25">
        <f t="shared" si="6"/>
        <v>0.63666666666666671</v>
      </c>
      <c r="F25">
        <f t="shared" si="6"/>
        <v>0.55333333333333334</v>
      </c>
      <c r="G25">
        <f t="shared" si="6"/>
        <v>0.43666666666666659</v>
      </c>
    </row>
    <row r="26" spans="1:7">
      <c r="A26" t="s">
        <v>62</v>
      </c>
      <c r="B26">
        <f t="shared" ref="B26:G26" si="7">_xlfn.STDEV.P(B22:B24)</f>
        <v>2.1602468994692835E-2</v>
      </c>
      <c r="C26">
        <f t="shared" si="7"/>
        <v>2.4944382578492966E-2</v>
      </c>
      <c r="D26">
        <f t="shared" si="7"/>
        <v>1.6996731711975962E-2</v>
      </c>
      <c r="E26">
        <f t="shared" si="7"/>
        <v>2.3570226039551608E-2</v>
      </c>
      <c r="F26">
        <f t="shared" si="7"/>
        <v>3.8586123009300734E-2</v>
      </c>
      <c r="G26">
        <f t="shared" si="7"/>
        <v>2.357022603955158E-2</v>
      </c>
    </row>
    <row r="28" spans="1:7">
      <c r="A28" t="s">
        <v>56</v>
      </c>
      <c r="B28">
        <v>0.91</v>
      </c>
      <c r="C28">
        <v>0.62</v>
      </c>
      <c r="D28">
        <v>0.4</v>
      </c>
      <c r="E28">
        <v>0.19</v>
      </c>
      <c r="F28">
        <v>0.12</v>
      </c>
      <c r="G28">
        <v>0.1</v>
      </c>
    </row>
    <row r="29" spans="1:7">
      <c r="B29">
        <v>0.84</v>
      </c>
      <c r="C29">
        <v>0.73</v>
      </c>
      <c r="D29">
        <v>0.41</v>
      </c>
      <c r="E29">
        <v>0.1</v>
      </c>
      <c r="F29">
        <v>0.1</v>
      </c>
      <c r="G29">
        <v>0.08</v>
      </c>
    </row>
    <row r="30" spans="1:7">
      <c r="B30">
        <v>0.88</v>
      </c>
      <c r="C30">
        <v>0.71</v>
      </c>
      <c r="D30">
        <v>0.38</v>
      </c>
      <c r="E30">
        <v>0.15</v>
      </c>
      <c r="F30">
        <v>0.11</v>
      </c>
      <c r="G30">
        <v>7.0000000000000007E-2</v>
      </c>
    </row>
    <row r="31" spans="1:7">
      <c r="A31" t="s">
        <v>63</v>
      </c>
      <c r="B31">
        <f t="shared" ref="B31:G31" si="8">AVERAGE(B28:B30)</f>
        <v>0.87666666666666659</v>
      </c>
      <c r="C31">
        <f t="shared" si="8"/>
        <v>0.68666666666666665</v>
      </c>
      <c r="D31">
        <f t="shared" si="8"/>
        <v>0.39666666666666667</v>
      </c>
      <c r="E31">
        <f t="shared" si="8"/>
        <v>0.1466666666666667</v>
      </c>
      <c r="F31">
        <f t="shared" si="8"/>
        <v>0.11</v>
      </c>
      <c r="G31">
        <f t="shared" si="8"/>
        <v>8.3333333333333329E-2</v>
      </c>
    </row>
    <row r="32" spans="1:7">
      <c r="A32" t="s">
        <v>62</v>
      </c>
      <c r="B32">
        <f t="shared" ref="B32:G32" si="9">_xlfn.STDEV.P(B28:B30)</f>
        <v>2.867441755680878E-2</v>
      </c>
      <c r="C32">
        <f t="shared" si="9"/>
        <v>4.7842333648024406E-2</v>
      </c>
      <c r="D32">
        <f t="shared" si="9"/>
        <v>1.2472191289246462E-2</v>
      </c>
      <c r="E32">
        <f t="shared" si="9"/>
        <v>3.6817870057290772E-2</v>
      </c>
      <c r="F32">
        <f t="shared" si="9"/>
        <v>8.164965809277256E-3</v>
      </c>
      <c r="G32">
        <f t="shared" si="9"/>
        <v>1.2472191289246527E-2</v>
      </c>
    </row>
    <row r="36" spans="2:4">
      <c r="B36" t="s">
        <v>57</v>
      </c>
      <c r="C36" t="s">
        <v>61</v>
      </c>
    </row>
    <row r="37" spans="2:4">
      <c r="B37">
        <v>0.1</v>
      </c>
      <c r="C37">
        <v>0.8666666666666667</v>
      </c>
      <c r="D37">
        <v>4.4969125210773453E-2</v>
      </c>
    </row>
    <row r="38" spans="2:4">
      <c r="B38">
        <v>1</v>
      </c>
      <c r="C38">
        <v>0.65666666666666662</v>
      </c>
      <c r="D38">
        <v>2.4944382578492939E-2</v>
      </c>
    </row>
    <row r="39" spans="2:4">
      <c r="B39">
        <v>2</v>
      </c>
      <c r="C39">
        <v>0.27666666666666667</v>
      </c>
      <c r="D39">
        <v>1.6996731711976059E-2</v>
      </c>
    </row>
    <row r="40" spans="2:4">
      <c r="B40">
        <v>4</v>
      </c>
      <c r="C40">
        <v>0.11333333333333333</v>
      </c>
      <c r="D40">
        <v>6.9442222186665535E-3</v>
      </c>
    </row>
    <row r="41" spans="2:4">
      <c r="B41">
        <v>6</v>
      </c>
      <c r="C41">
        <v>9.1666666666666674E-2</v>
      </c>
      <c r="D41">
        <v>4.0276819911981912E-2</v>
      </c>
    </row>
    <row r="42" spans="2:4">
      <c r="B42">
        <v>8</v>
      </c>
      <c r="C42">
        <v>0.10333333333333333</v>
      </c>
      <c r="D42">
        <v>5.0249503942445199E-2</v>
      </c>
    </row>
    <row r="44" spans="2:4">
      <c r="B44" t="s">
        <v>57</v>
      </c>
      <c r="C44" t="s">
        <v>60</v>
      </c>
    </row>
    <row r="45" spans="2:4">
      <c r="B45">
        <v>0.1</v>
      </c>
      <c r="C45">
        <v>0.88666666666666671</v>
      </c>
      <c r="D45">
        <v>1.6996731711975962E-2</v>
      </c>
    </row>
    <row r="46" spans="2:4">
      <c r="B46">
        <v>1</v>
      </c>
      <c r="C46">
        <v>0.81</v>
      </c>
      <c r="D46">
        <v>1.6329931618554488E-2</v>
      </c>
    </row>
    <row r="47" spans="2:4">
      <c r="B47">
        <v>2</v>
      </c>
      <c r="C47">
        <v>0.76666666666666661</v>
      </c>
      <c r="D47">
        <v>2.867441755680878E-2</v>
      </c>
    </row>
    <row r="48" spans="2:4">
      <c r="B48">
        <v>4</v>
      </c>
      <c r="C48">
        <v>0.73999999999999988</v>
      </c>
      <c r="D48">
        <v>2.1602468994692887E-2</v>
      </c>
    </row>
    <row r="49" spans="2:4">
      <c r="B49">
        <v>6</v>
      </c>
      <c r="C49">
        <v>0.69333333333333336</v>
      </c>
      <c r="D49">
        <v>2.8674417556808739E-2</v>
      </c>
    </row>
    <row r="50" spans="2:4">
      <c r="B50">
        <v>8</v>
      </c>
      <c r="C50">
        <v>0.67666666666666664</v>
      </c>
      <c r="D50">
        <v>2.6246692913372675E-2</v>
      </c>
    </row>
    <row r="52" spans="2:4">
      <c r="B52" t="s">
        <v>57</v>
      </c>
      <c r="C52" t="s">
        <v>59</v>
      </c>
    </row>
    <row r="53" spans="2:4">
      <c r="B53">
        <v>0.1</v>
      </c>
      <c r="C53">
        <v>0.89</v>
      </c>
      <c r="D53">
        <v>2.1602468994692887E-2</v>
      </c>
    </row>
    <row r="54" spans="2:4">
      <c r="B54">
        <v>1</v>
      </c>
      <c r="C54">
        <v>0.62</v>
      </c>
      <c r="D54">
        <v>1.4142135623730963E-2</v>
      </c>
    </row>
    <row r="55" spans="2:4">
      <c r="B55">
        <v>2</v>
      </c>
      <c r="C55">
        <v>0.28666666666666668</v>
      </c>
      <c r="D55">
        <v>2.4944382578492939E-2</v>
      </c>
    </row>
    <row r="56" spans="2:4">
      <c r="B56">
        <v>4</v>
      </c>
      <c r="C56">
        <v>0.1466666666666667</v>
      </c>
      <c r="D56">
        <v>2.0548046676563174E-2</v>
      </c>
    </row>
    <row r="57" spans="2:4">
      <c r="B57">
        <v>6</v>
      </c>
      <c r="C57">
        <v>0.13</v>
      </c>
      <c r="D57">
        <v>2.4494897427831817E-2</v>
      </c>
    </row>
    <row r="58" spans="2:4">
      <c r="B58">
        <v>8</v>
      </c>
      <c r="C58">
        <v>0.10666666666666667</v>
      </c>
      <c r="D58">
        <v>2.6246692913372699E-2</v>
      </c>
    </row>
    <row r="60" spans="2:4">
      <c r="B60" t="s">
        <v>57</v>
      </c>
      <c r="C60" t="s">
        <v>58</v>
      </c>
    </row>
    <row r="61" spans="2:4">
      <c r="B61">
        <v>0.1</v>
      </c>
      <c r="C61">
        <v>0.82</v>
      </c>
      <c r="D61">
        <v>2.1602468994692835E-2</v>
      </c>
    </row>
    <row r="62" spans="2:4">
      <c r="B62">
        <v>1</v>
      </c>
      <c r="C62">
        <v>0.76666666666666661</v>
      </c>
      <c r="D62">
        <v>2.4944382578492966E-2</v>
      </c>
    </row>
    <row r="63" spans="2:4">
      <c r="B63">
        <v>2</v>
      </c>
      <c r="C63">
        <v>0.71333333333333326</v>
      </c>
      <c r="D63">
        <v>1.6996731711975962E-2</v>
      </c>
    </row>
    <row r="64" spans="2:4">
      <c r="B64">
        <v>4</v>
      </c>
      <c r="C64">
        <v>0.63666666666666671</v>
      </c>
      <c r="D64">
        <v>2.3570226039551608E-2</v>
      </c>
    </row>
    <row r="65" spans="2:4">
      <c r="B65">
        <v>6</v>
      </c>
      <c r="C65">
        <v>0.55333333333333334</v>
      </c>
      <c r="D65">
        <v>3.8586123009300734E-2</v>
      </c>
    </row>
    <row r="66" spans="2:4">
      <c r="B66">
        <v>8</v>
      </c>
      <c r="C66">
        <v>0.48666666666666702</v>
      </c>
      <c r="D66">
        <v>3.35702260395516E-2</v>
      </c>
    </row>
    <row r="68" spans="2:4">
      <c r="B68" t="s">
        <v>57</v>
      </c>
      <c r="C68" t="s">
        <v>56</v>
      </c>
    </row>
    <row r="69" spans="2:4">
      <c r="B69">
        <v>0.1</v>
      </c>
      <c r="C69">
        <v>0.87666666666666659</v>
      </c>
      <c r="D69">
        <v>2.867441755680878E-2</v>
      </c>
    </row>
    <row r="70" spans="2:4">
      <c r="B70">
        <v>1</v>
      </c>
      <c r="C70">
        <v>0.68666666666666665</v>
      </c>
      <c r="D70">
        <v>4.7842333648024406E-2</v>
      </c>
    </row>
    <row r="71" spans="2:4">
      <c r="B71">
        <v>2</v>
      </c>
      <c r="C71">
        <v>0.39666666666666667</v>
      </c>
      <c r="D71">
        <v>1.2472191289246462E-2</v>
      </c>
    </row>
    <row r="72" spans="2:4">
      <c r="B72">
        <v>4</v>
      </c>
      <c r="C72">
        <v>0.1466666666666667</v>
      </c>
      <c r="D72">
        <v>3.6817870057290772E-2</v>
      </c>
    </row>
    <row r="73" spans="2:4">
      <c r="B73">
        <v>6</v>
      </c>
      <c r="C73">
        <v>0.11</v>
      </c>
      <c r="D73">
        <v>8.164965809277256E-3</v>
      </c>
    </row>
    <row r="74" spans="2:4">
      <c r="B74">
        <v>8</v>
      </c>
      <c r="C74">
        <v>8.3333333333333329E-2</v>
      </c>
      <c r="D74">
        <v>1.2472191289246527E-2</v>
      </c>
    </row>
  </sheetData>
  <phoneticPr fontId="2"/>
  <pageMargins left="0.7" right="0.7" top="0.75" bottom="0.75" header="0.3" footer="0.3"/>
  <pageSetup paperSize="9" orientation="portrait" horizontalDpi="0" verticalDpi="0"/>
  <drawing r:id="rId1"/>
</worksheet>
</file>

<file path=xl/worksheets/sheet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4D2F7A1-EB36-D243-9AC8-4942B843C99D}">
  <dimension ref="A1"/>
  <sheetViews>
    <sheetView workbookViewId="0">
      <selection activeCell="M18" sqref="M18"/>
    </sheetView>
  </sheetViews>
  <sheetFormatPr baseColWidth="10" defaultRowHeight="20"/>
  <sheetData/>
  <phoneticPr fontId="2"/>
  <pageMargins left="0.7" right="0.7" top="0.75" bottom="0.75" header="0.3" footer="0.3"/>
  <drawing r:id="rId1"/>
</worksheet>
</file>

<file path=xl/worksheets/sheet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059A66C-088C-6E43-8514-3FDB88415C5E}">
  <dimension ref="A1"/>
  <sheetViews>
    <sheetView workbookViewId="0">
      <selection activeCell="A2" sqref="A2"/>
    </sheetView>
  </sheetViews>
  <sheetFormatPr baseColWidth="10" defaultRowHeight="20"/>
  <sheetData/>
  <phoneticPr fontId="2"/>
  <pageMargins left="0.7" right="0.7" top="0.75" bottom="0.75" header="0.3" footer="0.3"/>
  <drawing r:id="rId1"/>
</worksheet>
</file>

<file path=xl/worksheets/sheet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76134C2-697A-8849-A092-73C2030CFEF4}">
  <dimension ref="A1:P58"/>
  <sheetViews>
    <sheetView topLeftCell="A26" workbookViewId="0">
      <selection activeCell="B45" sqref="B45:J47"/>
    </sheetView>
  </sheetViews>
  <sheetFormatPr baseColWidth="10" defaultRowHeight="20"/>
  <sheetData>
    <row r="1" spans="1:11">
      <c r="A1" s="3" t="s">
        <v>12</v>
      </c>
    </row>
    <row r="2" spans="1:11" ht="21" thickBot="1">
      <c r="A2" s="3"/>
    </row>
    <row r="3" spans="1:11" ht="21" thickBot="1">
      <c r="A3" s="28" t="s">
        <v>9</v>
      </c>
      <c r="B3" s="29"/>
      <c r="C3" s="29"/>
      <c r="D3" s="29"/>
      <c r="E3" s="29"/>
      <c r="F3" s="29"/>
      <c r="G3" s="29"/>
      <c r="H3" s="29"/>
      <c r="I3" s="29"/>
      <c r="J3" s="29"/>
      <c r="K3" s="30"/>
    </row>
    <row r="4" spans="1:11">
      <c r="A4" s="2"/>
      <c r="B4" s="2"/>
      <c r="C4" s="2"/>
      <c r="D4" s="2"/>
      <c r="E4" s="2"/>
      <c r="F4" s="2"/>
      <c r="G4" s="2"/>
      <c r="H4" s="2"/>
      <c r="I4" s="2"/>
      <c r="J4" s="2"/>
      <c r="K4" s="2"/>
    </row>
    <row r="5" spans="1:11">
      <c r="A5" s="3"/>
      <c r="B5" s="3" t="s">
        <v>2</v>
      </c>
      <c r="C5" s="25">
        <v>1</v>
      </c>
      <c r="D5" s="25"/>
      <c r="E5" s="25"/>
      <c r="F5" s="25">
        <v>2</v>
      </c>
      <c r="G5" s="25"/>
      <c r="H5" s="25"/>
      <c r="I5" s="25">
        <v>3</v>
      </c>
      <c r="J5" s="25"/>
      <c r="K5" s="25"/>
    </row>
    <row r="6" spans="1:11">
      <c r="A6" s="3"/>
      <c r="B6" s="5" t="s">
        <v>3</v>
      </c>
      <c r="C6" s="4" t="s">
        <v>0</v>
      </c>
      <c r="D6" s="4" t="s">
        <v>1</v>
      </c>
      <c r="E6" s="4" t="s">
        <v>6</v>
      </c>
      <c r="F6" s="4" t="s">
        <v>0</v>
      </c>
      <c r="G6" s="4" t="s">
        <v>1</v>
      </c>
      <c r="H6" s="4" t="s">
        <v>6</v>
      </c>
      <c r="I6" s="4" t="s">
        <v>0</v>
      </c>
      <c r="J6" s="4" t="s">
        <v>1</v>
      </c>
      <c r="K6" s="4" t="s">
        <v>6</v>
      </c>
    </row>
    <row r="7" spans="1:11">
      <c r="A7" s="25" t="s">
        <v>4</v>
      </c>
      <c r="B7" s="5">
        <v>5</v>
      </c>
      <c r="C7" s="5">
        <v>2.4E-2</v>
      </c>
      <c r="D7" s="5">
        <v>638.96299999999997</v>
      </c>
      <c r="E7" s="5">
        <v>506.79899999999998</v>
      </c>
      <c r="F7" s="5">
        <v>3.3000000000000002E-2</v>
      </c>
      <c r="G7" s="5">
        <v>856.24800000000005</v>
      </c>
      <c r="H7" s="5">
        <v>733.81400000000008</v>
      </c>
      <c r="I7" s="5">
        <v>3.1E-2</v>
      </c>
      <c r="J7" s="5">
        <v>603.11699999999996</v>
      </c>
      <c r="K7" s="3">
        <v>469.26</v>
      </c>
    </row>
    <row r="8" spans="1:11">
      <c r="A8" s="25"/>
      <c r="B8" s="5">
        <v>15</v>
      </c>
      <c r="C8" s="5">
        <v>2.4E-2</v>
      </c>
      <c r="D8" s="5">
        <v>1010.235</v>
      </c>
      <c r="E8" s="5">
        <v>878.07100000000003</v>
      </c>
      <c r="F8" s="5">
        <v>3.3000000000000002E-2</v>
      </c>
      <c r="G8" s="5">
        <v>704.34699999999998</v>
      </c>
      <c r="H8" s="5">
        <v>581.91300000000001</v>
      </c>
      <c r="I8" s="5">
        <v>3.1E-2</v>
      </c>
      <c r="J8" s="5">
        <v>771.00900000000001</v>
      </c>
      <c r="K8" s="3">
        <v>637.15200000000004</v>
      </c>
    </row>
    <row r="9" spans="1:11">
      <c r="A9" s="25"/>
      <c r="B9" s="5">
        <v>45</v>
      </c>
      <c r="C9" s="5">
        <v>2.4E-2</v>
      </c>
      <c r="D9" s="5">
        <v>1229.471</v>
      </c>
      <c r="E9" s="5">
        <v>1097.307</v>
      </c>
      <c r="F9" s="5">
        <v>3.3000000000000002E-2</v>
      </c>
      <c r="G9" s="5">
        <v>788.03899999999999</v>
      </c>
      <c r="H9" s="5">
        <v>665.60500000000002</v>
      </c>
      <c r="I9" s="5">
        <v>3.1E-2</v>
      </c>
      <c r="J9" s="5">
        <v>830.65099999999995</v>
      </c>
      <c r="K9" s="3">
        <v>696.79399999999998</v>
      </c>
    </row>
    <row r="10" spans="1:11">
      <c r="A10" s="26" t="s">
        <v>8</v>
      </c>
      <c r="B10" s="5">
        <v>5</v>
      </c>
      <c r="C10" s="5">
        <v>2.4E-2</v>
      </c>
      <c r="D10" s="5">
        <v>670.59799999999996</v>
      </c>
      <c r="E10" s="5">
        <v>538.43399999999997</v>
      </c>
      <c r="F10" s="5">
        <v>3.3000000000000002E-2</v>
      </c>
      <c r="G10" s="5">
        <v>589.03399999999999</v>
      </c>
      <c r="H10" s="5">
        <v>466.6</v>
      </c>
      <c r="I10" s="5">
        <v>3.1E-2</v>
      </c>
      <c r="J10" s="5">
        <v>329.94200000000001</v>
      </c>
      <c r="K10" s="3">
        <v>196.08500000000001</v>
      </c>
    </row>
    <row r="11" spans="1:11">
      <c r="A11" s="25"/>
      <c r="B11" s="5">
        <v>15</v>
      </c>
      <c r="C11" s="5">
        <v>2.4E-2</v>
      </c>
      <c r="D11" s="5">
        <v>426.39299999999997</v>
      </c>
      <c r="E11" s="5">
        <v>294.22899999999998</v>
      </c>
      <c r="F11" s="5">
        <v>3.3000000000000002E-2</v>
      </c>
      <c r="G11" s="5">
        <v>381.45299999999997</v>
      </c>
      <c r="H11" s="5">
        <v>259.01900000000001</v>
      </c>
      <c r="I11" s="5">
        <v>3.1E-2</v>
      </c>
      <c r="J11" s="5">
        <v>187.47900000000001</v>
      </c>
      <c r="K11" s="3">
        <v>53.622000000000014</v>
      </c>
    </row>
    <row r="12" spans="1:11">
      <c r="A12" s="25"/>
      <c r="B12" s="5">
        <v>45</v>
      </c>
      <c r="C12" s="5">
        <v>2.4E-2</v>
      </c>
      <c r="D12" s="5">
        <v>455.03800000000001</v>
      </c>
      <c r="E12" s="5">
        <v>322.87400000000002</v>
      </c>
      <c r="F12" s="5">
        <v>3.3000000000000002E-2</v>
      </c>
      <c r="G12" s="5">
        <v>322.89999999999998</v>
      </c>
      <c r="H12" s="5">
        <v>200.46599999999998</v>
      </c>
      <c r="I12" s="5">
        <v>3.1E-2</v>
      </c>
      <c r="J12" s="5">
        <v>314.18400000000003</v>
      </c>
      <c r="K12" s="3">
        <v>180.32700000000003</v>
      </c>
    </row>
    <row r="13" spans="1:11">
      <c r="A13" s="25" t="s">
        <v>5</v>
      </c>
      <c r="B13" s="5">
        <v>5</v>
      </c>
      <c r="C13" s="5">
        <v>2.4E-2</v>
      </c>
      <c r="D13" s="5">
        <v>459.79399999999998</v>
      </c>
      <c r="E13" s="5">
        <v>327.63</v>
      </c>
      <c r="F13" s="5">
        <v>3.3000000000000002E-2</v>
      </c>
      <c r="G13" s="5">
        <v>310.59199999999998</v>
      </c>
      <c r="H13" s="5">
        <v>188.15799999999999</v>
      </c>
      <c r="I13" s="5">
        <v>3.1E-2</v>
      </c>
      <c r="J13" s="5">
        <v>274.92</v>
      </c>
      <c r="K13" s="3">
        <v>141.06300000000002</v>
      </c>
    </row>
    <row r="14" spans="1:11">
      <c r="A14" s="25"/>
      <c r="B14" s="5">
        <v>15</v>
      </c>
      <c r="C14" s="5">
        <v>2.4E-2</v>
      </c>
      <c r="D14" s="5">
        <v>513.73900000000003</v>
      </c>
      <c r="E14" s="5">
        <v>381.57500000000005</v>
      </c>
      <c r="F14" s="5">
        <v>3.3000000000000002E-2</v>
      </c>
      <c r="G14" s="5">
        <v>453.94200000000001</v>
      </c>
      <c r="H14" s="5">
        <v>331.50800000000004</v>
      </c>
      <c r="I14" s="5">
        <v>3.1E-2</v>
      </c>
      <c r="J14" s="5">
        <v>386.738</v>
      </c>
      <c r="K14" s="3">
        <v>252.881</v>
      </c>
    </row>
    <row r="15" spans="1:11">
      <c r="A15" s="25"/>
      <c r="B15" s="5">
        <v>45</v>
      </c>
      <c r="C15" s="5">
        <v>2.4E-2</v>
      </c>
      <c r="D15" s="5">
        <v>521.28899999999999</v>
      </c>
      <c r="E15" s="5">
        <v>389.125</v>
      </c>
      <c r="F15" s="5">
        <v>3.3000000000000002E-2</v>
      </c>
      <c r="G15" s="5">
        <v>413.82</v>
      </c>
      <c r="H15" s="5">
        <v>291.38599999999997</v>
      </c>
      <c r="I15" s="5">
        <v>3.1E-2</v>
      </c>
      <c r="J15" s="5">
        <v>376.17700000000002</v>
      </c>
      <c r="K15" s="3">
        <v>242.32000000000002</v>
      </c>
    </row>
    <row r="16" spans="1:11">
      <c r="A16" s="3"/>
      <c r="B16" s="5" t="s">
        <v>7</v>
      </c>
      <c r="C16" s="5">
        <v>2.4E-2</v>
      </c>
      <c r="D16" s="5">
        <v>132.16399999999999</v>
      </c>
      <c r="E16" s="5">
        <v>0</v>
      </c>
      <c r="F16" s="5">
        <v>3.3000000000000002E-2</v>
      </c>
      <c r="G16" s="5">
        <v>122.434</v>
      </c>
      <c r="H16" s="5">
        <v>0</v>
      </c>
      <c r="I16" s="5">
        <v>3.1E-2</v>
      </c>
      <c r="J16" s="5">
        <v>133.857</v>
      </c>
      <c r="K16" s="3">
        <v>0</v>
      </c>
    </row>
    <row r="17" spans="1:16">
      <c r="B17" s="1"/>
      <c r="C17" s="1"/>
      <c r="D17" s="1"/>
      <c r="E17" s="1"/>
      <c r="F17" s="1"/>
      <c r="G17" s="1"/>
      <c r="H17" s="1"/>
      <c r="I17" s="1"/>
      <c r="J17" s="1"/>
    </row>
    <row r="18" spans="1:16">
      <c r="A18" s="31" t="s">
        <v>17</v>
      </c>
      <c r="B18" s="31"/>
      <c r="C18" s="31"/>
      <c r="D18" s="31"/>
      <c r="E18" s="31"/>
      <c r="F18" s="31"/>
      <c r="G18" s="31"/>
      <c r="H18" s="31"/>
      <c r="I18" s="31"/>
      <c r="J18" s="31"/>
      <c r="K18" s="31"/>
    </row>
    <row r="19" spans="1:16">
      <c r="A19" s="2"/>
      <c r="B19" s="2"/>
      <c r="C19" s="2"/>
      <c r="D19" s="2"/>
      <c r="E19" s="2"/>
      <c r="F19" s="2"/>
      <c r="G19" s="2"/>
      <c r="H19" s="2"/>
      <c r="I19" s="2"/>
      <c r="J19" s="2"/>
      <c r="K19" s="2"/>
    </row>
    <row r="20" spans="1:16">
      <c r="A20" s="3" t="s">
        <v>2</v>
      </c>
      <c r="B20" s="27">
        <v>1</v>
      </c>
      <c r="C20" s="27"/>
      <c r="D20" s="27"/>
      <c r="E20" s="27">
        <v>2</v>
      </c>
      <c r="F20" s="27"/>
      <c r="G20" s="27"/>
      <c r="H20" s="27">
        <v>3</v>
      </c>
      <c r="I20" s="27"/>
      <c r="J20" s="27"/>
      <c r="K20" s="27" t="s">
        <v>19</v>
      </c>
      <c r="L20" s="27"/>
      <c r="M20" s="27"/>
      <c r="N20" s="25" t="s">
        <v>20</v>
      </c>
      <c r="O20" s="25"/>
      <c r="P20" s="25"/>
    </row>
    <row r="21" spans="1:16">
      <c r="A21" s="5" t="s">
        <v>3</v>
      </c>
      <c r="B21" s="10" t="s">
        <v>4</v>
      </c>
      <c r="C21" s="11" t="s">
        <v>8</v>
      </c>
      <c r="D21" s="10" t="s">
        <v>5</v>
      </c>
      <c r="E21" s="10" t="s">
        <v>4</v>
      </c>
      <c r="F21" s="11" t="s">
        <v>8</v>
      </c>
      <c r="G21" s="10" t="s">
        <v>5</v>
      </c>
      <c r="H21" s="10" t="s">
        <v>4</v>
      </c>
      <c r="I21" s="11" t="s">
        <v>8</v>
      </c>
      <c r="J21" s="10" t="s">
        <v>5</v>
      </c>
      <c r="K21" s="10" t="s">
        <v>4</v>
      </c>
      <c r="L21" s="11" t="s">
        <v>8</v>
      </c>
      <c r="M21" s="10" t="s">
        <v>5</v>
      </c>
      <c r="N21" s="10" t="s">
        <v>4</v>
      </c>
      <c r="O21" s="11" t="s">
        <v>8</v>
      </c>
      <c r="P21" s="10" t="s">
        <v>5</v>
      </c>
    </row>
    <row r="22" spans="1:16">
      <c r="A22" s="5">
        <v>5</v>
      </c>
      <c r="B22" s="8">
        <v>46.185707372686039</v>
      </c>
      <c r="C22" s="8">
        <v>49.068674491277278</v>
      </c>
      <c r="D22" s="8">
        <v>29.85764239178279</v>
      </c>
      <c r="E22" s="8">
        <v>110.24766941354108</v>
      </c>
      <c r="F22" s="8">
        <v>70.101636856694284</v>
      </c>
      <c r="G22" s="8">
        <v>28.268717933308789</v>
      </c>
      <c r="H22" s="8">
        <v>67.34558563937118</v>
      </c>
      <c r="I22" s="8">
        <v>28.141028768904441</v>
      </c>
      <c r="J22" s="8">
        <v>20.244577306922853</v>
      </c>
      <c r="K22" s="9">
        <f>(B22+E22+H22)/3</f>
        <v>74.592987475199436</v>
      </c>
      <c r="L22" s="9">
        <f t="shared" ref="L22:M22" si="0">(C22+F22+I22)/3</f>
        <v>49.103780038958668</v>
      </c>
      <c r="M22" s="9">
        <f t="shared" si="0"/>
        <v>26.123645877338145</v>
      </c>
      <c r="N22" s="9">
        <f>STDEV(B22,E22,H22)/SQRT(3)</f>
        <v>18.844781507165877</v>
      </c>
      <c r="O22" s="9">
        <f t="shared" ref="O22:P24" si="1">STDEV(C22,F22,I22)/SQRT(3)</f>
        <v>12.112996905168721</v>
      </c>
      <c r="P22" s="9">
        <f t="shared" si="1"/>
        <v>2.9751053581017852</v>
      </c>
    </row>
    <row r="23" spans="1:16">
      <c r="A23" s="5">
        <v>15</v>
      </c>
      <c r="B23" s="8">
        <v>80.020541197677588</v>
      </c>
      <c r="C23" s="8">
        <v>26.813735809577445</v>
      </c>
      <c r="D23" s="8">
        <v>34.773768872339282</v>
      </c>
      <c r="E23" s="8">
        <v>87.426176185575528</v>
      </c>
      <c r="F23" s="8">
        <v>38.914821853802181</v>
      </c>
      <c r="G23" s="8">
        <v>49.805515283088326</v>
      </c>
      <c r="H23" s="8">
        <v>91.440511829895215</v>
      </c>
      <c r="I23" s="8">
        <v>7.6955312473988027</v>
      </c>
      <c r="J23" s="8">
        <v>36.292074845650227</v>
      </c>
      <c r="K23" s="9">
        <f t="shared" ref="K23:K24" si="2">(B23+E23+H23)/3</f>
        <v>86.295743071049444</v>
      </c>
      <c r="L23" s="9">
        <f t="shared" ref="L23:L24" si="3">(C23+F23+I23)/3</f>
        <v>24.474696303592811</v>
      </c>
      <c r="M23" s="9">
        <f t="shared" ref="M23:M24" si="4">(D23+G23+J23)/3</f>
        <v>40.290453000359285</v>
      </c>
      <c r="N23" s="9">
        <f t="shared" ref="N23:N24" si="5">STDEV(B23,E23,H23)/SQRT(3)</f>
        <v>3.3447641461439965</v>
      </c>
      <c r="O23" s="9">
        <f t="shared" si="1"/>
        <v>9.0878005378948181</v>
      </c>
      <c r="P23" s="9">
        <f t="shared" si="1"/>
        <v>4.7776779904156683</v>
      </c>
    </row>
    <row r="24" spans="1:16">
      <c r="A24" s="5">
        <v>45</v>
      </c>
      <c r="B24" s="8">
        <v>100</v>
      </c>
      <c r="C24" s="8">
        <v>29.424217652853763</v>
      </c>
      <c r="D24" s="8">
        <v>35.461816975559259</v>
      </c>
      <c r="E24" s="8">
        <v>100</v>
      </c>
      <c r="F24" s="8">
        <v>30.117862696343924</v>
      </c>
      <c r="G24" s="8">
        <v>43.777615853246289</v>
      </c>
      <c r="H24" s="8">
        <v>100</v>
      </c>
      <c r="I24" s="8">
        <v>25.879528239336164</v>
      </c>
      <c r="J24" s="8">
        <v>34.776418855501056</v>
      </c>
      <c r="K24" s="9">
        <f t="shared" si="2"/>
        <v>100</v>
      </c>
      <c r="L24" s="9">
        <f t="shared" si="3"/>
        <v>28.473869529511287</v>
      </c>
      <c r="M24" s="9">
        <f t="shared" si="4"/>
        <v>38.005283894768866</v>
      </c>
      <c r="N24" s="9">
        <f t="shared" si="5"/>
        <v>0</v>
      </c>
      <c r="O24" s="9">
        <f t="shared" si="1"/>
        <v>1.3125345594205948</v>
      </c>
      <c r="P24" s="9">
        <f t="shared" si="1"/>
        <v>2.8929399593314256</v>
      </c>
    </row>
    <row r="25" spans="1:16" ht="21" thickBot="1">
      <c r="A25" s="1"/>
    </row>
    <row r="26" spans="1:16" ht="21" thickBot="1">
      <c r="A26" s="28" t="s">
        <v>10</v>
      </c>
      <c r="B26" s="29"/>
      <c r="C26" s="29"/>
      <c r="D26" s="29"/>
      <c r="E26" s="29"/>
      <c r="F26" s="29"/>
      <c r="G26" s="29"/>
      <c r="H26" s="29"/>
      <c r="I26" s="29"/>
      <c r="J26" s="29"/>
      <c r="K26" s="30"/>
    </row>
    <row r="27" spans="1:16">
      <c r="A27" s="1"/>
    </row>
    <row r="28" spans="1:16">
      <c r="A28" s="3"/>
      <c r="B28" s="3" t="s">
        <v>2</v>
      </c>
      <c r="C28" s="25">
        <v>1</v>
      </c>
      <c r="D28" s="25"/>
      <c r="E28" s="25"/>
      <c r="F28" s="25">
        <v>2</v>
      </c>
      <c r="G28" s="25"/>
      <c r="H28" s="25"/>
      <c r="I28" s="25">
        <v>3</v>
      </c>
      <c r="J28" s="25"/>
      <c r="K28" s="25"/>
    </row>
    <row r="29" spans="1:16">
      <c r="A29" s="3"/>
      <c r="B29" s="5" t="s">
        <v>3</v>
      </c>
      <c r="C29" s="4" t="s">
        <v>0</v>
      </c>
      <c r="D29" s="4" t="s">
        <v>1</v>
      </c>
      <c r="E29" s="4" t="s">
        <v>6</v>
      </c>
      <c r="F29" s="4" t="s">
        <v>0</v>
      </c>
      <c r="G29" s="4" t="s">
        <v>1</v>
      </c>
      <c r="H29" s="4" t="s">
        <v>6</v>
      </c>
      <c r="I29" s="4" t="s">
        <v>0</v>
      </c>
      <c r="J29" s="4" t="s">
        <v>1</v>
      </c>
      <c r="K29" s="4" t="s">
        <v>6</v>
      </c>
    </row>
    <row r="30" spans="1:16">
      <c r="A30" s="3" t="s">
        <v>4</v>
      </c>
      <c r="B30" s="5">
        <v>5</v>
      </c>
      <c r="C30" s="7">
        <v>2.9000000000000001E-2</v>
      </c>
      <c r="D30" s="7">
        <v>339.87400000000002</v>
      </c>
      <c r="E30" s="7">
        <v>207.42</v>
      </c>
      <c r="F30" s="3">
        <v>2.3E-2</v>
      </c>
      <c r="G30" s="3">
        <v>300.33999999999997</v>
      </c>
      <c r="H30" s="3">
        <v>162.131</v>
      </c>
      <c r="I30" s="5">
        <v>1.7000000000000001E-2</v>
      </c>
      <c r="J30" s="5">
        <v>232.98500000000001</v>
      </c>
      <c r="K30" s="3">
        <v>54.482000000000028</v>
      </c>
    </row>
    <row r="31" spans="1:16">
      <c r="A31" s="3"/>
      <c r="B31" s="5">
        <v>15</v>
      </c>
      <c r="C31" s="7">
        <v>2.9000000000000001E-2</v>
      </c>
      <c r="D31" s="7">
        <v>308.25599999999997</v>
      </c>
      <c r="E31" s="7">
        <v>175.80199999999999</v>
      </c>
      <c r="F31" s="3">
        <v>2.3E-2</v>
      </c>
      <c r="G31" s="3">
        <v>378.911</v>
      </c>
      <c r="H31" s="3">
        <v>240.702</v>
      </c>
      <c r="I31" s="5">
        <v>1.7000000000000001E-2</v>
      </c>
      <c r="J31" s="5">
        <v>224.3425</v>
      </c>
      <c r="K31" s="3">
        <v>45.839500000000015</v>
      </c>
    </row>
    <row r="32" spans="1:16">
      <c r="A32" s="3"/>
      <c r="B32" s="5">
        <v>45</v>
      </c>
      <c r="C32" s="7">
        <v>2.9000000000000001E-2</v>
      </c>
      <c r="D32" s="7">
        <v>329.69200000000001</v>
      </c>
      <c r="E32" s="7">
        <v>197.238</v>
      </c>
      <c r="F32" s="3">
        <v>2.3E-2</v>
      </c>
      <c r="G32" s="3">
        <v>437.30500000000001</v>
      </c>
      <c r="H32" s="3">
        <v>299.096</v>
      </c>
      <c r="I32" s="5">
        <v>1.7000000000000001E-2</v>
      </c>
      <c r="J32" s="5">
        <v>236.93600000000001</v>
      </c>
      <c r="K32" s="3">
        <v>58.433000000000021</v>
      </c>
    </row>
    <row r="33" spans="1:16">
      <c r="A33" s="6" t="s">
        <v>8</v>
      </c>
      <c r="B33" s="5">
        <v>5</v>
      </c>
      <c r="C33" s="7">
        <v>2.9000000000000001E-2</v>
      </c>
      <c r="D33" s="7">
        <v>244.35300000000001</v>
      </c>
      <c r="E33" s="7">
        <v>111.899</v>
      </c>
      <c r="F33" s="3">
        <v>2.3E-2</v>
      </c>
      <c r="G33" s="3">
        <v>277.45499999999998</v>
      </c>
      <c r="H33" s="3">
        <v>139.24600000000001</v>
      </c>
      <c r="I33" s="5">
        <v>1.7000000000000001E-2</v>
      </c>
      <c r="J33" s="5">
        <v>220.696</v>
      </c>
      <c r="K33" s="3">
        <v>42.193000000000012</v>
      </c>
    </row>
    <row r="34" spans="1:16">
      <c r="A34" s="3"/>
      <c r="B34" s="5">
        <v>15</v>
      </c>
      <c r="C34" s="7">
        <v>2.9000000000000001E-2</v>
      </c>
      <c r="D34" s="7">
        <v>240.63200000000001</v>
      </c>
      <c r="E34" s="7">
        <v>108.178</v>
      </c>
      <c r="F34" s="3">
        <v>2.3E-2</v>
      </c>
      <c r="G34" s="3">
        <v>233.12700000000001</v>
      </c>
      <c r="H34" s="3">
        <v>94.918000000000006</v>
      </c>
      <c r="I34" s="5">
        <v>1.7000000000000001E-2</v>
      </c>
      <c r="J34" s="5">
        <v>221.49299999999999</v>
      </c>
      <c r="K34" s="3">
        <v>42.990000000000009</v>
      </c>
    </row>
    <row r="35" spans="1:16">
      <c r="A35" s="3"/>
      <c r="B35" s="5">
        <v>45</v>
      </c>
      <c r="C35" s="7">
        <v>2.9000000000000001E-2</v>
      </c>
      <c r="D35" s="7">
        <v>250.06399999999999</v>
      </c>
      <c r="E35" s="7">
        <v>117.61</v>
      </c>
      <c r="F35" s="3">
        <v>2.3E-2</v>
      </c>
      <c r="G35" s="3">
        <v>304.11599999999999</v>
      </c>
      <c r="H35" s="3">
        <v>165.90700000000001</v>
      </c>
      <c r="I35" s="5">
        <v>1.7000000000000001E-2</v>
      </c>
      <c r="J35" s="5">
        <v>199.91</v>
      </c>
      <c r="K35" s="3">
        <v>21.407000000000011</v>
      </c>
    </row>
    <row r="36" spans="1:16">
      <c r="A36" s="3" t="s">
        <v>5</v>
      </c>
      <c r="B36" s="5">
        <v>5</v>
      </c>
      <c r="C36" s="7">
        <v>2.9000000000000001E-2</v>
      </c>
      <c r="D36" s="7">
        <v>223.03</v>
      </c>
      <c r="E36" s="7">
        <v>90.575999999999993</v>
      </c>
      <c r="F36" s="3">
        <v>2.3E-2</v>
      </c>
      <c r="G36" s="3">
        <v>359.92200000000003</v>
      </c>
      <c r="H36" s="3">
        <v>221.71299999999999</v>
      </c>
      <c r="I36" s="5">
        <v>1.7000000000000001E-2</v>
      </c>
      <c r="J36" s="5">
        <v>215.23500000000001</v>
      </c>
      <c r="K36" s="3">
        <v>36.732000000000028</v>
      </c>
    </row>
    <row r="37" spans="1:16">
      <c r="A37" s="3"/>
      <c r="B37" s="5">
        <v>15</v>
      </c>
      <c r="C37" s="7">
        <v>2.9000000000000001E-2</v>
      </c>
      <c r="D37" s="7">
        <v>239.77500000000001</v>
      </c>
      <c r="E37" s="7">
        <v>107.321</v>
      </c>
      <c r="F37" s="3">
        <v>2.3E-2</v>
      </c>
      <c r="G37" s="3">
        <v>302.09500000000003</v>
      </c>
      <c r="H37" s="3">
        <v>163.886</v>
      </c>
      <c r="I37" s="5">
        <v>1.7000000000000001E-2</v>
      </c>
      <c r="J37" s="5">
        <v>217.23500000000001</v>
      </c>
      <c r="K37" s="3">
        <v>38.732000000000028</v>
      </c>
    </row>
    <row r="38" spans="1:16">
      <c r="A38" s="3"/>
      <c r="B38" s="5">
        <v>45</v>
      </c>
      <c r="C38" s="7">
        <v>2.9000000000000001E-2</v>
      </c>
      <c r="D38" s="7">
        <v>257.96899999999999</v>
      </c>
      <c r="E38" s="7">
        <v>125.515</v>
      </c>
      <c r="F38" s="3">
        <v>2.3E-2</v>
      </c>
      <c r="G38" s="3">
        <v>293.48599999999999</v>
      </c>
      <c r="H38" s="3">
        <v>155.27699999999999</v>
      </c>
      <c r="I38" s="5">
        <v>1.7000000000000001E-2</v>
      </c>
      <c r="J38" s="5">
        <v>221.30500000000001</v>
      </c>
      <c r="K38" s="3">
        <v>42.802000000000021</v>
      </c>
    </row>
    <row r="39" spans="1:16">
      <c r="A39" s="3"/>
      <c r="B39" s="5" t="s">
        <v>7</v>
      </c>
      <c r="C39" s="7">
        <v>2.9000000000000001E-2</v>
      </c>
      <c r="D39" s="7">
        <v>132.45400000000001</v>
      </c>
      <c r="E39" s="7">
        <v>0</v>
      </c>
      <c r="F39" s="3">
        <v>2.3E-2</v>
      </c>
      <c r="G39" s="3">
        <v>138.209</v>
      </c>
      <c r="H39" s="3">
        <v>0</v>
      </c>
      <c r="I39" s="5">
        <v>1.7000000000000001E-2</v>
      </c>
      <c r="J39" s="5">
        <v>178.50299999999999</v>
      </c>
      <c r="K39" s="3">
        <v>0</v>
      </c>
    </row>
    <row r="41" spans="1:16">
      <c r="A41" s="31" t="s">
        <v>18</v>
      </c>
      <c r="B41" s="31"/>
      <c r="C41" s="31"/>
      <c r="D41" s="31"/>
      <c r="E41" s="31"/>
      <c r="F41" s="31"/>
      <c r="G41" s="31"/>
      <c r="H41" s="31"/>
      <c r="I41" s="31"/>
      <c r="J41" s="31"/>
      <c r="K41" s="31"/>
    </row>
    <row r="43" spans="1:16">
      <c r="A43" s="3" t="s">
        <v>2</v>
      </c>
      <c r="B43" s="27">
        <v>1</v>
      </c>
      <c r="C43" s="27"/>
      <c r="D43" s="27"/>
      <c r="E43" s="27">
        <v>2</v>
      </c>
      <c r="F43" s="27"/>
      <c r="G43" s="27"/>
      <c r="H43" s="27">
        <v>3</v>
      </c>
      <c r="I43" s="27"/>
      <c r="J43" s="27"/>
      <c r="K43" s="27" t="s">
        <v>19</v>
      </c>
      <c r="L43" s="27"/>
      <c r="M43" s="27"/>
      <c r="N43" s="25" t="s">
        <v>20</v>
      </c>
      <c r="O43" s="25"/>
      <c r="P43" s="25"/>
    </row>
    <row r="44" spans="1:16">
      <c r="A44" s="5" t="s">
        <v>3</v>
      </c>
      <c r="B44" s="10" t="s">
        <v>4</v>
      </c>
      <c r="C44" s="11" t="s">
        <v>8</v>
      </c>
      <c r="D44" s="10" t="s">
        <v>5</v>
      </c>
      <c r="E44" s="10" t="s">
        <v>4</v>
      </c>
      <c r="F44" s="11" t="s">
        <v>8</v>
      </c>
      <c r="G44" s="10" t="s">
        <v>5</v>
      </c>
      <c r="H44" s="10" t="s">
        <v>4</v>
      </c>
      <c r="I44" s="11" t="s">
        <v>8</v>
      </c>
      <c r="J44" s="10" t="s">
        <v>5</v>
      </c>
      <c r="K44" s="10" t="s">
        <v>4</v>
      </c>
      <c r="L44" s="11" t="s">
        <v>8</v>
      </c>
      <c r="M44" s="10" t="s">
        <v>5</v>
      </c>
      <c r="N44" s="10" t="s">
        <v>4</v>
      </c>
      <c r="O44" s="11" t="s">
        <v>8</v>
      </c>
      <c r="P44" s="10" t="s">
        <v>5</v>
      </c>
    </row>
    <row r="45" spans="1:16">
      <c r="A45" s="5">
        <v>5</v>
      </c>
      <c r="B45" s="7">
        <v>105.16229100000001</v>
      </c>
      <c r="C45" s="7">
        <v>56.732982</v>
      </c>
      <c r="D45" s="7">
        <v>45.922184999999999</v>
      </c>
      <c r="E45" s="7">
        <v>54.207009999999997</v>
      </c>
      <c r="F45" s="7">
        <v>46.555621000000002</v>
      </c>
      <c r="G45" s="7">
        <v>74.127705000000006</v>
      </c>
      <c r="H45" s="8">
        <v>93.23840980268001</v>
      </c>
      <c r="I45" s="8">
        <v>72.20748549620933</v>
      </c>
      <c r="J45" s="8">
        <v>62.861739085790589</v>
      </c>
      <c r="K45" s="9">
        <f>(B45+E45+H45)/3</f>
        <v>84.202570267560006</v>
      </c>
      <c r="L45" s="9">
        <f t="shared" ref="L45:L47" si="6">(C45+F45+I45)/3</f>
        <v>58.498696165403111</v>
      </c>
      <c r="M45" s="9">
        <f t="shared" ref="M45:M47" si="7">(D45+G45+J45)/3</f>
        <v>60.970543028596865</v>
      </c>
      <c r="N45" s="9">
        <f>STDEV(B45,E45,H45)/SQRT(3)</f>
        <v>15.387711141530753</v>
      </c>
      <c r="O45" s="9">
        <f t="shared" ref="O45:O47" si="8">STDEV(C45,F45,I45)/SQRT(3)</f>
        <v>7.4574984169939178</v>
      </c>
      <c r="P45" s="9">
        <f t="shared" ref="P45:P47" si="9">STDEV(D45,G45,J45)/SQRT(3)</f>
        <v>8.1969568847766094</v>
      </c>
    </row>
    <row r="46" spans="1:16">
      <c r="A46" s="5">
        <v>15</v>
      </c>
      <c r="B46" s="7">
        <v>89.131912</v>
      </c>
      <c r="C46" s="7">
        <v>54.846428999999993</v>
      </c>
      <c r="D46" s="7">
        <v>54.411929000000001</v>
      </c>
      <c r="E46" s="7">
        <v>80.476502999999994</v>
      </c>
      <c r="F46" s="7">
        <v>31.734961000000002</v>
      </c>
      <c r="G46" s="7">
        <v>54.793779000000001</v>
      </c>
      <c r="H46" s="8">
        <v>78.447966046583261</v>
      </c>
      <c r="I46" s="8">
        <v>73.571440795440921</v>
      </c>
      <c r="J46" s="8">
        <v>66.284462546848559</v>
      </c>
      <c r="K46" s="9">
        <f t="shared" ref="K46:K47" si="10">(B46+E46+H46)/3</f>
        <v>82.685460348861071</v>
      </c>
      <c r="L46" s="9">
        <f t="shared" si="6"/>
        <v>53.384276931813645</v>
      </c>
      <c r="M46" s="9">
        <f t="shared" si="7"/>
        <v>58.496723515616189</v>
      </c>
      <c r="N46" s="9">
        <f t="shared" ref="N46:N47" si="11">STDEV(B46,E46,H46)/SQRT(3)</f>
        <v>3.2759881313733947</v>
      </c>
      <c r="O46" s="9">
        <f t="shared" si="8"/>
        <v>12.099258612568777</v>
      </c>
      <c r="P46" s="9">
        <f t="shared" si="9"/>
        <v>3.8954294487069543</v>
      </c>
    </row>
    <row r="47" spans="1:16">
      <c r="A47" s="5">
        <v>45</v>
      </c>
      <c r="B47" s="7">
        <v>100</v>
      </c>
      <c r="C47" s="7">
        <v>59.628468999999996</v>
      </c>
      <c r="D47" s="7">
        <v>63.636318000000003</v>
      </c>
      <c r="E47" s="7">
        <v>100</v>
      </c>
      <c r="F47" s="7">
        <v>55.469481000000002</v>
      </c>
      <c r="G47" s="7">
        <v>51.915438999999999</v>
      </c>
      <c r="H47" s="8">
        <v>100</v>
      </c>
      <c r="I47" s="8">
        <v>36.635120565433922</v>
      </c>
      <c r="J47" s="8">
        <v>73.249704790101489</v>
      </c>
      <c r="K47" s="9">
        <f t="shared" si="10"/>
        <v>100</v>
      </c>
      <c r="L47" s="9">
        <f t="shared" si="6"/>
        <v>50.57769018847798</v>
      </c>
      <c r="M47" s="9">
        <f t="shared" si="7"/>
        <v>62.933820596700492</v>
      </c>
      <c r="N47" s="9">
        <f t="shared" si="11"/>
        <v>0</v>
      </c>
      <c r="O47" s="9">
        <f t="shared" si="8"/>
        <v>7.073912898014977</v>
      </c>
      <c r="P47" s="9">
        <f t="shared" si="9"/>
        <v>6.1686803329914248</v>
      </c>
    </row>
    <row r="53" spans="1:1">
      <c r="A53" s="1"/>
    </row>
    <row r="54" spans="1:1">
      <c r="A54" s="1"/>
    </row>
    <row r="55" spans="1:1">
      <c r="A55" s="1"/>
    </row>
    <row r="56" spans="1:1">
      <c r="A56" s="1"/>
    </row>
    <row r="57" spans="1:1">
      <c r="A57" s="1"/>
    </row>
    <row r="58" spans="1:1">
      <c r="A58" s="1"/>
    </row>
  </sheetData>
  <mergeCells count="23">
    <mergeCell ref="C5:E5"/>
    <mergeCell ref="K43:M43"/>
    <mergeCell ref="N43:P43"/>
    <mergeCell ref="A3:K3"/>
    <mergeCell ref="A26:K26"/>
    <mergeCell ref="B43:D43"/>
    <mergeCell ref="E43:G43"/>
    <mergeCell ref="H43:J43"/>
    <mergeCell ref="E20:G20"/>
    <mergeCell ref="H20:J20"/>
    <mergeCell ref="A41:K41"/>
    <mergeCell ref="F5:H5"/>
    <mergeCell ref="I5:K5"/>
    <mergeCell ref="A18:K18"/>
    <mergeCell ref="B20:D20"/>
    <mergeCell ref="N20:P20"/>
    <mergeCell ref="A7:A9"/>
    <mergeCell ref="A10:A12"/>
    <mergeCell ref="C28:E28"/>
    <mergeCell ref="F28:H28"/>
    <mergeCell ref="I28:K28"/>
    <mergeCell ref="K20:M20"/>
    <mergeCell ref="A13:A15"/>
  </mergeCells>
  <phoneticPr fontId="2"/>
  <pageMargins left="0.7" right="0.7" top="0.75" bottom="0.75" header="0.3" footer="0.3"/>
  <drawing r:id="rId1"/>
</worksheet>
</file>

<file path=xl/worksheets/sheet1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04D7BBE-140C-4F40-B613-34E249C9C1FB}">
  <dimension ref="A1:P47"/>
  <sheetViews>
    <sheetView topLeftCell="A21" workbookViewId="0">
      <selection activeCell="K48" sqref="K48"/>
    </sheetView>
  </sheetViews>
  <sheetFormatPr baseColWidth="10" defaultRowHeight="20"/>
  <sheetData>
    <row r="1" spans="1:11">
      <c r="A1" s="3" t="s">
        <v>13</v>
      </c>
    </row>
    <row r="2" spans="1:11" ht="21" thickBot="1"/>
    <row r="3" spans="1:11" ht="21" thickBot="1">
      <c r="A3" s="28" t="s">
        <v>11</v>
      </c>
      <c r="B3" s="29"/>
      <c r="C3" s="29"/>
      <c r="D3" s="29"/>
      <c r="E3" s="29"/>
      <c r="F3" s="29"/>
      <c r="G3" s="29"/>
      <c r="H3" s="29"/>
      <c r="I3" s="29"/>
      <c r="J3" s="29"/>
      <c r="K3" s="30"/>
    </row>
    <row r="5" spans="1:11">
      <c r="A5" s="3"/>
      <c r="B5" s="3" t="s">
        <v>2</v>
      </c>
      <c r="C5" s="25">
        <v>1</v>
      </c>
      <c r="D5" s="25"/>
      <c r="E5" s="25"/>
      <c r="F5" s="25">
        <v>2</v>
      </c>
      <c r="G5" s="25"/>
      <c r="H5" s="25"/>
      <c r="I5" s="25">
        <v>3</v>
      </c>
      <c r="J5" s="25"/>
      <c r="K5" s="25"/>
    </row>
    <row r="6" spans="1:11">
      <c r="A6" s="3"/>
      <c r="B6" s="5" t="s">
        <v>3</v>
      </c>
      <c r="C6" s="4" t="s">
        <v>0</v>
      </c>
      <c r="D6" s="4" t="s">
        <v>1</v>
      </c>
      <c r="E6" s="4" t="s">
        <v>6</v>
      </c>
      <c r="F6" s="4" t="s">
        <v>0</v>
      </c>
      <c r="G6" s="4" t="s">
        <v>1</v>
      </c>
      <c r="H6" s="4" t="s">
        <v>6</v>
      </c>
      <c r="I6" s="4" t="s">
        <v>0</v>
      </c>
      <c r="J6" s="4" t="s">
        <v>1</v>
      </c>
      <c r="K6" s="4" t="s">
        <v>6</v>
      </c>
    </row>
    <row r="7" spans="1:11">
      <c r="A7" s="25" t="s">
        <v>4</v>
      </c>
      <c r="B7" s="5">
        <v>1</v>
      </c>
      <c r="C7" s="3">
        <v>1.2E-2</v>
      </c>
      <c r="D7" s="3">
        <v>1076.0530000000001</v>
      </c>
      <c r="E7" s="5">
        <v>967.45000000000016</v>
      </c>
      <c r="F7" s="3">
        <v>1.4E-2</v>
      </c>
      <c r="G7" s="3">
        <v>692.327</v>
      </c>
      <c r="H7" s="5">
        <v>606.56200000000001</v>
      </c>
      <c r="I7" s="3">
        <v>1.2999999999999999E-2</v>
      </c>
      <c r="J7" s="3">
        <v>944.69200000000001</v>
      </c>
      <c r="K7" s="3">
        <v>806.23800000000006</v>
      </c>
    </row>
    <row r="8" spans="1:11">
      <c r="A8" s="25"/>
      <c r="B8" s="5">
        <v>3</v>
      </c>
      <c r="C8" s="3">
        <v>1.2E-2</v>
      </c>
      <c r="D8" s="3">
        <v>2374.643</v>
      </c>
      <c r="E8" s="5">
        <v>2266.04</v>
      </c>
      <c r="F8" s="3">
        <v>1.4E-2</v>
      </c>
      <c r="G8" s="3">
        <v>1842.086</v>
      </c>
      <c r="H8" s="5">
        <v>1756.3209999999999</v>
      </c>
      <c r="I8" s="3">
        <v>1.2999999999999999E-2</v>
      </c>
      <c r="J8" s="3">
        <v>2322.576</v>
      </c>
      <c r="K8" s="3">
        <v>2184.1219999999998</v>
      </c>
    </row>
    <row r="9" spans="1:11">
      <c r="A9" s="25"/>
      <c r="B9" s="5">
        <v>10</v>
      </c>
      <c r="C9" s="3">
        <v>1.2E-2</v>
      </c>
      <c r="D9" s="3">
        <v>5688.9629999999997</v>
      </c>
      <c r="E9" s="5">
        <v>5580.36</v>
      </c>
      <c r="F9" s="3">
        <v>1.4E-2</v>
      </c>
      <c r="G9" s="3">
        <v>5602.4930000000004</v>
      </c>
      <c r="H9" s="5">
        <v>5516.7280000000001</v>
      </c>
      <c r="I9" s="3">
        <v>1.2999999999999999E-2</v>
      </c>
      <c r="J9" s="3">
        <v>5777.3850000000002</v>
      </c>
      <c r="K9" s="3">
        <v>5638.9310000000005</v>
      </c>
    </row>
    <row r="10" spans="1:11">
      <c r="A10" s="26" t="s">
        <v>8</v>
      </c>
      <c r="B10" s="5">
        <v>1</v>
      </c>
      <c r="C10" s="3">
        <v>1.2E-2</v>
      </c>
      <c r="D10" s="3">
        <v>678.56100000000004</v>
      </c>
      <c r="E10" s="5">
        <v>569.95800000000008</v>
      </c>
      <c r="F10" s="3">
        <v>1.4E-2</v>
      </c>
      <c r="G10" s="3">
        <v>454.40699999999998</v>
      </c>
      <c r="H10" s="5">
        <v>368.642</v>
      </c>
      <c r="I10" s="3">
        <v>1.2999999999999999E-2</v>
      </c>
      <c r="J10" s="3">
        <v>894.98900000000003</v>
      </c>
      <c r="K10" s="3">
        <v>756.53500000000008</v>
      </c>
    </row>
    <row r="11" spans="1:11">
      <c r="A11" s="25"/>
      <c r="B11" s="5">
        <v>3</v>
      </c>
      <c r="C11" s="3">
        <v>1.2E-2</v>
      </c>
      <c r="D11" s="3">
        <v>1402.8879999999999</v>
      </c>
      <c r="E11" s="5">
        <v>1294.2849999999999</v>
      </c>
      <c r="F11" s="3">
        <v>1.4E-2</v>
      </c>
      <c r="G11" s="3">
        <v>1042.018</v>
      </c>
      <c r="H11" s="5">
        <v>956.25300000000004</v>
      </c>
      <c r="I11" s="3">
        <v>1.2999999999999999E-2</v>
      </c>
      <c r="J11" s="3">
        <v>1557.162</v>
      </c>
      <c r="K11" s="3">
        <v>1418.7080000000001</v>
      </c>
    </row>
    <row r="12" spans="1:11">
      <c r="A12" s="25"/>
      <c r="B12" s="5">
        <v>10</v>
      </c>
      <c r="C12" s="3">
        <v>1.2E-2</v>
      </c>
      <c r="D12" s="3">
        <v>3623.4789999999998</v>
      </c>
      <c r="E12" s="5">
        <v>3514.8759999999997</v>
      </c>
      <c r="F12" s="3">
        <v>1.4E-2</v>
      </c>
      <c r="G12" s="3">
        <v>3507.1970000000001</v>
      </c>
      <c r="H12" s="5">
        <v>3421.4320000000002</v>
      </c>
      <c r="I12" s="3">
        <v>1.2999999999999999E-2</v>
      </c>
      <c r="J12" s="3">
        <v>3867.0929999999998</v>
      </c>
      <c r="K12" s="3">
        <v>3728.6389999999997</v>
      </c>
    </row>
    <row r="13" spans="1:11">
      <c r="A13" s="25" t="s">
        <v>5</v>
      </c>
      <c r="B13" s="5">
        <v>1</v>
      </c>
      <c r="C13" s="3">
        <v>1.2E-2</v>
      </c>
      <c r="D13" s="3">
        <v>816.49099999999999</v>
      </c>
      <c r="E13" s="5">
        <v>707.88800000000003</v>
      </c>
      <c r="F13" s="3">
        <v>1.4E-2</v>
      </c>
      <c r="G13" s="3">
        <v>506.84300000000002</v>
      </c>
      <c r="H13" s="5">
        <v>421.07800000000003</v>
      </c>
      <c r="I13" s="3">
        <v>1.2999999999999999E-2</v>
      </c>
      <c r="J13" s="3">
        <v>974.84400000000005</v>
      </c>
      <c r="K13" s="3">
        <v>836.3900000000001</v>
      </c>
    </row>
    <row r="14" spans="1:11">
      <c r="A14" s="25"/>
      <c r="B14" s="5">
        <v>3</v>
      </c>
      <c r="C14" s="3">
        <v>1.2E-2</v>
      </c>
      <c r="D14" s="3">
        <v>1944.8520000000001</v>
      </c>
      <c r="E14" s="5">
        <v>1836.249</v>
      </c>
      <c r="F14" s="3">
        <v>1.4E-2</v>
      </c>
      <c r="G14" s="3">
        <v>1408.9290000000001</v>
      </c>
      <c r="H14" s="5">
        <v>1323.164</v>
      </c>
      <c r="I14" s="3">
        <v>1.2999999999999999E-2</v>
      </c>
      <c r="J14" s="3">
        <v>1804.816</v>
      </c>
      <c r="K14" s="3">
        <v>1666.3620000000001</v>
      </c>
    </row>
    <row r="15" spans="1:11">
      <c r="A15" s="25"/>
      <c r="B15" s="5">
        <v>10</v>
      </c>
      <c r="C15" s="3">
        <v>1.2E-2</v>
      </c>
      <c r="D15" s="3">
        <v>5894.7470000000003</v>
      </c>
      <c r="E15" s="5">
        <v>5786.1440000000002</v>
      </c>
      <c r="F15" s="3">
        <v>1.4E-2</v>
      </c>
      <c r="G15" s="3">
        <v>4873.933</v>
      </c>
      <c r="H15" s="5">
        <v>4788.1679999999997</v>
      </c>
      <c r="I15" s="3">
        <v>1.2999999999999999E-2</v>
      </c>
      <c r="J15" s="3">
        <v>5595.9870000000001</v>
      </c>
      <c r="K15" s="3">
        <v>5457.5330000000004</v>
      </c>
    </row>
    <row r="16" spans="1:11">
      <c r="A16" s="3"/>
      <c r="B16" s="5" t="s">
        <v>7</v>
      </c>
      <c r="C16" s="3">
        <v>1.2E-2</v>
      </c>
      <c r="D16" s="3">
        <v>108.60299999999999</v>
      </c>
      <c r="E16" s="5">
        <v>0</v>
      </c>
      <c r="F16" s="3">
        <v>1.4E-2</v>
      </c>
      <c r="G16" s="3">
        <v>85.765000000000001</v>
      </c>
      <c r="H16" s="5">
        <v>0</v>
      </c>
      <c r="I16" s="3">
        <v>1.2999999999999999E-2</v>
      </c>
      <c r="J16" s="3">
        <v>138.45400000000001</v>
      </c>
      <c r="K16" s="3">
        <v>0</v>
      </c>
    </row>
    <row r="17" spans="1:16">
      <c r="A17" s="3"/>
      <c r="B17" s="3"/>
      <c r="C17" s="3"/>
      <c r="D17" s="3"/>
      <c r="E17" s="3"/>
      <c r="F17" s="3"/>
      <c r="G17" s="3"/>
      <c r="H17" s="3"/>
      <c r="I17" s="3"/>
      <c r="J17" s="3"/>
      <c r="K17" s="3"/>
    </row>
    <row r="18" spans="1:16">
      <c r="A18" s="31" t="s">
        <v>16</v>
      </c>
      <c r="B18" s="31"/>
      <c r="C18" s="31"/>
      <c r="D18" s="31"/>
      <c r="E18" s="31"/>
      <c r="F18" s="31"/>
      <c r="G18" s="31"/>
      <c r="H18" s="31"/>
      <c r="I18" s="31"/>
      <c r="J18" s="31"/>
      <c r="K18" s="31"/>
    </row>
    <row r="19" spans="1:16">
      <c r="A19" s="2"/>
      <c r="B19" s="2"/>
      <c r="C19" s="2"/>
      <c r="D19" s="2"/>
      <c r="E19" s="2"/>
      <c r="F19" s="2"/>
      <c r="G19" s="2"/>
      <c r="H19" s="2"/>
      <c r="I19" s="2"/>
      <c r="J19" s="2"/>
      <c r="K19" s="2"/>
    </row>
    <row r="20" spans="1:16">
      <c r="A20" s="3" t="s">
        <v>2</v>
      </c>
      <c r="B20" s="27">
        <v>1</v>
      </c>
      <c r="C20" s="27"/>
      <c r="D20" s="27"/>
      <c r="E20" s="27">
        <v>2</v>
      </c>
      <c r="F20" s="27"/>
      <c r="G20" s="27"/>
      <c r="H20" s="27">
        <v>3</v>
      </c>
      <c r="I20" s="27"/>
      <c r="J20" s="27"/>
      <c r="K20" s="27" t="s">
        <v>19</v>
      </c>
      <c r="L20" s="27"/>
      <c r="M20" s="27"/>
      <c r="N20" s="25" t="s">
        <v>20</v>
      </c>
      <c r="O20" s="25"/>
      <c r="P20" s="25"/>
    </row>
    <row r="21" spans="1:16">
      <c r="A21" s="5" t="s">
        <v>3</v>
      </c>
      <c r="B21" s="10" t="s">
        <v>4</v>
      </c>
      <c r="C21" s="11" t="s">
        <v>8</v>
      </c>
      <c r="D21" s="10" t="s">
        <v>5</v>
      </c>
      <c r="E21" s="10" t="s">
        <v>4</v>
      </c>
      <c r="F21" s="11" t="s">
        <v>8</v>
      </c>
      <c r="G21" s="10" t="s">
        <v>5</v>
      </c>
      <c r="H21" s="10" t="s">
        <v>4</v>
      </c>
      <c r="I21" s="11" t="s">
        <v>8</v>
      </c>
      <c r="J21" s="10" t="s">
        <v>5</v>
      </c>
      <c r="K21" s="10" t="s">
        <v>4</v>
      </c>
      <c r="L21" s="11" t="s">
        <v>8</v>
      </c>
      <c r="M21" s="10" t="s">
        <v>5</v>
      </c>
      <c r="N21" s="10" t="s">
        <v>4</v>
      </c>
      <c r="O21" s="11" t="s">
        <v>8</v>
      </c>
      <c r="P21" s="10" t="s">
        <v>5</v>
      </c>
    </row>
    <row r="22" spans="1:16">
      <c r="A22" s="5">
        <v>1</v>
      </c>
      <c r="B22" s="9">
        <v>17.336695123612099</v>
      </c>
      <c r="C22" s="9">
        <v>10.213642130615233</v>
      </c>
      <c r="D22" s="9">
        <v>12.685346465102612</v>
      </c>
      <c r="E22" s="9">
        <v>10.994959330965747</v>
      </c>
      <c r="F22" s="9">
        <v>6.6822580341100739</v>
      </c>
      <c r="G22" s="9">
        <v>7.632748977292338</v>
      </c>
      <c r="H22" s="9">
        <v>14.297709973752118</v>
      </c>
      <c r="I22" s="9">
        <v>13.416284043908322</v>
      </c>
      <c r="J22" s="9">
        <v>14.832421251474791</v>
      </c>
      <c r="K22" s="9">
        <f>(B22+E22+H22)/3</f>
        <v>14.209788142776654</v>
      </c>
      <c r="L22" s="9">
        <f t="shared" ref="L22:M24" si="0">(C22+F22+I22)/3</f>
        <v>10.104061402877875</v>
      </c>
      <c r="M22" s="9">
        <f t="shared" si="0"/>
        <v>11.716838897956579</v>
      </c>
      <c r="N22" s="9">
        <f>STDEV(B22,E22,H22)/SQRT(3)</f>
        <v>1.8312291775566616</v>
      </c>
      <c r="O22" s="9">
        <f t="shared" ref="O22:P24" si="1">STDEV(C22,F22,I22)/SQRT(3)</f>
        <v>1.9447178481790495</v>
      </c>
      <c r="P22" s="9">
        <f t="shared" si="1"/>
        <v>2.1340357224925</v>
      </c>
    </row>
    <row r="23" spans="1:16">
      <c r="A23" s="5">
        <v>3</v>
      </c>
      <c r="B23" s="9">
        <v>40.607416009003003</v>
      </c>
      <c r="C23" s="9">
        <v>23.19357532488943</v>
      </c>
      <c r="D23" s="9">
        <v>32.905565232350604</v>
      </c>
      <c r="E23" s="9">
        <v>31.836280490899675</v>
      </c>
      <c r="F23" s="9">
        <v>17.333698525647812</v>
      </c>
      <c r="G23" s="9">
        <v>23.984579265100617</v>
      </c>
      <c r="H23" s="9">
        <v>38.732908772957138</v>
      </c>
      <c r="I23" s="9">
        <v>25.159165806426785</v>
      </c>
      <c r="J23" s="9">
        <v>29.551026604156</v>
      </c>
      <c r="K23" s="9">
        <f t="shared" ref="K23:K24" si="2">(B23+E23+H23)/3</f>
        <v>37.058868424286601</v>
      </c>
      <c r="L23" s="9">
        <f t="shared" si="0"/>
        <v>21.895479885654677</v>
      </c>
      <c r="M23" s="9">
        <f t="shared" si="0"/>
        <v>28.813723700535736</v>
      </c>
      <c r="N23" s="9">
        <f t="shared" ref="N23:N24" si="3">STDEV(B23,E23,H23)/SQRT(3)</f>
        <v>2.6667716366402363</v>
      </c>
      <c r="O23" s="9">
        <f t="shared" si="1"/>
        <v>2.3504094230337165</v>
      </c>
      <c r="P23" s="9">
        <f t="shared" si="1"/>
        <v>2.601519385265298</v>
      </c>
    </row>
    <row r="24" spans="1:16">
      <c r="A24" s="5">
        <v>10</v>
      </c>
      <c r="B24" s="9">
        <v>100</v>
      </c>
      <c r="C24" s="9">
        <v>62.986545670888617</v>
      </c>
      <c r="D24" s="9">
        <v>103.68764739192456</v>
      </c>
      <c r="E24" s="9">
        <v>100</v>
      </c>
      <c r="F24" s="9">
        <v>62.019225888968975</v>
      </c>
      <c r="G24" s="9">
        <v>86.793621146447677</v>
      </c>
      <c r="H24" s="9">
        <v>100</v>
      </c>
      <c r="I24" s="9">
        <v>66.123153484233072</v>
      </c>
      <c r="J24" s="9">
        <v>96.783113678816065</v>
      </c>
      <c r="K24" s="9">
        <f t="shared" si="2"/>
        <v>100</v>
      </c>
      <c r="L24" s="9">
        <f t="shared" si="0"/>
        <v>63.709641681363557</v>
      </c>
      <c r="M24" s="9">
        <f t="shared" si="0"/>
        <v>95.754794072396109</v>
      </c>
      <c r="N24" s="9">
        <f t="shared" si="3"/>
        <v>0</v>
      </c>
      <c r="O24" s="9">
        <f t="shared" si="1"/>
        <v>1.2386425778604193</v>
      </c>
      <c r="P24" s="9">
        <f t="shared" si="1"/>
        <v>4.9039137976867071</v>
      </c>
    </row>
    <row r="25" spans="1:16" ht="21" thickBot="1"/>
    <row r="26" spans="1:16" ht="21" thickBot="1">
      <c r="A26" s="28" t="s">
        <v>14</v>
      </c>
      <c r="B26" s="29"/>
      <c r="C26" s="29"/>
      <c r="D26" s="29"/>
      <c r="E26" s="29"/>
      <c r="F26" s="29"/>
      <c r="G26" s="29"/>
      <c r="H26" s="29"/>
      <c r="I26" s="29"/>
      <c r="J26" s="29"/>
      <c r="K26" s="30"/>
    </row>
    <row r="28" spans="1:16">
      <c r="A28" s="3"/>
      <c r="B28" s="3" t="s">
        <v>2</v>
      </c>
      <c r="C28" s="25">
        <v>1</v>
      </c>
      <c r="D28" s="25"/>
      <c r="E28" s="25"/>
      <c r="F28" s="25">
        <v>2</v>
      </c>
      <c r="G28" s="25"/>
      <c r="H28" s="25"/>
      <c r="I28" s="25">
        <v>3</v>
      </c>
      <c r="J28" s="25"/>
      <c r="K28" s="25"/>
    </row>
    <row r="29" spans="1:16">
      <c r="A29" s="3"/>
      <c r="B29" s="5" t="s">
        <v>3</v>
      </c>
      <c r="C29" s="4" t="s">
        <v>0</v>
      </c>
      <c r="D29" s="4" t="s">
        <v>1</v>
      </c>
      <c r="E29" s="4" t="s">
        <v>6</v>
      </c>
      <c r="F29" s="4" t="s">
        <v>0</v>
      </c>
      <c r="G29" s="4" t="s">
        <v>1</v>
      </c>
      <c r="H29" s="4" t="s">
        <v>6</v>
      </c>
      <c r="I29" s="4" t="s">
        <v>0</v>
      </c>
      <c r="J29" s="4" t="s">
        <v>1</v>
      </c>
      <c r="K29" s="4" t="s">
        <v>6</v>
      </c>
    </row>
    <row r="30" spans="1:16">
      <c r="A30" s="25" t="s">
        <v>4</v>
      </c>
      <c r="B30" s="5">
        <v>1</v>
      </c>
      <c r="C30" s="3">
        <v>8.0000000000000002E-3</v>
      </c>
      <c r="D30" s="3">
        <v>2363.502</v>
      </c>
      <c r="E30" s="5">
        <v>1650.5450000000001</v>
      </c>
      <c r="F30" s="3">
        <v>7.0000000000000001E-3</v>
      </c>
      <c r="G30" s="3">
        <v>1679.6</v>
      </c>
      <c r="H30" s="5">
        <v>1555.6899999999998</v>
      </c>
      <c r="I30" s="3">
        <v>8.0000000000000002E-3</v>
      </c>
      <c r="J30" s="3">
        <v>779.47900000000004</v>
      </c>
      <c r="K30" s="3">
        <v>709.31400000000008</v>
      </c>
    </row>
    <row r="31" spans="1:16">
      <c r="A31" s="25"/>
      <c r="B31" s="5">
        <v>3</v>
      </c>
      <c r="C31" s="3">
        <v>8.0000000000000002E-3</v>
      </c>
      <c r="D31" s="3">
        <v>5457.317</v>
      </c>
      <c r="E31" s="5">
        <v>4744.3599999999997</v>
      </c>
      <c r="F31" s="3">
        <v>7.0000000000000001E-3</v>
      </c>
      <c r="G31" s="3">
        <v>4129.2340000000004</v>
      </c>
      <c r="H31" s="5">
        <v>4005.3240000000005</v>
      </c>
      <c r="I31" s="3">
        <v>8.0000000000000002E-3</v>
      </c>
      <c r="J31" s="3">
        <v>1751.1089999999999</v>
      </c>
      <c r="K31" s="3">
        <v>1680.944</v>
      </c>
    </row>
    <row r="32" spans="1:16">
      <c r="A32" s="25"/>
      <c r="B32" s="5">
        <v>10</v>
      </c>
      <c r="C32" s="3">
        <v>8.0000000000000002E-3</v>
      </c>
      <c r="D32" s="3">
        <v>8461.7379999999994</v>
      </c>
      <c r="E32" s="5">
        <v>7748.780999999999</v>
      </c>
      <c r="F32" s="3">
        <v>7.0000000000000001E-3</v>
      </c>
      <c r="G32" s="3">
        <v>7708.8360000000002</v>
      </c>
      <c r="H32" s="5">
        <v>7584.9260000000004</v>
      </c>
      <c r="I32" s="3">
        <v>8.0000000000000002E-3</v>
      </c>
      <c r="J32" s="3">
        <v>3120.7550000000001</v>
      </c>
      <c r="K32" s="3">
        <v>3050.59</v>
      </c>
    </row>
    <row r="33" spans="1:16">
      <c r="A33" s="26" t="s">
        <v>8</v>
      </c>
      <c r="B33" s="5">
        <v>1</v>
      </c>
      <c r="C33" s="3">
        <v>8.0000000000000002E-3</v>
      </c>
      <c r="D33" s="3">
        <v>1555.6659999999999</v>
      </c>
      <c r="E33" s="5">
        <v>842.70899999999995</v>
      </c>
      <c r="F33" s="3">
        <v>7.0000000000000001E-3</v>
      </c>
      <c r="G33" s="3">
        <v>761.94</v>
      </c>
      <c r="H33" s="5">
        <v>638.03000000000009</v>
      </c>
      <c r="I33" s="3">
        <v>8.0000000000000002E-3</v>
      </c>
      <c r="J33" s="3">
        <v>446.60500000000002</v>
      </c>
      <c r="K33" s="3">
        <v>376.44</v>
      </c>
    </row>
    <row r="34" spans="1:16">
      <c r="A34" s="25"/>
      <c r="B34" s="5">
        <v>3</v>
      </c>
      <c r="C34" s="3">
        <v>8.0000000000000002E-3</v>
      </c>
      <c r="D34" s="3">
        <v>2794.7150000000001</v>
      </c>
      <c r="E34" s="5">
        <v>2081.7580000000003</v>
      </c>
      <c r="F34" s="3">
        <v>7.0000000000000001E-3</v>
      </c>
      <c r="G34" s="3">
        <v>2088.4560000000001</v>
      </c>
      <c r="H34" s="5">
        <v>1964.546</v>
      </c>
      <c r="I34" s="3">
        <v>8.0000000000000002E-3</v>
      </c>
      <c r="J34" s="3">
        <v>933.67899999999997</v>
      </c>
      <c r="K34" s="3">
        <v>863.51400000000001</v>
      </c>
    </row>
    <row r="35" spans="1:16">
      <c r="A35" s="25"/>
      <c r="B35" s="5">
        <v>10</v>
      </c>
      <c r="C35" s="3">
        <v>8.0000000000000002E-3</v>
      </c>
      <c r="D35" s="3">
        <v>5847.4939999999997</v>
      </c>
      <c r="E35" s="5">
        <v>5134.5369999999994</v>
      </c>
      <c r="F35" s="3">
        <v>7.0000000000000001E-3</v>
      </c>
      <c r="G35" s="3">
        <v>4566.3680000000004</v>
      </c>
      <c r="H35" s="5">
        <v>4442.4580000000005</v>
      </c>
      <c r="I35" s="3">
        <v>8.0000000000000002E-3</v>
      </c>
      <c r="J35" s="3">
        <v>2062.5450000000001</v>
      </c>
      <c r="K35" s="3">
        <v>1992.38</v>
      </c>
    </row>
    <row r="36" spans="1:16">
      <c r="A36" s="25" t="s">
        <v>5</v>
      </c>
      <c r="B36" s="5">
        <v>1</v>
      </c>
      <c r="C36" s="3">
        <v>8.0000000000000002E-3</v>
      </c>
      <c r="D36" s="3">
        <v>1692.002</v>
      </c>
      <c r="E36" s="5">
        <v>979.04499999999996</v>
      </c>
      <c r="F36" s="3">
        <v>7.0000000000000001E-3</v>
      </c>
      <c r="G36" s="3">
        <v>938.74099999999999</v>
      </c>
      <c r="H36" s="5">
        <v>814.83100000000002</v>
      </c>
      <c r="I36" s="3">
        <v>8.0000000000000002E-3</v>
      </c>
      <c r="J36" s="3">
        <v>674.46299999999997</v>
      </c>
      <c r="K36" s="3">
        <v>604.298</v>
      </c>
    </row>
    <row r="37" spans="1:16">
      <c r="A37" s="25"/>
      <c r="B37" s="5">
        <v>3</v>
      </c>
      <c r="C37" s="3">
        <v>8.0000000000000002E-3</v>
      </c>
      <c r="D37" s="3">
        <v>3743.085</v>
      </c>
      <c r="E37" s="5">
        <v>3030.1280000000002</v>
      </c>
      <c r="F37" s="3">
        <v>7.0000000000000001E-3</v>
      </c>
      <c r="G37" s="3">
        <v>2751.2919999999999</v>
      </c>
      <c r="H37" s="5">
        <v>2627.3820000000001</v>
      </c>
      <c r="I37" s="3">
        <v>8.0000000000000002E-3</v>
      </c>
      <c r="J37" s="3">
        <v>1252.3699999999999</v>
      </c>
      <c r="K37" s="3">
        <v>1182.2049999999999</v>
      </c>
    </row>
    <row r="38" spans="1:16">
      <c r="A38" s="25"/>
      <c r="B38" s="5">
        <v>10</v>
      </c>
      <c r="C38" s="3">
        <v>8.0000000000000002E-3</v>
      </c>
      <c r="D38" s="3">
        <v>7982.9790000000003</v>
      </c>
      <c r="E38" s="5">
        <v>7270.0219999999999</v>
      </c>
      <c r="F38" s="3">
        <v>7.0000000000000001E-3</v>
      </c>
      <c r="G38" s="3">
        <v>5053.8469999999998</v>
      </c>
      <c r="H38" s="5">
        <v>4929.9369999999999</v>
      </c>
      <c r="I38" s="3">
        <v>8.0000000000000002E-3</v>
      </c>
      <c r="J38" s="3">
        <v>2451.2649999999999</v>
      </c>
      <c r="K38" s="3">
        <v>2381.1</v>
      </c>
    </row>
    <row r="39" spans="1:16">
      <c r="A39" s="3"/>
      <c r="B39" s="5" t="s">
        <v>7</v>
      </c>
      <c r="C39" s="3">
        <v>8.0000000000000002E-3</v>
      </c>
      <c r="D39" s="3">
        <v>712.95699999999999</v>
      </c>
      <c r="E39" s="5">
        <v>0</v>
      </c>
      <c r="F39" s="3">
        <v>7.0000000000000001E-3</v>
      </c>
      <c r="G39" s="3">
        <v>123.91</v>
      </c>
      <c r="H39" s="5">
        <v>0</v>
      </c>
      <c r="I39" s="3">
        <v>8.0000000000000002E-3</v>
      </c>
      <c r="J39" s="3">
        <v>70.165000000000006</v>
      </c>
      <c r="K39" s="3">
        <v>0</v>
      </c>
    </row>
    <row r="40" spans="1:16">
      <c r="A40" s="3"/>
      <c r="B40" s="3"/>
      <c r="C40" s="3"/>
      <c r="D40" s="3"/>
      <c r="E40" s="3"/>
      <c r="F40" s="3"/>
      <c r="G40" s="3"/>
      <c r="H40" s="3"/>
      <c r="I40" s="3"/>
      <c r="J40" s="3"/>
      <c r="K40" s="3"/>
    </row>
    <row r="41" spans="1:16">
      <c r="A41" s="31" t="s">
        <v>15</v>
      </c>
      <c r="B41" s="31"/>
      <c r="C41" s="31"/>
      <c r="D41" s="31"/>
      <c r="E41" s="31"/>
      <c r="F41" s="31"/>
      <c r="G41" s="31"/>
      <c r="H41" s="31"/>
      <c r="I41" s="31"/>
      <c r="J41" s="31"/>
      <c r="K41" s="31"/>
    </row>
    <row r="42" spans="1:16">
      <c r="A42" s="2"/>
      <c r="B42" s="2"/>
      <c r="C42" s="2"/>
      <c r="D42" s="2"/>
      <c r="E42" s="2"/>
      <c r="F42" s="2"/>
      <c r="G42" s="2"/>
      <c r="H42" s="2"/>
      <c r="I42" s="2"/>
      <c r="J42" s="2"/>
      <c r="K42" s="2"/>
    </row>
    <row r="43" spans="1:16">
      <c r="A43" s="3" t="s">
        <v>2</v>
      </c>
      <c r="B43" s="27">
        <v>1</v>
      </c>
      <c r="C43" s="27"/>
      <c r="D43" s="27"/>
      <c r="E43" s="27">
        <v>2</v>
      </c>
      <c r="F43" s="27"/>
      <c r="G43" s="27"/>
      <c r="H43" s="27">
        <v>3</v>
      </c>
      <c r="I43" s="27"/>
      <c r="J43" s="27"/>
      <c r="K43" s="27" t="s">
        <v>19</v>
      </c>
      <c r="L43" s="27"/>
      <c r="M43" s="27"/>
      <c r="N43" s="25" t="s">
        <v>20</v>
      </c>
      <c r="O43" s="25"/>
      <c r="P43" s="25"/>
    </row>
    <row r="44" spans="1:16">
      <c r="A44" s="5" t="s">
        <v>3</v>
      </c>
      <c r="B44" s="10" t="s">
        <v>4</v>
      </c>
      <c r="C44" s="11" t="s">
        <v>8</v>
      </c>
      <c r="D44" s="10" t="s">
        <v>5</v>
      </c>
      <c r="E44" s="10" t="s">
        <v>4</v>
      </c>
      <c r="F44" s="11" t="s">
        <v>8</v>
      </c>
      <c r="G44" s="10" t="s">
        <v>5</v>
      </c>
      <c r="H44" s="10" t="s">
        <v>4</v>
      </c>
      <c r="I44" s="11" t="s">
        <v>8</v>
      </c>
      <c r="J44" s="10" t="s">
        <v>5</v>
      </c>
      <c r="K44" s="10" t="s">
        <v>4</v>
      </c>
      <c r="L44" s="11" t="s">
        <v>8</v>
      </c>
      <c r="M44" s="10" t="s">
        <v>5</v>
      </c>
      <c r="N44" s="10" t="s">
        <v>4</v>
      </c>
      <c r="O44" s="11" t="s">
        <v>8</v>
      </c>
      <c r="P44" s="10" t="s">
        <v>5</v>
      </c>
    </row>
    <row r="45" spans="1:16">
      <c r="A45" s="5">
        <v>1</v>
      </c>
      <c r="B45" s="9">
        <v>21.300705233507056</v>
      </c>
      <c r="C45" s="9">
        <v>10.875375107387859</v>
      </c>
      <c r="D45" s="9">
        <v>12.634826045541875</v>
      </c>
      <c r="E45" s="9">
        <v>20.510286000000001</v>
      </c>
      <c r="F45" s="9">
        <v>8.411816</v>
      </c>
      <c r="G45" s="9">
        <v>10.742768</v>
      </c>
      <c r="H45" s="9">
        <v>23.25169885169754</v>
      </c>
      <c r="I45" s="9">
        <v>12.339908017793279</v>
      </c>
      <c r="J45" s="9">
        <v>19.809217233387638</v>
      </c>
      <c r="K45" s="9">
        <f>(B45+E45+H45)/3</f>
        <v>21.687563361734863</v>
      </c>
      <c r="L45" s="9">
        <f t="shared" ref="L45:L47" si="4">(C45+F45+I45)/3</f>
        <v>10.54236637506038</v>
      </c>
      <c r="M45" s="9">
        <f t="shared" ref="M45:M47" si="5">(D45+G45+J45)/3</f>
        <v>14.395603759643171</v>
      </c>
      <c r="N45" s="9">
        <f>STDEV(B45,E45,H45)/SQRT(3)</f>
        <v>0.81467386406975817</v>
      </c>
      <c r="O45" s="9">
        <f t="shared" ref="O45:O47" si="6">STDEV(C45,F45,I45)/SQRT(3)</f>
        <v>1.1461017751371498</v>
      </c>
      <c r="P45" s="9">
        <f t="shared" ref="P45:P46" si="7">STDEV(D45,G45,J45)/SQRT(3)</f>
        <v>2.7613631322383565</v>
      </c>
    </row>
    <row r="46" spans="1:16">
      <c r="A46" s="5">
        <v>3</v>
      </c>
      <c r="B46" s="9">
        <v>61.227178829805617</v>
      </c>
      <c r="C46" s="9">
        <v>26.865619250305311</v>
      </c>
      <c r="D46" s="9">
        <v>39.104576577915942</v>
      </c>
      <c r="E46" s="9">
        <v>52.806368999999997</v>
      </c>
      <c r="F46" s="9">
        <v>25.900661000000003</v>
      </c>
      <c r="G46" s="9">
        <v>34.639521000000002</v>
      </c>
      <c r="H46" s="9">
        <v>55.102258907293347</v>
      </c>
      <c r="I46" s="9">
        <v>28.306458750602342</v>
      </c>
      <c r="J46" s="9">
        <v>38.753323127657268</v>
      </c>
      <c r="K46" s="9">
        <f t="shared" ref="K46:K47" si="8">(B46+E46+H46)/3</f>
        <v>56.378602245699653</v>
      </c>
      <c r="L46" s="9">
        <f t="shared" si="4"/>
        <v>27.024246333635887</v>
      </c>
      <c r="M46" s="9">
        <f t="shared" si="5"/>
        <v>37.499140235191071</v>
      </c>
      <c r="N46" s="9">
        <f t="shared" ref="N46:N47" si="9">STDEV(B46,E46,H46)/SQRT(3)</f>
        <v>2.5132514654366465</v>
      </c>
      <c r="O46" s="9">
        <f t="shared" si="6"/>
        <v>0.6990082540941589</v>
      </c>
      <c r="P46" s="9">
        <f t="shared" si="7"/>
        <v>1.4334005458216861</v>
      </c>
    </row>
    <row r="47" spans="1:16">
      <c r="A47" s="5">
        <v>10</v>
      </c>
      <c r="B47" s="9">
        <v>100</v>
      </c>
      <c r="C47" s="9">
        <v>66.262512774589965</v>
      </c>
      <c r="D47" s="9">
        <v>93.821492696722245</v>
      </c>
      <c r="E47" s="9">
        <v>100</v>
      </c>
      <c r="F47" s="9">
        <v>58.569563000000002</v>
      </c>
      <c r="G47" s="9">
        <v>64.996507999999992</v>
      </c>
      <c r="H47" s="9">
        <v>100</v>
      </c>
      <c r="I47" s="9">
        <v>65.311300436964643</v>
      </c>
      <c r="J47" s="9">
        <v>78.053753536201185</v>
      </c>
      <c r="K47" s="9">
        <f t="shared" si="8"/>
        <v>100</v>
      </c>
      <c r="L47" s="9">
        <f t="shared" si="4"/>
        <v>63.381125403851534</v>
      </c>
      <c r="M47" s="9">
        <f t="shared" si="5"/>
        <v>78.957251410974479</v>
      </c>
      <c r="N47" s="9">
        <f t="shared" si="9"/>
        <v>0</v>
      </c>
      <c r="O47" s="9">
        <f t="shared" si="6"/>
        <v>2.4214011647825466</v>
      </c>
      <c r="P47" s="9">
        <f>STDEV(D47,G47,J47)/SQRT(3)</f>
        <v>8.3333100066111445</v>
      </c>
    </row>
  </sheetData>
  <mergeCells count="26">
    <mergeCell ref="A41:K41"/>
    <mergeCell ref="B43:D43"/>
    <mergeCell ref="E43:G43"/>
    <mergeCell ref="H43:J43"/>
    <mergeCell ref="C28:E28"/>
    <mergeCell ref="F28:H28"/>
    <mergeCell ref="I28:K28"/>
    <mergeCell ref="A30:A32"/>
    <mergeCell ref="A33:A35"/>
    <mergeCell ref="A36:A38"/>
    <mergeCell ref="N20:P20"/>
    <mergeCell ref="K43:M43"/>
    <mergeCell ref="N43:P43"/>
    <mergeCell ref="A26:K26"/>
    <mergeCell ref="A3:K3"/>
    <mergeCell ref="C5:E5"/>
    <mergeCell ref="F5:H5"/>
    <mergeCell ref="I5:K5"/>
    <mergeCell ref="A7:A9"/>
    <mergeCell ref="A10:A12"/>
    <mergeCell ref="K20:M20"/>
    <mergeCell ref="A13:A15"/>
    <mergeCell ref="A18:K18"/>
    <mergeCell ref="B20:D20"/>
    <mergeCell ref="E20:G20"/>
    <mergeCell ref="H20:J20"/>
  </mergeCells>
  <phoneticPr fontId="2"/>
  <pageMargins left="0.7" right="0.7" top="0.75" bottom="0.75" header="0.3" footer="0.3"/>
  <drawing r:id="rId1"/>
</worksheet>
</file>

<file path=xl/worksheets/sheet1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4894CEB-DC20-AD49-A543-B61DFAF0DD91}">
  <dimension ref="B1:W38"/>
  <sheetViews>
    <sheetView topLeftCell="A26" workbookViewId="0">
      <selection activeCell="T67" sqref="T67"/>
    </sheetView>
  </sheetViews>
  <sheetFormatPr baseColWidth="10" defaultRowHeight="20"/>
  <sheetData>
    <row r="1" spans="2:23">
      <c r="C1" t="s">
        <v>0</v>
      </c>
      <c r="D1" t="s">
        <v>40</v>
      </c>
      <c r="E1" t="s">
        <v>39</v>
      </c>
      <c r="F1" t="s">
        <v>38</v>
      </c>
      <c r="G1" t="s">
        <v>37</v>
      </c>
      <c r="H1" t="s">
        <v>37</v>
      </c>
    </row>
    <row r="2" spans="2:23">
      <c r="B2">
        <v>1</v>
      </c>
      <c r="C2">
        <v>1.2829999999999999</v>
      </c>
      <c r="D2">
        <v>65439.792000000001</v>
      </c>
      <c r="E2">
        <v>83939.620999999999</v>
      </c>
      <c r="F2">
        <f t="shared" ref="F2:F38" si="0">65475.42*C2</f>
        <v>84004.963859999989</v>
      </c>
      <c r="G2">
        <f t="shared" ref="G2:G38" si="1">E2-F2</f>
        <v>-65.342859999989741</v>
      </c>
      <c r="H2">
        <f t="shared" ref="H2:H38" si="2">-1*G2</f>
        <v>65.342859999989741</v>
      </c>
      <c r="K2" t="s">
        <v>36</v>
      </c>
      <c r="L2" t="s">
        <v>35</v>
      </c>
      <c r="M2" t="s">
        <v>34</v>
      </c>
      <c r="N2" t="s">
        <v>33</v>
      </c>
      <c r="O2" t="s">
        <v>32</v>
      </c>
      <c r="P2" t="s">
        <v>31</v>
      </c>
    </row>
    <row r="3" spans="2:23">
      <c r="B3">
        <v>2</v>
      </c>
      <c r="C3">
        <v>1.03</v>
      </c>
      <c r="D3">
        <v>65408.199000000001</v>
      </c>
      <c r="E3">
        <v>67396.607999999993</v>
      </c>
      <c r="F3">
        <f t="shared" si="0"/>
        <v>67439.6826</v>
      </c>
      <c r="G3">
        <f t="shared" si="1"/>
        <v>-43.074600000007194</v>
      </c>
      <c r="H3">
        <f t="shared" si="2"/>
        <v>43.074600000007194</v>
      </c>
      <c r="J3" s="12" t="s">
        <v>26</v>
      </c>
      <c r="K3" s="12">
        <v>65.342859999989741</v>
      </c>
      <c r="L3" s="12">
        <v>41.055019999999786</v>
      </c>
      <c r="M3" s="12">
        <v>59.017359999998007</v>
      </c>
      <c r="N3" s="12">
        <v>37.018859999996494</v>
      </c>
      <c r="O3" s="12">
        <v>32.602999999988242</v>
      </c>
      <c r="P3" s="12">
        <v>30.653200000015204</v>
      </c>
    </row>
    <row r="4" spans="2:23">
      <c r="B4">
        <v>3</v>
      </c>
      <c r="C4">
        <v>0.98</v>
      </c>
      <c r="D4">
        <v>65089.101000000002</v>
      </c>
      <c r="E4">
        <v>63787.319000000003</v>
      </c>
      <c r="F4">
        <f t="shared" si="0"/>
        <v>64165.911599999999</v>
      </c>
      <c r="G4">
        <f t="shared" si="1"/>
        <v>-378.59259999999631</v>
      </c>
      <c r="H4">
        <f t="shared" si="2"/>
        <v>378.59259999999631</v>
      </c>
      <c r="J4" s="12" t="s">
        <v>25</v>
      </c>
      <c r="K4" s="12">
        <v>43.074600000007194</v>
      </c>
      <c r="L4" s="12">
        <v>80.861879999996745</v>
      </c>
      <c r="M4" s="12">
        <v>58.104560000007041</v>
      </c>
      <c r="N4" s="12">
        <v>74.174959999996645</v>
      </c>
      <c r="O4" s="12">
        <v>94.459040000001551</v>
      </c>
      <c r="P4" s="12">
        <v>77.869399999995949</v>
      </c>
    </row>
    <row r="5" spans="2:23">
      <c r="B5">
        <v>4</v>
      </c>
      <c r="C5">
        <v>0.61099999999999999</v>
      </c>
      <c r="D5">
        <v>65363.957000000002</v>
      </c>
      <c r="E5">
        <v>39911.232000000004</v>
      </c>
      <c r="F5">
        <f t="shared" si="0"/>
        <v>40005.481619999999</v>
      </c>
      <c r="G5">
        <f t="shared" si="1"/>
        <v>-94.249619999995048</v>
      </c>
      <c r="H5">
        <f t="shared" si="2"/>
        <v>94.249619999995048</v>
      </c>
      <c r="J5" s="12" t="s">
        <v>24</v>
      </c>
      <c r="K5" s="12">
        <v>378.59259999999631</v>
      </c>
      <c r="L5" s="12">
        <v>359.88120000000345</v>
      </c>
      <c r="M5" s="12">
        <v>386.99361999999383</v>
      </c>
      <c r="N5" s="12">
        <v>294.80297999999311</v>
      </c>
      <c r="O5" s="12">
        <v>323.7161999999953</v>
      </c>
      <c r="P5" s="12">
        <v>340.61699999999837</v>
      </c>
    </row>
    <row r="6" spans="2:23">
      <c r="B6">
        <v>5</v>
      </c>
      <c r="C6">
        <v>0.74299999999999999</v>
      </c>
      <c r="D6">
        <v>65068.892999999996</v>
      </c>
      <c r="E6">
        <v>48320.160000000003</v>
      </c>
      <c r="F6">
        <f t="shared" si="0"/>
        <v>48648.237059999999</v>
      </c>
      <c r="G6">
        <f t="shared" si="1"/>
        <v>-328.07705999999598</v>
      </c>
      <c r="H6">
        <f t="shared" si="2"/>
        <v>328.07705999999598</v>
      </c>
      <c r="J6" s="12" t="s">
        <v>23</v>
      </c>
      <c r="K6" s="12">
        <v>94.249619999995048</v>
      </c>
      <c r="L6" s="12">
        <v>42.97613999999885</v>
      </c>
      <c r="M6" s="12">
        <v>74.9487999999983</v>
      </c>
      <c r="N6" s="12">
        <v>44.411440000003495</v>
      </c>
      <c r="O6" s="12">
        <v>83.247999999999593</v>
      </c>
      <c r="P6" s="12">
        <v>53.006139999997686</v>
      </c>
    </row>
    <row r="7" spans="2:23">
      <c r="B7">
        <v>6</v>
      </c>
      <c r="C7">
        <v>0.745</v>
      </c>
      <c r="D7">
        <v>64943.379000000001</v>
      </c>
      <c r="E7">
        <v>48369.828000000001</v>
      </c>
      <c r="F7">
        <f t="shared" si="0"/>
        <v>48779.187899999997</v>
      </c>
      <c r="G7">
        <f t="shared" si="1"/>
        <v>-409.35989999999583</v>
      </c>
      <c r="H7">
        <f t="shared" si="2"/>
        <v>409.35989999999583</v>
      </c>
      <c r="J7" s="12" t="s">
        <v>22</v>
      </c>
      <c r="K7" s="12">
        <v>328.07705999999598</v>
      </c>
      <c r="L7" s="12">
        <v>310.63384000000224</v>
      </c>
      <c r="M7" s="12">
        <v>308.83974000000308</v>
      </c>
      <c r="N7" s="12">
        <v>319.54759999999806</v>
      </c>
      <c r="O7" s="12">
        <v>317.79864000000089</v>
      </c>
      <c r="P7" s="12">
        <v>307.33274000000529</v>
      </c>
    </row>
    <row r="8" spans="2:23">
      <c r="B8">
        <v>7</v>
      </c>
      <c r="C8">
        <v>1.181</v>
      </c>
      <c r="D8">
        <v>65435.116999999998</v>
      </c>
      <c r="E8">
        <v>77285.415999999997</v>
      </c>
      <c r="F8">
        <f t="shared" si="0"/>
        <v>77326.471019999997</v>
      </c>
      <c r="G8">
        <f t="shared" si="1"/>
        <v>-41.055019999999786</v>
      </c>
      <c r="H8">
        <f t="shared" si="2"/>
        <v>41.055019999999786</v>
      </c>
      <c r="J8" s="12" t="s">
        <v>21</v>
      </c>
      <c r="K8" s="12">
        <v>409.35989999999583</v>
      </c>
      <c r="L8" s="12">
        <v>406.98700000000099</v>
      </c>
      <c r="M8" s="12">
        <v>418.02294000000256</v>
      </c>
      <c r="N8" s="12">
        <v>408.55928000000131</v>
      </c>
      <c r="O8" s="12">
        <v>457.46459999999934</v>
      </c>
      <c r="P8" s="12">
        <v>386.06903999999486</v>
      </c>
    </row>
    <row r="9" spans="2:23">
      <c r="B9">
        <v>8</v>
      </c>
      <c r="C9">
        <v>1.1639999999999999</v>
      </c>
      <c r="D9">
        <v>65411.57</v>
      </c>
      <c r="E9">
        <v>76132.527000000002</v>
      </c>
      <c r="F9">
        <f t="shared" si="0"/>
        <v>76213.388879999999</v>
      </c>
      <c r="G9">
        <f t="shared" si="1"/>
        <v>-80.861879999996745</v>
      </c>
      <c r="H9">
        <f t="shared" si="2"/>
        <v>80.861879999996745</v>
      </c>
      <c r="J9" s="12"/>
      <c r="K9" s="12">
        <f t="shared" ref="K9:P9" si="3">SUM(K3:K8)</f>
        <v>1318.6966399999801</v>
      </c>
      <c r="L9" s="12">
        <f t="shared" si="3"/>
        <v>1242.3950800000021</v>
      </c>
      <c r="M9" s="12">
        <f t="shared" si="3"/>
        <v>1305.9270200000028</v>
      </c>
      <c r="N9" s="12">
        <f t="shared" si="3"/>
        <v>1178.5151199999891</v>
      </c>
      <c r="O9" s="12">
        <f t="shared" si="3"/>
        <v>1309.2894799999849</v>
      </c>
      <c r="P9" s="12">
        <f t="shared" si="3"/>
        <v>1195.5475200000074</v>
      </c>
    </row>
    <row r="10" spans="2:23">
      <c r="B10">
        <v>9</v>
      </c>
      <c r="C10">
        <v>1.06</v>
      </c>
      <c r="D10">
        <v>65105.199000000001</v>
      </c>
      <c r="E10">
        <v>69044.063999999998</v>
      </c>
      <c r="F10">
        <f t="shared" si="0"/>
        <v>69403.945200000002</v>
      </c>
      <c r="G10">
        <f t="shared" si="1"/>
        <v>-359.88120000000345</v>
      </c>
      <c r="H10">
        <f t="shared" si="2"/>
        <v>359.88120000000345</v>
      </c>
      <c r="J10" s="12"/>
      <c r="K10" s="12" t="s">
        <v>36</v>
      </c>
      <c r="L10" s="12" t="s">
        <v>35</v>
      </c>
      <c r="M10" s="12" t="s">
        <v>34</v>
      </c>
      <c r="N10" s="12" t="s">
        <v>33</v>
      </c>
      <c r="O10" s="12" t="s">
        <v>32</v>
      </c>
      <c r="P10" s="12" t="s">
        <v>31</v>
      </c>
      <c r="R10" s="12" t="s">
        <v>36</v>
      </c>
      <c r="S10" s="12" t="s">
        <v>35</v>
      </c>
      <c r="T10" s="12" t="s">
        <v>34</v>
      </c>
      <c r="U10" s="12" t="s">
        <v>33</v>
      </c>
      <c r="V10" s="12" t="s">
        <v>32</v>
      </c>
      <c r="W10" s="12" t="s">
        <v>31</v>
      </c>
    </row>
    <row r="11" spans="2:23">
      <c r="B11">
        <v>10</v>
      </c>
      <c r="C11">
        <v>0.66700000000000004</v>
      </c>
      <c r="D11">
        <v>65371.784</v>
      </c>
      <c r="E11">
        <v>43629.129000000001</v>
      </c>
      <c r="F11">
        <f t="shared" si="0"/>
        <v>43672.10514</v>
      </c>
      <c r="G11">
        <f t="shared" si="1"/>
        <v>-42.97613999999885</v>
      </c>
      <c r="H11">
        <f t="shared" si="2"/>
        <v>42.97613999999885</v>
      </c>
      <c r="J11" s="12" t="s">
        <v>26</v>
      </c>
      <c r="K11" s="12">
        <f t="shared" ref="K11:K17" si="4">K3/1318.69664*100</f>
        <v>4.955109311569168</v>
      </c>
      <c r="L11" s="12">
        <f t="shared" ref="L11:L17" si="5">L3/1242.39508*100</f>
        <v>3.3045060030340578</v>
      </c>
      <c r="M11" s="12">
        <f t="shared" ref="M11:M17" si="6">M3/1305.92702*100</f>
        <v>4.5191928106363859</v>
      </c>
      <c r="N11" s="12">
        <f t="shared" ref="N11:N17" si="7">N3/1178.51512*100</f>
        <v>3.1411442561718252</v>
      </c>
      <c r="O11" s="12">
        <f t="shared" ref="O11:O17" si="8">O3/1309.28948*100</f>
        <v>2.4901292264250259</v>
      </c>
      <c r="P11" s="12">
        <f t="shared" ref="P11:P17" si="9">P3/1195.54752*100</f>
        <v>2.5639466008022165</v>
      </c>
      <c r="Q11" t="s">
        <v>26</v>
      </c>
      <c r="R11" s="12">
        <f t="shared" ref="R11:W11" si="10">K11/4.259602708*100</f>
        <v>116.32796885641308</v>
      </c>
      <c r="S11" s="12">
        <f t="shared" si="10"/>
        <v>77.577798437113259</v>
      </c>
      <c r="T11" s="12">
        <f t="shared" si="10"/>
        <v>106.09423273557526</v>
      </c>
      <c r="U11" s="12">
        <f t="shared" si="10"/>
        <v>73.742657977759592</v>
      </c>
      <c r="V11" s="12">
        <f t="shared" si="10"/>
        <v>58.459189673917024</v>
      </c>
      <c r="W11" s="12">
        <f t="shared" si="10"/>
        <v>60.192153507341054</v>
      </c>
    </row>
    <row r="12" spans="2:23">
      <c r="B12">
        <v>11</v>
      </c>
      <c r="C12">
        <v>0.752</v>
      </c>
      <c r="D12">
        <v>65062.343000000001</v>
      </c>
      <c r="E12">
        <v>48926.881999999998</v>
      </c>
      <c r="F12">
        <f t="shared" si="0"/>
        <v>49237.51584</v>
      </c>
      <c r="G12">
        <f t="shared" si="1"/>
        <v>-310.63384000000224</v>
      </c>
      <c r="H12">
        <f t="shared" si="2"/>
        <v>310.63384000000224</v>
      </c>
      <c r="J12" s="12" t="s">
        <v>25</v>
      </c>
      <c r="K12" s="12">
        <f t="shared" si="4"/>
        <v>3.266452548177206</v>
      </c>
      <c r="L12" s="12">
        <f t="shared" si="5"/>
        <v>6.5085479894203022</v>
      </c>
      <c r="M12" s="12">
        <f t="shared" si="6"/>
        <v>4.4492961023202531</v>
      </c>
      <c r="N12" s="12">
        <f t="shared" si="7"/>
        <v>6.2939336747751389</v>
      </c>
      <c r="O12" s="12">
        <f t="shared" si="8"/>
        <v>7.2145267676023455</v>
      </c>
      <c r="P12" s="12">
        <f t="shared" si="9"/>
        <v>6.5132835539649605</v>
      </c>
      <c r="Q12" t="s">
        <v>25</v>
      </c>
      <c r="R12" s="12">
        <f t="shared" ref="R12:W12" si="11">K12/4.741432213*100</f>
        <v>68.891685074001202</v>
      </c>
      <c r="S12" s="12">
        <f t="shared" si="11"/>
        <v>137.2696623517098</v>
      </c>
      <c r="T12" s="12">
        <f t="shared" si="11"/>
        <v>93.838652593645179</v>
      </c>
      <c r="U12" s="12">
        <f t="shared" si="11"/>
        <v>132.7433018554712</v>
      </c>
      <c r="V12" s="12">
        <f t="shared" si="11"/>
        <v>152.1592304498553</v>
      </c>
      <c r="W12" s="12">
        <f t="shared" si="11"/>
        <v>137.36953859863101</v>
      </c>
    </row>
    <row r="13" spans="2:23">
      <c r="B13">
        <v>12</v>
      </c>
      <c r="C13">
        <v>0.75</v>
      </c>
      <c r="D13">
        <v>64932.77</v>
      </c>
      <c r="E13">
        <v>48699.578000000001</v>
      </c>
      <c r="F13">
        <f t="shared" si="0"/>
        <v>49106.565000000002</v>
      </c>
      <c r="G13">
        <f t="shared" si="1"/>
        <v>-406.98700000000099</v>
      </c>
      <c r="H13">
        <f t="shared" si="2"/>
        <v>406.98700000000099</v>
      </c>
      <c r="J13" s="12" t="s">
        <v>24</v>
      </c>
      <c r="K13" s="12">
        <f t="shared" si="4"/>
        <v>28.70960526599934</v>
      </c>
      <c r="L13" s="12">
        <f t="shared" si="5"/>
        <v>28.966727717563355</v>
      </c>
      <c r="M13" s="12">
        <f t="shared" si="6"/>
        <v>29.6336329728436</v>
      </c>
      <c r="N13" s="12">
        <f t="shared" si="7"/>
        <v>25.014781312266333</v>
      </c>
      <c r="O13" s="12">
        <f t="shared" si="8"/>
        <v>24.724570459391099</v>
      </c>
      <c r="P13" s="12">
        <f t="shared" si="9"/>
        <v>28.490461006518448</v>
      </c>
      <c r="Q13" t="s">
        <v>24</v>
      </c>
      <c r="R13" s="12">
        <f t="shared" ref="R13:W13" si="12">K13/29.10332199*100</f>
        <v>98.647176002327356</v>
      </c>
      <c r="S13" s="12">
        <f t="shared" si="12"/>
        <v>99.530657453868727</v>
      </c>
      <c r="T13" s="12">
        <f t="shared" si="12"/>
        <v>101.82216649709548</v>
      </c>
      <c r="U13" s="12">
        <f t="shared" si="12"/>
        <v>85.951635764678329</v>
      </c>
      <c r="V13" s="12">
        <f t="shared" si="12"/>
        <v>84.954461445626521</v>
      </c>
      <c r="W13" s="12">
        <f t="shared" si="12"/>
        <v>97.894188904991211</v>
      </c>
    </row>
    <row r="14" spans="2:23">
      <c r="B14">
        <v>13</v>
      </c>
      <c r="C14">
        <v>1.208</v>
      </c>
      <c r="D14">
        <v>65437.398999999998</v>
      </c>
      <c r="E14">
        <v>79035.289999999994</v>
      </c>
      <c r="F14">
        <f t="shared" si="0"/>
        <v>79094.307359999992</v>
      </c>
      <c r="G14">
        <f t="shared" si="1"/>
        <v>-59.017359999998007</v>
      </c>
      <c r="H14">
        <f t="shared" si="2"/>
        <v>59.017359999998007</v>
      </c>
      <c r="J14" s="12" t="s">
        <v>23</v>
      </c>
      <c r="K14" s="12">
        <f t="shared" si="4"/>
        <v>7.1471798092998142</v>
      </c>
      <c r="L14" s="12">
        <f t="shared" si="5"/>
        <v>3.4591363642553099</v>
      </c>
      <c r="M14" s="12">
        <f t="shared" si="6"/>
        <v>5.739126218553797</v>
      </c>
      <c r="N14" s="12">
        <f t="shared" si="7"/>
        <v>3.7684234377920829</v>
      </c>
      <c r="O14" s="12">
        <f t="shared" si="8"/>
        <v>6.358257762828706</v>
      </c>
      <c r="P14" s="12">
        <f t="shared" si="9"/>
        <v>4.4336288698919875</v>
      </c>
      <c r="Q14" t="s">
        <v>23</v>
      </c>
      <c r="R14" s="12">
        <f t="shared" ref="R14:W14" si="13">K14/5.448480797*100</f>
        <v>131.17748002773797</v>
      </c>
      <c r="S14" s="12">
        <f t="shared" si="13"/>
        <v>63.488089490192436</v>
      </c>
      <c r="T14" s="12">
        <f t="shared" si="13"/>
        <v>105.33443050242244</v>
      </c>
      <c r="U14" s="12">
        <f t="shared" si="13"/>
        <v>69.164664026475464</v>
      </c>
      <c r="V14" s="12">
        <f t="shared" si="13"/>
        <v>116.69780989830487</v>
      </c>
      <c r="W14" s="12">
        <f t="shared" si="13"/>
        <v>81.373671580767933</v>
      </c>
    </row>
    <row r="15" spans="2:23">
      <c r="B15">
        <v>14</v>
      </c>
      <c r="C15">
        <v>1.0680000000000001</v>
      </c>
      <c r="D15">
        <v>65408.766000000003</v>
      </c>
      <c r="E15">
        <v>69869.644</v>
      </c>
      <c r="F15">
        <f t="shared" si="0"/>
        <v>69927.748560000007</v>
      </c>
      <c r="G15">
        <f t="shared" si="1"/>
        <v>-58.104560000007041</v>
      </c>
      <c r="H15">
        <f t="shared" si="2"/>
        <v>58.104560000007041</v>
      </c>
      <c r="J15" s="12" t="s">
        <v>22</v>
      </c>
      <c r="K15" s="12">
        <f t="shared" si="4"/>
        <v>24.878887990493098</v>
      </c>
      <c r="L15" s="12">
        <f t="shared" si="5"/>
        <v>25.002822773573946</v>
      </c>
      <c r="M15" s="12">
        <f t="shared" si="6"/>
        <v>23.649081094899397</v>
      </c>
      <c r="N15" s="12">
        <f t="shared" si="7"/>
        <v>27.114425142037895</v>
      </c>
      <c r="O15" s="12">
        <f t="shared" si="8"/>
        <v>24.272603183216663</v>
      </c>
      <c r="P15" s="12">
        <f t="shared" si="9"/>
        <v>25.706442852226001</v>
      </c>
      <c r="Q15" t="s">
        <v>22</v>
      </c>
      <c r="R15" s="12">
        <f t="shared" ref="R15:W15" si="14">K15/24.51026395*100</f>
        <v>101.50395785718619</v>
      </c>
      <c r="S15" s="12">
        <f t="shared" si="14"/>
        <v>102.00960228163494</v>
      </c>
      <c r="T15" s="12">
        <f t="shared" si="14"/>
        <v>96.486439897761272</v>
      </c>
      <c r="U15" s="12">
        <f t="shared" si="14"/>
        <v>110.62477824535178</v>
      </c>
      <c r="V15" s="12">
        <f t="shared" si="14"/>
        <v>99.030362270809675</v>
      </c>
      <c r="W15" s="12">
        <f t="shared" si="14"/>
        <v>104.88031832160667</v>
      </c>
    </row>
    <row r="16" spans="2:23">
      <c r="B16">
        <v>15</v>
      </c>
      <c r="C16">
        <v>1.111</v>
      </c>
      <c r="D16">
        <v>65127.091</v>
      </c>
      <c r="E16">
        <v>72356.198000000004</v>
      </c>
      <c r="F16">
        <f t="shared" si="0"/>
        <v>72743.191619999998</v>
      </c>
      <c r="G16">
        <f t="shared" si="1"/>
        <v>-386.99361999999383</v>
      </c>
      <c r="H16">
        <f t="shared" si="2"/>
        <v>386.99361999999383</v>
      </c>
      <c r="J16" s="12" t="s">
        <v>21</v>
      </c>
      <c r="K16" s="12">
        <f t="shared" si="4"/>
        <v>31.042765074459876</v>
      </c>
      <c r="L16" s="12">
        <f t="shared" si="5"/>
        <v>32.758259152153194</v>
      </c>
      <c r="M16" s="12">
        <f t="shared" si="6"/>
        <v>32.009670800746775</v>
      </c>
      <c r="N16" s="12">
        <f t="shared" si="7"/>
        <v>34.667292176955804</v>
      </c>
      <c r="O16" s="12">
        <f t="shared" si="8"/>
        <v>34.939912600535017</v>
      </c>
      <c r="P16" s="12">
        <f t="shared" si="9"/>
        <v>32.292237116596986</v>
      </c>
      <c r="Q16" t="s">
        <v>21</v>
      </c>
      <c r="R16" s="12">
        <f t="shared" ref="R16:W16" si="15">K16/31.93689834*100</f>
        <v>97.200312766690161</v>
      </c>
      <c r="S16" s="12">
        <f t="shared" si="15"/>
        <v>102.5718239868161</v>
      </c>
      <c r="T16" s="12">
        <f t="shared" si="15"/>
        <v>100.2278632695387</v>
      </c>
      <c r="U16" s="12">
        <f t="shared" si="15"/>
        <v>108.54933941263818</v>
      </c>
      <c r="V16" s="12">
        <f t="shared" si="15"/>
        <v>109.40296151669129</v>
      </c>
      <c r="W16" s="12">
        <f t="shared" si="15"/>
        <v>101.1126276973238</v>
      </c>
    </row>
    <row r="17" spans="2:23">
      <c r="B17">
        <v>16</v>
      </c>
      <c r="C17">
        <v>0.74</v>
      </c>
      <c r="D17">
        <v>65374.137999999999</v>
      </c>
      <c r="E17">
        <v>48376.862000000001</v>
      </c>
      <c r="F17">
        <f t="shared" si="0"/>
        <v>48451.810799999999</v>
      </c>
      <c r="G17">
        <f t="shared" si="1"/>
        <v>-74.9487999999983</v>
      </c>
      <c r="H17">
        <f t="shared" si="2"/>
        <v>74.9487999999983</v>
      </c>
      <c r="K17">
        <f t="shared" si="4"/>
        <v>99.999999999998508</v>
      </c>
      <c r="L17">
        <f t="shared" si="5"/>
        <v>100.00000000000016</v>
      </c>
      <c r="M17">
        <f t="shared" si="6"/>
        <v>100.0000000000002</v>
      </c>
      <c r="N17">
        <f t="shared" si="7"/>
        <v>99.999999999999076</v>
      </c>
      <c r="O17">
        <f t="shared" si="8"/>
        <v>99.999999999998863</v>
      </c>
      <c r="P17">
        <f t="shared" si="9"/>
        <v>100.0000000000006</v>
      </c>
    </row>
    <row r="18" spans="2:23">
      <c r="B18">
        <v>17</v>
      </c>
      <c r="C18">
        <v>0.747</v>
      </c>
      <c r="D18">
        <v>65070.690999999999</v>
      </c>
      <c r="E18">
        <v>48601.298999999999</v>
      </c>
      <c r="F18">
        <f t="shared" si="0"/>
        <v>48910.138740000002</v>
      </c>
      <c r="G18">
        <f t="shared" si="1"/>
        <v>-308.83974000000308</v>
      </c>
      <c r="H18">
        <f t="shared" si="2"/>
        <v>308.83974000000308</v>
      </c>
    </row>
    <row r="19" spans="2:23">
      <c r="B19">
        <v>18</v>
      </c>
      <c r="C19">
        <v>0.85699999999999998</v>
      </c>
      <c r="D19">
        <v>65002.815000000002</v>
      </c>
      <c r="E19">
        <v>55694.411999999997</v>
      </c>
      <c r="F19">
        <f t="shared" si="0"/>
        <v>56112.434939999999</v>
      </c>
      <c r="G19">
        <f t="shared" si="1"/>
        <v>-418.02294000000256</v>
      </c>
      <c r="H19">
        <f t="shared" si="2"/>
        <v>418.02294000000256</v>
      </c>
      <c r="J19" s="12" t="s">
        <v>30</v>
      </c>
      <c r="K19" s="12" t="s">
        <v>4</v>
      </c>
      <c r="L19" s="12" t="s">
        <v>28</v>
      </c>
      <c r="M19" s="12" t="s">
        <v>29</v>
      </c>
      <c r="N19" s="12" t="s">
        <v>4</v>
      </c>
      <c r="O19" s="12" t="s">
        <v>28</v>
      </c>
      <c r="R19" s="12" t="s">
        <v>30</v>
      </c>
      <c r="S19" s="12" t="s">
        <v>4</v>
      </c>
      <c r="T19" s="12" t="s">
        <v>28</v>
      </c>
      <c r="U19" s="12" t="s">
        <v>29</v>
      </c>
      <c r="V19" s="12" t="s">
        <v>4</v>
      </c>
      <c r="W19" s="12" t="s">
        <v>28</v>
      </c>
    </row>
    <row r="20" spans="2:23">
      <c r="B20">
        <v>19</v>
      </c>
      <c r="C20">
        <v>1.083</v>
      </c>
      <c r="D20">
        <v>65447.281000000003</v>
      </c>
      <c r="E20">
        <v>70872.861000000004</v>
      </c>
      <c r="F20">
        <f t="shared" si="0"/>
        <v>70909.879860000001</v>
      </c>
      <c r="G20">
        <f t="shared" si="1"/>
        <v>-37.018859999996494</v>
      </c>
      <c r="H20">
        <f t="shared" si="2"/>
        <v>37.018859999996494</v>
      </c>
      <c r="J20" s="12" t="s">
        <v>26</v>
      </c>
      <c r="K20" s="12">
        <f t="shared" ref="K20:K25" si="16">AVERAGE(K11:M11)</f>
        <v>4.2596027084132038</v>
      </c>
      <c r="L20" s="12">
        <f t="shared" ref="L20:L25" si="17">AVERAGE(N11:P11)</f>
        <v>2.7317400277996895</v>
      </c>
      <c r="M20" s="12" t="s">
        <v>26</v>
      </c>
      <c r="N20" s="12">
        <f t="shared" ref="N20:N25" si="18">STDEV(K11:M11)/3^(1/2)</f>
        <v>0.49384987139006559</v>
      </c>
      <c r="O20" s="12">
        <f t="shared" ref="O20:O25" si="19">STDEV(N11:P11)/3^(1/2)</f>
        <v>0.20580825853750656</v>
      </c>
      <c r="R20" s="12" t="s">
        <v>26</v>
      </c>
      <c r="S20" s="12">
        <f t="shared" ref="S20:S25" si="20">AVERAGE(R11:T11)</f>
        <v>100.00000000970054</v>
      </c>
      <c r="T20" s="12">
        <f t="shared" ref="T20:T25" si="21">AVERAGE(U11:W11)</f>
        <v>64.131333719672554</v>
      </c>
      <c r="U20" s="12" t="s">
        <v>26</v>
      </c>
      <c r="V20" s="12">
        <f t="shared" ref="V20:V25" si="22">STDEV(R11:T11)/3^(1/2)</f>
        <v>11.593801235560248</v>
      </c>
      <c r="W20" s="12">
        <f t="shared" ref="W20:W25" si="23">STDEV(U11:W11)/3^(1/2)</f>
        <v>4.831630380715449</v>
      </c>
    </row>
    <row r="21" spans="2:23">
      <c r="B21">
        <v>20</v>
      </c>
      <c r="C21">
        <v>0.98799999999999999</v>
      </c>
      <c r="D21">
        <v>65400.345000000001</v>
      </c>
      <c r="E21">
        <v>64615.54</v>
      </c>
      <c r="F21">
        <f t="shared" si="0"/>
        <v>64689.714959999998</v>
      </c>
      <c r="G21">
        <f t="shared" si="1"/>
        <v>-74.174959999996645</v>
      </c>
      <c r="H21">
        <f t="shared" si="2"/>
        <v>74.174959999996645</v>
      </c>
      <c r="J21" s="12" t="s">
        <v>25</v>
      </c>
      <c r="K21" s="12">
        <f t="shared" si="16"/>
        <v>4.7414322133059201</v>
      </c>
      <c r="L21" s="12">
        <f t="shared" si="17"/>
        <v>6.673914665447481</v>
      </c>
      <c r="M21" s="12" t="s">
        <v>25</v>
      </c>
      <c r="N21" s="12">
        <f t="shared" si="18"/>
        <v>0.94724219765216211</v>
      </c>
      <c r="O21" s="12">
        <f t="shared" si="19"/>
        <v>0.27762365180364412</v>
      </c>
      <c r="R21" s="12" t="s">
        <v>25</v>
      </c>
      <c r="S21" s="12">
        <f t="shared" si="20"/>
        <v>100.00000000645207</v>
      </c>
      <c r="T21" s="12">
        <f t="shared" si="21"/>
        <v>140.75735696798586</v>
      </c>
      <c r="U21" s="12" t="s">
        <v>25</v>
      </c>
      <c r="V21" s="12">
        <f t="shared" si="22"/>
        <v>19.977976170470676</v>
      </c>
      <c r="W21" s="12">
        <f t="shared" si="23"/>
        <v>5.8552698706196589</v>
      </c>
    </row>
    <row r="22" spans="2:23">
      <c r="B22">
        <v>21</v>
      </c>
      <c r="C22">
        <v>1.0189999999999999</v>
      </c>
      <c r="D22">
        <v>65173.322</v>
      </c>
      <c r="E22">
        <v>66424.649999999994</v>
      </c>
      <c r="F22">
        <f t="shared" si="0"/>
        <v>66719.452979999987</v>
      </c>
      <c r="G22">
        <f t="shared" si="1"/>
        <v>-294.80297999999311</v>
      </c>
      <c r="H22">
        <f t="shared" si="2"/>
        <v>294.80297999999311</v>
      </c>
      <c r="J22" s="12" t="s">
        <v>24</v>
      </c>
      <c r="K22" s="12">
        <f t="shared" si="16"/>
        <v>29.103321985468767</v>
      </c>
      <c r="L22" s="12">
        <f t="shared" si="17"/>
        <v>26.07660425939196</v>
      </c>
      <c r="M22" s="12" t="s">
        <v>24</v>
      </c>
      <c r="N22" s="12">
        <f t="shared" si="18"/>
        <v>0.27534844365665517</v>
      </c>
      <c r="O22" s="12">
        <f t="shared" si="19"/>
        <v>1.2098324789707726</v>
      </c>
      <c r="R22" s="12" t="s">
        <v>24</v>
      </c>
      <c r="S22" s="12">
        <f t="shared" si="20"/>
        <v>99.999999984430517</v>
      </c>
      <c r="T22" s="12">
        <f t="shared" si="21"/>
        <v>89.600095371765349</v>
      </c>
      <c r="U22" s="12" t="s">
        <v>24</v>
      </c>
      <c r="V22" s="12">
        <f t="shared" si="22"/>
        <v>0.94610657763146966</v>
      </c>
      <c r="W22" s="12">
        <f t="shared" si="23"/>
        <v>4.1570253711465508</v>
      </c>
    </row>
    <row r="23" spans="2:23">
      <c r="B23">
        <v>22</v>
      </c>
      <c r="C23">
        <v>0.68200000000000005</v>
      </c>
      <c r="D23">
        <v>65362.381000000001</v>
      </c>
      <c r="E23">
        <v>44609.824999999997</v>
      </c>
      <c r="F23">
        <f t="shared" si="0"/>
        <v>44654.236440000001</v>
      </c>
      <c r="G23">
        <f t="shared" si="1"/>
        <v>-44.411440000003495</v>
      </c>
      <c r="H23">
        <f t="shared" si="2"/>
        <v>44.411440000003495</v>
      </c>
      <c r="J23" s="12" t="s">
        <v>23</v>
      </c>
      <c r="K23" s="12">
        <f t="shared" si="16"/>
        <v>5.4484807973696405</v>
      </c>
      <c r="L23" s="12">
        <f t="shared" si="17"/>
        <v>4.853436690170926</v>
      </c>
      <c r="M23" s="12" t="s">
        <v>23</v>
      </c>
      <c r="N23" s="12">
        <f t="shared" si="18"/>
        <v>1.0745188355376289</v>
      </c>
      <c r="O23" s="12">
        <f t="shared" si="19"/>
        <v>0.77652847388445956</v>
      </c>
      <c r="R23" s="12" t="s">
        <v>23</v>
      </c>
      <c r="S23" s="12">
        <f t="shared" si="20"/>
        <v>100.00000000678428</v>
      </c>
      <c r="T23" s="12">
        <f t="shared" si="21"/>
        <v>89.078715168516098</v>
      </c>
      <c r="U23" s="12" t="s">
        <v>23</v>
      </c>
      <c r="V23" s="12">
        <f t="shared" si="22"/>
        <v>19.721439343775835</v>
      </c>
      <c r="W23" s="12">
        <f t="shared" si="23"/>
        <v>14.252201720377288</v>
      </c>
    </row>
    <row r="24" spans="2:23">
      <c r="B24">
        <v>23</v>
      </c>
      <c r="C24">
        <v>0.73</v>
      </c>
      <c r="D24">
        <v>65073.34</v>
      </c>
      <c r="E24">
        <v>47477.508999999998</v>
      </c>
      <c r="F24">
        <f t="shared" si="0"/>
        <v>47797.056599999996</v>
      </c>
      <c r="G24">
        <f t="shared" si="1"/>
        <v>-319.54759999999806</v>
      </c>
      <c r="H24">
        <f t="shared" si="2"/>
        <v>319.54759999999806</v>
      </c>
      <c r="J24" s="12" t="s">
        <v>22</v>
      </c>
      <c r="K24" s="12">
        <f t="shared" si="16"/>
        <v>24.510263952988812</v>
      </c>
      <c r="L24" s="12">
        <f t="shared" si="17"/>
        <v>25.697823725826854</v>
      </c>
      <c r="M24" s="12" t="s">
        <v>22</v>
      </c>
      <c r="N24" s="12">
        <f t="shared" si="18"/>
        <v>0.43207518401107631</v>
      </c>
      <c r="O24" s="12">
        <f t="shared" si="19"/>
        <v>0.82037465595798542</v>
      </c>
      <c r="R24" s="12" t="s">
        <v>22</v>
      </c>
      <c r="S24" s="12">
        <f t="shared" si="20"/>
        <v>100.00000001219412</v>
      </c>
      <c r="T24" s="12">
        <f t="shared" si="21"/>
        <v>104.84515294592272</v>
      </c>
      <c r="U24" s="12" t="s">
        <v>22</v>
      </c>
      <c r="V24" s="12">
        <f t="shared" si="22"/>
        <v>1.7628336638581015</v>
      </c>
      <c r="W24" s="12">
        <f t="shared" si="23"/>
        <v>3.3470657746955275</v>
      </c>
    </row>
    <row r="25" spans="2:23">
      <c r="B25">
        <v>24</v>
      </c>
      <c r="C25">
        <v>0.78400000000000003</v>
      </c>
      <c r="D25">
        <v>64954.298000000003</v>
      </c>
      <c r="E25">
        <v>50924.17</v>
      </c>
      <c r="F25">
        <f t="shared" si="0"/>
        <v>51332.72928</v>
      </c>
      <c r="G25">
        <f t="shared" si="1"/>
        <v>-408.55928000000131</v>
      </c>
      <c r="H25">
        <f t="shared" si="2"/>
        <v>408.55928000000131</v>
      </c>
      <c r="J25" s="12" t="s">
        <v>21</v>
      </c>
      <c r="K25" s="12">
        <f t="shared" si="16"/>
        <v>31.936898342453279</v>
      </c>
      <c r="L25" s="12">
        <f t="shared" si="17"/>
        <v>33.9664806313626</v>
      </c>
      <c r="M25" s="12" t="s">
        <v>21</v>
      </c>
      <c r="N25" s="12">
        <f t="shared" si="18"/>
        <v>0.49655542009083964</v>
      </c>
      <c r="O25" s="12">
        <f t="shared" si="19"/>
        <v>0.84081289711983898</v>
      </c>
      <c r="R25" s="12" t="s">
        <v>21</v>
      </c>
      <c r="S25" s="12">
        <f t="shared" si="20"/>
        <v>100.00000000768165</v>
      </c>
      <c r="T25" s="12">
        <f t="shared" si="21"/>
        <v>106.35497620888441</v>
      </c>
      <c r="U25" s="12" t="s">
        <v>21</v>
      </c>
      <c r="V25" s="12">
        <f t="shared" si="22"/>
        <v>1.5548016429288567</v>
      </c>
      <c r="W25" s="12">
        <f t="shared" si="23"/>
        <v>2.6327318582053643</v>
      </c>
    </row>
    <row r="26" spans="2:23">
      <c r="B26">
        <v>25</v>
      </c>
      <c r="C26">
        <v>1.1499999999999999</v>
      </c>
      <c r="D26">
        <v>65447.07</v>
      </c>
      <c r="E26">
        <v>75264.13</v>
      </c>
      <c r="F26">
        <f t="shared" si="0"/>
        <v>75296.732999999993</v>
      </c>
      <c r="G26">
        <f t="shared" si="1"/>
        <v>-32.602999999988242</v>
      </c>
      <c r="H26">
        <f t="shared" si="2"/>
        <v>32.602999999988242</v>
      </c>
      <c r="J26" s="12" t="s">
        <v>27</v>
      </c>
      <c r="K26" s="12"/>
    </row>
    <row r="27" spans="2:23">
      <c r="B27">
        <v>26</v>
      </c>
      <c r="C27">
        <v>1.1120000000000001</v>
      </c>
      <c r="D27">
        <v>65402.237999999998</v>
      </c>
      <c r="E27">
        <v>72714.207999999999</v>
      </c>
      <c r="F27">
        <f t="shared" si="0"/>
        <v>72808.66704</v>
      </c>
      <c r="G27">
        <f t="shared" si="1"/>
        <v>-94.459040000001551</v>
      </c>
      <c r="H27">
        <f t="shared" si="2"/>
        <v>94.459040000001551</v>
      </c>
      <c r="J27" s="12" t="s">
        <v>26</v>
      </c>
      <c r="K27" s="12">
        <f t="shared" ref="K27:K32" si="24">TTEST(K11:M11,N11:P11,2,2)</f>
        <v>4.6128414512713413E-2</v>
      </c>
    </row>
    <row r="28" spans="2:23">
      <c r="B28">
        <v>27</v>
      </c>
      <c r="C28">
        <v>0.96</v>
      </c>
      <c r="D28">
        <v>65138.214999999997</v>
      </c>
      <c r="E28">
        <v>62532.686999999998</v>
      </c>
      <c r="F28">
        <f t="shared" si="0"/>
        <v>62856.403199999993</v>
      </c>
      <c r="G28">
        <f t="shared" si="1"/>
        <v>-323.7161999999953</v>
      </c>
      <c r="H28">
        <f t="shared" si="2"/>
        <v>323.7161999999953</v>
      </c>
      <c r="J28" s="12" t="s">
        <v>25</v>
      </c>
      <c r="K28" s="12">
        <f t="shared" si="24"/>
        <v>0.12186713266048949</v>
      </c>
    </row>
    <row r="29" spans="2:23">
      <c r="B29">
        <v>28</v>
      </c>
      <c r="C29">
        <v>0.75</v>
      </c>
      <c r="D29">
        <v>65364.421999999999</v>
      </c>
      <c r="E29">
        <v>49023.317000000003</v>
      </c>
      <c r="F29">
        <f t="shared" si="0"/>
        <v>49106.565000000002</v>
      </c>
      <c r="G29">
        <f t="shared" si="1"/>
        <v>-83.247999999999593</v>
      </c>
      <c r="H29">
        <f t="shared" si="2"/>
        <v>83.247999999999593</v>
      </c>
      <c r="J29" s="12" t="s">
        <v>24</v>
      </c>
      <c r="K29" s="12">
        <f t="shared" si="24"/>
        <v>7.1255608564900166E-2</v>
      </c>
    </row>
    <row r="30" spans="2:23">
      <c r="B30">
        <v>29</v>
      </c>
      <c r="C30">
        <v>0.79200000000000004</v>
      </c>
      <c r="D30">
        <v>65074.159</v>
      </c>
      <c r="E30">
        <v>51538.733999999997</v>
      </c>
      <c r="F30">
        <f t="shared" si="0"/>
        <v>51856.532639999998</v>
      </c>
      <c r="G30">
        <f t="shared" si="1"/>
        <v>-317.79864000000089</v>
      </c>
      <c r="H30">
        <f t="shared" si="2"/>
        <v>317.79864000000089</v>
      </c>
      <c r="J30" s="12" t="s">
        <v>23</v>
      </c>
      <c r="K30" s="12">
        <f t="shared" si="24"/>
        <v>0.67679013570699698</v>
      </c>
    </row>
    <row r="31" spans="2:23">
      <c r="B31">
        <v>30</v>
      </c>
      <c r="C31">
        <v>0.73</v>
      </c>
      <c r="D31">
        <v>64884.309000000001</v>
      </c>
      <c r="E31">
        <v>47339.591999999997</v>
      </c>
      <c r="F31">
        <f t="shared" si="0"/>
        <v>47797.056599999996</v>
      </c>
      <c r="G31">
        <f t="shared" si="1"/>
        <v>-457.46459999999934</v>
      </c>
      <c r="H31">
        <f t="shared" si="2"/>
        <v>457.46459999999934</v>
      </c>
      <c r="J31" s="12" t="s">
        <v>22</v>
      </c>
      <c r="K31" s="12">
        <f t="shared" si="24"/>
        <v>0.26948423048916592</v>
      </c>
    </row>
    <row r="32" spans="2:23">
      <c r="B32">
        <v>31</v>
      </c>
      <c r="C32">
        <v>1.1100000000000001</v>
      </c>
      <c r="D32">
        <v>65447.805</v>
      </c>
      <c r="E32">
        <v>72647.062999999995</v>
      </c>
      <c r="F32">
        <f t="shared" si="0"/>
        <v>72677.71620000001</v>
      </c>
      <c r="G32">
        <f t="shared" si="1"/>
        <v>-30.653200000015204</v>
      </c>
      <c r="H32">
        <f t="shared" si="2"/>
        <v>30.653200000015204</v>
      </c>
      <c r="J32" s="12" t="s">
        <v>21</v>
      </c>
      <c r="K32" s="12">
        <f t="shared" si="24"/>
        <v>0.10620960493718623</v>
      </c>
    </row>
    <row r="33" spans="2:8">
      <c r="B33">
        <v>32</v>
      </c>
      <c r="C33">
        <v>1.07</v>
      </c>
      <c r="D33">
        <v>65402.644999999997</v>
      </c>
      <c r="E33">
        <v>69980.83</v>
      </c>
      <c r="F33">
        <f t="shared" si="0"/>
        <v>70058.699399999998</v>
      </c>
      <c r="G33">
        <f t="shared" si="1"/>
        <v>-77.869399999995949</v>
      </c>
      <c r="H33">
        <f t="shared" si="2"/>
        <v>77.869399999995949</v>
      </c>
    </row>
    <row r="34" spans="2:8">
      <c r="B34">
        <v>33</v>
      </c>
      <c r="C34">
        <v>1</v>
      </c>
      <c r="D34">
        <v>65160.868000000002</v>
      </c>
      <c r="E34">
        <v>65134.803</v>
      </c>
      <c r="F34">
        <f t="shared" si="0"/>
        <v>65475.42</v>
      </c>
      <c r="G34">
        <f t="shared" si="1"/>
        <v>-340.61699999999837</v>
      </c>
      <c r="H34">
        <f t="shared" si="2"/>
        <v>340.61699999999837</v>
      </c>
    </row>
    <row r="35" spans="2:8">
      <c r="B35">
        <v>34</v>
      </c>
      <c r="C35">
        <v>0.66700000000000004</v>
      </c>
      <c r="D35">
        <v>65356.754999999997</v>
      </c>
      <c r="E35">
        <v>43619.099000000002</v>
      </c>
      <c r="F35">
        <f t="shared" si="0"/>
        <v>43672.10514</v>
      </c>
      <c r="G35">
        <f t="shared" si="1"/>
        <v>-53.006139999997686</v>
      </c>
      <c r="H35">
        <f t="shared" si="2"/>
        <v>53.006139999997686</v>
      </c>
    </row>
    <row r="36" spans="2:8">
      <c r="B36">
        <v>35</v>
      </c>
      <c r="C36">
        <v>0.747</v>
      </c>
      <c r="D36">
        <v>65072.709000000003</v>
      </c>
      <c r="E36">
        <v>48602.805999999997</v>
      </c>
      <c r="F36">
        <f t="shared" si="0"/>
        <v>48910.138740000002</v>
      </c>
      <c r="G36">
        <f t="shared" si="1"/>
        <v>-307.33274000000529</v>
      </c>
      <c r="H36">
        <f t="shared" si="2"/>
        <v>307.33274000000529</v>
      </c>
    </row>
    <row r="37" spans="2:8">
      <c r="B37">
        <v>36</v>
      </c>
      <c r="C37">
        <v>0.76200000000000001</v>
      </c>
      <c r="D37">
        <v>64943.199000000001</v>
      </c>
      <c r="E37">
        <v>49506.201000000001</v>
      </c>
      <c r="F37">
        <f t="shared" si="0"/>
        <v>49892.270039999996</v>
      </c>
      <c r="G37">
        <f t="shared" si="1"/>
        <v>-386.06903999999486</v>
      </c>
      <c r="H37">
        <f t="shared" si="2"/>
        <v>386.06903999999486</v>
      </c>
    </row>
    <row r="38" spans="2:8">
      <c r="B38">
        <v>37</v>
      </c>
      <c r="C38">
        <v>0.73899999999999999</v>
      </c>
      <c r="D38">
        <v>65475.42</v>
      </c>
      <c r="E38">
        <v>48366.692999999999</v>
      </c>
      <c r="F38">
        <f t="shared" si="0"/>
        <v>48386.335379999997</v>
      </c>
      <c r="G38">
        <f t="shared" si="1"/>
        <v>-19.642379999997502</v>
      </c>
      <c r="H38">
        <f t="shared" si="2"/>
        <v>19.642379999997502</v>
      </c>
    </row>
  </sheetData>
  <phoneticPr fontId="2"/>
  <pageMargins left="0.7" right="0.7" top="0.75" bottom="0.75" header="0.3" footer="0.3"/>
  <drawing r:id="rId1"/>
</worksheet>
</file>

<file path=xl/worksheets/sheet1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5F5B9BB-C8D3-774C-AC90-8EFA8E6D7C76}">
  <dimension ref="A1"/>
  <sheetViews>
    <sheetView topLeftCell="A2" workbookViewId="0">
      <selection activeCell="F42" sqref="F42"/>
    </sheetView>
  </sheetViews>
  <sheetFormatPr baseColWidth="10" defaultRowHeight="20"/>
  <sheetData/>
  <phoneticPr fontId="2"/>
  <pageMargins left="0.7" right="0.7" top="0.75" bottom="0.75" header="0.3" footer="0.3"/>
  <drawing r:id="rId1"/>
</worksheet>
</file>

<file path=xl/worksheets/sheet1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079783E-6242-C141-9BA5-64F61D446E88}">
  <dimension ref="A1"/>
  <sheetViews>
    <sheetView workbookViewId="0">
      <selection activeCell="G52" sqref="G52"/>
    </sheetView>
  </sheetViews>
  <sheetFormatPr baseColWidth="10" defaultRowHeight="20"/>
  <sheetData/>
  <phoneticPr fontId="2"/>
  <pageMargins left="0.7" right="0.7" top="0.75" bottom="0.75" header="0.3" footer="0.3"/>
  <drawing r:id="rId1"/>
</worksheet>
</file>

<file path=xl/worksheets/sheet1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C4BC888-FD34-D84D-9C30-FFE7172C37E1}">
  <dimension ref="A1:O7"/>
  <sheetViews>
    <sheetView workbookViewId="0">
      <selection activeCell="G45" sqref="G45"/>
    </sheetView>
  </sheetViews>
  <sheetFormatPr baseColWidth="10" defaultRowHeight="20"/>
  <cols>
    <col min="1" max="16384" width="10.7109375" style="15"/>
  </cols>
  <sheetData>
    <row r="1" spans="1:15">
      <c r="B1" s="17" t="s">
        <v>81</v>
      </c>
      <c r="C1" s="17" t="s">
        <v>80</v>
      </c>
      <c r="D1" s="17" t="s">
        <v>79</v>
      </c>
      <c r="E1" s="17" t="s">
        <v>78</v>
      </c>
      <c r="F1" s="17" t="s">
        <v>77</v>
      </c>
      <c r="G1" s="17" t="s">
        <v>76</v>
      </c>
      <c r="H1" s="17" t="s">
        <v>75</v>
      </c>
      <c r="I1" s="17" t="s">
        <v>74</v>
      </c>
      <c r="J1" s="17" t="s">
        <v>73</v>
      </c>
      <c r="K1" s="17" t="s">
        <v>72</v>
      </c>
      <c r="L1" s="17" t="s">
        <v>71</v>
      </c>
      <c r="M1" s="17" t="s">
        <v>70</v>
      </c>
      <c r="N1" s="17" t="s">
        <v>69</v>
      </c>
      <c r="O1" s="17" t="s">
        <v>68</v>
      </c>
    </row>
    <row r="2" spans="1:15">
      <c r="B2" s="16">
        <v>1.0127155299999999</v>
      </c>
      <c r="C2" s="16">
        <v>1.1627126999999999</v>
      </c>
      <c r="D2" s="16">
        <v>1.9569399999999999E-3</v>
      </c>
      <c r="E2" s="16">
        <v>0.60344805000000001</v>
      </c>
      <c r="F2" s="16">
        <v>0.69623820999999997</v>
      </c>
      <c r="G2" s="16">
        <v>0.65591100000000002</v>
      </c>
      <c r="H2" s="16">
        <v>1.0537656399999999</v>
      </c>
      <c r="I2" s="16">
        <v>1.18724681</v>
      </c>
      <c r="J2" s="16">
        <v>1.0643539399999999</v>
      </c>
      <c r="K2" s="16">
        <v>0.95170553999999996</v>
      </c>
      <c r="L2" s="16">
        <v>1.8384693599999999</v>
      </c>
      <c r="M2" s="16">
        <v>1.08069825</v>
      </c>
      <c r="N2" s="16">
        <v>0.88116881999999996</v>
      </c>
      <c r="O2" s="16">
        <v>1.1265550099999999</v>
      </c>
    </row>
    <row r="3" spans="1:15">
      <c r="B3" s="16">
        <v>1.0212668499999999</v>
      </c>
      <c r="C3" s="16">
        <v>1.0508100300000001</v>
      </c>
      <c r="D3" s="16">
        <v>3.0371399999999998E-3</v>
      </c>
      <c r="E3" s="16">
        <v>1.06077289</v>
      </c>
      <c r="F3" s="16">
        <v>1.0131829999999999</v>
      </c>
      <c r="G3" s="16">
        <v>1.1217155299999999</v>
      </c>
      <c r="H3" s="16">
        <v>1.47142426</v>
      </c>
      <c r="I3" s="16">
        <v>1.16667206</v>
      </c>
      <c r="J3" s="16">
        <v>1.3022932</v>
      </c>
      <c r="K3" s="16">
        <v>1.20552021</v>
      </c>
      <c r="L3" s="16">
        <v>0.96638287</v>
      </c>
      <c r="M3" s="16">
        <v>1.10738191</v>
      </c>
      <c r="N3" s="16">
        <v>1.1997201500000001</v>
      </c>
      <c r="O3" s="16">
        <v>0.94642671</v>
      </c>
    </row>
    <row r="4" spans="1:15">
      <c r="B4" s="16">
        <v>0.98225817000000004</v>
      </c>
      <c r="C4" s="16">
        <v>1.1143806199999999</v>
      </c>
      <c r="D4" s="16">
        <v>1.27637E-3</v>
      </c>
      <c r="E4" s="16">
        <v>0.55442263000000003</v>
      </c>
      <c r="F4" s="16">
        <v>0.82740111000000005</v>
      </c>
      <c r="G4" s="16">
        <v>0.83426898000000005</v>
      </c>
      <c r="H4" s="16">
        <v>1.0320102600000001</v>
      </c>
      <c r="I4" s="16">
        <v>1.1726430999999999</v>
      </c>
      <c r="J4" s="16">
        <v>1.0109014700000001</v>
      </c>
      <c r="K4" s="16">
        <v>0.95241361999999996</v>
      </c>
      <c r="L4" s="16">
        <v>0.83653129999999998</v>
      </c>
      <c r="M4" s="16">
        <v>1.2117364100000001</v>
      </c>
      <c r="N4" s="16">
        <v>0.58774338000000004</v>
      </c>
      <c r="O4" s="16">
        <v>0.88442277999999996</v>
      </c>
    </row>
    <row r="6" spans="1:15">
      <c r="A6" s="15" t="s">
        <v>67</v>
      </c>
      <c r="B6" s="15">
        <f t="shared" ref="B6:O6" si="0">AVERAGE(B2:B4)</f>
        <v>1.0054135166666667</v>
      </c>
      <c r="C6" s="15">
        <f t="shared" si="0"/>
        <v>1.1093011166666666</v>
      </c>
      <c r="D6" s="15">
        <f t="shared" si="0"/>
        <v>2.0901499999999998E-3</v>
      </c>
      <c r="E6" s="15">
        <f t="shared" si="0"/>
        <v>0.73954785666666656</v>
      </c>
      <c r="F6" s="15">
        <f t="shared" si="0"/>
        <v>0.84560743999999988</v>
      </c>
      <c r="G6" s="15">
        <f t="shared" si="0"/>
        <v>0.87063183666666666</v>
      </c>
      <c r="H6" s="15">
        <f t="shared" si="0"/>
        <v>1.1857333866666666</v>
      </c>
      <c r="I6" s="15">
        <f t="shared" si="0"/>
        <v>1.1755206566666667</v>
      </c>
      <c r="J6" s="15">
        <f t="shared" si="0"/>
        <v>1.1258495366666665</v>
      </c>
      <c r="K6" s="15">
        <f t="shared" si="0"/>
        <v>1.0365464566666667</v>
      </c>
      <c r="L6" s="15">
        <f t="shared" si="0"/>
        <v>1.2137945099999998</v>
      </c>
      <c r="M6" s="15">
        <f t="shared" si="0"/>
        <v>1.1332721900000002</v>
      </c>
      <c r="N6" s="15">
        <f t="shared" si="0"/>
        <v>0.88954411666666677</v>
      </c>
      <c r="O6" s="15">
        <f t="shared" si="0"/>
        <v>0.9858015</v>
      </c>
    </row>
    <row r="7" spans="1:15">
      <c r="A7" s="15" t="s">
        <v>66</v>
      </c>
      <c r="B7" s="15">
        <f t="shared" ref="B7:O7" si="1">_xlfn.STDEV.S(B2:B4)</f>
        <v>2.0503873484679205E-2</v>
      </c>
      <c r="C7" s="15">
        <f t="shared" si="1"/>
        <v>5.612399579384228E-2</v>
      </c>
      <c r="D7" s="15">
        <f t="shared" si="1"/>
        <v>8.879112716369805E-4</v>
      </c>
      <c r="E7" s="15">
        <f t="shared" si="1"/>
        <v>0.2792669233574665</v>
      </c>
      <c r="F7" s="15">
        <f t="shared" si="1"/>
        <v>0.15925483608383129</v>
      </c>
      <c r="G7" s="15">
        <f t="shared" si="1"/>
        <v>0.23502161188037698</v>
      </c>
      <c r="H7" s="15">
        <f t="shared" si="1"/>
        <v>0.24765455874909417</v>
      </c>
      <c r="I7" s="15">
        <f t="shared" si="1"/>
        <v>1.0584910659426147E-2</v>
      </c>
      <c r="J7" s="15">
        <f t="shared" si="1"/>
        <v>0.15512435780734279</v>
      </c>
      <c r="K7" s="15">
        <f t="shared" si="1"/>
        <v>0.14633599123587812</v>
      </c>
      <c r="L7" s="15">
        <f t="shared" si="1"/>
        <v>0.54486636776805963</v>
      </c>
      <c r="M7" s="15">
        <f t="shared" si="1"/>
        <v>6.9249402834285947E-2</v>
      </c>
      <c r="N7" s="15">
        <f t="shared" si="1"/>
        <v>0.30607433892863206</v>
      </c>
      <c r="O7" s="15">
        <f t="shared" si="1"/>
        <v>0.12577672585518876</v>
      </c>
    </row>
  </sheetData>
  <phoneticPr fontId="2"/>
  <pageMargins left="0.7" right="0.7" top="0.75" bottom="0.75" header="0.3" footer="0.3"/>
</worksheet>
</file>

<file path=xl/worksheets/sheet1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11BB788-548D-2A46-9641-531556388F62}">
  <dimension ref="A1:E8"/>
  <sheetViews>
    <sheetView workbookViewId="0">
      <selection activeCell="B1" sqref="B1:B1048576"/>
    </sheetView>
  </sheetViews>
  <sheetFormatPr baseColWidth="10" defaultRowHeight="20"/>
  <sheetData>
    <row r="1" spans="1:5">
      <c r="B1" t="s">
        <v>81</v>
      </c>
      <c r="C1" t="s">
        <v>80</v>
      </c>
      <c r="D1" t="s">
        <v>79</v>
      </c>
      <c r="E1" t="s">
        <v>82</v>
      </c>
    </row>
    <row r="2" spans="1:5">
      <c r="B2">
        <v>1.0347023</v>
      </c>
      <c r="C2">
        <v>1.3501732500000001</v>
      </c>
      <c r="D2">
        <v>2.0687E-4</v>
      </c>
      <c r="E2">
        <v>0.99702745999999998</v>
      </c>
    </row>
    <row r="3" spans="1:5">
      <c r="B3">
        <v>0.76982402000000005</v>
      </c>
      <c r="C3">
        <v>0.75817188999999996</v>
      </c>
      <c r="D3">
        <v>4.5269000000000003E-5</v>
      </c>
      <c r="E3">
        <v>0.83896757</v>
      </c>
    </row>
    <row r="4" spans="1:5">
      <c r="B4">
        <v>0.84315830000000003</v>
      </c>
      <c r="C4">
        <v>1.0233183400000001</v>
      </c>
      <c r="D4">
        <v>1.1642999999999999E-4</v>
      </c>
      <c r="E4">
        <v>0.86802153000000004</v>
      </c>
    </row>
    <row r="6" spans="1:5" s="15" customFormat="1">
      <c r="A6" s="15" t="s">
        <v>67</v>
      </c>
      <c r="B6" s="15">
        <f>AVERAGE(B2:B4)</f>
        <v>0.88256153999999987</v>
      </c>
      <c r="C6" s="15">
        <f>AVERAGE(C2:C4)</f>
        <v>1.0438878266666667</v>
      </c>
      <c r="D6" s="15">
        <f>AVERAGE(D2:D4)</f>
        <v>1.2285633333333334E-4</v>
      </c>
      <c r="E6" s="15">
        <f>AVERAGE(E2:E4)</f>
        <v>0.9013388533333333</v>
      </c>
    </row>
    <row r="7" spans="1:5" s="15" customFormat="1">
      <c r="A7" s="15" t="s">
        <v>66</v>
      </c>
      <c r="B7" s="15">
        <f>_xlfn.STDEV.S(B2:B4)</f>
        <v>0.13676471509791238</v>
      </c>
      <c r="C7" s="15">
        <f>_xlfn.STDEV.S(C2:C4)</f>
        <v>0.29653622105361804</v>
      </c>
      <c r="D7" s="15">
        <f>_xlfn.STDEV.S(D2:D4)</f>
        <v>8.0991938613255408E-5</v>
      </c>
      <c r="E7" s="15">
        <f>_xlfn.STDEV.S(E2:E4)</f>
        <v>8.4132426758512263E-2</v>
      </c>
    </row>
    <row r="8" spans="1:5" s="15" customFormat="1"/>
  </sheetData>
  <phoneticPr fontId="2"/>
  <pageMargins left="0.7" right="0.7" top="0.75" bottom="0.75" header="0.3" footer="0.3"/>
</worksheet>
</file>

<file path=xl/worksheets/sheet1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33725B6-EF55-1841-BD9B-A66F5D7735FC}">
  <dimension ref="A1:D7"/>
  <sheetViews>
    <sheetView workbookViewId="0">
      <selection activeCell="B1" sqref="B1:B1048576"/>
    </sheetView>
  </sheetViews>
  <sheetFormatPr baseColWidth="10" defaultRowHeight="20"/>
  <sheetData>
    <row r="1" spans="1:4">
      <c r="B1" t="s">
        <v>81</v>
      </c>
      <c r="C1" t="s">
        <v>83</v>
      </c>
      <c r="D1" t="s">
        <v>79</v>
      </c>
    </row>
    <row r="2" spans="1:4">
      <c r="B2">
        <v>1.2640994699999999</v>
      </c>
      <c r="C2">
        <v>0.97258345000000002</v>
      </c>
      <c r="D2">
        <v>2.6287000000000001E-5</v>
      </c>
    </row>
    <row r="3" spans="1:4">
      <c r="B3">
        <v>1.0812362799999999</v>
      </c>
      <c r="C3">
        <v>1.24770124</v>
      </c>
      <c r="D3">
        <v>0</v>
      </c>
    </row>
    <row r="4" spans="1:4">
      <c r="B4">
        <v>0.74198816000000001</v>
      </c>
      <c r="C4">
        <v>1.27415699</v>
      </c>
      <c r="D4">
        <v>4.3622999999999999E-5</v>
      </c>
    </row>
    <row r="6" spans="1:4" s="15" customFormat="1">
      <c r="A6" s="15" t="s">
        <v>67</v>
      </c>
      <c r="B6" s="15">
        <f>AVERAGE(B2:B4)</f>
        <v>1.0291079699999999</v>
      </c>
      <c r="C6" s="15">
        <f>AVERAGE(C2:C4)</f>
        <v>1.1648138933333334</v>
      </c>
      <c r="D6" s="15">
        <f>AVERAGE(D2:D4)</f>
        <v>2.3303333333333334E-5</v>
      </c>
    </row>
    <row r="7" spans="1:4" s="15" customFormat="1">
      <c r="A7" s="15" t="s">
        <v>66</v>
      </c>
      <c r="B7" s="15">
        <f>_xlfn.STDEV.S(B2:B4)</f>
        <v>0.26493032203783506</v>
      </c>
      <c r="C7" s="15">
        <f>_xlfn.STDEV.S(C2:C4)</f>
        <v>0.16700115025086704</v>
      </c>
      <c r="D7" s="15">
        <f>_xlfn.STDEV.S(D2:D4)</f>
        <v>2.1964021315172075E-5</v>
      </c>
    </row>
  </sheetData>
  <phoneticPr fontId="2"/>
  <pageMargins left="0.7" right="0.7" top="0.75" bottom="0.75" header="0.3" footer="0.3"/>
</worksheet>
</file>

<file path=xl/worksheets/sheet1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9F1938E-C5F2-FF47-B2FB-A11570451818}">
  <dimension ref="A1:AC7"/>
  <sheetViews>
    <sheetView workbookViewId="0">
      <selection activeCell="A6" sqref="A6:XFD7"/>
    </sheetView>
  </sheetViews>
  <sheetFormatPr baseColWidth="10" defaultRowHeight="20"/>
  <sheetData>
    <row r="1" spans="1:29">
      <c r="B1" t="s">
        <v>111</v>
      </c>
      <c r="C1" t="s">
        <v>110</v>
      </c>
      <c r="D1" t="s">
        <v>109</v>
      </c>
      <c r="E1" t="s">
        <v>108</v>
      </c>
      <c r="F1" t="s">
        <v>107</v>
      </c>
      <c r="G1" t="s">
        <v>106</v>
      </c>
      <c r="H1" t="s">
        <v>105</v>
      </c>
      <c r="I1" t="s">
        <v>104</v>
      </c>
      <c r="J1" t="s">
        <v>103</v>
      </c>
      <c r="K1" t="s">
        <v>102</v>
      </c>
      <c r="L1" t="s">
        <v>101</v>
      </c>
      <c r="M1" t="s">
        <v>100</v>
      </c>
      <c r="N1" t="s">
        <v>99</v>
      </c>
      <c r="O1" t="s">
        <v>98</v>
      </c>
      <c r="P1" t="s">
        <v>97</v>
      </c>
      <c r="Q1" t="s">
        <v>96</v>
      </c>
      <c r="R1" t="s">
        <v>95</v>
      </c>
      <c r="S1" t="s">
        <v>94</v>
      </c>
      <c r="T1" t="s">
        <v>93</v>
      </c>
      <c r="U1" t="s">
        <v>92</v>
      </c>
      <c r="V1" t="s">
        <v>91</v>
      </c>
      <c r="W1" t="s">
        <v>90</v>
      </c>
      <c r="X1" t="s">
        <v>89</v>
      </c>
      <c r="Y1" t="s">
        <v>88</v>
      </c>
      <c r="Z1" t="s">
        <v>87</v>
      </c>
      <c r="AA1" t="s">
        <v>86</v>
      </c>
      <c r="AB1" t="s">
        <v>85</v>
      </c>
      <c r="AC1" t="s">
        <v>84</v>
      </c>
    </row>
    <row r="2" spans="1:29">
      <c r="B2">
        <v>0.97891197600000002</v>
      </c>
      <c r="C2">
        <v>1.2542504839999999</v>
      </c>
      <c r="D2">
        <v>1.044393441</v>
      </c>
      <c r="E2">
        <v>0.84803410800000001</v>
      </c>
      <c r="F2">
        <v>0.40870054500000003</v>
      </c>
      <c r="G2">
        <v>0.64396815200000002</v>
      </c>
      <c r="H2">
        <v>0.73424812399999995</v>
      </c>
      <c r="I2">
        <v>0.74053336700000005</v>
      </c>
      <c r="J2">
        <v>0.83937539900000002</v>
      </c>
      <c r="K2">
        <v>1.0345600930000001</v>
      </c>
      <c r="L2">
        <v>3.6567122799999998</v>
      </c>
      <c r="M2">
        <v>1.0847698299999999</v>
      </c>
      <c r="N2">
        <v>0.85675242600000001</v>
      </c>
      <c r="O2">
        <v>1.0392513860000001</v>
      </c>
      <c r="P2">
        <v>0.88253313099999997</v>
      </c>
      <c r="Q2">
        <v>0.68218361199999999</v>
      </c>
      <c r="R2">
        <v>0.86513836099999997</v>
      </c>
      <c r="S2">
        <v>0.82036852100000002</v>
      </c>
      <c r="T2">
        <v>0.862014112</v>
      </c>
      <c r="U2">
        <v>0.69480208099999996</v>
      </c>
      <c r="V2">
        <v>1.106497719</v>
      </c>
      <c r="W2">
        <v>0.70810645400000005</v>
      </c>
      <c r="X2">
        <v>0.64204071200000001</v>
      </c>
      <c r="Y2">
        <v>0.62915191400000003</v>
      </c>
      <c r="Z2">
        <v>0.73877019399999999</v>
      </c>
      <c r="AA2">
        <v>0.587539386</v>
      </c>
      <c r="AB2">
        <v>0.67424358299999998</v>
      </c>
      <c r="AC2">
        <v>0.94805081000000002</v>
      </c>
    </row>
    <row r="3" spans="1:29">
      <c r="B3">
        <v>0.70323787900000001</v>
      </c>
      <c r="C3">
        <v>0.76061600699999998</v>
      </c>
      <c r="D3">
        <v>0.99225600000000003</v>
      </c>
      <c r="E3">
        <v>0.77270390200000005</v>
      </c>
      <c r="F3">
        <v>0.38040922900000002</v>
      </c>
      <c r="G3">
        <v>0.714338001</v>
      </c>
      <c r="H3">
        <v>0.79481147100000005</v>
      </c>
      <c r="I3">
        <v>1.034563377</v>
      </c>
      <c r="J3">
        <v>0.79030796400000003</v>
      </c>
      <c r="K3">
        <v>1.0938300839999999</v>
      </c>
      <c r="L3">
        <v>3.1989302500000001</v>
      </c>
      <c r="M3">
        <v>0.82155618699999999</v>
      </c>
      <c r="N3">
        <v>0.97714730999999999</v>
      </c>
      <c r="O3">
        <v>1.013727359</v>
      </c>
      <c r="P3">
        <v>0.83139351399999994</v>
      </c>
      <c r="Q3">
        <v>0.90647772900000001</v>
      </c>
      <c r="R3">
        <v>0.87178055300000001</v>
      </c>
      <c r="S3">
        <v>0.74723867300000002</v>
      </c>
      <c r="T3">
        <v>0.69846883999999998</v>
      </c>
      <c r="U3">
        <v>0.86897881899999996</v>
      </c>
      <c r="V3">
        <v>1.4291688819999999</v>
      </c>
      <c r="W3">
        <v>1.176148636</v>
      </c>
      <c r="X3">
        <v>1.163445193</v>
      </c>
      <c r="Y3">
        <v>1.0617130640000001</v>
      </c>
      <c r="Z3">
        <v>1.226463488</v>
      </c>
      <c r="AA3">
        <v>1.0132440540000001</v>
      </c>
      <c r="AB3">
        <v>1.0673145390000001</v>
      </c>
      <c r="AC3">
        <v>0.84622666000000002</v>
      </c>
    </row>
    <row r="4" spans="1:29">
      <c r="B4">
        <v>0.50942499699999999</v>
      </c>
      <c r="C4">
        <v>0.65428367300000001</v>
      </c>
      <c r="D4">
        <v>0.50078410600000001</v>
      </c>
      <c r="E4">
        <v>0.59753177000000002</v>
      </c>
      <c r="F4">
        <v>0.41441465700000002</v>
      </c>
      <c r="G4">
        <v>0.52248225400000003</v>
      </c>
      <c r="H4">
        <v>0.58032569199999995</v>
      </c>
      <c r="I4">
        <v>0.370852927</v>
      </c>
      <c r="J4">
        <v>0.453248975</v>
      </c>
      <c r="K4">
        <v>0.67353864299999999</v>
      </c>
      <c r="L4">
        <v>3.1989302500000001</v>
      </c>
      <c r="M4">
        <v>0.59191742599999997</v>
      </c>
      <c r="N4">
        <v>0.63659172799999997</v>
      </c>
      <c r="O4">
        <v>0.74476644000000003</v>
      </c>
      <c r="P4">
        <v>0.715022677</v>
      </c>
      <c r="Q4">
        <v>0.55046472700000004</v>
      </c>
      <c r="R4">
        <v>0.607942384</v>
      </c>
      <c r="S4">
        <v>0.65940087999999997</v>
      </c>
      <c r="T4">
        <v>0.48361986000000001</v>
      </c>
      <c r="U4">
        <v>0.67200868199999997</v>
      </c>
      <c r="V4">
        <v>1.7273326600000001</v>
      </c>
      <c r="W4">
        <v>0.45814643399999999</v>
      </c>
      <c r="X4">
        <v>0.47244202800000001</v>
      </c>
      <c r="Y4">
        <v>0.51685469100000003</v>
      </c>
      <c r="Z4">
        <v>0.60004309300000003</v>
      </c>
      <c r="AA4">
        <v>0.39950712999999999</v>
      </c>
      <c r="AB4">
        <v>0.585848759</v>
      </c>
      <c r="AC4">
        <v>1.00083319</v>
      </c>
    </row>
    <row r="6" spans="1:29" s="15" customFormat="1">
      <c r="A6" s="15" t="s">
        <v>67</v>
      </c>
      <c r="B6" s="15">
        <f t="shared" ref="B6:AC6" si="0">AVERAGE(B2:B4)</f>
        <v>0.73052495066666667</v>
      </c>
      <c r="C6" s="15">
        <f t="shared" si="0"/>
        <v>0.88971672133333335</v>
      </c>
      <c r="D6" s="15">
        <f t="shared" si="0"/>
        <v>0.8458111823333333</v>
      </c>
      <c r="E6" s="15">
        <f t="shared" si="0"/>
        <v>0.73942326000000003</v>
      </c>
      <c r="F6" s="15">
        <f t="shared" si="0"/>
        <v>0.4011748103333333</v>
      </c>
      <c r="G6" s="15">
        <f t="shared" si="0"/>
        <v>0.62692946900000002</v>
      </c>
      <c r="H6" s="15">
        <f t="shared" si="0"/>
        <v>0.70312842900000005</v>
      </c>
      <c r="I6" s="15">
        <f t="shared" si="0"/>
        <v>0.71531655699999996</v>
      </c>
      <c r="J6" s="15">
        <f t="shared" si="0"/>
        <v>0.69431077933333329</v>
      </c>
      <c r="K6" s="15">
        <f t="shared" si="0"/>
        <v>0.93397627333333333</v>
      </c>
      <c r="L6" s="15">
        <f t="shared" si="0"/>
        <v>3.3515242600000001</v>
      </c>
      <c r="M6" s="15">
        <f t="shared" si="0"/>
        <v>0.83274781433333323</v>
      </c>
      <c r="N6" s="15">
        <f t="shared" si="0"/>
        <v>0.82349715466666673</v>
      </c>
      <c r="O6" s="15">
        <f t="shared" si="0"/>
        <v>0.93258172833333342</v>
      </c>
      <c r="P6" s="15">
        <f t="shared" si="0"/>
        <v>0.80964977399999993</v>
      </c>
      <c r="Q6" s="15">
        <f t="shared" si="0"/>
        <v>0.71304202266666661</v>
      </c>
      <c r="R6" s="15">
        <f t="shared" si="0"/>
        <v>0.78162043266666659</v>
      </c>
      <c r="S6" s="15">
        <f t="shared" si="0"/>
        <v>0.74233602466666671</v>
      </c>
      <c r="T6" s="15">
        <f t="shared" si="0"/>
        <v>0.68136760400000007</v>
      </c>
      <c r="U6" s="15">
        <f t="shared" si="0"/>
        <v>0.74526319399999996</v>
      </c>
      <c r="V6" s="15">
        <f t="shared" si="0"/>
        <v>1.4209997536666668</v>
      </c>
      <c r="W6" s="15">
        <f t="shared" si="0"/>
        <v>0.780800508</v>
      </c>
      <c r="X6" s="15">
        <f t="shared" si="0"/>
        <v>0.75930931099999999</v>
      </c>
      <c r="Y6" s="15">
        <f t="shared" si="0"/>
        <v>0.73590655633333346</v>
      </c>
      <c r="Z6" s="15">
        <f t="shared" si="0"/>
        <v>0.85509225833333335</v>
      </c>
      <c r="AA6" s="15">
        <f t="shared" si="0"/>
        <v>0.66676352333333344</v>
      </c>
      <c r="AB6" s="15">
        <f t="shared" si="0"/>
        <v>0.77580229366666664</v>
      </c>
      <c r="AC6" s="15">
        <f t="shared" si="0"/>
        <v>0.93170355333333321</v>
      </c>
    </row>
    <row r="7" spans="1:29" s="15" customFormat="1">
      <c r="A7" s="15" t="s">
        <v>66</v>
      </c>
      <c r="B7" s="15">
        <f t="shared" ref="B7:AC7" si="1">_xlfn.STDEV.S(B2:B4)</f>
        <v>0.23592995586135912</v>
      </c>
      <c r="C7" s="15">
        <f t="shared" si="1"/>
        <v>0.3201410461131311</v>
      </c>
      <c r="D7" s="15">
        <f t="shared" si="1"/>
        <v>0.29993722800088146</v>
      </c>
      <c r="E7" s="15">
        <f t="shared" si="1"/>
        <v>0.12852453534176142</v>
      </c>
      <c r="F7" s="15">
        <f t="shared" si="1"/>
        <v>1.8209058050063915E-2</v>
      </c>
      <c r="G7" s="15">
        <f t="shared" si="1"/>
        <v>9.7056140727997384E-2</v>
      </c>
      <c r="H7" s="15">
        <f t="shared" si="1"/>
        <v>0.11057741139572165</v>
      </c>
      <c r="I7" s="15">
        <f t="shared" si="1"/>
        <v>0.33257300851051169</v>
      </c>
      <c r="J7" s="15">
        <f t="shared" si="1"/>
        <v>0.21020227978236003</v>
      </c>
      <c r="K7" s="15">
        <f t="shared" si="1"/>
        <v>0.22748418061156794</v>
      </c>
      <c r="L7" s="15">
        <f t="shared" si="1"/>
        <v>0.26430057825067316</v>
      </c>
      <c r="M7" s="15">
        <f t="shared" si="1"/>
        <v>0.24661673184097016</v>
      </c>
      <c r="N7" s="15">
        <f t="shared" si="1"/>
        <v>0.17269615198790531</v>
      </c>
      <c r="O7" s="15">
        <f t="shared" si="1"/>
        <v>0.16315270726339168</v>
      </c>
      <c r="P7" s="15">
        <f t="shared" si="1"/>
        <v>8.5845970911349267E-2</v>
      </c>
      <c r="Q7" s="15">
        <f t="shared" si="1"/>
        <v>0.18000137646672987</v>
      </c>
      <c r="R7" s="15">
        <f t="shared" si="1"/>
        <v>0.15044626323088608</v>
      </c>
      <c r="S7" s="15">
        <f t="shared" si="1"/>
        <v>8.0595733961460247E-2</v>
      </c>
      <c r="T7" s="15">
        <f t="shared" si="1"/>
        <v>0.18977589860465796</v>
      </c>
      <c r="U7" s="15">
        <f t="shared" si="1"/>
        <v>0.10774530923130231</v>
      </c>
      <c r="V7" s="15">
        <f t="shared" si="1"/>
        <v>0.31049807887475511</v>
      </c>
      <c r="W7" s="15">
        <f t="shared" si="1"/>
        <v>0.36447923073122895</v>
      </c>
      <c r="X7" s="15">
        <f t="shared" si="1"/>
        <v>0.36011843432900154</v>
      </c>
      <c r="Y7" s="15">
        <f t="shared" si="1"/>
        <v>0.28768920192082303</v>
      </c>
      <c r="Z7" s="15">
        <f t="shared" si="1"/>
        <v>0.32901177001144649</v>
      </c>
      <c r="AA7" s="15">
        <f t="shared" si="1"/>
        <v>0.31444490920096568</v>
      </c>
      <c r="AB7" s="15">
        <f t="shared" si="1"/>
        <v>0.25629661158891481</v>
      </c>
      <c r="AC7" s="15">
        <f t="shared" si="1"/>
        <v>7.8588926574006818E-2</v>
      </c>
    </row>
  </sheetData>
  <phoneticPr fontId="2"/>
  <pageMargins left="0.7" right="0.7" top="0.75" bottom="0.75" header="0.3" footer="0.3"/>
</worksheet>
</file>

<file path=xl/worksheets/sheet1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440AD0A-A1BF-C949-A180-B3FAAE50D086}">
  <dimension ref="A1:AC7"/>
  <sheetViews>
    <sheetView workbookViewId="0">
      <selection activeCell="A6" sqref="A6:XFD7"/>
    </sheetView>
  </sheetViews>
  <sheetFormatPr baseColWidth="10" defaultRowHeight="20"/>
  <sheetData>
    <row r="1" spans="1:29">
      <c r="B1" t="s">
        <v>111</v>
      </c>
      <c r="C1" t="s">
        <v>110</v>
      </c>
      <c r="D1" t="s">
        <v>109</v>
      </c>
      <c r="E1" t="s">
        <v>108</v>
      </c>
      <c r="F1" t="s">
        <v>107</v>
      </c>
      <c r="G1" t="s">
        <v>106</v>
      </c>
      <c r="H1" t="s">
        <v>105</v>
      </c>
      <c r="I1" t="s">
        <v>104</v>
      </c>
      <c r="J1" t="s">
        <v>103</v>
      </c>
      <c r="K1" t="s">
        <v>102</v>
      </c>
      <c r="L1" t="s">
        <v>101</v>
      </c>
      <c r="M1" t="s">
        <v>100</v>
      </c>
      <c r="N1" t="s">
        <v>99</v>
      </c>
      <c r="O1" t="s">
        <v>98</v>
      </c>
      <c r="P1" t="s">
        <v>97</v>
      </c>
      <c r="Q1" t="s">
        <v>96</v>
      </c>
      <c r="R1" t="s">
        <v>95</v>
      </c>
      <c r="S1" t="s">
        <v>94</v>
      </c>
      <c r="T1" t="s">
        <v>93</v>
      </c>
      <c r="U1" t="s">
        <v>92</v>
      </c>
      <c r="V1" t="s">
        <v>91</v>
      </c>
      <c r="W1" t="s">
        <v>90</v>
      </c>
      <c r="X1" t="s">
        <v>89</v>
      </c>
      <c r="Y1" t="s">
        <v>88</v>
      </c>
      <c r="Z1" t="s">
        <v>87</v>
      </c>
      <c r="AA1" t="s">
        <v>86</v>
      </c>
      <c r="AB1" t="s">
        <v>85</v>
      </c>
      <c r="AC1" t="s">
        <v>84</v>
      </c>
    </row>
    <row r="2" spans="1:29">
      <c r="B2">
        <v>1.0225182770000001</v>
      </c>
      <c r="C2">
        <v>1.1151995219999999</v>
      </c>
      <c r="D2">
        <v>0.98334243300000002</v>
      </c>
      <c r="E2">
        <v>0.82046888500000004</v>
      </c>
      <c r="F2">
        <v>0.80639469699999999</v>
      </c>
      <c r="G2">
        <v>0.70271188399999995</v>
      </c>
      <c r="H2">
        <v>0.79891768699999999</v>
      </c>
      <c r="I2">
        <v>0.85158008299999999</v>
      </c>
      <c r="J2">
        <v>0.87880221300000005</v>
      </c>
      <c r="K2">
        <v>1.1194096090000001</v>
      </c>
      <c r="L2">
        <v>1.3826924300000001</v>
      </c>
      <c r="M2">
        <v>1.2112853640000001</v>
      </c>
      <c r="N2">
        <v>1.0620407629999999</v>
      </c>
      <c r="O2">
        <v>1.196076865</v>
      </c>
      <c r="P2">
        <v>1.0636419669999999</v>
      </c>
      <c r="Q2">
        <v>0.83251648300000003</v>
      </c>
      <c r="R2">
        <v>1.0802313960000001</v>
      </c>
      <c r="S2">
        <v>0.77563868300000005</v>
      </c>
      <c r="T2">
        <v>0.78996226800000002</v>
      </c>
      <c r="U2">
        <v>0.69190799800000002</v>
      </c>
      <c r="V2">
        <v>2.2781940550000002</v>
      </c>
      <c r="W2">
        <v>0.73599531600000001</v>
      </c>
      <c r="X2">
        <v>0.64806828500000002</v>
      </c>
      <c r="Y2">
        <v>0.71790479200000001</v>
      </c>
      <c r="Z2">
        <v>0.70461385099999996</v>
      </c>
      <c r="AA2">
        <v>0.60931412799999995</v>
      </c>
      <c r="AB2">
        <v>0.66271165399999998</v>
      </c>
      <c r="AC2">
        <v>0.87925443999999997</v>
      </c>
    </row>
    <row r="3" spans="1:29">
      <c r="B3">
        <v>0.88743314500000003</v>
      </c>
      <c r="C3">
        <v>0.662552904</v>
      </c>
      <c r="D3">
        <v>1.002586515</v>
      </c>
      <c r="E3">
        <v>0.84491934899999999</v>
      </c>
      <c r="F3">
        <v>0.64283260799999997</v>
      </c>
      <c r="G3">
        <v>0.66842673500000005</v>
      </c>
      <c r="H3">
        <v>0.90584880099999998</v>
      </c>
      <c r="I3">
        <v>1.1746021280000001</v>
      </c>
      <c r="J3">
        <v>0.88748791500000002</v>
      </c>
      <c r="K3">
        <v>0.92244046400000002</v>
      </c>
      <c r="L3">
        <v>1.7729807399999999</v>
      </c>
      <c r="M3">
        <v>0.80529986200000003</v>
      </c>
      <c r="N3">
        <v>1.02136834</v>
      </c>
      <c r="O3">
        <v>0.81475764500000003</v>
      </c>
      <c r="P3">
        <v>1.061164293</v>
      </c>
      <c r="Q3">
        <v>0.91473009800000005</v>
      </c>
      <c r="R3">
        <v>1.067111927</v>
      </c>
      <c r="S3">
        <v>0.806572399</v>
      </c>
      <c r="T3">
        <v>0.87446910099999997</v>
      </c>
      <c r="U3">
        <v>0.85085304900000003</v>
      </c>
      <c r="V3">
        <v>2.6271177250000002</v>
      </c>
      <c r="W3">
        <v>0.815939839</v>
      </c>
      <c r="X3">
        <v>0.75920546200000005</v>
      </c>
      <c r="Y3">
        <v>0.80267050600000001</v>
      </c>
      <c r="Z3">
        <v>0.85338329499999999</v>
      </c>
      <c r="AA3">
        <v>0.86710330800000002</v>
      </c>
      <c r="AB3">
        <v>0.73947806500000002</v>
      </c>
      <c r="AC3">
        <v>0.77772984999999994</v>
      </c>
    </row>
    <row r="4" spans="1:29">
      <c r="B4">
        <v>0.92477430500000002</v>
      </c>
      <c r="C4">
        <v>0.77701779699999995</v>
      </c>
      <c r="D4">
        <v>0.77066241099999999</v>
      </c>
      <c r="E4">
        <v>0.80987801400000003</v>
      </c>
      <c r="F4">
        <v>0.89459774599999997</v>
      </c>
      <c r="G4">
        <v>0.76810766500000005</v>
      </c>
      <c r="H4">
        <v>0.74678044499999996</v>
      </c>
      <c r="I4">
        <v>0.96896581299999995</v>
      </c>
      <c r="J4">
        <v>0.90780018200000001</v>
      </c>
      <c r="K4">
        <v>1.076010541</v>
      </c>
      <c r="L4">
        <v>1.7729807399999999</v>
      </c>
      <c r="M4">
        <v>0.96735272699999997</v>
      </c>
      <c r="N4">
        <v>0.77925971500000002</v>
      </c>
      <c r="O4">
        <v>0.83725718199999999</v>
      </c>
      <c r="P4">
        <v>0.95266485899999997</v>
      </c>
      <c r="Q4">
        <v>0.79428294499999996</v>
      </c>
      <c r="R4">
        <v>0.76825261199999995</v>
      </c>
      <c r="S4">
        <v>0.89484512299999996</v>
      </c>
      <c r="T4">
        <v>0.72792724900000005</v>
      </c>
      <c r="U4">
        <v>0.91361492200000005</v>
      </c>
      <c r="V4">
        <v>2.5547873299999999</v>
      </c>
      <c r="W4">
        <v>0.60459591400000001</v>
      </c>
      <c r="X4">
        <v>0.57610549899999997</v>
      </c>
      <c r="Y4">
        <v>0.98015373100000003</v>
      </c>
      <c r="Z4">
        <v>0.76426777999999995</v>
      </c>
      <c r="AA4">
        <v>0.78862465900000001</v>
      </c>
      <c r="AB4">
        <v>0.81055678200000003</v>
      </c>
      <c r="AC4">
        <v>0.98523380000000005</v>
      </c>
    </row>
    <row r="6" spans="1:29" s="15" customFormat="1">
      <c r="A6" s="15" t="s">
        <v>67</v>
      </c>
      <c r="B6" s="15">
        <f t="shared" ref="B6:AC6" si="0">AVERAGE(B2:B4)</f>
        <v>0.94490857566666675</v>
      </c>
      <c r="C6" s="15">
        <f t="shared" si="0"/>
        <v>0.85159007433333322</v>
      </c>
      <c r="D6" s="15">
        <f t="shared" si="0"/>
        <v>0.91886378633333321</v>
      </c>
      <c r="E6" s="15">
        <f t="shared" si="0"/>
        <v>0.82508874933333332</v>
      </c>
      <c r="F6" s="15">
        <f t="shared" si="0"/>
        <v>0.78127501700000002</v>
      </c>
      <c r="G6" s="15">
        <f t="shared" si="0"/>
        <v>0.71308209466666661</v>
      </c>
      <c r="H6" s="15">
        <f t="shared" si="0"/>
        <v>0.81718231099999994</v>
      </c>
      <c r="I6" s="15">
        <f t="shared" si="0"/>
        <v>0.99838267466666675</v>
      </c>
      <c r="J6" s="15">
        <f t="shared" si="0"/>
        <v>0.89136343666666662</v>
      </c>
      <c r="K6" s="15">
        <f t="shared" si="0"/>
        <v>1.0392868713333334</v>
      </c>
      <c r="L6" s="15">
        <f t="shared" si="0"/>
        <v>1.6428846366666665</v>
      </c>
      <c r="M6" s="15">
        <f t="shared" si="0"/>
        <v>0.99464598433333329</v>
      </c>
      <c r="N6" s="15">
        <f t="shared" si="0"/>
        <v>0.95422293933333346</v>
      </c>
      <c r="O6" s="15">
        <f t="shared" si="0"/>
        <v>0.94936389733333337</v>
      </c>
      <c r="P6" s="15">
        <f t="shared" si="0"/>
        <v>1.0258237063333333</v>
      </c>
      <c r="Q6" s="15">
        <f t="shared" si="0"/>
        <v>0.84717650866666672</v>
      </c>
      <c r="R6" s="15">
        <f t="shared" si="0"/>
        <v>0.97186531166666679</v>
      </c>
      <c r="S6" s="15">
        <f t="shared" si="0"/>
        <v>0.82568540166666671</v>
      </c>
      <c r="T6" s="15">
        <f t="shared" si="0"/>
        <v>0.79745287266666665</v>
      </c>
      <c r="U6" s="15">
        <f t="shared" si="0"/>
        <v>0.81879198966666655</v>
      </c>
      <c r="V6" s="15">
        <f t="shared" si="0"/>
        <v>2.4866997033333331</v>
      </c>
      <c r="W6" s="15">
        <f t="shared" si="0"/>
        <v>0.71884368966666667</v>
      </c>
      <c r="X6" s="15">
        <f t="shared" si="0"/>
        <v>0.66112641533333338</v>
      </c>
      <c r="Y6" s="15">
        <f t="shared" si="0"/>
        <v>0.83357634299999994</v>
      </c>
      <c r="Z6" s="15">
        <f t="shared" si="0"/>
        <v>0.77408830866666667</v>
      </c>
      <c r="AA6" s="15">
        <f t="shared" si="0"/>
        <v>0.7550140316666667</v>
      </c>
      <c r="AB6" s="15">
        <f t="shared" si="0"/>
        <v>0.7375821669999999</v>
      </c>
      <c r="AC6" s="15">
        <f t="shared" si="0"/>
        <v>0.88073936333333336</v>
      </c>
    </row>
    <row r="7" spans="1:29" s="15" customFormat="1">
      <c r="A7" s="15" t="s">
        <v>66</v>
      </c>
      <c r="B7" s="15">
        <f t="shared" ref="B7:AC7" si="1">_xlfn.STDEV.S(B2:B4)</f>
        <v>6.9757005836857025E-2</v>
      </c>
      <c r="C7" s="15">
        <f t="shared" si="1"/>
        <v>0.23535719365831828</v>
      </c>
      <c r="D7" s="15">
        <f t="shared" si="1"/>
        <v>0.12870633011248692</v>
      </c>
      <c r="E7" s="15">
        <f t="shared" si="1"/>
        <v>1.7971676312724956E-2</v>
      </c>
      <c r="F7" s="15">
        <f t="shared" si="1"/>
        <v>0.12774846347614705</v>
      </c>
      <c r="G7" s="15">
        <f t="shared" si="1"/>
        <v>5.0643142708263193E-2</v>
      </c>
      <c r="H7" s="15">
        <f t="shared" si="1"/>
        <v>8.1091817327839669E-2</v>
      </c>
      <c r="I7" s="15">
        <f t="shared" si="1"/>
        <v>0.16350787198704603</v>
      </c>
      <c r="J7" s="15">
        <f t="shared" si="1"/>
        <v>1.4882382291583621E-2</v>
      </c>
      <c r="K7" s="15">
        <f t="shared" si="1"/>
        <v>0.1034924246302482</v>
      </c>
      <c r="L7" s="15">
        <f t="shared" si="1"/>
        <v>0.22533306084006577</v>
      </c>
      <c r="M7" s="15">
        <f t="shared" si="1"/>
        <v>0.20436425416507156</v>
      </c>
      <c r="N7" s="15">
        <f t="shared" si="1"/>
        <v>0.15288119210684359</v>
      </c>
      <c r="O7" s="15">
        <f t="shared" si="1"/>
        <v>0.21395565802865255</v>
      </c>
      <c r="P7" s="15">
        <f t="shared" si="1"/>
        <v>6.3369530726280821E-2</v>
      </c>
      <c r="Q7" s="15">
        <f t="shared" si="1"/>
        <v>6.154726988958853E-2</v>
      </c>
      <c r="R7" s="15">
        <f t="shared" si="1"/>
        <v>0.17645574152141341</v>
      </c>
      <c r="S7" s="15">
        <f t="shared" si="1"/>
        <v>6.1858903866544551E-2</v>
      </c>
      <c r="T7" s="15">
        <f t="shared" si="1"/>
        <v>7.355753167148614E-2</v>
      </c>
      <c r="U7" s="15">
        <f t="shared" si="1"/>
        <v>0.11427783547813336</v>
      </c>
      <c r="V7" s="15">
        <f t="shared" si="1"/>
        <v>0.18415720336275676</v>
      </c>
      <c r="W7" s="15">
        <f t="shared" si="1"/>
        <v>0.10671081188431748</v>
      </c>
      <c r="X7" s="15">
        <f t="shared" si="1"/>
        <v>9.2245786833339519E-2</v>
      </c>
      <c r="Y7" s="15">
        <f t="shared" si="1"/>
        <v>0.13382826522136357</v>
      </c>
      <c r="Z7" s="15">
        <f t="shared" si="1"/>
        <v>7.4869345893275319E-2</v>
      </c>
      <c r="AA7" s="15">
        <f t="shared" si="1"/>
        <v>0.13214034597189953</v>
      </c>
      <c r="AB7" s="15">
        <f t="shared" si="1"/>
        <v>7.3940795845418808E-2</v>
      </c>
      <c r="AC7" s="15">
        <f t="shared" si="1"/>
        <v>0.10375994441199381</v>
      </c>
    </row>
  </sheetData>
  <phoneticPr fontId="2"/>
  <pageMargins left="0.7" right="0.7" top="0.75" bottom="0.75" header="0.3" footer="0.3"/>
</worksheet>
</file>

<file path=xl/worksheets/sheet1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53DD821-40FA-1942-A585-5D183E15983C}">
  <dimension ref="A1:AC7"/>
  <sheetViews>
    <sheetView topLeftCell="K1" workbookViewId="0">
      <selection activeCell="A6" sqref="A6:XFD7"/>
    </sheetView>
  </sheetViews>
  <sheetFormatPr baseColWidth="10" defaultRowHeight="20"/>
  <sheetData>
    <row r="1" spans="1:29">
      <c r="B1" t="s">
        <v>111</v>
      </c>
      <c r="C1" t="s">
        <v>110</v>
      </c>
      <c r="D1" t="s">
        <v>109</v>
      </c>
      <c r="E1" t="s">
        <v>108</v>
      </c>
      <c r="F1" t="s">
        <v>107</v>
      </c>
      <c r="G1" t="s">
        <v>106</v>
      </c>
      <c r="H1" t="s">
        <v>105</v>
      </c>
      <c r="I1" t="s">
        <v>104</v>
      </c>
      <c r="J1" t="s">
        <v>103</v>
      </c>
      <c r="K1" t="s">
        <v>102</v>
      </c>
      <c r="L1" t="s">
        <v>101</v>
      </c>
      <c r="M1" t="s">
        <v>100</v>
      </c>
      <c r="N1" t="s">
        <v>99</v>
      </c>
      <c r="O1" t="s">
        <v>98</v>
      </c>
      <c r="P1" t="s">
        <v>97</v>
      </c>
      <c r="Q1" t="s">
        <v>96</v>
      </c>
      <c r="R1" t="s">
        <v>95</v>
      </c>
      <c r="S1" t="s">
        <v>94</v>
      </c>
      <c r="T1" t="s">
        <v>93</v>
      </c>
      <c r="U1" t="s">
        <v>92</v>
      </c>
      <c r="V1" t="s">
        <v>91</v>
      </c>
      <c r="W1" t="s">
        <v>90</v>
      </c>
      <c r="X1" t="s">
        <v>89</v>
      </c>
      <c r="Y1" t="s">
        <v>88</v>
      </c>
      <c r="Z1" t="s">
        <v>87</v>
      </c>
      <c r="AA1" t="s">
        <v>86</v>
      </c>
      <c r="AB1" t="s">
        <v>85</v>
      </c>
      <c r="AC1" t="s">
        <v>84</v>
      </c>
    </row>
    <row r="2" spans="1:29">
      <c r="B2">
        <v>5.5292631000000002E-2</v>
      </c>
      <c r="C2">
        <v>4.0746809000000002E-2</v>
      </c>
      <c r="D2">
        <v>0.79905516799999998</v>
      </c>
      <c r="E2">
        <v>0.65616358699999999</v>
      </c>
      <c r="F2">
        <v>0.21333706799999999</v>
      </c>
      <c r="G2">
        <v>3.9337621000000003E-2</v>
      </c>
      <c r="H2">
        <v>5.4565031999999999E-2</v>
      </c>
      <c r="I2">
        <v>0.68979480800000004</v>
      </c>
      <c r="J2">
        <v>0.126111845</v>
      </c>
      <c r="K2">
        <v>0.80025615299999997</v>
      </c>
      <c r="L2">
        <v>3.8044090000000003E-2</v>
      </c>
      <c r="M2">
        <v>0.14825410999999999</v>
      </c>
      <c r="N2">
        <v>0.91580236199999998</v>
      </c>
      <c r="O2">
        <v>0.278015438</v>
      </c>
      <c r="P2">
        <v>2.6107234E-2</v>
      </c>
      <c r="Q2">
        <v>2.7800122E-2</v>
      </c>
      <c r="R2">
        <v>1.2946499999999999E-4</v>
      </c>
      <c r="S2">
        <v>1.6070500000000001E-5</v>
      </c>
      <c r="T2">
        <v>0.85894000299999995</v>
      </c>
      <c r="U2">
        <v>0.18789723</v>
      </c>
      <c r="V2">
        <v>0.29303886400000001</v>
      </c>
      <c r="W2">
        <v>0.39098842</v>
      </c>
      <c r="X2">
        <v>0.15257749500000001</v>
      </c>
      <c r="Y2">
        <v>0.54932650999999999</v>
      </c>
      <c r="Z2">
        <v>0.33145037700000002</v>
      </c>
      <c r="AA2">
        <v>0.201463374</v>
      </c>
      <c r="AB2">
        <v>0.21831073000000001</v>
      </c>
      <c r="AC2">
        <v>0.23658533000000001</v>
      </c>
    </row>
    <row r="3" spans="1:29">
      <c r="B3">
        <v>1.6954900000000001E-4</v>
      </c>
      <c r="C3">
        <v>0</v>
      </c>
      <c r="D3">
        <v>0.74290110499999995</v>
      </c>
      <c r="E3">
        <v>0.54788946599999999</v>
      </c>
      <c r="F3">
        <v>1.3092002E-2</v>
      </c>
      <c r="G3">
        <v>0</v>
      </c>
      <c r="H3">
        <v>0</v>
      </c>
      <c r="I3">
        <v>0.91728521900000004</v>
      </c>
      <c r="J3">
        <v>5.3402495000000001E-2</v>
      </c>
      <c r="K3">
        <v>0.91137919499999998</v>
      </c>
      <c r="L3">
        <v>1.9730494000000001E-2</v>
      </c>
      <c r="M3">
        <v>2.7820760000000001E-3</v>
      </c>
      <c r="N3">
        <v>0.84138220200000002</v>
      </c>
      <c r="O3">
        <v>0.222169634</v>
      </c>
      <c r="P3">
        <v>0</v>
      </c>
      <c r="Q3">
        <v>0</v>
      </c>
      <c r="R3">
        <v>1.6045899999999999E-3</v>
      </c>
      <c r="S3">
        <v>1.190876E-3</v>
      </c>
      <c r="T3">
        <v>0.67968060699999999</v>
      </c>
      <c r="U3">
        <v>0</v>
      </c>
      <c r="V3">
        <v>0.30702118699999997</v>
      </c>
      <c r="W3">
        <v>0.11942211699999999</v>
      </c>
      <c r="X3">
        <v>3.8189818E-2</v>
      </c>
      <c r="Y3">
        <v>0.396179909</v>
      </c>
      <c r="Z3">
        <v>0.16373940100000001</v>
      </c>
      <c r="AA3">
        <v>3.5505118000000002E-2</v>
      </c>
      <c r="AB3">
        <v>5.7730063999999998E-2</v>
      </c>
      <c r="AC3">
        <v>0.16386129999999999</v>
      </c>
    </row>
    <row r="4" spans="1:29">
      <c r="B4">
        <v>7.2814000000000003E-6</v>
      </c>
      <c r="C4">
        <v>1.7975E-5</v>
      </c>
      <c r="D4">
        <v>0.54819981699999998</v>
      </c>
      <c r="E4">
        <v>0.60056741599999997</v>
      </c>
      <c r="F4">
        <v>5.4950044000000003E-2</v>
      </c>
      <c r="G4">
        <v>0</v>
      </c>
      <c r="H4">
        <v>0</v>
      </c>
      <c r="I4">
        <v>0.75701758399999997</v>
      </c>
      <c r="J4">
        <v>6.6000420000000004E-3</v>
      </c>
      <c r="K4">
        <v>0.60326170700000004</v>
      </c>
      <c r="L4">
        <v>3.6884840000000002E-2</v>
      </c>
      <c r="M4">
        <v>9.2604460000000003E-3</v>
      </c>
      <c r="N4">
        <v>0.65641637799999997</v>
      </c>
      <c r="O4">
        <v>0.18463284399999999</v>
      </c>
      <c r="P4">
        <v>1.7901730000000001E-2</v>
      </c>
      <c r="Q4">
        <v>1.9504E-4</v>
      </c>
      <c r="R4">
        <v>7.1040390000000004E-3</v>
      </c>
      <c r="S4">
        <v>4.8841830000000003E-3</v>
      </c>
      <c r="T4">
        <v>0.47299065699999998</v>
      </c>
      <c r="U4">
        <v>6.463791E-3</v>
      </c>
      <c r="V4">
        <v>0.28278357999999998</v>
      </c>
      <c r="W4">
        <v>9.8666883999999996E-2</v>
      </c>
      <c r="X4">
        <v>0.127873868</v>
      </c>
      <c r="Y4">
        <v>0.53207850700000003</v>
      </c>
      <c r="Z4">
        <v>0.10667147</v>
      </c>
      <c r="AA4">
        <v>2.6439349000000001E-2</v>
      </c>
      <c r="AB4">
        <v>1.4260975E-2</v>
      </c>
      <c r="AC4">
        <v>0.22841934999999999</v>
      </c>
    </row>
    <row r="6" spans="1:29" s="15" customFormat="1">
      <c r="A6" s="15" t="s">
        <v>67</v>
      </c>
      <c r="B6" s="15">
        <f t="shared" ref="B6:AC6" si="0">AVERAGE(B2:B4)</f>
        <v>1.8489820466666668E-2</v>
      </c>
      <c r="C6" s="15">
        <f t="shared" si="0"/>
        <v>1.3588261333333336E-2</v>
      </c>
      <c r="D6" s="15">
        <f t="shared" si="0"/>
        <v>0.69671869666666664</v>
      </c>
      <c r="E6" s="15">
        <f t="shared" si="0"/>
        <v>0.60154015633333335</v>
      </c>
      <c r="F6" s="15">
        <f t="shared" si="0"/>
        <v>9.3793037999999995E-2</v>
      </c>
      <c r="G6" s="15">
        <f t="shared" si="0"/>
        <v>1.3112540333333334E-2</v>
      </c>
      <c r="H6" s="15">
        <f t="shared" si="0"/>
        <v>1.8188343999999999E-2</v>
      </c>
      <c r="I6" s="15">
        <f t="shared" si="0"/>
        <v>0.78803253699999998</v>
      </c>
      <c r="J6" s="15">
        <f t="shared" si="0"/>
        <v>6.2038127333333332E-2</v>
      </c>
      <c r="K6" s="15">
        <f t="shared" si="0"/>
        <v>0.77163235166666666</v>
      </c>
      <c r="L6" s="15">
        <f t="shared" si="0"/>
        <v>3.1553141333333333E-2</v>
      </c>
      <c r="M6" s="15">
        <f t="shared" si="0"/>
        <v>5.3432210666666667E-2</v>
      </c>
      <c r="N6" s="15">
        <f t="shared" si="0"/>
        <v>0.80453364733333332</v>
      </c>
      <c r="O6" s="15">
        <f t="shared" si="0"/>
        <v>0.22827263866666669</v>
      </c>
      <c r="P6" s="15">
        <f t="shared" si="0"/>
        <v>1.4669654666666665E-2</v>
      </c>
      <c r="Q6" s="15">
        <f t="shared" si="0"/>
        <v>9.3317206666666663E-3</v>
      </c>
      <c r="R6" s="15">
        <f t="shared" si="0"/>
        <v>2.9460313333333336E-3</v>
      </c>
      <c r="S6" s="15">
        <f t="shared" si="0"/>
        <v>2.0303765000000001E-3</v>
      </c>
      <c r="T6" s="15">
        <f t="shared" si="0"/>
        <v>0.67053708900000009</v>
      </c>
      <c r="U6" s="15">
        <f t="shared" si="0"/>
        <v>6.4787006999999994E-2</v>
      </c>
      <c r="V6" s="15">
        <f t="shared" si="0"/>
        <v>0.29428121033333338</v>
      </c>
      <c r="W6" s="15">
        <f t="shared" si="0"/>
        <v>0.20302580700000003</v>
      </c>
      <c r="X6" s="15">
        <f t="shared" si="0"/>
        <v>0.10621372699999999</v>
      </c>
      <c r="Y6" s="15">
        <f t="shared" si="0"/>
        <v>0.49252830866666669</v>
      </c>
      <c r="Z6" s="15">
        <f t="shared" si="0"/>
        <v>0.20062041600000002</v>
      </c>
      <c r="AA6" s="15">
        <f t="shared" si="0"/>
        <v>8.7802613666666682E-2</v>
      </c>
      <c r="AB6" s="15">
        <f t="shared" si="0"/>
        <v>9.6767256333333343E-2</v>
      </c>
      <c r="AC6" s="15">
        <f t="shared" si="0"/>
        <v>0.20962199333333334</v>
      </c>
    </row>
    <row r="7" spans="1:29" s="15" customFormat="1">
      <c r="A7" s="15" t="s">
        <v>66</v>
      </c>
      <c r="B7" s="15">
        <f t="shared" ref="B7:AC7" si="1">_xlfn.STDEV.S(B2:B4)</f>
        <v>3.187227211947441E-2</v>
      </c>
      <c r="C7" s="15">
        <f t="shared" si="1"/>
        <v>2.3519993926383365E-2</v>
      </c>
      <c r="D7" s="15">
        <f t="shared" si="1"/>
        <v>0.1316499635812084</v>
      </c>
      <c r="E7" s="15">
        <f t="shared" si="1"/>
        <v>5.4143614465583384E-2</v>
      </c>
      <c r="F7" s="15">
        <f t="shared" si="1"/>
        <v>0.10562246565716554</v>
      </c>
      <c r="G7" s="15">
        <f t="shared" si="1"/>
        <v>2.2711586073629476E-2</v>
      </c>
      <c r="H7" s="15">
        <f t="shared" si="1"/>
        <v>3.1503135913540543E-2</v>
      </c>
      <c r="I7" s="15">
        <f t="shared" si="1"/>
        <v>0.11687350964367961</v>
      </c>
      <c r="J7" s="15">
        <f t="shared" si="1"/>
        <v>6.0222075465937636E-2</v>
      </c>
      <c r="K7" s="15">
        <f t="shared" si="1"/>
        <v>0.15604034127409241</v>
      </c>
      <c r="L7" s="15">
        <f t="shared" si="1"/>
        <v>1.025510641665436E-2</v>
      </c>
      <c r="M7" s="15">
        <f t="shared" si="1"/>
        <v>8.2182034316204564E-2</v>
      </c>
      <c r="N7" s="15">
        <f t="shared" si="1"/>
        <v>0.13356134979730772</v>
      </c>
      <c r="O7" s="15">
        <f t="shared" si="1"/>
        <v>4.6989490474075274E-2</v>
      </c>
      <c r="P7" s="15">
        <f t="shared" si="1"/>
        <v>1.3350342692341099E-2</v>
      </c>
      <c r="Q7" s="15">
        <f t="shared" si="1"/>
        <v>1.599440202093224E-2</v>
      </c>
      <c r="R7" s="15">
        <f t="shared" si="1"/>
        <v>3.675699832474128E-3</v>
      </c>
      <c r="S7" s="15">
        <f t="shared" si="1"/>
        <v>2.540315068114436E-3</v>
      </c>
      <c r="T7" s="15">
        <f t="shared" si="1"/>
        <v>0.19313706884106704</v>
      </c>
      <c r="U7" s="15">
        <f t="shared" si="1"/>
        <v>0.10666555397060111</v>
      </c>
      <c r="V7" s="15">
        <f t="shared" si="1"/>
        <v>1.216646894462696E-2</v>
      </c>
      <c r="W7" s="15">
        <f t="shared" si="1"/>
        <v>0.16311086057820273</v>
      </c>
      <c r="X7" s="15">
        <f t="shared" si="1"/>
        <v>6.0191415031289934E-2</v>
      </c>
      <c r="Y7" s="15">
        <f t="shared" si="1"/>
        <v>8.3884646930280207E-2</v>
      </c>
      <c r="Z7" s="15">
        <f t="shared" si="1"/>
        <v>0.11683983143004496</v>
      </c>
      <c r="AA7" s="15">
        <f t="shared" si="1"/>
        <v>9.8537421173653189E-2</v>
      </c>
      <c r="AB7" s="15">
        <f t="shared" si="1"/>
        <v>0.10748024198820103</v>
      </c>
      <c r="AC7" s="15">
        <f t="shared" si="1"/>
        <v>3.9839698770204338E-2</v>
      </c>
    </row>
  </sheetData>
  <phoneticPr fontId="2"/>
  <pageMargins left="0.7" right="0.7" top="0.75" bottom="0.75" header="0.3" footer="0.3"/>
</worksheet>
</file>

<file path=xl/worksheets/sheet2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2F202B4-68B8-0F44-8831-938CBA3DEDCB}">
  <dimension ref="A1"/>
  <sheetViews>
    <sheetView workbookViewId="0">
      <selection activeCell="O48" sqref="O48"/>
    </sheetView>
  </sheetViews>
  <sheetFormatPr baseColWidth="10" defaultRowHeight="20"/>
  <sheetData/>
  <phoneticPr fontId="2"/>
  <pageMargins left="0.7" right="0.7" top="0.75" bottom="0.75" header="0.3" footer="0.3"/>
  <drawing r:id="rId1"/>
</worksheet>
</file>

<file path=xl/worksheets/sheet2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D88AAF2-961C-474D-AFE2-08B368C1C355}">
  <dimension ref="A1:U23"/>
  <sheetViews>
    <sheetView topLeftCell="B9" workbookViewId="0">
      <selection activeCell="N71" sqref="N71"/>
    </sheetView>
  </sheetViews>
  <sheetFormatPr baseColWidth="10" defaultRowHeight="20"/>
  <sheetData>
    <row r="1" spans="1:21">
      <c r="B1" t="s">
        <v>127</v>
      </c>
      <c r="E1" t="s">
        <v>126</v>
      </c>
      <c r="H1" t="s">
        <v>125</v>
      </c>
      <c r="K1" t="s">
        <v>124</v>
      </c>
      <c r="N1" t="s">
        <v>123</v>
      </c>
      <c r="Q1" t="s">
        <v>122</v>
      </c>
      <c r="T1" t="s">
        <v>121</v>
      </c>
    </row>
    <row r="2" spans="1:21">
      <c r="A2" t="s">
        <v>120</v>
      </c>
      <c r="B2" t="s">
        <v>119</v>
      </c>
      <c r="C2" t="s">
        <v>118</v>
      </c>
      <c r="E2" t="s">
        <v>119</v>
      </c>
      <c r="F2" t="s">
        <v>118</v>
      </c>
      <c r="H2" t="s">
        <v>119</v>
      </c>
      <c r="I2" t="s">
        <v>118</v>
      </c>
      <c r="K2" t="s">
        <v>119</v>
      </c>
      <c r="L2" t="s">
        <v>118</v>
      </c>
      <c r="N2" t="s">
        <v>119</v>
      </c>
      <c r="O2" t="s">
        <v>118</v>
      </c>
      <c r="Q2" t="s">
        <v>119</v>
      </c>
      <c r="R2" t="s">
        <v>118</v>
      </c>
      <c r="T2" t="s">
        <v>119</v>
      </c>
      <c r="U2" t="s">
        <v>118</v>
      </c>
    </row>
    <row r="3" spans="1:21">
      <c r="A3">
        <v>0</v>
      </c>
      <c r="B3">
        <v>4.284781E-2</v>
      </c>
      <c r="C3">
        <v>3.8264340000000001E-2</v>
      </c>
      <c r="E3">
        <v>6.1028970000000002E-2</v>
      </c>
      <c r="F3">
        <v>5.8110160000000001E-2</v>
      </c>
      <c r="H3">
        <v>9.3505199999999993E-3</v>
      </c>
      <c r="I3">
        <v>2.7019749999999999E-2</v>
      </c>
      <c r="K3">
        <v>0.23923536000000001</v>
      </c>
      <c r="L3">
        <v>0.26078783</v>
      </c>
      <c r="N3">
        <v>6.1028970000000002E-2</v>
      </c>
      <c r="O3">
        <v>5.8110160000000001E-2</v>
      </c>
      <c r="Q3">
        <v>-4.3093999999999997E-3</v>
      </c>
      <c r="R3">
        <v>4.1179830000000001E-2</v>
      </c>
      <c r="T3">
        <v>4.4635649999999999E-2</v>
      </c>
      <c r="U3">
        <v>3.979705E-2</v>
      </c>
    </row>
    <row r="4" spans="1:21">
      <c r="A4">
        <v>0.12429999999999999</v>
      </c>
      <c r="B4">
        <v>3.3398980000000002E-2</v>
      </c>
      <c r="C4">
        <v>2.4834120000000001E-2</v>
      </c>
      <c r="E4">
        <v>0.10624641</v>
      </c>
      <c r="F4">
        <v>0.26276435999999997</v>
      </c>
      <c r="H4">
        <v>2.6603740000000001E-2</v>
      </c>
      <c r="I4">
        <v>3.0274700000000002E-2</v>
      </c>
      <c r="K4">
        <v>0.26002264000000003</v>
      </c>
      <c r="L4">
        <v>0.47767588999999999</v>
      </c>
      <c r="N4">
        <v>0.10624641</v>
      </c>
      <c r="O4">
        <v>0.26276435999999997</v>
      </c>
      <c r="Q4">
        <v>5.8823100000000003E-2</v>
      </c>
      <c r="R4">
        <v>6.4028080000000001E-2</v>
      </c>
      <c r="T4">
        <v>6.7192260000000004E-2</v>
      </c>
      <c r="U4">
        <v>1.1470899999999999E-2</v>
      </c>
    </row>
    <row r="5" spans="1:21">
      <c r="A5">
        <v>0.24859000000000001</v>
      </c>
      <c r="B5">
        <v>4.6807050000000003E-2</v>
      </c>
      <c r="C5">
        <v>3.0768190000000001E-2</v>
      </c>
      <c r="E5">
        <v>0.45341256000000002</v>
      </c>
      <c r="F5">
        <v>0.61958948999999996</v>
      </c>
      <c r="H5">
        <v>6.3185749999999999E-2</v>
      </c>
      <c r="I5">
        <v>4.6682210000000002E-2</v>
      </c>
      <c r="K5">
        <v>0.37898076000000003</v>
      </c>
      <c r="L5">
        <v>0.78503842999999995</v>
      </c>
      <c r="N5">
        <v>0.45341256000000002</v>
      </c>
      <c r="O5">
        <v>0.61958948999999996</v>
      </c>
      <c r="Q5">
        <v>5.530463E-2</v>
      </c>
      <c r="R5">
        <v>6.6867159999999995E-2</v>
      </c>
      <c r="T5">
        <v>0.12836165999999999</v>
      </c>
      <c r="U5">
        <v>4.2767050000000001E-2</v>
      </c>
    </row>
    <row r="6" spans="1:21">
      <c r="A6">
        <v>0.37289</v>
      </c>
      <c r="B6">
        <v>3.6848359999999997E-2</v>
      </c>
      <c r="C6">
        <v>4.5151080000000003E-2</v>
      </c>
      <c r="E6">
        <v>0.83315433999999999</v>
      </c>
      <c r="F6">
        <v>0.84724858000000003</v>
      </c>
      <c r="H6">
        <v>0.16283700000000001</v>
      </c>
      <c r="I6">
        <v>8.6265209999999995E-2</v>
      </c>
      <c r="K6">
        <v>0.53192676999999999</v>
      </c>
      <c r="L6">
        <v>0.99054688000000002</v>
      </c>
      <c r="N6">
        <v>0.83315433999999999</v>
      </c>
      <c r="O6">
        <v>0.84724858000000003</v>
      </c>
      <c r="Q6">
        <v>0.16454547999999999</v>
      </c>
      <c r="R6">
        <v>7.4536809999999995E-2</v>
      </c>
      <c r="T6">
        <v>0.19981339000000001</v>
      </c>
      <c r="U6">
        <v>0.13737849999999999</v>
      </c>
    </row>
    <row r="7" spans="1:21">
      <c r="A7">
        <v>0.49718000000000001</v>
      </c>
      <c r="B7">
        <v>0.11277975</v>
      </c>
      <c r="C7">
        <v>6.08811E-2</v>
      </c>
      <c r="E7">
        <v>0.66677048000000005</v>
      </c>
      <c r="F7">
        <v>0.79380191</v>
      </c>
      <c r="H7">
        <v>0.30235962</v>
      </c>
      <c r="I7">
        <v>0.16336886</v>
      </c>
      <c r="K7">
        <v>0.58034772999999995</v>
      </c>
      <c r="L7">
        <v>0.65973866000000003</v>
      </c>
      <c r="N7">
        <v>0.66677048000000005</v>
      </c>
      <c r="O7">
        <v>0.79380191</v>
      </c>
      <c r="Q7">
        <v>0.17768097999999999</v>
      </c>
      <c r="R7">
        <v>0.14351099</v>
      </c>
      <c r="T7">
        <v>0.56490965000000004</v>
      </c>
      <c r="U7">
        <v>0.16498800999999999</v>
      </c>
    </row>
    <row r="8" spans="1:21">
      <c r="A8">
        <v>0.62148000000000003</v>
      </c>
      <c r="B8">
        <v>0.24863900999999999</v>
      </c>
      <c r="C8">
        <v>0.16799621000000001</v>
      </c>
      <c r="E8">
        <v>0.68001250999999996</v>
      </c>
      <c r="F8">
        <v>0.76547902000000001</v>
      </c>
      <c r="H8">
        <v>0.57645539999999995</v>
      </c>
      <c r="I8">
        <v>0.31973727000000002</v>
      </c>
      <c r="K8">
        <v>0.60483728999999997</v>
      </c>
      <c r="L8">
        <v>0.64594982000000001</v>
      </c>
      <c r="N8">
        <v>0.68001250999999996</v>
      </c>
      <c r="O8">
        <v>0.76547902000000001</v>
      </c>
      <c r="Q8">
        <v>0.47121902999999998</v>
      </c>
      <c r="R8">
        <v>0.24127525999999999</v>
      </c>
      <c r="T8">
        <v>0.90468298000000003</v>
      </c>
      <c r="U8">
        <v>0.37454448000000001</v>
      </c>
    </row>
    <row r="9" spans="1:21">
      <c r="A9">
        <v>0.74578</v>
      </c>
      <c r="B9">
        <v>0.47104425999999999</v>
      </c>
      <c r="C9">
        <v>0.26528752</v>
      </c>
      <c r="E9">
        <v>0.67192397000000004</v>
      </c>
      <c r="F9">
        <v>0.65141733999999996</v>
      </c>
      <c r="H9">
        <v>0.77523452000000004</v>
      </c>
      <c r="I9">
        <v>0.53748012000000001</v>
      </c>
      <c r="K9">
        <v>0.41429618000000001</v>
      </c>
      <c r="L9">
        <v>0.57326332999999996</v>
      </c>
      <c r="N9">
        <v>0.67192397000000004</v>
      </c>
      <c r="O9">
        <v>0.65141733999999996</v>
      </c>
      <c r="Q9">
        <v>0.80045951000000004</v>
      </c>
      <c r="R9">
        <v>0.29047256999999999</v>
      </c>
      <c r="T9">
        <v>0.99815191999999997</v>
      </c>
      <c r="U9">
        <v>0.66894434000000003</v>
      </c>
    </row>
    <row r="10" spans="1:21">
      <c r="A10">
        <v>0.87007000000000001</v>
      </c>
      <c r="B10">
        <v>0.65548735999999996</v>
      </c>
      <c r="C10">
        <v>0.58083158999999995</v>
      </c>
      <c r="E10">
        <v>0.34461992000000002</v>
      </c>
      <c r="F10">
        <v>0.56401414999999999</v>
      </c>
      <c r="H10">
        <v>0.90729543000000001</v>
      </c>
      <c r="I10">
        <v>0.78324150999999997</v>
      </c>
      <c r="K10">
        <v>0.24719179999999999</v>
      </c>
      <c r="L10">
        <v>0.87929504000000003</v>
      </c>
      <c r="N10">
        <v>0.34461992000000002</v>
      </c>
      <c r="O10">
        <v>0.56401414999999999</v>
      </c>
      <c r="Q10">
        <v>1</v>
      </c>
      <c r="R10">
        <v>0.47263571999999998</v>
      </c>
      <c r="T10">
        <v>1</v>
      </c>
      <c r="U10">
        <v>0.82962733</v>
      </c>
    </row>
    <row r="11" spans="1:21">
      <c r="A11">
        <v>0.99436999999999998</v>
      </c>
      <c r="B11">
        <v>0.92720789999999997</v>
      </c>
      <c r="C11">
        <v>0.75582510999999997</v>
      </c>
      <c r="E11">
        <v>0.21363979</v>
      </c>
      <c r="F11">
        <v>0.37571093</v>
      </c>
      <c r="H11">
        <v>0.97373920000000003</v>
      </c>
      <c r="I11">
        <v>0.82304533000000002</v>
      </c>
      <c r="K11">
        <v>0.30686100999999999</v>
      </c>
      <c r="L11">
        <v>0.64990245999999996</v>
      </c>
      <c r="N11">
        <v>0.21363979</v>
      </c>
      <c r="O11">
        <v>0.37571093</v>
      </c>
      <c r="Q11">
        <v>0.61767404999999997</v>
      </c>
      <c r="R11">
        <v>0.59104829999999997</v>
      </c>
      <c r="T11">
        <v>1</v>
      </c>
      <c r="U11">
        <v>0.85846933999999997</v>
      </c>
    </row>
    <row r="12" spans="1:21">
      <c r="A12">
        <v>1.1186700000000001</v>
      </c>
      <c r="B12">
        <v>1</v>
      </c>
      <c r="C12">
        <v>0.80290516000000001</v>
      </c>
      <c r="E12">
        <v>0.21295839999999999</v>
      </c>
      <c r="F12">
        <v>0.32480766</v>
      </c>
      <c r="H12">
        <v>1</v>
      </c>
      <c r="I12">
        <v>0.87124995999999999</v>
      </c>
      <c r="K12">
        <v>0.25770366</v>
      </c>
      <c r="L12">
        <v>0.50484834999999995</v>
      </c>
      <c r="N12">
        <v>0.21295839999999999</v>
      </c>
      <c r="O12">
        <v>0.32480766</v>
      </c>
      <c r="Q12">
        <v>0.57698368</v>
      </c>
      <c r="R12">
        <v>0.60229663</v>
      </c>
      <c r="T12">
        <v>1</v>
      </c>
      <c r="U12">
        <v>1</v>
      </c>
    </row>
    <row r="13" spans="1:21">
      <c r="A13">
        <v>1.2429600000000001</v>
      </c>
      <c r="B13">
        <v>0.97270011000000001</v>
      </c>
      <c r="C13">
        <v>0.90117811999999997</v>
      </c>
      <c r="E13">
        <v>0.37992424000000002</v>
      </c>
      <c r="F13">
        <v>0.44337623999999998</v>
      </c>
      <c r="H13">
        <v>0.99442280000000005</v>
      </c>
      <c r="I13">
        <v>1</v>
      </c>
      <c r="K13">
        <v>0.23347301000000001</v>
      </c>
      <c r="L13">
        <v>0.47085787000000001</v>
      </c>
      <c r="N13">
        <v>0.37992424000000002</v>
      </c>
      <c r="O13">
        <v>0.44337623999999998</v>
      </c>
      <c r="Q13">
        <v>0.81569866999999996</v>
      </c>
      <c r="R13">
        <v>0.60966617999999995</v>
      </c>
      <c r="T13">
        <v>0.81516160000000004</v>
      </c>
      <c r="U13">
        <v>0.79436322999999998</v>
      </c>
    </row>
    <row r="14" spans="1:21">
      <c r="A14">
        <v>1.3672599999999999</v>
      </c>
      <c r="B14">
        <v>0.98929084</v>
      </c>
      <c r="C14">
        <v>0.90663612999999998</v>
      </c>
      <c r="E14">
        <v>0.63777983000000005</v>
      </c>
      <c r="F14">
        <v>0.82322645000000005</v>
      </c>
      <c r="H14">
        <v>0.98305914000000005</v>
      </c>
      <c r="I14">
        <v>0.94081230999999998</v>
      </c>
      <c r="K14">
        <v>0.52886509000000004</v>
      </c>
      <c r="L14">
        <v>0.66925599999999996</v>
      </c>
      <c r="N14">
        <v>0.63777983000000005</v>
      </c>
      <c r="O14">
        <v>0.82322645000000005</v>
      </c>
      <c r="Q14">
        <v>0.94506144999999997</v>
      </c>
      <c r="R14">
        <v>0.72044801999999997</v>
      </c>
      <c r="T14">
        <v>0.75352030000000003</v>
      </c>
      <c r="U14">
        <v>0.49499899000000003</v>
      </c>
    </row>
    <row r="15" spans="1:21">
      <c r="A15">
        <v>1.4915499999999999</v>
      </c>
      <c r="B15">
        <v>0.99384665000000005</v>
      </c>
      <c r="C15">
        <v>0.89996997999999995</v>
      </c>
      <c r="E15">
        <v>0.77931231000000001</v>
      </c>
      <c r="F15">
        <v>0.97841789000000001</v>
      </c>
      <c r="H15">
        <v>0.85528431000000005</v>
      </c>
      <c r="I15">
        <v>0.89222195000000004</v>
      </c>
      <c r="K15">
        <v>0.88744730000000005</v>
      </c>
      <c r="L15">
        <v>0.76266228999999996</v>
      </c>
      <c r="N15">
        <v>0.77931231000000001</v>
      </c>
      <c r="O15">
        <v>0.97841789000000001</v>
      </c>
      <c r="Q15">
        <v>0.92833734000000001</v>
      </c>
      <c r="R15">
        <v>0.87373568999999995</v>
      </c>
      <c r="T15">
        <v>0.97943157000000003</v>
      </c>
      <c r="U15">
        <v>0.54265264000000002</v>
      </c>
    </row>
    <row r="16" spans="1:21">
      <c r="A16">
        <v>1.61585</v>
      </c>
      <c r="B16">
        <v>0.92480107</v>
      </c>
      <c r="C16">
        <v>1</v>
      </c>
      <c r="E16">
        <v>1</v>
      </c>
      <c r="F16">
        <v>0.98198096000000001</v>
      </c>
      <c r="H16">
        <v>0.58072782000000001</v>
      </c>
      <c r="I16">
        <v>0.84024946</v>
      </c>
      <c r="K16">
        <v>0.99821006999999995</v>
      </c>
      <c r="L16">
        <v>1</v>
      </c>
      <c r="N16">
        <v>1</v>
      </c>
      <c r="O16">
        <v>0.98198096000000001</v>
      </c>
      <c r="Q16">
        <v>0.77904753999999998</v>
      </c>
      <c r="R16">
        <v>0.81460348999999999</v>
      </c>
      <c r="T16">
        <v>0.95917774</v>
      </c>
      <c r="U16">
        <v>0.61656750999999999</v>
      </c>
    </row>
    <row r="17" spans="1:21">
      <c r="A17">
        <v>1.7401500000000001</v>
      </c>
      <c r="B17">
        <v>0.80747944999999999</v>
      </c>
      <c r="C17">
        <v>0.83403939000000005</v>
      </c>
      <c r="E17">
        <v>0.99496857000000005</v>
      </c>
      <c r="F17">
        <v>0.96928358000000003</v>
      </c>
      <c r="H17">
        <v>0.32135759000000003</v>
      </c>
      <c r="I17">
        <v>0.71977957000000004</v>
      </c>
      <c r="K17">
        <v>1</v>
      </c>
      <c r="L17">
        <v>0.9838595</v>
      </c>
      <c r="N17">
        <v>0.99496857000000005</v>
      </c>
      <c r="O17">
        <v>0.96928358000000003</v>
      </c>
      <c r="Q17">
        <v>0.67532983000000002</v>
      </c>
      <c r="R17">
        <v>0.79947011000000001</v>
      </c>
      <c r="T17">
        <v>0.84074024999999997</v>
      </c>
      <c r="U17">
        <v>0.57955323999999997</v>
      </c>
    </row>
    <row r="18" spans="1:21">
      <c r="A18">
        <v>1.8644400000000001</v>
      </c>
      <c r="B18">
        <v>0.57147166999999999</v>
      </c>
      <c r="C18">
        <v>0.78528752999999996</v>
      </c>
      <c r="E18">
        <v>0.84303662999999995</v>
      </c>
      <c r="F18">
        <v>1</v>
      </c>
      <c r="H18">
        <v>0.19662345000000001</v>
      </c>
      <c r="I18">
        <v>0.65530812000000005</v>
      </c>
      <c r="K18">
        <v>0.81291806</v>
      </c>
      <c r="L18">
        <v>0.86563462999999996</v>
      </c>
      <c r="N18">
        <v>0.84303662999999995</v>
      </c>
      <c r="O18">
        <v>1</v>
      </c>
      <c r="Q18">
        <v>0.43977960999999999</v>
      </c>
      <c r="R18">
        <v>0.87173038000000003</v>
      </c>
      <c r="T18">
        <v>0.42805942000000002</v>
      </c>
      <c r="U18">
        <v>0.41926400000000003</v>
      </c>
    </row>
    <row r="19" spans="1:21">
      <c r="A19">
        <v>1.98874</v>
      </c>
      <c r="B19">
        <v>0.33285169999999997</v>
      </c>
      <c r="C19">
        <v>0.62442761999999996</v>
      </c>
      <c r="E19">
        <v>0.82726849999999996</v>
      </c>
      <c r="F19">
        <v>0.91817172000000002</v>
      </c>
      <c r="H19">
        <v>9.0505940000000007E-2</v>
      </c>
      <c r="I19">
        <v>0.53027004</v>
      </c>
      <c r="K19">
        <v>0.63187035999999996</v>
      </c>
      <c r="L19">
        <v>0.78934537000000005</v>
      </c>
      <c r="N19">
        <v>0.82726849999999996</v>
      </c>
      <c r="O19">
        <v>0.91817172000000002</v>
      </c>
      <c r="Q19">
        <v>0.53799892000000005</v>
      </c>
      <c r="R19">
        <v>0.8859534</v>
      </c>
      <c r="T19">
        <v>0.22895402000000001</v>
      </c>
      <c r="U19">
        <v>0.29384179999999999</v>
      </c>
    </row>
    <row r="20" spans="1:21">
      <c r="A20">
        <v>2.1130300000000002</v>
      </c>
      <c r="B20">
        <v>0.17538776</v>
      </c>
      <c r="C20">
        <v>0.59540749000000004</v>
      </c>
      <c r="E20">
        <v>0.77332140000000005</v>
      </c>
      <c r="F20">
        <v>0.93256651999999995</v>
      </c>
      <c r="H20">
        <v>1.273035E-2</v>
      </c>
      <c r="I20">
        <v>0.29002066999999998</v>
      </c>
      <c r="K20">
        <v>0.62104519999999996</v>
      </c>
      <c r="L20">
        <v>0.62834783999999999</v>
      </c>
      <c r="N20">
        <v>0.77332140000000005</v>
      </c>
      <c r="O20">
        <v>0.93256651999999995</v>
      </c>
      <c r="Q20">
        <v>0.46530505999999999</v>
      </c>
      <c r="R20">
        <v>0.80265198000000004</v>
      </c>
      <c r="T20">
        <v>0.16340816999999999</v>
      </c>
      <c r="U20">
        <v>0.19263549999999999</v>
      </c>
    </row>
    <row r="21" spans="1:21">
      <c r="A21">
        <v>2.23733</v>
      </c>
      <c r="B21">
        <v>0.16391063</v>
      </c>
      <c r="C21">
        <v>0.52848682000000002</v>
      </c>
      <c r="E21">
        <v>0.66832199999999997</v>
      </c>
      <c r="F21">
        <v>0.92654692000000005</v>
      </c>
      <c r="H21">
        <v>2.195047E-2</v>
      </c>
      <c r="I21">
        <v>0.32228971000000001</v>
      </c>
      <c r="K21">
        <v>0.52276102999999996</v>
      </c>
      <c r="L21">
        <v>0.48900458000000002</v>
      </c>
      <c r="N21">
        <v>0.66832199999999997</v>
      </c>
      <c r="O21">
        <v>0.92654692000000005</v>
      </c>
      <c r="Q21">
        <v>0.41242377000000002</v>
      </c>
      <c r="R21">
        <v>0.62462125999999996</v>
      </c>
      <c r="T21">
        <v>7.5357350000000003E-2</v>
      </c>
      <c r="U21">
        <v>0.12768280000000001</v>
      </c>
    </row>
    <row r="22" spans="1:21">
      <c r="A22">
        <v>2.3616299999999999</v>
      </c>
      <c r="B22">
        <v>9.0910130000000006E-2</v>
      </c>
      <c r="C22">
        <v>0.4941547</v>
      </c>
      <c r="E22">
        <v>0.47629653999999999</v>
      </c>
      <c r="F22">
        <v>0.74023291000000002</v>
      </c>
      <c r="H22">
        <v>1.6966889999999998E-2</v>
      </c>
      <c r="I22">
        <v>0.20878906</v>
      </c>
      <c r="K22">
        <v>0.33046227</v>
      </c>
      <c r="L22">
        <v>0.48106165000000001</v>
      </c>
      <c r="N22">
        <v>0.47629653999999999</v>
      </c>
      <c r="O22">
        <v>0.74023291000000002</v>
      </c>
      <c r="Q22">
        <v>0.28908838999999997</v>
      </c>
      <c r="R22">
        <v>0.78478123</v>
      </c>
      <c r="T22">
        <v>5.44071E-2</v>
      </c>
      <c r="U22">
        <v>7.6902670000000006E-2</v>
      </c>
    </row>
    <row r="23" spans="1:21">
      <c r="A23">
        <v>2.4859200000000001</v>
      </c>
      <c r="B23">
        <v>7.8056799999999996E-2</v>
      </c>
      <c r="C23">
        <v>0.42305251999999999</v>
      </c>
      <c r="E23">
        <v>0.28903510999999998</v>
      </c>
      <c r="F23">
        <v>0.38113781000000002</v>
      </c>
      <c r="H23">
        <v>7.6515000000000003E-3</v>
      </c>
      <c r="I23">
        <v>0.12480003000000001</v>
      </c>
      <c r="K23">
        <v>0.19416131</v>
      </c>
      <c r="L23">
        <v>0.40324670000000001</v>
      </c>
      <c r="N23">
        <v>0.28903510999999998</v>
      </c>
      <c r="O23">
        <v>0.38113781000000002</v>
      </c>
      <c r="Q23">
        <v>0.39392083</v>
      </c>
      <c r="R23">
        <v>1</v>
      </c>
      <c r="T23">
        <v>0.10131568000000001</v>
      </c>
      <c r="U23">
        <v>8.4040210000000004E-2</v>
      </c>
    </row>
  </sheetData>
  <phoneticPr fontId="2"/>
  <pageMargins left="0.7" right="0.7" top="0.75" bottom="0.75" header="0.3" footer="0.3"/>
  <drawing r:id="rId1"/>
</worksheet>
</file>

<file path=xl/worksheets/sheet2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200FFC5-0257-984B-A640-897160780211}">
  <dimension ref="A1"/>
  <sheetViews>
    <sheetView workbookViewId="0">
      <selection activeCell="G38" sqref="G38"/>
    </sheetView>
  </sheetViews>
  <sheetFormatPr baseColWidth="10" defaultRowHeight="20"/>
  <sheetData/>
  <phoneticPr fontId="2"/>
  <pageMargins left="0.7" right="0.7" top="0.75" bottom="0.75" header="0.3" footer="0.3"/>
  <drawing r:id="rId1"/>
</worksheet>
</file>

<file path=xl/worksheets/sheet2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6B47460-BBC5-6D47-A3D8-945FBD21898D}">
  <dimension ref="A1"/>
  <sheetViews>
    <sheetView workbookViewId="0">
      <selection activeCell="J38" sqref="J38"/>
    </sheetView>
  </sheetViews>
  <sheetFormatPr baseColWidth="10" defaultRowHeight="20"/>
  <sheetData/>
  <phoneticPr fontId="2"/>
  <pageMargins left="0.7" right="0.7" top="0.75" bottom="0.75" header="0.3" footer="0.3"/>
  <drawing r:id="rId1"/>
</worksheet>
</file>

<file path=xl/worksheets/sheet2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E5753B4-7EF7-6B43-A18C-02AC2E3EE61A}">
  <dimension ref="A1"/>
  <sheetViews>
    <sheetView workbookViewId="0">
      <selection activeCell="H34" sqref="H34"/>
    </sheetView>
  </sheetViews>
  <sheetFormatPr baseColWidth="10" defaultRowHeight="20"/>
  <sheetData/>
  <phoneticPr fontId="2"/>
  <pageMargins left="0.7" right="0.7" top="0.75" bottom="0.75" header="0.3" footer="0.3"/>
  <drawing r:id="rId1"/>
</worksheet>
</file>

<file path=xl/worksheets/sheet2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B13663F-F814-6B43-A376-04946BB2EF2C}">
  <dimension ref="A1:K17"/>
  <sheetViews>
    <sheetView workbookViewId="0">
      <selection activeCell="K65" sqref="K65"/>
    </sheetView>
  </sheetViews>
  <sheetFormatPr baseColWidth="10" defaultRowHeight="16"/>
  <cols>
    <col min="1" max="1" width="18.140625" style="3" bestFit="1" customWidth="1"/>
    <col min="2" max="7" width="10.7109375" style="3"/>
    <col min="8" max="8" width="28.28515625" style="3" bestFit="1" customWidth="1"/>
    <col min="9" max="9" width="13" style="3" bestFit="1" customWidth="1"/>
    <col min="10" max="16384" width="10.7109375" style="3"/>
  </cols>
  <sheetData>
    <row r="1" spans="1:11">
      <c r="A1" s="3" t="s">
        <v>55</v>
      </c>
      <c r="B1" s="3" t="s">
        <v>54</v>
      </c>
      <c r="C1" s="3" t="s">
        <v>53</v>
      </c>
      <c r="D1" s="3" t="s">
        <v>52</v>
      </c>
      <c r="E1" s="3" t="s">
        <v>51</v>
      </c>
      <c r="F1" s="4" t="s">
        <v>50</v>
      </c>
    </row>
    <row r="2" spans="1:11">
      <c r="A2" s="10" t="s">
        <v>49</v>
      </c>
      <c r="B2" s="3">
        <v>0.109</v>
      </c>
      <c r="C2" s="3">
        <v>11905.504000000001</v>
      </c>
      <c r="F2" s="13"/>
      <c r="J2" s="3" t="s">
        <v>48</v>
      </c>
      <c r="K2" s="4" t="s">
        <v>47</v>
      </c>
    </row>
    <row r="3" spans="1:11">
      <c r="A3" s="3">
        <v>1</v>
      </c>
      <c r="B3" s="3">
        <v>0.109</v>
      </c>
      <c r="C3" s="3">
        <v>17767.363000000001</v>
      </c>
      <c r="D3" s="3">
        <f>C3-C2</f>
        <v>5861.8590000000004</v>
      </c>
      <c r="E3" s="3">
        <f t="shared" ref="E3:E17" si="0">D3*B3</f>
        <v>638.94263100000001</v>
      </c>
      <c r="F3" s="13">
        <f>E3/E8*100</f>
        <v>115.45910971045892</v>
      </c>
      <c r="H3" s="32" t="s">
        <v>46</v>
      </c>
      <c r="I3" s="32" t="s">
        <v>45</v>
      </c>
      <c r="J3" s="3">
        <v>5</v>
      </c>
      <c r="K3" s="13">
        <v>115.45910971045892</v>
      </c>
    </row>
    <row r="4" spans="1:11">
      <c r="A4" s="3">
        <v>2</v>
      </c>
      <c r="B4" s="3">
        <v>0.109</v>
      </c>
      <c r="C4" s="3">
        <v>22318.385999999999</v>
      </c>
      <c r="D4" s="3">
        <f>C4-C2</f>
        <v>10412.881999999998</v>
      </c>
      <c r="E4" s="3">
        <f t="shared" si="0"/>
        <v>1135.0041379999998</v>
      </c>
      <c r="F4" s="13">
        <f>E4/E8*100</f>
        <v>205.09911364979314</v>
      </c>
      <c r="H4" s="33"/>
      <c r="I4" s="33"/>
      <c r="J4" s="3">
        <v>15</v>
      </c>
      <c r="K4" s="13">
        <v>205.09911364979314</v>
      </c>
    </row>
    <row r="5" spans="1:11">
      <c r="A5" s="3">
        <v>3</v>
      </c>
      <c r="B5" s="3">
        <v>0.109</v>
      </c>
      <c r="C5" s="3">
        <v>27473.951000000001</v>
      </c>
      <c r="D5" s="3">
        <f>C5-C2</f>
        <v>15568.447</v>
      </c>
      <c r="E5" s="3">
        <f t="shared" si="0"/>
        <v>1696.9607229999999</v>
      </c>
      <c r="F5" s="13">
        <f>E5/E8*100</f>
        <v>306.64658262753591</v>
      </c>
      <c r="H5" s="33"/>
      <c r="I5" s="33"/>
      <c r="J5" s="3">
        <v>45</v>
      </c>
      <c r="K5" s="13">
        <v>306.64658262753591</v>
      </c>
    </row>
    <row r="6" spans="1:11">
      <c r="A6" s="3">
        <v>4</v>
      </c>
      <c r="B6" s="3">
        <v>0.109</v>
      </c>
      <c r="C6" s="3">
        <v>12629.272999999999</v>
      </c>
      <c r="D6" s="3">
        <f>C6-C2</f>
        <v>723.76899999999841</v>
      </c>
      <c r="E6" s="3">
        <f t="shared" si="0"/>
        <v>78.890820999999832</v>
      </c>
      <c r="F6" s="13">
        <f>E6/E8*100</f>
        <v>14.255840063029318</v>
      </c>
      <c r="H6" s="33"/>
      <c r="I6" s="32" t="s">
        <v>44</v>
      </c>
      <c r="J6" s="3">
        <v>5</v>
      </c>
      <c r="K6" s="13">
        <v>14.255840063029318</v>
      </c>
    </row>
    <row r="7" spans="1:11">
      <c r="A7" s="3">
        <v>5</v>
      </c>
      <c r="B7" s="3">
        <v>0.109</v>
      </c>
      <c r="C7" s="3">
        <v>14825.811</v>
      </c>
      <c r="D7" s="3">
        <f>C7-C2</f>
        <v>2920.3069999999989</v>
      </c>
      <c r="E7" s="3">
        <f t="shared" si="0"/>
        <v>318.3134629999999</v>
      </c>
      <c r="F7" s="13">
        <f>E7/E8*100</f>
        <v>57.520326964742942</v>
      </c>
      <c r="H7" s="33"/>
      <c r="I7" s="33"/>
      <c r="J7" s="3">
        <v>15</v>
      </c>
      <c r="K7" s="13">
        <v>57.520326964742942</v>
      </c>
    </row>
    <row r="8" spans="1:11">
      <c r="A8" s="14">
        <v>6</v>
      </c>
      <c r="B8" s="3">
        <v>0.109</v>
      </c>
      <c r="C8" s="3">
        <v>16982.504000000001</v>
      </c>
      <c r="D8" s="3">
        <f>C8-C2</f>
        <v>5077</v>
      </c>
      <c r="E8" s="3">
        <f t="shared" si="0"/>
        <v>553.39300000000003</v>
      </c>
      <c r="F8" s="13">
        <f>E8/E8*100</f>
        <v>100</v>
      </c>
      <c r="H8" s="33"/>
      <c r="I8" s="33"/>
      <c r="J8" s="3">
        <v>45</v>
      </c>
      <c r="K8" s="13">
        <v>100</v>
      </c>
    </row>
    <row r="9" spans="1:11">
      <c r="A9" s="3">
        <v>7</v>
      </c>
      <c r="B9" s="3">
        <v>0.109</v>
      </c>
      <c r="C9" s="3">
        <v>12169.754999999999</v>
      </c>
      <c r="D9" s="3">
        <f>C9-C2</f>
        <v>264.25099999999838</v>
      </c>
      <c r="E9" s="3">
        <f t="shared" si="0"/>
        <v>28.803358999999823</v>
      </c>
      <c r="F9" s="13">
        <f>E9/E8*100</f>
        <v>5.2048650778018191</v>
      </c>
      <c r="H9" s="33"/>
      <c r="I9" s="32" t="s">
        <v>43</v>
      </c>
      <c r="J9" s="3">
        <v>5</v>
      </c>
      <c r="K9" s="13">
        <v>5.2048650778018191</v>
      </c>
    </row>
    <row r="10" spans="1:11">
      <c r="A10" s="3">
        <v>8</v>
      </c>
      <c r="B10" s="3">
        <v>0.109</v>
      </c>
      <c r="C10" s="3">
        <v>13556.495000000001</v>
      </c>
      <c r="D10" s="3">
        <f>C10-C2</f>
        <v>1650.991</v>
      </c>
      <c r="E10" s="3">
        <f t="shared" si="0"/>
        <v>179.95801900000001</v>
      </c>
      <c r="F10" s="13">
        <f>E10/E8*100</f>
        <v>32.519026984439634</v>
      </c>
      <c r="H10" s="33"/>
      <c r="I10" s="33"/>
      <c r="J10" s="3">
        <v>15</v>
      </c>
      <c r="K10" s="13">
        <v>32.519026984439634</v>
      </c>
    </row>
    <row r="11" spans="1:11">
      <c r="A11" s="3">
        <v>9</v>
      </c>
      <c r="B11" s="3">
        <v>0.109</v>
      </c>
      <c r="C11" s="3">
        <v>15941.531999999999</v>
      </c>
      <c r="D11" s="3">
        <f>C11-C2</f>
        <v>4036.0279999999984</v>
      </c>
      <c r="E11" s="3">
        <f t="shared" si="0"/>
        <v>439.92705199999983</v>
      </c>
      <c r="F11" s="13">
        <f>E11/E8*100</f>
        <v>79.496316722473864</v>
      </c>
      <c r="H11" s="33"/>
      <c r="I11" s="33"/>
      <c r="J11" s="3">
        <v>45</v>
      </c>
      <c r="K11" s="13">
        <v>79.496316722473864</v>
      </c>
    </row>
    <row r="12" spans="1:11">
      <c r="A12" s="3">
        <v>10</v>
      </c>
      <c r="B12" s="3">
        <v>0.109</v>
      </c>
      <c r="C12" s="3">
        <v>15268.272999999999</v>
      </c>
      <c r="D12" s="3">
        <f>C12-C2</f>
        <v>3362.7689999999984</v>
      </c>
      <c r="E12" s="3">
        <f t="shared" si="0"/>
        <v>366.5418209999998</v>
      </c>
      <c r="F12" s="13">
        <f>E12/E8*100</f>
        <v>66.235355524916244</v>
      </c>
      <c r="H12" s="33"/>
      <c r="I12" s="32" t="s">
        <v>42</v>
      </c>
      <c r="J12" s="3">
        <v>5</v>
      </c>
      <c r="K12" s="13">
        <v>66.235355524916244</v>
      </c>
    </row>
    <row r="13" spans="1:11">
      <c r="A13" s="3">
        <v>11</v>
      </c>
      <c r="B13" s="3">
        <v>0.109</v>
      </c>
      <c r="C13" s="3">
        <v>19794.661</v>
      </c>
      <c r="D13" s="3">
        <f>C13-C2</f>
        <v>7889.1569999999992</v>
      </c>
      <c r="E13" s="3">
        <f t="shared" si="0"/>
        <v>859.91811299999995</v>
      </c>
      <c r="F13" s="13">
        <f>E13/E8*100</f>
        <v>155.39013196769744</v>
      </c>
      <c r="H13" s="33"/>
      <c r="I13" s="33"/>
      <c r="J13" s="3">
        <v>15</v>
      </c>
      <c r="K13" s="13">
        <v>155.39013196769744</v>
      </c>
    </row>
    <row r="14" spans="1:11">
      <c r="A14" s="3">
        <v>12</v>
      </c>
      <c r="B14" s="3">
        <v>0.109</v>
      </c>
      <c r="C14" s="3">
        <v>23892.294000000002</v>
      </c>
      <c r="D14" s="3">
        <f>C14-C2</f>
        <v>11986.79</v>
      </c>
      <c r="E14" s="3">
        <f t="shared" si="0"/>
        <v>1306.5601100000001</v>
      </c>
      <c r="F14" s="13">
        <f>E14/E8*100</f>
        <v>236.09986212330116</v>
      </c>
      <c r="H14" s="33"/>
      <c r="I14" s="33"/>
      <c r="J14" s="3">
        <v>45</v>
      </c>
      <c r="K14" s="13">
        <v>236.09986212330116</v>
      </c>
    </row>
    <row r="15" spans="1:11">
      <c r="A15" s="3">
        <v>13</v>
      </c>
      <c r="B15" s="3">
        <v>0.109</v>
      </c>
      <c r="C15" s="3">
        <v>12177.931</v>
      </c>
      <c r="D15" s="3">
        <f>C15-C2</f>
        <v>272.42699999999968</v>
      </c>
      <c r="E15" s="3">
        <f t="shared" si="0"/>
        <v>29.694542999999964</v>
      </c>
      <c r="F15" s="13">
        <f>E15/E8*100</f>
        <v>5.3659050620445079</v>
      </c>
      <c r="H15" s="33"/>
      <c r="I15" s="32" t="s">
        <v>41</v>
      </c>
      <c r="J15" s="3">
        <v>5</v>
      </c>
      <c r="K15" s="13">
        <v>5.3659050620445079</v>
      </c>
    </row>
    <row r="16" spans="1:11">
      <c r="A16" s="3">
        <v>14</v>
      </c>
      <c r="B16" s="3">
        <v>0.109</v>
      </c>
      <c r="C16" s="3">
        <v>15735.294</v>
      </c>
      <c r="D16" s="3">
        <f>C16-C2</f>
        <v>3829.7899999999991</v>
      </c>
      <c r="E16" s="3">
        <f t="shared" si="0"/>
        <v>417.4471099999999</v>
      </c>
      <c r="F16" s="13">
        <f>E16/E8*100</f>
        <v>75.434114634626724</v>
      </c>
      <c r="H16" s="33"/>
      <c r="I16" s="33"/>
      <c r="J16" s="3">
        <v>15</v>
      </c>
      <c r="K16" s="13">
        <v>75.434114634626724</v>
      </c>
    </row>
    <row r="17" spans="1:11">
      <c r="A17" s="3">
        <v>15</v>
      </c>
      <c r="B17" s="3">
        <v>0.109</v>
      </c>
      <c r="C17" s="3">
        <v>18551.769</v>
      </c>
      <c r="D17" s="3">
        <f>C17-C2</f>
        <v>6646.2649999999994</v>
      </c>
      <c r="E17" s="3">
        <f t="shared" si="0"/>
        <v>724.44288499999993</v>
      </c>
      <c r="F17" s="13">
        <f>E17/E8*100</f>
        <v>130.90929682883589</v>
      </c>
      <c r="H17" s="33"/>
      <c r="I17" s="33"/>
      <c r="J17" s="3">
        <v>45</v>
      </c>
      <c r="K17" s="13">
        <v>130.90929682883589</v>
      </c>
    </row>
  </sheetData>
  <mergeCells count="6">
    <mergeCell ref="H3:H17"/>
    <mergeCell ref="I3:I5"/>
    <mergeCell ref="I6:I8"/>
    <mergeCell ref="I9:I11"/>
    <mergeCell ref="I12:I14"/>
    <mergeCell ref="I15:I17"/>
  </mergeCells>
  <phoneticPr fontId="2"/>
  <pageMargins left="0.7" right="0.7" top="0.75" bottom="0.75" header="0.3" footer="0.3"/>
  <drawing r:id="rId1"/>
</worksheet>
</file>

<file path=xl/worksheets/sheet2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2733FBE-92AF-DA43-ABE9-9B83CBF08225}">
  <dimension ref="A1:Z58"/>
  <sheetViews>
    <sheetView topLeftCell="F1" workbookViewId="0">
      <selection activeCell="AI55" sqref="AI55"/>
    </sheetView>
  </sheetViews>
  <sheetFormatPr baseColWidth="10" defaultColWidth="10.28515625" defaultRowHeight="18"/>
  <cols>
    <col min="1" max="3" width="10.28515625" style="18"/>
    <col min="4" max="23" width="2.42578125" style="18" bestFit="1" customWidth="1"/>
    <col min="24" max="16384" width="10.28515625" style="18"/>
  </cols>
  <sheetData>
    <row r="1" spans="1:26">
      <c r="A1" s="18" t="s">
        <v>168</v>
      </c>
      <c r="C1" s="18" t="s">
        <v>167</v>
      </c>
    </row>
    <row r="3" spans="1:26">
      <c r="A3" s="34" t="s">
        <v>166</v>
      </c>
      <c r="B3" s="34"/>
      <c r="C3" s="18" t="s">
        <v>165</v>
      </c>
      <c r="D3" s="18" t="s">
        <v>164</v>
      </c>
    </row>
    <row r="4" spans="1:26">
      <c r="A4" s="18" t="s">
        <v>141</v>
      </c>
      <c r="B4" s="18" t="s">
        <v>136</v>
      </c>
      <c r="D4" s="18" t="s">
        <v>163</v>
      </c>
      <c r="E4" s="20" t="s">
        <v>162</v>
      </c>
      <c r="F4" s="18" t="s">
        <v>161</v>
      </c>
      <c r="G4" s="18" t="s">
        <v>160</v>
      </c>
      <c r="H4" s="18" t="s">
        <v>159</v>
      </c>
      <c r="I4" s="18" t="s">
        <v>158</v>
      </c>
      <c r="J4" s="18" t="s">
        <v>157</v>
      </c>
      <c r="K4" s="18" t="s">
        <v>156</v>
      </c>
      <c r="L4" s="18" t="s">
        <v>155</v>
      </c>
      <c r="M4" s="18" t="s">
        <v>154</v>
      </c>
      <c r="N4" s="18" t="s">
        <v>153</v>
      </c>
      <c r="O4" s="18" t="s">
        <v>152</v>
      </c>
      <c r="P4" s="18" t="s">
        <v>151</v>
      </c>
      <c r="Q4" s="18" t="s">
        <v>150</v>
      </c>
      <c r="R4" s="18" t="s">
        <v>149</v>
      </c>
      <c r="S4" s="18" t="s">
        <v>148</v>
      </c>
      <c r="T4" s="18" t="s">
        <v>147</v>
      </c>
      <c r="U4" s="18" t="s">
        <v>146</v>
      </c>
      <c r="V4" s="18" t="s">
        <v>145</v>
      </c>
      <c r="W4" s="18" t="s">
        <v>144</v>
      </c>
      <c r="X4" s="18" t="s">
        <v>143</v>
      </c>
      <c r="Y4" s="18" t="s">
        <v>66</v>
      </c>
    </row>
    <row r="5" spans="1:26">
      <c r="C5" s="18" t="s">
        <v>134</v>
      </c>
      <c r="D5" s="18">
        <v>24</v>
      </c>
      <c r="E5" s="18">
        <v>37</v>
      </c>
      <c r="F5" s="18">
        <v>32</v>
      </c>
      <c r="G5" s="18">
        <v>28</v>
      </c>
      <c r="H5" s="18">
        <v>17</v>
      </c>
      <c r="I5" s="18">
        <v>20</v>
      </c>
      <c r="J5" s="18">
        <v>30</v>
      </c>
      <c r="K5" s="18">
        <v>20</v>
      </c>
      <c r="L5" s="18">
        <v>25</v>
      </c>
      <c r="M5" s="18">
        <v>31</v>
      </c>
      <c r="N5" s="18">
        <v>39</v>
      </c>
      <c r="O5" s="18">
        <v>27</v>
      </c>
      <c r="P5" s="18">
        <v>44</v>
      </c>
      <c r="Q5" s="18">
        <v>33</v>
      </c>
      <c r="R5" s="18">
        <v>35</v>
      </c>
      <c r="S5" s="18">
        <v>28</v>
      </c>
      <c r="T5" s="18">
        <v>32</v>
      </c>
      <c r="U5" s="18">
        <v>41</v>
      </c>
      <c r="V5" s="18">
        <v>24</v>
      </c>
      <c r="W5" s="18">
        <v>26</v>
      </c>
    </row>
    <row r="6" spans="1:26">
      <c r="C6" s="18" t="s">
        <v>133</v>
      </c>
      <c r="D6" s="18">
        <v>32</v>
      </c>
      <c r="E6" s="18">
        <v>25</v>
      </c>
      <c r="F6" s="18">
        <v>18</v>
      </c>
      <c r="G6" s="18">
        <v>21</v>
      </c>
      <c r="H6" s="18">
        <v>20</v>
      </c>
      <c r="I6" s="18">
        <v>28</v>
      </c>
      <c r="J6" s="18">
        <v>38</v>
      </c>
      <c r="K6" s="18">
        <v>25</v>
      </c>
      <c r="L6" s="18">
        <v>29</v>
      </c>
      <c r="M6" s="18">
        <v>20</v>
      </c>
      <c r="N6" s="18">
        <v>14</v>
      </c>
      <c r="O6" s="18">
        <v>30</v>
      </c>
      <c r="P6" s="18">
        <v>30</v>
      </c>
      <c r="Q6" s="18">
        <v>20</v>
      </c>
      <c r="R6" s="18">
        <v>27</v>
      </c>
      <c r="S6" s="18">
        <v>18</v>
      </c>
      <c r="T6" s="18">
        <v>28</v>
      </c>
      <c r="U6" s="18">
        <v>30</v>
      </c>
      <c r="V6" s="18">
        <v>19</v>
      </c>
      <c r="W6" s="18">
        <v>16</v>
      </c>
    </row>
    <row r="7" spans="1:26">
      <c r="C7" s="18" t="s">
        <v>132</v>
      </c>
      <c r="D7" s="18">
        <v>27</v>
      </c>
      <c r="E7" s="18">
        <v>28</v>
      </c>
      <c r="F7" s="18">
        <v>29</v>
      </c>
      <c r="G7" s="18">
        <v>21</v>
      </c>
      <c r="H7" s="18">
        <v>20</v>
      </c>
      <c r="I7" s="18">
        <v>24</v>
      </c>
      <c r="J7" s="18">
        <v>27</v>
      </c>
      <c r="K7" s="18">
        <v>26</v>
      </c>
      <c r="L7" s="18">
        <v>22</v>
      </c>
      <c r="M7" s="18">
        <v>19</v>
      </c>
      <c r="N7" s="18">
        <v>12</v>
      </c>
      <c r="O7" s="18">
        <v>18</v>
      </c>
      <c r="P7" s="18">
        <v>20</v>
      </c>
      <c r="Q7" s="18">
        <v>20</v>
      </c>
      <c r="R7" s="18">
        <v>23</v>
      </c>
      <c r="S7" s="18">
        <v>18</v>
      </c>
      <c r="T7" s="18">
        <v>25</v>
      </c>
      <c r="U7" s="18">
        <v>26</v>
      </c>
      <c r="V7" s="18">
        <v>18</v>
      </c>
      <c r="W7" s="18">
        <v>13</v>
      </c>
    </row>
    <row r="8" spans="1:26">
      <c r="X8" s="18">
        <f>SUM(D5:W7)/60</f>
        <v>25.283333333333335</v>
      </c>
      <c r="Y8" s="18">
        <f>STDEV(D5:W7)/SQRT(60)</f>
        <v>0.89065825548313637</v>
      </c>
    </row>
    <row r="9" spans="1:26">
      <c r="A9" s="18" t="s">
        <v>141</v>
      </c>
      <c r="B9" s="18" t="s">
        <v>142</v>
      </c>
    </row>
    <row r="10" spans="1:26">
      <c r="C10" s="18" t="s">
        <v>134</v>
      </c>
      <c r="D10" s="18">
        <v>8</v>
      </c>
      <c r="E10" s="18">
        <v>6</v>
      </c>
      <c r="F10" s="18">
        <v>11</v>
      </c>
      <c r="G10" s="18">
        <v>3</v>
      </c>
      <c r="H10" s="18">
        <v>5</v>
      </c>
      <c r="I10" s="18">
        <v>9</v>
      </c>
      <c r="J10" s="18">
        <v>7</v>
      </c>
      <c r="K10" s="18">
        <v>9</v>
      </c>
      <c r="L10" s="18">
        <v>5</v>
      </c>
      <c r="M10" s="18">
        <v>5</v>
      </c>
      <c r="N10" s="18">
        <v>4</v>
      </c>
      <c r="O10" s="18">
        <v>8</v>
      </c>
      <c r="P10" s="18">
        <v>9</v>
      </c>
      <c r="Q10" s="18">
        <v>11</v>
      </c>
      <c r="R10" s="18">
        <v>2</v>
      </c>
      <c r="S10" s="18">
        <v>5</v>
      </c>
      <c r="T10" s="18">
        <v>5</v>
      </c>
      <c r="U10" s="18">
        <v>3</v>
      </c>
      <c r="V10" s="18">
        <v>9</v>
      </c>
      <c r="W10" s="18">
        <v>5</v>
      </c>
    </row>
    <row r="11" spans="1:26">
      <c r="C11" s="18" t="s">
        <v>133</v>
      </c>
      <c r="D11" s="18">
        <v>4</v>
      </c>
      <c r="E11" s="18">
        <v>10</v>
      </c>
      <c r="F11" s="18">
        <v>9</v>
      </c>
      <c r="G11" s="18">
        <v>14</v>
      </c>
      <c r="H11" s="18">
        <v>6</v>
      </c>
      <c r="I11" s="18">
        <v>12</v>
      </c>
      <c r="J11" s="18">
        <v>8</v>
      </c>
      <c r="K11" s="18">
        <v>12</v>
      </c>
      <c r="L11" s="18">
        <v>3</v>
      </c>
      <c r="M11" s="18">
        <v>3</v>
      </c>
      <c r="N11" s="18">
        <v>3</v>
      </c>
      <c r="O11" s="18">
        <v>5</v>
      </c>
      <c r="P11" s="18">
        <v>7</v>
      </c>
      <c r="Q11" s="18">
        <v>12</v>
      </c>
      <c r="R11" s="18">
        <v>12</v>
      </c>
      <c r="S11" s="18">
        <v>15</v>
      </c>
      <c r="T11" s="18">
        <v>12</v>
      </c>
      <c r="U11" s="18">
        <v>4</v>
      </c>
      <c r="V11" s="18">
        <v>11</v>
      </c>
      <c r="W11" s="18">
        <v>7</v>
      </c>
    </row>
    <row r="12" spans="1:26">
      <c r="C12" s="18" t="s">
        <v>132</v>
      </c>
      <c r="D12" s="18">
        <v>9</v>
      </c>
      <c r="E12" s="18">
        <v>11</v>
      </c>
      <c r="F12" s="18">
        <v>16</v>
      </c>
      <c r="G12" s="18">
        <v>10</v>
      </c>
      <c r="H12" s="18">
        <v>8</v>
      </c>
      <c r="I12" s="18">
        <v>8</v>
      </c>
      <c r="J12" s="18">
        <v>4</v>
      </c>
      <c r="K12" s="18">
        <v>7</v>
      </c>
      <c r="L12" s="18">
        <v>7</v>
      </c>
      <c r="M12" s="18">
        <v>5</v>
      </c>
      <c r="N12" s="18">
        <v>5</v>
      </c>
      <c r="O12" s="18">
        <v>6</v>
      </c>
      <c r="P12" s="18">
        <v>12</v>
      </c>
      <c r="Q12" s="18">
        <v>7</v>
      </c>
      <c r="R12" s="18">
        <v>6</v>
      </c>
      <c r="S12" s="18">
        <v>5</v>
      </c>
      <c r="T12" s="18">
        <v>7</v>
      </c>
      <c r="U12" s="18">
        <v>4</v>
      </c>
      <c r="V12" s="18">
        <v>4</v>
      </c>
      <c r="W12" s="18">
        <v>7</v>
      </c>
    </row>
    <row r="13" spans="1:26">
      <c r="X13" s="18">
        <f>SUM(D10:W12)/60</f>
        <v>7.4333333333333336</v>
      </c>
      <c r="Y13" s="18">
        <f>STDEV(D10:W12)/SQRT(60)</f>
        <v>0.42742605444107618</v>
      </c>
    </row>
    <row r="14" spans="1:26" ht="20">
      <c r="A14" s="18" t="s">
        <v>141</v>
      </c>
      <c r="B14" s="18" t="s">
        <v>140</v>
      </c>
      <c r="Y14" s="19"/>
      <c r="Z14" s="19"/>
    </row>
    <row r="15" spans="1:26">
      <c r="C15" s="18" t="s">
        <v>134</v>
      </c>
      <c r="D15" s="18">
        <v>5</v>
      </c>
      <c r="E15" s="18">
        <v>8</v>
      </c>
      <c r="F15" s="18">
        <v>2</v>
      </c>
      <c r="G15" s="18">
        <v>2</v>
      </c>
      <c r="H15" s="18">
        <v>10</v>
      </c>
      <c r="I15" s="18">
        <v>2</v>
      </c>
      <c r="J15" s="18">
        <v>4</v>
      </c>
      <c r="K15" s="18">
        <v>5</v>
      </c>
      <c r="L15" s="18">
        <v>7</v>
      </c>
      <c r="M15" s="18">
        <v>6</v>
      </c>
      <c r="N15" s="18">
        <v>3</v>
      </c>
      <c r="O15" s="18">
        <v>3</v>
      </c>
      <c r="P15" s="18">
        <v>4</v>
      </c>
      <c r="Q15" s="18">
        <v>6</v>
      </c>
      <c r="R15" s="18">
        <v>5</v>
      </c>
      <c r="S15" s="18">
        <v>2</v>
      </c>
      <c r="T15" s="18">
        <v>3</v>
      </c>
      <c r="U15" s="18">
        <v>3</v>
      </c>
      <c r="V15" s="18">
        <v>3</v>
      </c>
      <c r="W15" s="18">
        <v>3</v>
      </c>
    </row>
    <row r="16" spans="1:26">
      <c r="C16" s="18" t="s">
        <v>133</v>
      </c>
      <c r="D16" s="18">
        <v>1</v>
      </c>
      <c r="E16" s="18">
        <v>4</v>
      </c>
      <c r="F16" s="18">
        <v>9</v>
      </c>
      <c r="G16" s="18">
        <v>4</v>
      </c>
      <c r="H16" s="18">
        <v>7</v>
      </c>
      <c r="I16" s="18">
        <v>5</v>
      </c>
      <c r="J16" s="18">
        <v>7</v>
      </c>
      <c r="K16" s="18">
        <v>6</v>
      </c>
      <c r="L16" s="18">
        <v>4</v>
      </c>
      <c r="M16" s="18">
        <v>7</v>
      </c>
      <c r="N16" s="18">
        <v>6</v>
      </c>
      <c r="O16" s="18">
        <v>4</v>
      </c>
      <c r="P16" s="18">
        <v>7</v>
      </c>
      <c r="Q16" s="18">
        <v>6</v>
      </c>
      <c r="R16" s="18">
        <v>3</v>
      </c>
      <c r="S16" s="18">
        <v>6</v>
      </c>
      <c r="T16" s="18">
        <v>5</v>
      </c>
      <c r="U16" s="18">
        <v>3</v>
      </c>
      <c r="V16" s="18">
        <v>3</v>
      </c>
      <c r="W16" s="18">
        <v>4</v>
      </c>
    </row>
    <row r="17" spans="1:25">
      <c r="C17" s="18" t="s">
        <v>132</v>
      </c>
      <c r="D17" s="18">
        <v>4</v>
      </c>
      <c r="E17" s="18">
        <v>3</v>
      </c>
      <c r="F17" s="18">
        <v>5</v>
      </c>
      <c r="G17" s="18">
        <v>5</v>
      </c>
      <c r="H17" s="18">
        <v>9</v>
      </c>
      <c r="I17" s="18">
        <v>4</v>
      </c>
      <c r="J17" s="18">
        <v>7</v>
      </c>
      <c r="K17" s="18">
        <v>8</v>
      </c>
      <c r="L17" s="18">
        <v>9</v>
      </c>
      <c r="M17" s="18">
        <v>5</v>
      </c>
      <c r="N17" s="18">
        <v>7</v>
      </c>
      <c r="O17" s="18">
        <v>8</v>
      </c>
      <c r="P17" s="18">
        <v>5</v>
      </c>
      <c r="Q17" s="18">
        <v>5</v>
      </c>
      <c r="R17" s="18">
        <v>7</v>
      </c>
      <c r="S17" s="18">
        <v>6</v>
      </c>
      <c r="T17" s="18">
        <v>8</v>
      </c>
      <c r="U17" s="18">
        <v>1</v>
      </c>
      <c r="V17" s="18">
        <v>4</v>
      </c>
      <c r="W17" s="18">
        <v>2</v>
      </c>
    </row>
    <row r="18" spans="1:25">
      <c r="X18" s="18">
        <f>SUM(D15:W17)/60</f>
        <v>4.9833333333333334</v>
      </c>
      <c r="Y18" s="18">
        <f>STDEV(D15:W17)/SQRT(60)</f>
        <v>0.27870936066318369</v>
      </c>
    </row>
    <row r="19" spans="1:25">
      <c r="A19" s="18" t="s">
        <v>139</v>
      </c>
      <c r="B19" s="18" t="s">
        <v>136</v>
      </c>
    </row>
    <row r="20" spans="1:25">
      <c r="C20" s="18" t="s">
        <v>134</v>
      </c>
      <c r="D20" s="18">
        <v>4</v>
      </c>
      <c r="E20" s="18">
        <v>5</v>
      </c>
      <c r="F20" s="18">
        <v>1</v>
      </c>
      <c r="G20" s="18">
        <v>3</v>
      </c>
      <c r="H20" s="18">
        <v>2</v>
      </c>
      <c r="I20" s="18">
        <v>9</v>
      </c>
      <c r="J20" s="18">
        <v>5</v>
      </c>
      <c r="K20" s="18">
        <v>7</v>
      </c>
      <c r="L20" s="18">
        <v>6</v>
      </c>
      <c r="M20" s="18">
        <v>4</v>
      </c>
      <c r="N20" s="18">
        <v>4</v>
      </c>
      <c r="O20" s="18">
        <v>3</v>
      </c>
      <c r="P20" s="18">
        <v>4</v>
      </c>
      <c r="Q20" s="18">
        <v>5</v>
      </c>
      <c r="R20" s="18">
        <v>5</v>
      </c>
      <c r="S20" s="18">
        <v>3</v>
      </c>
      <c r="T20" s="18">
        <v>4</v>
      </c>
      <c r="U20" s="18">
        <v>7</v>
      </c>
      <c r="V20" s="18">
        <v>11</v>
      </c>
      <c r="W20" s="18">
        <v>6</v>
      </c>
    </row>
    <row r="21" spans="1:25">
      <c r="C21" s="18" t="s">
        <v>133</v>
      </c>
      <c r="D21" s="18">
        <v>8</v>
      </c>
      <c r="E21" s="18">
        <v>5</v>
      </c>
      <c r="F21" s="18">
        <v>1</v>
      </c>
      <c r="G21" s="18">
        <v>2</v>
      </c>
      <c r="H21" s="18">
        <v>5</v>
      </c>
      <c r="I21" s="18">
        <v>9</v>
      </c>
      <c r="J21" s="18">
        <v>7</v>
      </c>
      <c r="K21" s="18">
        <v>5</v>
      </c>
      <c r="L21" s="18">
        <v>6</v>
      </c>
      <c r="M21" s="18">
        <v>5</v>
      </c>
      <c r="N21" s="18">
        <v>4</v>
      </c>
      <c r="O21" s="18">
        <v>1</v>
      </c>
      <c r="P21" s="18">
        <v>4</v>
      </c>
      <c r="Q21" s="18">
        <v>5</v>
      </c>
      <c r="R21" s="18">
        <v>5</v>
      </c>
      <c r="S21" s="18">
        <v>2</v>
      </c>
      <c r="T21" s="18">
        <v>4</v>
      </c>
      <c r="U21" s="18">
        <v>3</v>
      </c>
      <c r="V21" s="18">
        <v>2</v>
      </c>
      <c r="W21" s="18">
        <v>0</v>
      </c>
    </row>
    <row r="22" spans="1:25">
      <c r="C22" s="18" t="s">
        <v>132</v>
      </c>
      <c r="D22" s="18">
        <v>4</v>
      </c>
      <c r="E22" s="18">
        <v>5</v>
      </c>
      <c r="F22" s="18">
        <v>9</v>
      </c>
      <c r="G22" s="18">
        <v>4</v>
      </c>
      <c r="H22" s="18">
        <v>4</v>
      </c>
      <c r="I22" s="18">
        <v>4</v>
      </c>
      <c r="J22" s="18">
        <v>8</v>
      </c>
      <c r="K22" s="18">
        <v>5</v>
      </c>
      <c r="L22" s="18">
        <v>2</v>
      </c>
      <c r="M22" s="18">
        <v>7</v>
      </c>
      <c r="N22" s="18">
        <v>1</v>
      </c>
      <c r="O22" s="18">
        <v>1</v>
      </c>
      <c r="P22" s="18">
        <v>6</v>
      </c>
      <c r="Q22" s="18">
        <v>4</v>
      </c>
      <c r="R22" s="18">
        <v>4</v>
      </c>
      <c r="S22" s="18">
        <v>5</v>
      </c>
      <c r="T22" s="18">
        <v>4</v>
      </c>
      <c r="U22" s="18">
        <v>5</v>
      </c>
      <c r="V22" s="18">
        <v>6</v>
      </c>
      <c r="W22" s="18">
        <v>7</v>
      </c>
    </row>
    <row r="23" spans="1:25">
      <c r="X23" s="18">
        <f>SUM(D20:W22)/60</f>
        <v>4.5999999999999996</v>
      </c>
      <c r="Y23" s="18">
        <f>STDEV(D20:W22)/SQRT(60)</f>
        <v>0.2903339203584977</v>
      </c>
    </row>
    <row r="24" spans="1:25">
      <c r="A24" s="18" t="s">
        <v>139</v>
      </c>
      <c r="B24" s="18" t="s">
        <v>4</v>
      </c>
    </row>
    <row r="25" spans="1:25">
      <c r="C25" s="18" t="s">
        <v>134</v>
      </c>
      <c r="D25" s="18">
        <v>5</v>
      </c>
      <c r="E25" s="18">
        <v>2</v>
      </c>
      <c r="F25" s="18">
        <v>3</v>
      </c>
      <c r="G25" s="18">
        <v>2</v>
      </c>
      <c r="H25" s="18">
        <v>2</v>
      </c>
      <c r="I25" s="18">
        <v>4</v>
      </c>
      <c r="J25" s="18">
        <v>5</v>
      </c>
      <c r="K25" s="18">
        <v>3</v>
      </c>
      <c r="L25" s="18">
        <v>3</v>
      </c>
      <c r="M25" s="18">
        <v>2</v>
      </c>
      <c r="N25" s="18">
        <v>2</v>
      </c>
      <c r="O25" s="18">
        <v>5</v>
      </c>
      <c r="P25" s="18">
        <v>1</v>
      </c>
      <c r="Q25" s="18">
        <v>3</v>
      </c>
      <c r="R25" s="18">
        <v>4</v>
      </c>
      <c r="S25" s="18">
        <v>2</v>
      </c>
      <c r="T25" s="18">
        <v>3</v>
      </c>
      <c r="U25" s="18">
        <v>8</v>
      </c>
      <c r="V25" s="18">
        <v>3</v>
      </c>
      <c r="W25" s="18">
        <v>6</v>
      </c>
    </row>
    <row r="26" spans="1:25">
      <c r="C26" s="18" t="s">
        <v>133</v>
      </c>
      <c r="D26" s="18">
        <v>6</v>
      </c>
      <c r="E26" s="18">
        <v>3</v>
      </c>
      <c r="F26" s="18">
        <v>6</v>
      </c>
      <c r="G26" s="18">
        <v>3</v>
      </c>
      <c r="H26" s="18">
        <v>7</v>
      </c>
      <c r="I26" s="18">
        <v>3</v>
      </c>
      <c r="J26" s="18">
        <v>2</v>
      </c>
      <c r="K26" s="18">
        <v>3</v>
      </c>
      <c r="L26" s="18">
        <v>2</v>
      </c>
      <c r="M26" s="18">
        <v>5</v>
      </c>
      <c r="N26" s="18">
        <v>2</v>
      </c>
      <c r="O26" s="18">
        <v>2</v>
      </c>
      <c r="P26" s="18">
        <v>8</v>
      </c>
      <c r="Q26" s="18">
        <v>4</v>
      </c>
      <c r="R26" s="18">
        <v>4</v>
      </c>
      <c r="S26" s="18">
        <v>4</v>
      </c>
      <c r="T26" s="18">
        <v>5</v>
      </c>
      <c r="U26" s="18">
        <v>2</v>
      </c>
      <c r="V26" s="18">
        <v>4</v>
      </c>
      <c r="W26" s="18">
        <v>3</v>
      </c>
    </row>
    <row r="27" spans="1:25">
      <c r="C27" s="18" t="s">
        <v>132</v>
      </c>
      <c r="D27" s="18">
        <v>4</v>
      </c>
      <c r="E27" s="18">
        <v>3</v>
      </c>
      <c r="F27" s="18">
        <v>1</v>
      </c>
      <c r="G27" s="18">
        <v>4</v>
      </c>
      <c r="H27" s="18">
        <v>4</v>
      </c>
      <c r="I27" s="18">
        <v>1</v>
      </c>
      <c r="J27" s="18">
        <v>4</v>
      </c>
      <c r="K27" s="18">
        <v>3</v>
      </c>
      <c r="L27" s="18">
        <v>3</v>
      </c>
      <c r="M27" s="18">
        <v>4</v>
      </c>
      <c r="N27" s="18">
        <v>3</v>
      </c>
      <c r="O27" s="18">
        <v>5</v>
      </c>
      <c r="P27" s="18">
        <v>2</v>
      </c>
      <c r="Q27" s="18">
        <v>2</v>
      </c>
      <c r="R27" s="18">
        <v>6</v>
      </c>
      <c r="S27" s="18">
        <v>4</v>
      </c>
      <c r="T27" s="18">
        <v>8</v>
      </c>
      <c r="U27" s="18">
        <v>3</v>
      </c>
      <c r="V27" s="18">
        <v>5</v>
      </c>
      <c r="W27" s="18">
        <v>0</v>
      </c>
    </row>
    <row r="28" spans="1:25">
      <c r="X28" s="18">
        <f>SUM(D25:W27)/60</f>
        <v>3.5833333333333335</v>
      </c>
      <c r="Y28" s="18">
        <f>STDEV(D25:W27)/SQRT(60)</f>
        <v>0.22585889633710235</v>
      </c>
    </row>
    <row r="29" spans="1:25">
      <c r="A29" s="18" t="s">
        <v>138</v>
      </c>
      <c r="B29" s="18" t="s">
        <v>136</v>
      </c>
    </row>
    <row r="30" spans="1:25">
      <c r="C30" s="18" t="s">
        <v>134</v>
      </c>
      <c r="D30" s="18">
        <v>7</v>
      </c>
      <c r="E30" s="18">
        <v>6</v>
      </c>
      <c r="F30" s="18">
        <v>2</v>
      </c>
      <c r="G30" s="18">
        <v>5</v>
      </c>
      <c r="H30" s="18">
        <v>4</v>
      </c>
      <c r="I30" s="18">
        <v>3</v>
      </c>
      <c r="J30" s="18">
        <v>7</v>
      </c>
      <c r="K30" s="18">
        <v>7</v>
      </c>
      <c r="L30" s="18">
        <v>8</v>
      </c>
      <c r="M30" s="18">
        <v>11</v>
      </c>
      <c r="N30" s="18">
        <v>11</v>
      </c>
      <c r="O30" s="18">
        <v>4</v>
      </c>
      <c r="P30" s="18">
        <v>3</v>
      </c>
      <c r="Q30" s="18">
        <v>2</v>
      </c>
      <c r="R30" s="18">
        <v>2</v>
      </c>
      <c r="S30" s="18">
        <v>4</v>
      </c>
      <c r="T30" s="18">
        <v>4</v>
      </c>
      <c r="U30" s="18">
        <v>1</v>
      </c>
      <c r="V30" s="18">
        <v>4</v>
      </c>
      <c r="W30" s="18">
        <v>2</v>
      </c>
    </row>
    <row r="31" spans="1:25">
      <c r="C31" s="18" t="s">
        <v>133</v>
      </c>
      <c r="D31" s="18">
        <v>5</v>
      </c>
      <c r="E31" s="18">
        <v>3</v>
      </c>
      <c r="F31" s="18">
        <v>6</v>
      </c>
      <c r="G31" s="18">
        <v>1</v>
      </c>
      <c r="H31" s="18">
        <v>5</v>
      </c>
      <c r="I31" s="18">
        <v>2</v>
      </c>
      <c r="J31" s="18">
        <v>9</v>
      </c>
      <c r="K31" s="18">
        <v>5</v>
      </c>
      <c r="L31" s="18">
        <v>2</v>
      </c>
      <c r="M31" s="18">
        <v>1</v>
      </c>
      <c r="N31" s="18">
        <v>6</v>
      </c>
      <c r="O31" s="18">
        <v>2</v>
      </c>
      <c r="P31" s="18">
        <v>3</v>
      </c>
      <c r="Q31" s="18">
        <v>4</v>
      </c>
      <c r="R31" s="18">
        <v>6</v>
      </c>
      <c r="S31" s="18">
        <v>9</v>
      </c>
      <c r="T31" s="18">
        <v>4</v>
      </c>
      <c r="U31" s="18">
        <v>11</v>
      </c>
      <c r="V31" s="18">
        <v>8</v>
      </c>
      <c r="W31" s="18">
        <v>8</v>
      </c>
    </row>
    <row r="32" spans="1:25">
      <c r="C32" s="18" t="s">
        <v>132</v>
      </c>
      <c r="D32" s="18">
        <v>5</v>
      </c>
      <c r="E32" s="18">
        <v>3</v>
      </c>
      <c r="F32" s="18">
        <v>5</v>
      </c>
      <c r="G32" s="18">
        <v>4</v>
      </c>
      <c r="H32" s="18">
        <v>5</v>
      </c>
      <c r="I32" s="18">
        <v>7</v>
      </c>
      <c r="J32" s="18">
        <v>6</v>
      </c>
      <c r="K32" s="18">
        <v>1</v>
      </c>
      <c r="L32" s="18">
        <v>7</v>
      </c>
      <c r="M32" s="18">
        <v>7</v>
      </c>
      <c r="N32" s="18">
        <v>8</v>
      </c>
      <c r="O32" s="18">
        <v>4</v>
      </c>
      <c r="P32" s="18">
        <v>8</v>
      </c>
      <c r="Q32" s="18">
        <v>6</v>
      </c>
      <c r="R32" s="18">
        <v>7</v>
      </c>
      <c r="S32" s="18">
        <v>7</v>
      </c>
      <c r="T32" s="18">
        <v>3</v>
      </c>
      <c r="U32" s="18">
        <v>3</v>
      </c>
      <c r="V32" s="18">
        <v>5</v>
      </c>
      <c r="W32" s="18">
        <v>5</v>
      </c>
    </row>
    <row r="33" spans="1:25">
      <c r="X33" s="18">
        <f>SUM(D30:W32)/60</f>
        <v>5.05</v>
      </c>
      <c r="Y33" s="18">
        <f>STDEV(D30:W32)/SQRT(60)</f>
        <v>0.33057474346499782</v>
      </c>
    </row>
    <row r="34" spans="1:25">
      <c r="A34" s="18" t="s">
        <v>138</v>
      </c>
      <c r="B34" s="18" t="s">
        <v>4</v>
      </c>
    </row>
    <row r="35" spans="1:25">
      <c r="C35" s="18" t="s">
        <v>134</v>
      </c>
      <c r="D35" s="18">
        <v>6</v>
      </c>
      <c r="E35" s="18">
        <v>2</v>
      </c>
      <c r="F35" s="18">
        <v>4</v>
      </c>
      <c r="G35" s="18">
        <v>3</v>
      </c>
      <c r="H35" s="18">
        <v>3</v>
      </c>
      <c r="I35" s="18">
        <v>6</v>
      </c>
      <c r="J35" s="18">
        <v>3</v>
      </c>
      <c r="K35" s="18">
        <v>3</v>
      </c>
      <c r="L35" s="18">
        <v>3</v>
      </c>
      <c r="M35" s="18">
        <v>3</v>
      </c>
      <c r="N35" s="18">
        <v>5</v>
      </c>
      <c r="O35" s="18">
        <v>5</v>
      </c>
      <c r="P35" s="18">
        <v>3</v>
      </c>
      <c r="Q35" s="18">
        <v>4</v>
      </c>
      <c r="R35" s="18">
        <v>9</v>
      </c>
      <c r="S35" s="18">
        <v>7</v>
      </c>
      <c r="T35" s="18">
        <v>2</v>
      </c>
      <c r="U35" s="18">
        <v>1</v>
      </c>
      <c r="V35" s="18">
        <v>4</v>
      </c>
      <c r="W35" s="18">
        <v>7</v>
      </c>
    </row>
    <row r="36" spans="1:25">
      <c r="C36" s="18" t="s">
        <v>133</v>
      </c>
      <c r="D36" s="18">
        <v>3</v>
      </c>
      <c r="E36" s="18">
        <v>2</v>
      </c>
      <c r="F36" s="18">
        <v>2</v>
      </c>
      <c r="G36" s="18">
        <v>3</v>
      </c>
      <c r="H36" s="18">
        <v>5</v>
      </c>
      <c r="I36" s="18">
        <v>5</v>
      </c>
      <c r="J36" s="18">
        <v>2</v>
      </c>
      <c r="K36" s="18">
        <v>4</v>
      </c>
      <c r="L36" s="18">
        <v>2</v>
      </c>
      <c r="M36" s="18">
        <v>9</v>
      </c>
      <c r="N36" s="18">
        <v>2</v>
      </c>
      <c r="O36" s="18">
        <v>4</v>
      </c>
      <c r="P36" s="18">
        <v>3</v>
      </c>
      <c r="Q36" s="18">
        <v>3</v>
      </c>
      <c r="R36" s="18">
        <v>1</v>
      </c>
      <c r="S36" s="18">
        <v>2</v>
      </c>
      <c r="T36" s="18">
        <v>2</v>
      </c>
      <c r="U36" s="18">
        <v>8</v>
      </c>
      <c r="V36" s="18">
        <v>3</v>
      </c>
      <c r="W36" s="18">
        <v>1</v>
      </c>
    </row>
    <row r="37" spans="1:25">
      <c r="C37" s="18" t="s">
        <v>132</v>
      </c>
      <c r="D37" s="18">
        <v>8</v>
      </c>
      <c r="E37" s="18">
        <v>5</v>
      </c>
      <c r="F37" s="18">
        <v>12</v>
      </c>
      <c r="G37" s="18">
        <v>5</v>
      </c>
      <c r="H37" s="18">
        <v>4</v>
      </c>
      <c r="I37" s="18">
        <v>3</v>
      </c>
      <c r="J37" s="18">
        <v>10</v>
      </c>
      <c r="K37" s="18">
        <v>3</v>
      </c>
      <c r="L37" s="18">
        <v>4</v>
      </c>
      <c r="M37" s="18">
        <v>1</v>
      </c>
      <c r="N37" s="18">
        <v>8</v>
      </c>
      <c r="O37" s="18">
        <v>14</v>
      </c>
      <c r="P37" s="18">
        <v>9</v>
      </c>
      <c r="Q37" s="18">
        <v>5</v>
      </c>
      <c r="R37" s="18">
        <v>5</v>
      </c>
      <c r="S37" s="18">
        <v>2</v>
      </c>
      <c r="T37" s="18">
        <v>4</v>
      </c>
      <c r="U37" s="18">
        <v>5</v>
      </c>
      <c r="V37" s="18">
        <v>2</v>
      </c>
      <c r="W37" s="18">
        <v>5</v>
      </c>
    </row>
    <row r="38" spans="1:25">
      <c r="X38" s="18">
        <f>SUM(D35:W37)/60</f>
        <v>4.3833333333333337</v>
      </c>
      <c r="Y38" s="18">
        <f>STDEV(D35:W37)/SQRT(60)</f>
        <v>0.35422523610094769</v>
      </c>
    </row>
    <row r="39" spans="1:25">
      <c r="A39" s="18" t="s">
        <v>137</v>
      </c>
      <c r="B39" s="18" t="s">
        <v>136</v>
      </c>
    </row>
    <row r="40" spans="1:25">
      <c r="C40" s="18" t="s">
        <v>134</v>
      </c>
      <c r="D40" s="18">
        <v>5</v>
      </c>
      <c r="E40" s="18">
        <v>2</v>
      </c>
      <c r="F40" s="18">
        <v>3</v>
      </c>
      <c r="G40" s="18">
        <v>2</v>
      </c>
      <c r="H40" s="18">
        <v>2</v>
      </c>
      <c r="I40" s="18">
        <v>6</v>
      </c>
      <c r="J40" s="18">
        <v>4</v>
      </c>
      <c r="K40" s="18">
        <v>4</v>
      </c>
      <c r="L40" s="18">
        <v>2</v>
      </c>
      <c r="M40" s="18">
        <v>2</v>
      </c>
      <c r="N40" s="18">
        <v>3</v>
      </c>
      <c r="O40" s="18">
        <v>1</v>
      </c>
      <c r="P40" s="18">
        <v>10</v>
      </c>
      <c r="Q40" s="18">
        <v>9</v>
      </c>
      <c r="R40" s="18">
        <v>3</v>
      </c>
      <c r="S40" s="18">
        <v>3</v>
      </c>
      <c r="T40" s="18">
        <v>2</v>
      </c>
      <c r="U40" s="18">
        <v>4</v>
      </c>
      <c r="V40" s="18">
        <v>2</v>
      </c>
      <c r="W40" s="18">
        <v>0</v>
      </c>
    </row>
    <row r="41" spans="1:25">
      <c r="C41" s="18" t="s">
        <v>133</v>
      </c>
      <c r="D41" s="18">
        <v>3</v>
      </c>
      <c r="E41" s="18">
        <v>3</v>
      </c>
      <c r="F41" s="18">
        <v>4</v>
      </c>
      <c r="G41" s="18">
        <v>4</v>
      </c>
      <c r="H41" s="18">
        <v>2</v>
      </c>
      <c r="I41" s="18">
        <v>1</v>
      </c>
      <c r="J41" s="18">
        <v>5</v>
      </c>
      <c r="K41" s="18">
        <v>4</v>
      </c>
      <c r="L41" s="18">
        <v>7</v>
      </c>
      <c r="M41" s="18">
        <v>8</v>
      </c>
      <c r="N41" s="18">
        <v>4</v>
      </c>
      <c r="O41" s="18">
        <v>4</v>
      </c>
      <c r="P41" s="18">
        <v>1</v>
      </c>
      <c r="Q41" s="18">
        <v>1</v>
      </c>
      <c r="R41" s="18">
        <v>3</v>
      </c>
      <c r="S41" s="18">
        <v>4</v>
      </c>
      <c r="T41" s="18">
        <v>3</v>
      </c>
      <c r="U41" s="18">
        <v>6</v>
      </c>
      <c r="V41" s="18">
        <v>3</v>
      </c>
      <c r="W41" s="18">
        <v>3</v>
      </c>
    </row>
    <row r="42" spans="1:25">
      <c r="C42" s="18" t="s">
        <v>132</v>
      </c>
      <c r="D42" s="18">
        <v>2</v>
      </c>
      <c r="E42" s="18">
        <v>6</v>
      </c>
      <c r="F42" s="18">
        <v>4</v>
      </c>
      <c r="G42" s="18">
        <v>3</v>
      </c>
      <c r="H42" s="18">
        <v>4</v>
      </c>
      <c r="I42" s="18">
        <v>4</v>
      </c>
      <c r="J42" s="18">
        <v>3</v>
      </c>
      <c r="K42" s="18">
        <v>1</v>
      </c>
      <c r="L42" s="18">
        <v>3</v>
      </c>
      <c r="M42" s="18">
        <v>4</v>
      </c>
      <c r="N42" s="18">
        <v>6</v>
      </c>
      <c r="O42" s="18">
        <v>1</v>
      </c>
      <c r="P42" s="18">
        <v>9</v>
      </c>
      <c r="Q42" s="18">
        <v>4</v>
      </c>
      <c r="R42" s="18">
        <v>5</v>
      </c>
      <c r="S42" s="18">
        <v>3</v>
      </c>
      <c r="T42" s="18">
        <v>4</v>
      </c>
      <c r="U42" s="18">
        <v>4</v>
      </c>
      <c r="V42" s="18">
        <v>8</v>
      </c>
      <c r="W42" s="18">
        <v>1</v>
      </c>
    </row>
    <row r="43" spans="1:25">
      <c r="X43" s="18">
        <f>SUM(D40:W42)/60</f>
        <v>3.6833333333333331</v>
      </c>
      <c r="Y43" s="18">
        <f>STDEV(D40:W42)/SQRT(60)</f>
        <v>0.27565194080042921</v>
      </c>
    </row>
    <row r="44" spans="1:25">
      <c r="A44" s="18" t="s">
        <v>137</v>
      </c>
      <c r="B44" s="18" t="s">
        <v>4</v>
      </c>
    </row>
    <row r="45" spans="1:25">
      <c r="C45" s="18" t="s">
        <v>134</v>
      </c>
      <c r="D45" s="18">
        <v>6</v>
      </c>
      <c r="E45" s="18">
        <v>3</v>
      </c>
      <c r="F45" s="18">
        <v>1</v>
      </c>
      <c r="G45" s="18">
        <v>3</v>
      </c>
      <c r="H45" s="18">
        <v>4</v>
      </c>
      <c r="I45" s="18">
        <v>4</v>
      </c>
      <c r="J45" s="18">
        <v>4</v>
      </c>
      <c r="K45" s="18">
        <v>2</v>
      </c>
      <c r="L45" s="18">
        <v>3</v>
      </c>
      <c r="M45" s="18">
        <v>3</v>
      </c>
      <c r="N45" s="18">
        <v>2</v>
      </c>
      <c r="O45" s="18">
        <v>2</v>
      </c>
      <c r="P45" s="18">
        <v>5</v>
      </c>
      <c r="Q45" s="18">
        <v>3</v>
      </c>
      <c r="R45" s="18">
        <v>1</v>
      </c>
      <c r="S45" s="18">
        <v>1</v>
      </c>
      <c r="T45" s="18">
        <v>4</v>
      </c>
      <c r="U45" s="18">
        <v>3</v>
      </c>
      <c r="V45" s="18">
        <v>0</v>
      </c>
      <c r="W45" s="18">
        <v>0</v>
      </c>
    </row>
    <row r="46" spans="1:25">
      <c r="C46" s="18" t="s">
        <v>133</v>
      </c>
      <c r="D46" s="18">
        <v>4</v>
      </c>
      <c r="E46" s="18">
        <v>2</v>
      </c>
      <c r="F46" s="18">
        <v>6</v>
      </c>
      <c r="G46" s="18">
        <v>3</v>
      </c>
      <c r="H46" s="18">
        <v>4</v>
      </c>
      <c r="I46" s="18">
        <v>4</v>
      </c>
      <c r="J46" s="18">
        <v>1</v>
      </c>
      <c r="K46" s="18">
        <v>2</v>
      </c>
      <c r="L46" s="18">
        <v>5</v>
      </c>
      <c r="M46" s="18">
        <v>2</v>
      </c>
      <c r="N46" s="18">
        <v>6</v>
      </c>
      <c r="O46" s="18">
        <v>4</v>
      </c>
      <c r="P46" s="18">
        <v>4</v>
      </c>
      <c r="Q46" s="18">
        <v>4</v>
      </c>
      <c r="R46" s="18">
        <v>4</v>
      </c>
      <c r="S46" s="18">
        <v>5</v>
      </c>
      <c r="T46" s="18">
        <v>4</v>
      </c>
      <c r="U46" s="18">
        <v>7</v>
      </c>
      <c r="V46" s="18">
        <v>3</v>
      </c>
      <c r="W46" s="18">
        <v>5</v>
      </c>
    </row>
    <row r="47" spans="1:25">
      <c r="C47" s="18" t="s">
        <v>132</v>
      </c>
      <c r="D47" s="18">
        <v>8</v>
      </c>
      <c r="E47" s="18">
        <v>6</v>
      </c>
      <c r="F47" s="18">
        <v>1</v>
      </c>
      <c r="G47" s="18">
        <v>2</v>
      </c>
      <c r="H47" s="18">
        <v>4</v>
      </c>
      <c r="I47" s="18">
        <v>2</v>
      </c>
      <c r="J47" s="18">
        <v>5</v>
      </c>
      <c r="K47" s="18">
        <v>3</v>
      </c>
      <c r="L47" s="18">
        <v>1</v>
      </c>
      <c r="M47" s="18">
        <v>4</v>
      </c>
      <c r="N47" s="18">
        <v>2</v>
      </c>
      <c r="O47" s="18">
        <v>1</v>
      </c>
      <c r="P47" s="18">
        <v>1</v>
      </c>
      <c r="Q47" s="18">
        <v>6</v>
      </c>
      <c r="R47" s="18">
        <v>1</v>
      </c>
      <c r="S47" s="18">
        <v>3</v>
      </c>
      <c r="T47" s="18">
        <v>1</v>
      </c>
      <c r="U47" s="18">
        <v>1</v>
      </c>
      <c r="V47" s="18">
        <v>5</v>
      </c>
      <c r="W47" s="18">
        <v>0</v>
      </c>
    </row>
    <row r="48" spans="1:25">
      <c r="X48" s="18">
        <f>SUM(D45:W47)/60</f>
        <v>3.1666666666666665</v>
      </c>
      <c r="Y48" s="18">
        <f>STDEV(D45:W47)/SQRT(60)</f>
        <v>0.23907385647791796</v>
      </c>
    </row>
    <row r="49" spans="1:25">
      <c r="A49" s="18" t="s">
        <v>135</v>
      </c>
      <c r="B49" s="18" t="s">
        <v>136</v>
      </c>
    </row>
    <row r="50" spans="1:25">
      <c r="C50" s="18" t="s">
        <v>134</v>
      </c>
      <c r="D50" s="18">
        <v>4</v>
      </c>
      <c r="E50" s="18">
        <v>1</v>
      </c>
      <c r="F50" s="18">
        <v>2</v>
      </c>
      <c r="G50" s="18">
        <v>1</v>
      </c>
      <c r="H50" s="18">
        <v>3</v>
      </c>
      <c r="I50" s="18">
        <v>1</v>
      </c>
      <c r="J50" s="18">
        <v>3</v>
      </c>
      <c r="K50" s="18">
        <v>1</v>
      </c>
      <c r="L50" s="18">
        <v>1</v>
      </c>
      <c r="M50" s="18">
        <v>1</v>
      </c>
      <c r="N50" s="18">
        <v>2</v>
      </c>
      <c r="O50" s="18">
        <v>2</v>
      </c>
      <c r="P50" s="18">
        <v>3</v>
      </c>
      <c r="Q50" s="18">
        <v>2</v>
      </c>
      <c r="R50" s="18">
        <v>2</v>
      </c>
      <c r="S50" s="18">
        <v>1</v>
      </c>
      <c r="T50" s="18">
        <v>0</v>
      </c>
      <c r="U50" s="18">
        <v>0</v>
      </c>
      <c r="V50" s="18">
        <v>0</v>
      </c>
      <c r="W50" s="18">
        <v>0</v>
      </c>
    </row>
    <row r="51" spans="1:25">
      <c r="C51" s="18" t="s">
        <v>133</v>
      </c>
      <c r="D51" s="18">
        <v>1</v>
      </c>
      <c r="E51" s="18">
        <v>2</v>
      </c>
      <c r="F51" s="18">
        <v>2</v>
      </c>
      <c r="G51" s="18">
        <v>2</v>
      </c>
      <c r="H51" s="18">
        <v>1</v>
      </c>
      <c r="I51" s="18">
        <v>1</v>
      </c>
      <c r="J51" s="18">
        <v>1</v>
      </c>
      <c r="K51" s="18">
        <v>1</v>
      </c>
      <c r="L51" s="18">
        <v>2</v>
      </c>
      <c r="M51" s="18">
        <v>2</v>
      </c>
      <c r="N51" s="18">
        <v>3</v>
      </c>
      <c r="O51" s="18">
        <v>4</v>
      </c>
      <c r="P51" s="18">
        <v>1</v>
      </c>
      <c r="Q51" s="18">
        <v>3</v>
      </c>
      <c r="R51" s="18">
        <v>1</v>
      </c>
      <c r="S51" s="18">
        <v>3</v>
      </c>
      <c r="T51" s="18">
        <v>1</v>
      </c>
      <c r="U51" s="18">
        <v>0</v>
      </c>
      <c r="V51" s="18">
        <v>0</v>
      </c>
      <c r="W51" s="18">
        <v>0</v>
      </c>
    </row>
    <row r="52" spans="1:25">
      <c r="C52" s="18" t="s">
        <v>132</v>
      </c>
      <c r="D52" s="18">
        <v>1</v>
      </c>
      <c r="E52" s="18">
        <v>2</v>
      </c>
      <c r="F52" s="18">
        <v>1</v>
      </c>
      <c r="G52" s="18">
        <v>3</v>
      </c>
      <c r="H52" s="18">
        <v>2</v>
      </c>
      <c r="I52" s="18">
        <v>3</v>
      </c>
      <c r="J52" s="18">
        <v>2</v>
      </c>
      <c r="K52" s="18">
        <v>3</v>
      </c>
      <c r="L52" s="18">
        <v>1</v>
      </c>
      <c r="M52" s="18">
        <v>1</v>
      </c>
      <c r="N52" s="18">
        <v>3</v>
      </c>
      <c r="O52" s="18">
        <v>5</v>
      </c>
      <c r="P52" s="18">
        <v>2</v>
      </c>
      <c r="Q52" s="18">
        <v>3</v>
      </c>
      <c r="R52" s="18">
        <v>3</v>
      </c>
      <c r="S52" s="18">
        <v>2</v>
      </c>
      <c r="T52" s="18">
        <v>2</v>
      </c>
      <c r="U52" s="18">
        <v>1</v>
      </c>
      <c r="V52" s="18">
        <v>0</v>
      </c>
      <c r="W52" s="18">
        <v>0</v>
      </c>
    </row>
    <row r="53" spans="1:25">
      <c r="X53" s="18">
        <f>SUM(D50:W52)/60</f>
        <v>1.6833333333333333</v>
      </c>
      <c r="Y53" s="18">
        <f>STDEV(D50:W52)/SQRT(60)</f>
        <v>0.14937093453166356</v>
      </c>
    </row>
    <row r="54" spans="1:25">
      <c r="A54" s="18" t="s">
        <v>135</v>
      </c>
      <c r="B54" s="18" t="s">
        <v>4</v>
      </c>
    </row>
    <row r="55" spans="1:25">
      <c r="C55" s="18" t="s">
        <v>134</v>
      </c>
      <c r="D55" s="18">
        <v>1</v>
      </c>
      <c r="E55" s="18">
        <v>3</v>
      </c>
      <c r="F55" s="18">
        <v>2</v>
      </c>
      <c r="G55" s="18">
        <v>1</v>
      </c>
      <c r="H55" s="18">
        <v>2</v>
      </c>
      <c r="I55" s="18">
        <v>2</v>
      </c>
      <c r="J55" s="18">
        <v>1</v>
      </c>
      <c r="K55" s="18">
        <v>3</v>
      </c>
      <c r="L55" s="18">
        <v>1</v>
      </c>
      <c r="M55" s="18">
        <v>2</v>
      </c>
      <c r="N55" s="18">
        <v>1</v>
      </c>
      <c r="O55" s="18">
        <v>1</v>
      </c>
      <c r="P55" s="18">
        <v>2</v>
      </c>
      <c r="Q55" s="18">
        <v>2</v>
      </c>
      <c r="R55" s="18">
        <v>1</v>
      </c>
      <c r="S55" s="18">
        <v>3</v>
      </c>
      <c r="T55" s="18">
        <v>0</v>
      </c>
      <c r="U55" s="18">
        <v>0</v>
      </c>
      <c r="V55" s="18">
        <v>0</v>
      </c>
      <c r="W55" s="18">
        <v>0</v>
      </c>
    </row>
    <row r="56" spans="1:25">
      <c r="C56" s="18" t="s">
        <v>133</v>
      </c>
      <c r="D56" s="18">
        <v>1</v>
      </c>
      <c r="E56" s="18">
        <v>1</v>
      </c>
      <c r="F56" s="18">
        <v>1</v>
      </c>
      <c r="G56" s="18">
        <v>3</v>
      </c>
      <c r="H56" s="18">
        <v>3</v>
      </c>
      <c r="I56" s="18">
        <v>5</v>
      </c>
      <c r="J56" s="18">
        <v>4</v>
      </c>
      <c r="K56" s="18">
        <v>1</v>
      </c>
      <c r="L56" s="18">
        <v>3</v>
      </c>
      <c r="M56" s="18">
        <v>1</v>
      </c>
      <c r="N56" s="18">
        <v>1</v>
      </c>
      <c r="O56" s="18">
        <v>3</v>
      </c>
      <c r="P56" s="18">
        <v>1</v>
      </c>
      <c r="Q56" s="18">
        <v>1</v>
      </c>
      <c r="R56" s="18">
        <v>0</v>
      </c>
      <c r="S56" s="18">
        <v>0</v>
      </c>
      <c r="T56" s="18">
        <v>0</v>
      </c>
      <c r="U56" s="18">
        <v>0</v>
      </c>
      <c r="V56" s="18">
        <v>0</v>
      </c>
      <c r="W56" s="18">
        <v>0</v>
      </c>
    </row>
    <row r="57" spans="1:25">
      <c r="C57" s="18" t="s">
        <v>132</v>
      </c>
      <c r="D57" s="18">
        <v>1</v>
      </c>
      <c r="E57" s="18">
        <v>3</v>
      </c>
      <c r="F57" s="18">
        <v>1</v>
      </c>
      <c r="G57" s="18">
        <v>2</v>
      </c>
      <c r="H57" s="18">
        <v>2</v>
      </c>
      <c r="I57" s="18">
        <v>2</v>
      </c>
      <c r="J57" s="18">
        <v>2</v>
      </c>
      <c r="K57" s="18">
        <v>2</v>
      </c>
      <c r="L57" s="18">
        <v>2</v>
      </c>
      <c r="M57" s="18">
        <v>2</v>
      </c>
      <c r="N57" s="18">
        <v>3</v>
      </c>
      <c r="O57" s="18">
        <v>1</v>
      </c>
      <c r="P57" s="18">
        <v>1</v>
      </c>
      <c r="Q57" s="18">
        <v>0</v>
      </c>
      <c r="R57" s="18">
        <v>0</v>
      </c>
      <c r="S57" s="18">
        <v>0</v>
      </c>
      <c r="T57" s="18">
        <v>0</v>
      </c>
      <c r="U57" s="18">
        <v>0</v>
      </c>
      <c r="V57" s="18">
        <v>0</v>
      </c>
      <c r="W57" s="18">
        <v>0</v>
      </c>
    </row>
    <row r="58" spans="1:25">
      <c r="X58" s="18">
        <f>SUM(D55:W57)/60</f>
        <v>1.35</v>
      </c>
      <c r="Y58" s="18">
        <f>STDEV(D55:W57)/SQRT(60)</f>
        <v>0.15372034186412956</v>
      </c>
    </row>
  </sheetData>
  <mergeCells count="1">
    <mergeCell ref="A3:B3"/>
  </mergeCells>
  <phoneticPr fontId="2"/>
  <pageMargins left="0.7" right="0.7" top="0.75" bottom="0.75" header="0.3" footer="0.3"/>
</worksheet>
</file>

<file path=xl/worksheets/sheet2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65AAD37-98E4-5B42-883C-0500AB26B25A}">
  <dimension ref="A1"/>
  <sheetViews>
    <sheetView workbookViewId="0">
      <selection activeCell="N41" sqref="N41"/>
    </sheetView>
  </sheetViews>
  <sheetFormatPr baseColWidth="10" defaultRowHeight="20"/>
  <sheetData/>
  <phoneticPr fontId="2"/>
  <pageMargins left="0.7" right="0.7" top="0.75" bottom="0.75" header="0.3" footer="0.3"/>
  <drawing r:id="rId1"/>
</worksheet>
</file>

<file path=xl/worksheets/sheet2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A429751-7BDE-ED4B-9F76-F0A0EA231318}">
  <dimension ref="A1"/>
  <sheetViews>
    <sheetView workbookViewId="0">
      <selection activeCell="I38" sqref="I38"/>
    </sheetView>
  </sheetViews>
  <sheetFormatPr baseColWidth="10" defaultRowHeight="20"/>
  <sheetData/>
  <phoneticPr fontId="2"/>
  <pageMargins left="0.7" right="0.7" top="0.75" bottom="0.75" header="0.3" footer="0.3"/>
  <drawing r:id="rId1"/>
</worksheet>
</file>

<file path=xl/worksheets/sheet2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184B620-AF90-4844-B184-D039A7336F66}">
  <dimension ref="A1"/>
  <sheetViews>
    <sheetView workbookViewId="0"/>
  </sheetViews>
  <sheetFormatPr baseColWidth="10" defaultRowHeight="20"/>
  <sheetData/>
  <phoneticPr fontId="2"/>
  <pageMargins left="0.7" right="0.7" top="0.75" bottom="0.75" header="0.3" footer="0.3"/>
  <drawing r:id="rId1"/>
</worksheet>
</file>

<file path=xl/worksheets/sheet3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5826D37-A9AE-3043-AA31-B3EA96F69391}">
  <dimension ref="A1"/>
  <sheetViews>
    <sheetView workbookViewId="0">
      <selection activeCell="R43" sqref="R43"/>
    </sheetView>
  </sheetViews>
  <sheetFormatPr baseColWidth="10" defaultRowHeight="20"/>
  <sheetData/>
  <phoneticPr fontId="2"/>
  <pageMargins left="0.7" right="0.7" top="0.75" bottom="0.75" header="0.3" footer="0.3"/>
  <drawing r:id="rId1"/>
</worksheet>
</file>

<file path=xl/worksheets/sheet3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1A730D0-08F7-CA40-87EA-9E00FF1903F0}">
  <dimension ref="A1"/>
  <sheetViews>
    <sheetView workbookViewId="0">
      <selection activeCell="P39" sqref="P39"/>
    </sheetView>
  </sheetViews>
  <sheetFormatPr baseColWidth="10" defaultRowHeight="20"/>
  <sheetData/>
  <phoneticPr fontId="2"/>
  <pageMargins left="0.7" right="0.7" top="0.75" bottom="0.75" header="0.3" footer="0.3"/>
  <drawing r:id="rId1"/>
</worksheet>
</file>

<file path=xl/worksheets/sheet3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D8E610C-91B1-0648-BB9C-D7509AA94696}">
  <dimension ref="A1:J46"/>
  <sheetViews>
    <sheetView topLeftCell="A7" workbookViewId="0">
      <selection activeCell="F46" sqref="F46"/>
    </sheetView>
  </sheetViews>
  <sheetFormatPr baseColWidth="10" defaultRowHeight="20"/>
  <sheetData>
    <row r="1" spans="1:10">
      <c r="B1" t="s">
        <v>83</v>
      </c>
      <c r="E1" t="s">
        <v>113</v>
      </c>
      <c r="H1" t="s">
        <v>112</v>
      </c>
    </row>
    <row r="2" spans="1:10">
      <c r="A2">
        <v>0</v>
      </c>
      <c r="B2">
        <v>1</v>
      </c>
      <c r="C2">
        <v>1</v>
      </c>
      <c r="D2">
        <v>1</v>
      </c>
      <c r="E2">
        <v>1</v>
      </c>
      <c r="F2">
        <v>1</v>
      </c>
      <c r="G2">
        <v>1</v>
      </c>
      <c r="H2">
        <v>1</v>
      </c>
      <c r="I2">
        <v>1</v>
      </c>
      <c r="J2">
        <v>1</v>
      </c>
    </row>
    <row r="3" spans="1:10">
      <c r="A3">
        <v>3</v>
      </c>
      <c r="B3">
        <v>0.59508532999999997</v>
      </c>
      <c r="C3">
        <v>0.55310935000000006</v>
      </c>
      <c r="D3">
        <v>0.74759527999999997</v>
      </c>
      <c r="E3">
        <v>0.66011978999999998</v>
      </c>
      <c r="F3">
        <v>0.70559050999999995</v>
      </c>
      <c r="G3">
        <v>0.91243366999999997</v>
      </c>
      <c r="H3">
        <v>0.22298362999999999</v>
      </c>
      <c r="I3">
        <v>0.48831834000000002</v>
      </c>
      <c r="J3">
        <v>0.32879138000000002</v>
      </c>
    </row>
    <row r="4" spans="1:10">
      <c r="A4">
        <v>6</v>
      </c>
      <c r="B4">
        <v>0.53043578999999996</v>
      </c>
      <c r="C4">
        <v>0.52421751999999999</v>
      </c>
      <c r="D4">
        <v>0.51933529</v>
      </c>
      <c r="E4">
        <v>0.52410124000000002</v>
      </c>
      <c r="F4">
        <v>0.50250768999999995</v>
      </c>
      <c r="G4">
        <v>0.67152743999999998</v>
      </c>
      <c r="H4">
        <v>0.16431198</v>
      </c>
      <c r="I4">
        <v>0.35755550000000003</v>
      </c>
      <c r="J4">
        <v>0.26400161</v>
      </c>
    </row>
    <row r="5" spans="1:10">
      <c r="A5">
        <v>9</v>
      </c>
      <c r="B5">
        <v>0.46441411999999999</v>
      </c>
      <c r="C5">
        <v>0.67120641000000003</v>
      </c>
      <c r="D5">
        <v>0.69362374999999998</v>
      </c>
      <c r="E5">
        <v>0.65832877000000001</v>
      </c>
      <c r="F5">
        <v>0.59701641999999999</v>
      </c>
      <c r="G5">
        <v>0.69698017999999995</v>
      </c>
      <c r="H5">
        <v>0.24515550999999999</v>
      </c>
      <c r="I5">
        <v>0.22323411000000001</v>
      </c>
      <c r="J5">
        <v>0.21665363000000001</v>
      </c>
    </row>
    <row r="6" spans="1:10">
      <c r="A6">
        <v>12</v>
      </c>
      <c r="B6">
        <v>1.01778704</v>
      </c>
      <c r="C6">
        <v>1.0248713599999999</v>
      </c>
      <c r="D6">
        <v>1.0684847399999999</v>
      </c>
      <c r="E6">
        <v>1.11318918</v>
      </c>
      <c r="F6">
        <v>1.1453908399999999</v>
      </c>
      <c r="G6">
        <v>1.4123184900000001</v>
      </c>
      <c r="H6">
        <v>0.26337131000000003</v>
      </c>
      <c r="I6">
        <v>0.16779712999999999</v>
      </c>
      <c r="J6">
        <v>0.26737801999999999</v>
      </c>
    </row>
    <row r="8" spans="1:10">
      <c r="A8" t="s">
        <v>67</v>
      </c>
    </row>
    <row r="9" spans="1:10">
      <c r="A9">
        <v>0</v>
      </c>
      <c r="B9">
        <f>AVERAGE(B2:D2)</f>
        <v>1</v>
      </c>
      <c r="E9">
        <f>AVERAGE(E2:G2)</f>
        <v>1</v>
      </c>
      <c r="H9">
        <f>AVERAGE(H2:J2)</f>
        <v>1</v>
      </c>
    </row>
    <row r="10" spans="1:10">
      <c r="A10">
        <v>3</v>
      </c>
      <c r="B10">
        <f>AVERAGE(B3:D3)</f>
        <v>0.63192998666666667</v>
      </c>
      <c r="E10">
        <f>AVERAGE(E3:G3)</f>
        <v>0.7593813233333333</v>
      </c>
      <c r="H10">
        <f>AVERAGE(H3:J3)</f>
        <v>0.34669778333333334</v>
      </c>
    </row>
    <row r="11" spans="1:10">
      <c r="A11">
        <v>6</v>
      </c>
      <c r="B11">
        <f>AVERAGE(B4:D4)</f>
        <v>0.52466286666666662</v>
      </c>
      <c r="E11">
        <f>AVERAGE(E4:G4)</f>
        <v>0.56604545666666672</v>
      </c>
      <c r="H11">
        <f>AVERAGE(H4:J4)</f>
        <v>0.26195636333333333</v>
      </c>
    </row>
    <row r="12" spans="1:10">
      <c r="A12">
        <v>9</v>
      </c>
      <c r="B12">
        <f>AVERAGE(B5:D5)</f>
        <v>0.60974809333333335</v>
      </c>
      <c r="E12">
        <f>AVERAGE(E5:G5)</f>
        <v>0.65077512333333332</v>
      </c>
      <c r="H12">
        <f>AVERAGE(H5:J5)</f>
        <v>0.22834774999999999</v>
      </c>
    </row>
    <row r="13" spans="1:10">
      <c r="A13">
        <v>12</v>
      </c>
      <c r="B13">
        <f>AVERAGE(B6:D6)</f>
        <v>1.0370477133333331</v>
      </c>
      <c r="E13">
        <f>AVERAGE(E6:G6)</f>
        <v>1.2236328366666667</v>
      </c>
      <c r="H13">
        <f>AVERAGE(H6:J6)</f>
        <v>0.23284881999999998</v>
      </c>
    </row>
    <row r="15" spans="1:10">
      <c r="A15" t="s">
        <v>66</v>
      </c>
    </row>
    <row r="16" spans="1:10">
      <c r="A16">
        <v>0</v>
      </c>
      <c r="B16">
        <f>_xlfn.STDEV.S(B2:D2)</f>
        <v>0</v>
      </c>
      <c r="E16">
        <f>_xlfn.STDEV.S(E2:G2)</f>
        <v>0</v>
      </c>
      <c r="H16">
        <f>_xlfn.STDEV.S(H2:J2)</f>
        <v>0</v>
      </c>
    </row>
    <row r="17" spans="1:8">
      <c r="A17">
        <v>3</v>
      </c>
      <c r="B17">
        <f>_xlfn.STDEV.S(B3:D3)</f>
        <v>0.10234422692880418</v>
      </c>
      <c r="E17">
        <f>_xlfn.STDEV.S(E3:G3)</f>
        <v>0.13448294393513152</v>
      </c>
      <c r="H17">
        <f>_xlfn.STDEV.S(H3:J3)</f>
        <v>0.13357060508565524</v>
      </c>
    </row>
    <row r="18" spans="1:8">
      <c r="A18">
        <v>6</v>
      </c>
      <c r="B18">
        <f>_xlfn.STDEV.S(B4:D4)</f>
        <v>5.5636341812373945E-3</v>
      </c>
      <c r="E18">
        <f>_xlfn.STDEV.S(E4:G4)</f>
        <v>9.1985906291946598E-2</v>
      </c>
      <c r="H18">
        <f>_xlfn.STDEV.S(H4:J4)</f>
        <v>9.6637993465009592E-2</v>
      </c>
    </row>
    <row r="19" spans="1:8">
      <c r="A19">
        <v>9</v>
      </c>
      <c r="B19">
        <f>_xlfn.STDEV.S(B5:D5)</f>
        <v>0.12636101905575697</v>
      </c>
      <c r="E19">
        <f>_xlfn.STDEV.S(E5:G5)</f>
        <v>5.040814925989677E-2</v>
      </c>
      <c r="H19">
        <f>_xlfn.STDEV.S(H5:J5)</f>
        <v>1.4923179166008819E-2</v>
      </c>
    </row>
    <row r="20" spans="1:8">
      <c r="A20">
        <v>12</v>
      </c>
      <c r="B20">
        <f>_xlfn.STDEV.S(B6:D6)</f>
        <v>2.7454724214534244E-2</v>
      </c>
      <c r="E20">
        <f>_xlfn.STDEV.S(E6:G6)</f>
        <v>0.16419787927089247</v>
      </c>
      <c r="H20">
        <f>_xlfn.STDEV.S(H6:J6)</f>
        <v>5.6372025066943436E-2</v>
      </c>
    </row>
    <row r="46" spans="6:6">
      <c r="F46" t="s">
        <v>131</v>
      </c>
    </row>
  </sheetData>
  <phoneticPr fontId="2"/>
  <pageMargins left="0.7" right="0.7" top="0.75" bottom="0.75" header="0.3" footer="0.3"/>
</worksheet>
</file>

<file path=xl/worksheets/sheet3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A160AD7-B78E-5647-8A84-C8AF277CF8C3}">
  <dimension ref="A1:Q8"/>
  <sheetViews>
    <sheetView workbookViewId="0">
      <selection activeCell="E15" sqref="E15"/>
    </sheetView>
  </sheetViews>
  <sheetFormatPr baseColWidth="10" defaultRowHeight="20"/>
  <sheetData>
    <row r="1" spans="1:17">
      <c r="B1" t="s">
        <v>117</v>
      </c>
      <c r="G1" t="s">
        <v>116</v>
      </c>
      <c r="K1" t="s">
        <v>115</v>
      </c>
      <c r="O1" t="s">
        <v>114</v>
      </c>
    </row>
    <row r="2" spans="1:17">
      <c r="B2" t="s">
        <v>81</v>
      </c>
      <c r="C2" t="s">
        <v>83</v>
      </c>
      <c r="D2" t="s">
        <v>79</v>
      </c>
      <c r="G2" t="s">
        <v>81</v>
      </c>
      <c r="H2" t="s">
        <v>83</v>
      </c>
      <c r="I2" t="s">
        <v>79</v>
      </c>
      <c r="K2" t="s">
        <v>81</v>
      </c>
      <c r="L2" t="s">
        <v>83</v>
      </c>
      <c r="M2" t="s">
        <v>79</v>
      </c>
      <c r="O2" t="s">
        <v>81</v>
      </c>
      <c r="P2" t="s">
        <v>83</v>
      </c>
      <c r="Q2" t="s">
        <v>79</v>
      </c>
    </row>
    <row r="3" spans="1:17">
      <c r="B3">
        <v>0.99356800999999995</v>
      </c>
      <c r="C3">
        <v>1.1409885799999999</v>
      </c>
      <c r="D3">
        <v>2.7855999999999999E-5</v>
      </c>
      <c r="G3">
        <v>1.12476895</v>
      </c>
      <c r="H3">
        <v>1.57849935</v>
      </c>
      <c r="I3">
        <v>2.8539E-4</v>
      </c>
      <c r="K3">
        <v>1.0183855100000001</v>
      </c>
      <c r="L3">
        <v>1.3361965600000001</v>
      </c>
      <c r="M3">
        <v>1.8233E-4</v>
      </c>
      <c r="O3">
        <v>0.99163701999999998</v>
      </c>
      <c r="P3">
        <v>0.70211345000000003</v>
      </c>
      <c r="Q3">
        <v>3.1343999999999997E-5</v>
      </c>
    </row>
    <row r="4" spans="1:17">
      <c r="B4">
        <v>0.87551626000000005</v>
      </c>
      <c r="C4">
        <v>1.01592769</v>
      </c>
      <c r="D4">
        <v>0</v>
      </c>
      <c r="G4">
        <v>1.05588306</v>
      </c>
      <c r="H4">
        <v>0.90656692000000005</v>
      </c>
      <c r="I4">
        <v>0</v>
      </c>
      <c r="K4">
        <v>0.73690562999999998</v>
      </c>
      <c r="L4">
        <v>0.84444463999999997</v>
      </c>
      <c r="M4">
        <v>0</v>
      </c>
      <c r="O4">
        <v>0.73052077999999998</v>
      </c>
      <c r="P4">
        <v>0.83161748000000002</v>
      </c>
      <c r="Q4">
        <v>0</v>
      </c>
    </row>
    <row r="5" spans="1:17">
      <c r="B5">
        <v>0.75536930999999996</v>
      </c>
      <c r="C5">
        <v>0.73407993000000005</v>
      </c>
      <c r="D5">
        <v>8.1788000000000004E-6</v>
      </c>
      <c r="G5">
        <v>0.93725038999999999</v>
      </c>
      <c r="H5">
        <v>0.78781173000000004</v>
      </c>
      <c r="I5">
        <v>1.4204E-5</v>
      </c>
      <c r="K5">
        <v>0.45218702</v>
      </c>
      <c r="L5">
        <v>0.58355783999999999</v>
      </c>
      <c r="M5">
        <v>0</v>
      </c>
      <c r="O5">
        <v>0.72406367999999999</v>
      </c>
      <c r="P5">
        <v>0.88448364000000002</v>
      </c>
      <c r="Q5">
        <v>1.19472E-3</v>
      </c>
    </row>
    <row r="7" spans="1:17" s="15" customFormat="1">
      <c r="A7" s="15" t="s">
        <v>67</v>
      </c>
      <c r="B7" s="15">
        <f>AVERAGE(B3:B5)</f>
        <v>0.87481785999999995</v>
      </c>
      <c r="C7" s="15">
        <f>AVERAGE(C3:C5)</f>
        <v>0.96366540000000001</v>
      </c>
      <c r="D7" s="15">
        <f>AVERAGE(D3:D5)</f>
        <v>1.20116E-5</v>
      </c>
      <c r="G7" s="15">
        <f>AVERAGE(G3:G5)</f>
        <v>1.0393008000000001</v>
      </c>
      <c r="H7" s="15">
        <f>AVERAGE(H3:H5)</f>
        <v>1.0909593333333334</v>
      </c>
      <c r="I7" s="15">
        <f>AVERAGE(I3:I5)</f>
        <v>9.9864666666666659E-5</v>
      </c>
      <c r="K7" s="15">
        <f>AVERAGE(K3:K5)</f>
        <v>0.73582605333333329</v>
      </c>
      <c r="L7" s="15">
        <f>AVERAGE(L3:L5)</f>
        <v>0.92139968000000005</v>
      </c>
      <c r="M7" s="15">
        <f>AVERAGE(M3:M5)</f>
        <v>6.0776666666666664E-5</v>
      </c>
      <c r="O7" s="15">
        <f>AVERAGE(O3:O5)</f>
        <v>0.81540716000000002</v>
      </c>
      <c r="P7" s="15">
        <f>AVERAGE(P3:P5)</f>
        <v>0.80607152333333332</v>
      </c>
      <c r="Q7" s="15">
        <f>AVERAGE(Q3:Q5)</f>
        <v>4.0868799999999999E-4</v>
      </c>
    </row>
    <row r="8" spans="1:17" s="15" customFormat="1">
      <c r="A8" s="15" t="s">
        <v>66</v>
      </c>
      <c r="B8" s="15">
        <f>_xlfn.STDEV.S(B3:B5)</f>
        <v>0.11910088577480289</v>
      </c>
      <c r="C8" s="15">
        <f>_xlfn.STDEV.S(C3:C5)</f>
        <v>0.20842785941000974</v>
      </c>
      <c r="D8" s="15">
        <f>_xlfn.STDEV.S(D3:D5)</f>
        <v>1.4318063796477511E-5</v>
      </c>
      <c r="G8" s="15">
        <f>_xlfn.STDEV.S(G3:G5)</f>
        <v>9.4852681017191603E-2</v>
      </c>
      <c r="H8" s="15">
        <f>_xlfn.STDEV.S(H3:H5)</f>
        <v>0.42637676962574345</v>
      </c>
      <c r="I8" s="15">
        <f>_xlfn.STDEV.S(I3:I5)</f>
        <v>1.6082653818736924E-4</v>
      </c>
      <c r="K8" s="15">
        <f>_xlfn.STDEV.S(K3:K5)</f>
        <v>0.28310078882600209</v>
      </c>
      <c r="L8" s="15">
        <f>_xlfn.STDEV.S(L3:L5)</f>
        <v>0.38217511607489657</v>
      </c>
      <c r="M8" s="15">
        <f>_xlfn.STDEV.S(M3:M5)</f>
        <v>1.0526827458134447E-4</v>
      </c>
      <c r="O8" s="15">
        <f>_xlfn.STDEV.S(O3:O5)</f>
        <v>0.15265368060357024</v>
      </c>
      <c r="P8" s="15">
        <f>_xlfn.STDEV.S(P3:P5)</f>
        <v>9.3830530621277178E-2</v>
      </c>
      <c r="Q8" s="15">
        <f>_xlfn.STDEV.S(Q3:Q5)</f>
        <v>6.8090406104825074E-4</v>
      </c>
    </row>
  </sheetData>
  <phoneticPr fontId="2"/>
  <pageMargins left="0.7" right="0.7" top="0.75" bottom="0.75" header="0.3" footer="0.3"/>
</worksheet>
</file>

<file path=xl/worksheets/sheet3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131C18B-7164-DD49-B3E9-210C7F8C1185}">
  <dimension ref="A1:F47"/>
  <sheetViews>
    <sheetView topLeftCell="A25" workbookViewId="0">
      <selection activeCell="P68" sqref="P68"/>
    </sheetView>
  </sheetViews>
  <sheetFormatPr baseColWidth="10" defaultRowHeight="20"/>
  <sheetData>
    <row r="1" spans="1:6">
      <c r="B1" t="s">
        <v>4</v>
      </c>
      <c r="E1" t="s">
        <v>130</v>
      </c>
    </row>
    <row r="2" spans="1:6">
      <c r="B2" t="s">
        <v>129</v>
      </c>
      <c r="C2" t="s">
        <v>128</v>
      </c>
      <c r="E2" t="s">
        <v>129</v>
      </c>
      <c r="F2" t="s">
        <v>128</v>
      </c>
    </row>
    <row r="3" spans="1:6">
      <c r="A3">
        <v>0</v>
      </c>
      <c r="B3">
        <v>0.16828779999999999</v>
      </c>
      <c r="C3">
        <v>0.11417558</v>
      </c>
      <c r="E3">
        <v>0.28416295000000003</v>
      </c>
      <c r="F3">
        <v>0.19799781999999999</v>
      </c>
    </row>
    <row r="4" spans="1:6">
      <c r="A4">
        <v>3.3849999999999998E-2</v>
      </c>
      <c r="B4">
        <v>0.19164059</v>
      </c>
      <c r="C4">
        <v>0.11980758</v>
      </c>
      <c r="E4">
        <v>0.35205613000000002</v>
      </c>
      <c r="F4">
        <v>0.26707937999999998</v>
      </c>
    </row>
    <row r="5" spans="1:6">
      <c r="A5">
        <v>6.7710000000000006E-2</v>
      </c>
      <c r="B5">
        <v>0.23036019999999999</v>
      </c>
      <c r="C5">
        <v>0.13378941999999999</v>
      </c>
      <c r="E5">
        <v>0.42478212999999998</v>
      </c>
      <c r="F5">
        <v>0.34530643</v>
      </c>
    </row>
    <row r="6" spans="1:6">
      <c r="A6">
        <v>0.10156</v>
      </c>
      <c r="B6">
        <v>0.27371024999999999</v>
      </c>
      <c r="C6">
        <v>0.15407434</v>
      </c>
      <c r="E6">
        <v>0.49986107000000002</v>
      </c>
      <c r="F6">
        <v>0.42900282000000001</v>
      </c>
    </row>
    <row r="7" spans="1:6">
      <c r="A7">
        <v>0.13542000000000001</v>
      </c>
      <c r="B7">
        <v>0.33410919</v>
      </c>
      <c r="C7">
        <v>0.18850228999999999</v>
      </c>
      <c r="E7">
        <v>0.57311754999999998</v>
      </c>
      <c r="F7">
        <v>0.51276180999999998</v>
      </c>
    </row>
    <row r="8" spans="1:6">
      <c r="A8">
        <v>0.16927</v>
      </c>
      <c r="B8">
        <v>0.38186388999999998</v>
      </c>
      <c r="C8">
        <v>0.23285444999999999</v>
      </c>
      <c r="E8">
        <v>0.63883440999999996</v>
      </c>
      <c r="F8">
        <v>0.59135769000000005</v>
      </c>
    </row>
    <row r="9" spans="1:6">
      <c r="A9">
        <v>0.20311999999999999</v>
      </c>
      <c r="B9">
        <v>0.42758694000000003</v>
      </c>
      <c r="C9">
        <v>0.29114736000000002</v>
      </c>
      <c r="E9">
        <v>0.70102463000000004</v>
      </c>
      <c r="F9">
        <v>0.66051758000000005</v>
      </c>
    </row>
    <row r="10" spans="1:6">
      <c r="A10">
        <v>0.23698</v>
      </c>
      <c r="B10">
        <v>0.43526896999999998</v>
      </c>
      <c r="C10">
        <v>0.35200410999999998</v>
      </c>
      <c r="E10">
        <v>0.76235920000000001</v>
      </c>
      <c r="F10">
        <v>0.71711917999999997</v>
      </c>
    </row>
    <row r="11" spans="1:6">
      <c r="A11">
        <v>0.27083000000000002</v>
      </c>
      <c r="B11">
        <v>0.42656327999999999</v>
      </c>
      <c r="C11">
        <v>0.41962397000000001</v>
      </c>
      <c r="E11">
        <v>0.81583954999999997</v>
      </c>
      <c r="F11">
        <v>0.76032166999999995</v>
      </c>
    </row>
    <row r="12" spans="1:6">
      <c r="A12">
        <v>0.30469000000000002</v>
      </c>
      <c r="B12">
        <v>0.37983674000000001</v>
      </c>
      <c r="C12">
        <v>0.476072</v>
      </c>
      <c r="E12">
        <v>0.84445453000000004</v>
      </c>
      <c r="F12">
        <v>0.78991131999999997</v>
      </c>
    </row>
    <row r="13" spans="1:6">
      <c r="A13">
        <v>0.33854000000000001</v>
      </c>
      <c r="B13">
        <v>0.32262079999999999</v>
      </c>
      <c r="C13">
        <v>0.52841252999999999</v>
      </c>
      <c r="E13">
        <v>0.85434346999999999</v>
      </c>
      <c r="F13">
        <v>0.80643724999999999</v>
      </c>
    </row>
    <row r="14" spans="1:6">
      <c r="A14">
        <v>0.37240000000000001</v>
      </c>
      <c r="B14">
        <v>0.24936121999999999</v>
      </c>
      <c r="C14">
        <v>0.55810579000000005</v>
      </c>
      <c r="E14">
        <v>0.82942621999999999</v>
      </c>
      <c r="F14">
        <v>0.81084871000000003</v>
      </c>
    </row>
    <row r="15" spans="1:6">
      <c r="A15">
        <v>0.40625</v>
      </c>
      <c r="B15">
        <v>0.17772789999999999</v>
      </c>
      <c r="C15">
        <v>0.57522121000000004</v>
      </c>
      <c r="E15">
        <v>0.77483208999999997</v>
      </c>
      <c r="F15">
        <v>0.80356313000000001</v>
      </c>
    </row>
    <row r="16" spans="1:6">
      <c r="A16">
        <v>0.44009999999999999</v>
      </c>
      <c r="B16">
        <v>0.11723946</v>
      </c>
      <c r="C16">
        <v>0.57047216000000001</v>
      </c>
      <c r="E16">
        <v>0.70246626000000001</v>
      </c>
      <c r="F16">
        <v>0.78551424000000003</v>
      </c>
    </row>
    <row r="17" spans="1:6">
      <c r="A17">
        <v>0.47395999999999999</v>
      </c>
      <c r="B17">
        <v>6.866477E-2</v>
      </c>
      <c r="C17">
        <v>0.56399273000000005</v>
      </c>
      <c r="E17">
        <v>0.62529961999999994</v>
      </c>
      <c r="F17">
        <v>0.76129237000000005</v>
      </c>
    </row>
    <row r="18" spans="1:6">
      <c r="A18">
        <v>0.50780999999999998</v>
      </c>
      <c r="B18">
        <v>3.5620819999999997E-2</v>
      </c>
      <c r="C18">
        <v>0.54632632000000003</v>
      </c>
      <c r="E18">
        <v>0.55260231000000004</v>
      </c>
      <c r="F18">
        <v>0.73429381000000005</v>
      </c>
    </row>
    <row r="19" spans="1:6">
      <c r="A19">
        <v>0.54166999999999998</v>
      </c>
      <c r="B19">
        <v>2.251322E-2</v>
      </c>
      <c r="C19">
        <v>0.53537911000000005</v>
      </c>
      <c r="E19">
        <v>0.48920701</v>
      </c>
      <c r="F19">
        <v>0.70190286999999996</v>
      </c>
    </row>
    <row r="20" spans="1:6">
      <c r="A20">
        <v>0.57552000000000003</v>
      </c>
      <c r="B20">
        <v>3.2054760000000002E-2</v>
      </c>
      <c r="C20">
        <v>0.51980335</v>
      </c>
      <c r="E20">
        <v>0.43690211000000001</v>
      </c>
      <c r="F20">
        <v>0.66635831999999995</v>
      </c>
    </row>
    <row r="21" spans="1:6">
      <c r="A21">
        <v>0.60938000000000003</v>
      </c>
      <c r="B21">
        <v>6.9202749999999993E-2</v>
      </c>
      <c r="C21">
        <v>0.51272983999999999</v>
      </c>
      <c r="E21">
        <v>0.43772558</v>
      </c>
      <c r="F21">
        <v>0.63072225999999998</v>
      </c>
    </row>
    <row r="22" spans="1:6">
      <c r="A22">
        <v>0.64322999999999997</v>
      </c>
      <c r="B22">
        <v>0.14646197999999999</v>
      </c>
      <c r="C22">
        <v>0.50149178000000005</v>
      </c>
      <c r="E22">
        <v>0.48663645999999999</v>
      </c>
      <c r="F22">
        <v>0.59721181000000001</v>
      </c>
    </row>
    <row r="23" spans="1:6">
      <c r="A23">
        <v>0.67708000000000002</v>
      </c>
      <c r="B23">
        <v>0.25304047000000002</v>
      </c>
      <c r="C23">
        <v>0.49274056999999999</v>
      </c>
      <c r="E23">
        <v>0.56138376999999995</v>
      </c>
      <c r="F23">
        <v>0.56847890000000001</v>
      </c>
    </row>
    <row r="24" spans="1:6">
      <c r="A24">
        <v>0.71094000000000002</v>
      </c>
      <c r="B24">
        <v>0.38754717999999999</v>
      </c>
      <c r="C24">
        <v>0.47687435</v>
      </c>
      <c r="E24">
        <v>0.65298909999999999</v>
      </c>
      <c r="F24">
        <v>0.54532497000000002</v>
      </c>
    </row>
    <row r="25" spans="1:6">
      <c r="A25">
        <v>0.74478999999999995</v>
      </c>
      <c r="B25">
        <v>0.54038474000000003</v>
      </c>
      <c r="C25">
        <v>0.45777119999999999</v>
      </c>
      <c r="E25">
        <v>0.75085564000000005</v>
      </c>
      <c r="F25">
        <v>0.52660826999999999</v>
      </c>
    </row>
    <row r="26" spans="1:6">
      <c r="A26">
        <v>0.77864999999999995</v>
      </c>
      <c r="B26">
        <v>0.67409671999999998</v>
      </c>
      <c r="C26">
        <v>0.43254133</v>
      </c>
      <c r="E26">
        <v>0.84301826000000002</v>
      </c>
      <c r="F26">
        <v>0.51285687000000002</v>
      </c>
    </row>
    <row r="27" spans="1:6">
      <c r="A27">
        <v>0.8125</v>
      </c>
      <c r="B27">
        <v>0.78059120000000004</v>
      </c>
      <c r="C27">
        <v>0.40909489999999998</v>
      </c>
      <c r="E27">
        <v>0.91956579999999999</v>
      </c>
      <c r="F27">
        <v>0.50620425999999996</v>
      </c>
    </row>
    <row r="28" spans="1:6">
      <c r="A28">
        <v>0.84635000000000005</v>
      </c>
      <c r="B28">
        <v>0.81977023999999998</v>
      </c>
      <c r="C28">
        <v>0.43256407000000002</v>
      </c>
      <c r="E28">
        <v>0.97318760000000004</v>
      </c>
      <c r="F28">
        <v>0.50947851</v>
      </c>
    </row>
    <row r="29" spans="1:6">
      <c r="A29">
        <v>0.88021000000000005</v>
      </c>
      <c r="B29">
        <v>0.80295284</v>
      </c>
      <c r="C29">
        <v>0.55101312999999996</v>
      </c>
      <c r="E29">
        <v>1</v>
      </c>
      <c r="F29">
        <v>0.52323324999999998</v>
      </c>
    </row>
    <row r="30" spans="1:6">
      <c r="A30">
        <v>0.91405999999999998</v>
      </c>
      <c r="B30">
        <v>0.74522458000000003</v>
      </c>
      <c r="C30">
        <v>0.66946897000000005</v>
      </c>
      <c r="E30">
        <v>0.99819457</v>
      </c>
      <c r="F30">
        <v>0.54899500999999995</v>
      </c>
    </row>
    <row r="31" spans="1:6">
      <c r="A31">
        <v>0.94791999999999998</v>
      </c>
      <c r="B31">
        <v>0.67050030999999999</v>
      </c>
      <c r="C31">
        <v>0.77637235000000004</v>
      </c>
      <c r="E31">
        <v>0.96701707000000003</v>
      </c>
      <c r="F31">
        <v>0.58751189000000004</v>
      </c>
    </row>
    <row r="32" spans="1:6">
      <c r="A32">
        <v>0.98177000000000003</v>
      </c>
      <c r="B32">
        <v>0.58037514999999995</v>
      </c>
      <c r="C32">
        <v>0.85597635000000005</v>
      </c>
      <c r="E32">
        <v>0.90742785000000004</v>
      </c>
      <c r="F32">
        <v>0.63804916</v>
      </c>
    </row>
    <row r="33" spans="1:6">
      <c r="A33">
        <v>1.01562</v>
      </c>
      <c r="B33">
        <v>0.53001577</v>
      </c>
      <c r="C33">
        <v>0.89941645000000003</v>
      </c>
      <c r="E33">
        <v>0.82328329</v>
      </c>
      <c r="F33">
        <v>0.69833319999999999</v>
      </c>
    </row>
    <row r="34" spans="1:6">
      <c r="A34">
        <v>1.04948</v>
      </c>
      <c r="B34">
        <v>0.55777633999999998</v>
      </c>
      <c r="C34">
        <v>0.89852951999999997</v>
      </c>
      <c r="E34">
        <v>0.72165199000000002</v>
      </c>
      <c r="F34">
        <v>0.76455205000000004</v>
      </c>
    </row>
    <row r="35" spans="1:6">
      <c r="A35">
        <v>1.0833299999999999</v>
      </c>
      <c r="B35">
        <v>0.69771232999999999</v>
      </c>
      <c r="C35">
        <v>0.86946305999999995</v>
      </c>
      <c r="E35">
        <v>0.61154814999999996</v>
      </c>
      <c r="F35">
        <v>0.83151565999999999</v>
      </c>
    </row>
    <row r="36" spans="1:6">
      <c r="A36">
        <v>1.1171899999999999</v>
      </c>
      <c r="B36">
        <v>0.86822370000000004</v>
      </c>
      <c r="C36">
        <v>0.89127447999999998</v>
      </c>
      <c r="E36">
        <v>0.50227219999999995</v>
      </c>
      <c r="F36">
        <v>0.89348740999999998</v>
      </c>
    </row>
    <row r="37" spans="1:6">
      <c r="A37">
        <v>1.1510400000000001</v>
      </c>
      <c r="B37">
        <v>0.98170811999999996</v>
      </c>
      <c r="C37">
        <v>0.98123439000000001</v>
      </c>
      <c r="E37">
        <v>0.41750144</v>
      </c>
      <c r="F37">
        <v>0.94513944999999999</v>
      </c>
    </row>
    <row r="38" spans="1:6">
      <c r="A38">
        <v>1.1849000000000001</v>
      </c>
      <c r="B38">
        <v>1</v>
      </c>
      <c r="C38">
        <v>1</v>
      </c>
      <c r="E38">
        <v>0.38986304999999999</v>
      </c>
      <c r="F38">
        <v>0.98172161000000002</v>
      </c>
    </row>
    <row r="39" spans="1:6">
      <c r="A39">
        <v>1.21875</v>
      </c>
      <c r="B39">
        <v>0.92898219999999998</v>
      </c>
      <c r="C39">
        <v>0.95314942999999996</v>
      </c>
      <c r="E39">
        <v>0.36813088999999999</v>
      </c>
      <c r="F39">
        <v>1</v>
      </c>
    </row>
    <row r="40" spans="1:6">
      <c r="A40">
        <v>1.2525999999999999</v>
      </c>
      <c r="B40">
        <v>0.80879045000000005</v>
      </c>
      <c r="C40">
        <v>0.84273980999999998</v>
      </c>
      <c r="E40">
        <v>0.33879019999999999</v>
      </c>
      <c r="F40">
        <v>0.99738311999999996</v>
      </c>
    </row>
    <row r="41" spans="1:6">
      <c r="A41">
        <v>1.2864599999999999</v>
      </c>
      <c r="B41">
        <v>0.66420228000000003</v>
      </c>
      <c r="C41">
        <v>0.69857172999999995</v>
      </c>
      <c r="E41">
        <v>0.30443912000000001</v>
      </c>
      <c r="F41">
        <v>0.97289948999999998</v>
      </c>
    </row>
    <row r="42" spans="1:6">
      <c r="A42">
        <v>1.3203100000000001</v>
      </c>
      <c r="B42">
        <v>0.49219801000000002</v>
      </c>
      <c r="C42">
        <v>0.54081840000000003</v>
      </c>
      <c r="E42">
        <v>0.26854597000000002</v>
      </c>
      <c r="F42">
        <v>0.92658158000000002</v>
      </c>
    </row>
    <row r="43" spans="1:6">
      <c r="A43">
        <v>1.3541700000000001</v>
      </c>
      <c r="B43">
        <v>0.32179474000000002</v>
      </c>
      <c r="C43">
        <v>0.39147237000000001</v>
      </c>
      <c r="E43">
        <v>0.23479791</v>
      </c>
      <c r="F43">
        <v>0.85953531000000005</v>
      </c>
    </row>
    <row r="44" spans="1:6">
      <c r="A44">
        <v>1.38802</v>
      </c>
      <c r="B44">
        <v>0.18302107000000001</v>
      </c>
      <c r="C44">
        <v>0.26611339000000001</v>
      </c>
      <c r="E44">
        <v>0.20522146999999999</v>
      </c>
      <c r="F44">
        <v>0.77749277000000006</v>
      </c>
    </row>
    <row r="45" spans="1:6">
      <c r="A45">
        <v>1.42188</v>
      </c>
      <c r="B45">
        <v>8.9088180000000003E-2</v>
      </c>
      <c r="C45">
        <v>0.16692787000000001</v>
      </c>
      <c r="E45">
        <v>0.18064642</v>
      </c>
      <c r="F45">
        <v>0.68951678000000005</v>
      </c>
    </row>
    <row r="46" spans="1:6">
      <c r="A46">
        <v>1.45573</v>
      </c>
      <c r="B46">
        <v>3.067487E-2</v>
      </c>
      <c r="C46">
        <v>9.2649839999999997E-2</v>
      </c>
      <c r="E46">
        <v>0.16026270000000001</v>
      </c>
      <c r="F46">
        <v>0.60349538999999996</v>
      </c>
    </row>
    <row r="47" spans="1:6">
      <c r="A47">
        <v>1.4895799999999999</v>
      </c>
      <c r="B47">
        <v>6.1666200000000003E-3</v>
      </c>
      <c r="C47">
        <v>3.8549809999999997E-2</v>
      </c>
      <c r="E47">
        <v>0.14318532</v>
      </c>
      <c r="F47">
        <v>0.52102358999999998</v>
      </c>
    </row>
  </sheetData>
  <phoneticPr fontId="2"/>
  <pageMargins left="0.7" right="0.7" top="0.75" bottom="0.75" header="0.3" footer="0.3"/>
  <drawing r:id="rId1"/>
</worksheet>
</file>

<file path=xl/worksheets/sheet3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23B649F-8A17-0F40-8CC5-47854BD32F0E}">
  <dimension ref="A1"/>
  <sheetViews>
    <sheetView workbookViewId="0">
      <selection activeCell="V47" sqref="V47"/>
    </sheetView>
  </sheetViews>
  <sheetFormatPr baseColWidth="10" defaultRowHeight="20"/>
  <sheetData/>
  <phoneticPr fontId="2"/>
  <pageMargins left="0.7" right="0.7" top="0.75" bottom="0.75" header="0.3" footer="0.3"/>
  <drawing r:id="rId1"/>
</worksheet>
</file>

<file path=xl/worksheets/sheet3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DF9BD56-1DC0-C647-9138-66100577FD29}">
  <dimension ref="A1"/>
  <sheetViews>
    <sheetView workbookViewId="0">
      <selection activeCell="L56" sqref="L56"/>
    </sheetView>
  </sheetViews>
  <sheetFormatPr baseColWidth="10" defaultRowHeight="20"/>
  <sheetData/>
  <phoneticPr fontId="2"/>
  <pageMargins left="0.7" right="0.7" top="0.75" bottom="0.75" header="0.3" footer="0.3"/>
  <drawing r:id="rId1"/>
</worksheet>
</file>

<file path=xl/worksheets/sheet3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385E841-3975-3142-AD4A-CE4B76BA1CA1}">
  <dimension ref="A1"/>
  <sheetViews>
    <sheetView tabSelected="1" workbookViewId="0">
      <selection activeCell="U58" sqref="U58"/>
    </sheetView>
  </sheetViews>
  <sheetFormatPr baseColWidth="10" defaultRowHeight="20"/>
  <sheetData/>
  <phoneticPr fontId="2"/>
  <pageMargins left="0.7" right="0.7" top="0.75" bottom="0.75" header="0.3" footer="0.3"/>
  <drawing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Macintosh Excel</Application>
  <DocSecurity>0</DocSecurity>
  <ScaleCrop>false</ScaleCrop>
  <HeadingPairs>
    <vt:vector size="4" baseType="variant">
      <vt:variant>
        <vt:lpstr>ワークシート</vt:lpstr>
      </vt:variant>
      <vt:variant>
        <vt:i4>37</vt:i4>
      </vt:variant>
      <vt:variant>
        <vt:lpstr>名前付き一覧</vt:lpstr>
      </vt:variant>
      <vt:variant>
        <vt:i4>33</vt:i4>
      </vt:variant>
    </vt:vector>
  </HeadingPairs>
  <TitlesOfParts>
    <vt:vector size="70" baseType="lpstr">
      <vt:lpstr>Fig 1a</vt:lpstr>
      <vt:lpstr>Fig 1b</vt:lpstr>
      <vt:lpstr>Fig 1e</vt:lpstr>
      <vt:lpstr>Fig 2a</vt:lpstr>
      <vt:lpstr>Fig 2b</vt:lpstr>
      <vt:lpstr>Fig 2c</vt:lpstr>
      <vt:lpstr>Fig 2d</vt:lpstr>
      <vt:lpstr>Fig 2e</vt:lpstr>
      <vt:lpstr>Fig 2f</vt:lpstr>
      <vt:lpstr>Fig 2g</vt:lpstr>
      <vt:lpstr>Fig. 3c</vt:lpstr>
      <vt:lpstr>Fig 4a</vt:lpstr>
      <vt:lpstr>Fig 4b</vt:lpstr>
      <vt:lpstr> Fig4c</vt:lpstr>
      <vt:lpstr>Fig 4d</vt:lpstr>
      <vt:lpstr>Fig 4e</vt:lpstr>
      <vt:lpstr>Fig5a</vt:lpstr>
      <vt:lpstr>Fig 5b</vt:lpstr>
      <vt:lpstr>Fig 5c</vt:lpstr>
      <vt:lpstr>Fig 6a</vt:lpstr>
      <vt:lpstr>Fig 6b</vt:lpstr>
      <vt:lpstr>Supp Fig 3b</vt:lpstr>
      <vt:lpstr>Supp Fig 4c</vt:lpstr>
      <vt:lpstr>Supp Fig 4d</vt:lpstr>
      <vt:lpstr>Supp Fig 4e</vt:lpstr>
      <vt:lpstr>Supp Fig5b</vt:lpstr>
      <vt:lpstr>Supp Fig 6b</vt:lpstr>
      <vt:lpstr>Supp Fig 6c</vt:lpstr>
      <vt:lpstr>Supp Fig 6d</vt:lpstr>
      <vt:lpstr>Supp Fig 7a</vt:lpstr>
      <vt:lpstr>Supp Fig 7b</vt:lpstr>
      <vt:lpstr>Supp Fig 7c</vt:lpstr>
      <vt:lpstr>Supp Fig 7d</vt:lpstr>
      <vt:lpstr>Supp Fig 7e</vt:lpstr>
      <vt:lpstr>Supp Fig 8b</vt:lpstr>
      <vt:lpstr>Supp Fig 8c</vt:lpstr>
      <vt:lpstr>Supp Fig 9</vt:lpstr>
      <vt:lpstr>'Supp Fig5b'!d_AD_Q73E_scrambling_count_01_C4A_NC3</vt:lpstr>
      <vt:lpstr>'Supp Fig5b'!d_AD_Q73E_scrambling_count_02_C4A_NC3</vt:lpstr>
      <vt:lpstr>'Supp Fig5b'!d_AD_Q73E_scrambling_count_03_C4A_NC3</vt:lpstr>
      <vt:lpstr>'Supp Fig5b'!d_AD_WT_scrambling_count_01_C4A_NC3</vt:lpstr>
      <vt:lpstr>'Supp Fig5b'!d_AD_WT_scrambling_count_02_C4A_NC3</vt:lpstr>
      <vt:lpstr>'Supp Fig5b'!d_AD_WT_scrambling_count_03_C4A_NC3</vt:lpstr>
      <vt:lpstr>'Supp Fig5b'!d_AF_Q73E_scrambling_count_01_C4A_NC3</vt:lpstr>
      <vt:lpstr>'Supp Fig5b'!d_AF_Q73E_scrambling_count_02_C4A_NC3</vt:lpstr>
      <vt:lpstr>'Supp Fig5b'!d_AF_Q73E_scrambling_count_03_C4A_NC3</vt:lpstr>
      <vt:lpstr>'Supp Fig5b'!d_AF_WT_scrambling_count_01_C4A_NC3</vt:lpstr>
      <vt:lpstr>'Supp Fig5b'!d_AF_WT_scrambling_count_02_C4A_NC3</vt:lpstr>
      <vt:lpstr>'Supp Fig5b'!d_AF_WT_scrambling_count_03_C4A_NC3</vt:lpstr>
      <vt:lpstr>'Supp Fig5b'!d_BF_Q73E_scrambling_count_01_C4A_NC3</vt:lpstr>
      <vt:lpstr>'Supp Fig5b'!d_BF_Q73E_scrambling_count_02_C4A_NC3</vt:lpstr>
      <vt:lpstr>'Supp Fig5b'!d_BF_Q73E_scrambling_count_03_C4A_NC3</vt:lpstr>
      <vt:lpstr>'Supp Fig5b'!d_BF_WT_scrambling_count_01_C4A_NC3</vt:lpstr>
      <vt:lpstr>'Supp Fig5b'!d_BF_WT_scrambling_count_02_C4A_NC3</vt:lpstr>
      <vt:lpstr>'Supp Fig5b'!d_BF_WT_scrambling_count_03_C4A_NC3</vt:lpstr>
      <vt:lpstr>'Supp Fig5b'!hQ73E_scrambling_count_01_C4A_NC3</vt:lpstr>
      <vt:lpstr>'Supp Fig5b'!hQ73E_scrambling_count_02_C4A_NC3</vt:lpstr>
      <vt:lpstr>'Supp Fig5b'!hQ73E_scrambling_count_03_C4A_NC3</vt:lpstr>
      <vt:lpstr>'Supp Fig5b'!hQ73V_scrambling_count_01_C4A_NC3</vt:lpstr>
      <vt:lpstr>'Supp Fig5b'!hQ73V_scrambling_count_02_C4A_NC3</vt:lpstr>
      <vt:lpstr>'Supp Fig5b'!hQ73V_scrambling_count_03_C4A_NC3</vt:lpstr>
      <vt:lpstr>'Supp Fig5b'!hWT_scrambling_count_01_C4A_NC3</vt:lpstr>
      <vt:lpstr>'Supp Fig5b'!hWT_scrambling_count_02_C4A_NC3</vt:lpstr>
      <vt:lpstr>'Supp Fig5b'!hWT_scrambling_count_03_C4A_NC3</vt:lpstr>
      <vt:lpstr>'Supp Fig5b'!mQ73E_scrambling_count_01_C4A_NC3</vt:lpstr>
      <vt:lpstr>'Supp Fig5b'!mQ73E_scrambling_count_02_C4A_NC3</vt:lpstr>
      <vt:lpstr>'Supp Fig5b'!mQ73E_scrambling_count_03_C4A_NC3</vt:lpstr>
      <vt:lpstr>'Supp Fig5b'!mWT_scrambling_count_01_C4A_NC3</vt:lpstr>
      <vt:lpstr>'Supp Fig5b'!mWT_scrambling_count_02_C4A_NC3</vt:lpstr>
      <vt:lpstr>'Supp Fig5b'!mWT_scrambling_count_03_C4A_NC3</vt:lpstr>
    </vt:vector>
  </TitlesOfParts>
  <Company/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KONISHI YUTA</dc:creator>
  <cp:lastModifiedBy>ENDO TOSHIYA</cp:lastModifiedBy>
  <dcterms:created xsi:type="dcterms:W3CDTF">2025-06-20T05:15:31Z</dcterms:created>
  <dcterms:modified xsi:type="dcterms:W3CDTF">2025-06-25T07:35:16Z</dcterms:modified>
</cp:coreProperties>
</file>