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cquelinemaybin/Desktop/2025 July Revision Nat Comms/"/>
    </mc:Choice>
  </mc:AlternateContent>
  <xr:revisionPtr revIDLastSave="0" documentId="13_ncr:1_{3778EE91-E2A2-3143-9C04-2045721F91DE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Figure 4a" sheetId="3" r:id="rId1"/>
    <sheet name="Figure 4b" sheetId="4" r:id="rId2"/>
    <sheet name="Figure 4c" sheetId="5" r:id="rId3"/>
    <sheet name="Figure 4e" sheetId="6" r:id="rId4"/>
    <sheet name="Figure 4f" sheetId="7" r:id="rId5"/>
    <sheet name="Figure 5a" sheetId="8" r:id="rId6"/>
    <sheet name="Figure 5b" sheetId="9" r:id="rId7"/>
    <sheet name="Figure 5c" sheetId="10" r:id="rId8"/>
    <sheet name="Figure 5d" sheetId="11" r:id="rId9"/>
    <sheet name="Figure 5f" sheetId="12" r:id="rId10"/>
    <sheet name="Figure 5h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3" l="1"/>
  <c r="B21" i="13"/>
  <c r="C10" i="13"/>
  <c r="B10" i="13"/>
  <c r="C23" i="12"/>
  <c r="B23" i="12"/>
  <c r="C10" i="12"/>
  <c r="B10" i="12"/>
  <c r="AT157" i="11" l="1"/>
  <c r="AU157" i="11" s="1"/>
  <c r="AV157" i="11" s="1"/>
  <c r="AW157" i="11" s="1"/>
  <c r="AR157" i="11"/>
  <c r="AJ157" i="11"/>
  <c r="AK157" i="11" s="1"/>
  <c r="AL157" i="11" s="1"/>
  <c r="AM157" i="11" s="1"/>
  <c r="AH157" i="11"/>
  <c r="Z157" i="11"/>
  <c r="X157" i="11"/>
  <c r="P157" i="11"/>
  <c r="N157" i="11"/>
  <c r="F157" i="11"/>
  <c r="G157" i="11" s="1"/>
  <c r="H157" i="11" s="1"/>
  <c r="I157" i="11" s="1"/>
  <c r="D157" i="11"/>
  <c r="AT154" i="11"/>
  <c r="AU154" i="11" s="1"/>
  <c r="AV154" i="11" s="1"/>
  <c r="AW154" i="11" s="1"/>
  <c r="AR154" i="11"/>
  <c r="AJ154" i="11"/>
  <c r="AH154" i="11"/>
  <c r="Z154" i="11"/>
  <c r="X154" i="11"/>
  <c r="P154" i="11"/>
  <c r="Q154" i="11" s="1"/>
  <c r="R154" i="11" s="1"/>
  <c r="S154" i="11" s="1"/>
  <c r="N154" i="11"/>
  <c r="F154" i="11"/>
  <c r="D154" i="11"/>
  <c r="AT151" i="11"/>
  <c r="AU151" i="11" s="1"/>
  <c r="AV151" i="11" s="1"/>
  <c r="AW151" i="11" s="1"/>
  <c r="AR151" i="11"/>
  <c r="AJ151" i="11"/>
  <c r="AH151" i="11"/>
  <c r="Z151" i="11"/>
  <c r="X151" i="11"/>
  <c r="P151" i="11"/>
  <c r="N151" i="11"/>
  <c r="F151" i="11"/>
  <c r="D151" i="11"/>
  <c r="AT148" i="11"/>
  <c r="AR148" i="11"/>
  <c r="AJ148" i="11"/>
  <c r="AH148" i="11"/>
  <c r="Z148" i="11"/>
  <c r="AA148" i="11" s="1"/>
  <c r="AB148" i="11" s="1"/>
  <c r="AC148" i="11" s="1"/>
  <c r="X148" i="11"/>
  <c r="P148" i="11"/>
  <c r="Q148" i="11" s="1"/>
  <c r="R148" i="11" s="1"/>
  <c r="S148" i="11" s="1"/>
  <c r="N148" i="11"/>
  <c r="F148" i="11"/>
  <c r="D148" i="11"/>
  <c r="AT145" i="11"/>
  <c r="AU145" i="11" s="1"/>
  <c r="AV145" i="11" s="1"/>
  <c r="AW145" i="11" s="1"/>
  <c r="AR145" i="11"/>
  <c r="AJ145" i="11"/>
  <c r="AH145" i="11"/>
  <c r="Z145" i="11"/>
  <c r="AA145" i="11" s="1"/>
  <c r="AB145" i="11" s="1"/>
  <c r="AC145" i="11" s="1"/>
  <c r="X145" i="11"/>
  <c r="P145" i="11"/>
  <c r="N145" i="11"/>
  <c r="F145" i="11"/>
  <c r="G145" i="11" s="1"/>
  <c r="H145" i="11" s="1"/>
  <c r="I145" i="11" s="1"/>
  <c r="D145" i="11"/>
  <c r="AT142" i="11"/>
  <c r="AU142" i="11" s="1"/>
  <c r="AV142" i="11" s="1"/>
  <c r="AW142" i="11" s="1"/>
  <c r="AR142" i="11"/>
  <c r="AJ142" i="11"/>
  <c r="AK142" i="11" s="1"/>
  <c r="AL142" i="11" s="1"/>
  <c r="AM142" i="11" s="1"/>
  <c r="AH142" i="11"/>
  <c r="Z142" i="11"/>
  <c r="AA142" i="11" s="1"/>
  <c r="AB142" i="11" s="1"/>
  <c r="AC142" i="11" s="1"/>
  <c r="X142" i="11"/>
  <c r="P142" i="11"/>
  <c r="N142" i="11"/>
  <c r="F142" i="11"/>
  <c r="D142" i="11"/>
  <c r="AT139" i="11"/>
  <c r="AR139" i="11"/>
  <c r="AJ139" i="11"/>
  <c r="AH139" i="11"/>
  <c r="Z139" i="11"/>
  <c r="X139" i="11"/>
  <c r="P139" i="11"/>
  <c r="N139" i="11"/>
  <c r="F139" i="11"/>
  <c r="G139" i="11" s="1"/>
  <c r="H139" i="11" s="1"/>
  <c r="I139" i="11" s="1"/>
  <c r="D139" i="11"/>
  <c r="AU136" i="11"/>
  <c r="AV136" i="11" s="1"/>
  <c r="AW136" i="11" s="1"/>
  <c r="AT136" i="11"/>
  <c r="AR136" i="11"/>
  <c r="AJ136" i="11"/>
  <c r="AH136" i="11"/>
  <c r="Z136" i="11"/>
  <c r="X136" i="11"/>
  <c r="P136" i="11"/>
  <c r="Q136" i="11" s="1"/>
  <c r="R136" i="11" s="1"/>
  <c r="S136" i="11" s="1"/>
  <c r="N136" i="11"/>
  <c r="F136" i="11"/>
  <c r="D136" i="11"/>
  <c r="AT133" i="11"/>
  <c r="AR133" i="11"/>
  <c r="AJ133" i="11"/>
  <c r="AH133" i="11"/>
  <c r="Z133" i="11"/>
  <c r="AA133" i="11" s="1"/>
  <c r="AB133" i="11" s="1"/>
  <c r="AC133" i="11" s="1"/>
  <c r="X133" i="11"/>
  <c r="P133" i="11"/>
  <c r="N133" i="11"/>
  <c r="Q133" i="11" s="1"/>
  <c r="R133" i="11" s="1"/>
  <c r="S133" i="11" s="1"/>
  <c r="F133" i="11"/>
  <c r="D133" i="11"/>
  <c r="AT130" i="11"/>
  <c r="AR130" i="11"/>
  <c r="AL130" i="11"/>
  <c r="AM130" i="11" s="1"/>
  <c r="AJ130" i="11"/>
  <c r="AK130" i="11" s="1"/>
  <c r="AH130" i="11"/>
  <c r="Z130" i="11"/>
  <c r="X130" i="11"/>
  <c r="P130" i="11"/>
  <c r="N130" i="11"/>
  <c r="F130" i="11"/>
  <c r="D130" i="11"/>
  <c r="AT127" i="11"/>
  <c r="AU127" i="11" s="1"/>
  <c r="AV127" i="11" s="1"/>
  <c r="AW127" i="11" s="1"/>
  <c r="AR127" i="11"/>
  <c r="AJ127" i="11"/>
  <c r="AH127" i="11"/>
  <c r="Z127" i="11"/>
  <c r="X127" i="11"/>
  <c r="P127" i="11"/>
  <c r="N127" i="11"/>
  <c r="F127" i="11"/>
  <c r="G127" i="11" s="1"/>
  <c r="H127" i="11" s="1"/>
  <c r="I127" i="11" s="1"/>
  <c r="D127" i="11"/>
  <c r="AT124" i="11"/>
  <c r="AR124" i="11"/>
  <c r="AJ124" i="11"/>
  <c r="AK124" i="11" s="1"/>
  <c r="AL124" i="11" s="1"/>
  <c r="AM124" i="11" s="1"/>
  <c r="AH124" i="11"/>
  <c r="Z124" i="11"/>
  <c r="X124" i="11"/>
  <c r="P124" i="11"/>
  <c r="Q124" i="11" s="1"/>
  <c r="R124" i="11" s="1"/>
  <c r="S124" i="11" s="1"/>
  <c r="N124" i="11"/>
  <c r="F124" i="11"/>
  <c r="D124" i="11"/>
  <c r="AT121" i="11"/>
  <c r="AR121" i="11"/>
  <c r="AJ121" i="11"/>
  <c r="AH121" i="11"/>
  <c r="Z121" i="11"/>
  <c r="X121" i="11"/>
  <c r="P121" i="11"/>
  <c r="N121" i="11"/>
  <c r="F121" i="11"/>
  <c r="D121" i="11"/>
  <c r="AT118" i="11"/>
  <c r="AR118" i="11"/>
  <c r="AK118" i="11"/>
  <c r="AL118" i="11" s="1"/>
  <c r="AM118" i="11" s="1"/>
  <c r="AJ118" i="11"/>
  <c r="AH118" i="11"/>
  <c r="Z118" i="11"/>
  <c r="X118" i="11"/>
  <c r="P118" i="11"/>
  <c r="N118" i="11"/>
  <c r="F118" i="11"/>
  <c r="D118" i="11"/>
  <c r="AT115" i="11"/>
  <c r="AR115" i="11"/>
  <c r="AJ115" i="11"/>
  <c r="AH115" i="11"/>
  <c r="Z115" i="11"/>
  <c r="X115" i="11"/>
  <c r="AA115" i="11" s="1"/>
  <c r="AB115" i="11" s="1"/>
  <c r="AC115" i="11" s="1"/>
  <c r="Q115" i="11"/>
  <c r="R115" i="11" s="1"/>
  <c r="S115" i="11" s="1"/>
  <c r="P115" i="11"/>
  <c r="N115" i="11"/>
  <c r="F115" i="11"/>
  <c r="G115" i="11" s="1"/>
  <c r="H115" i="11" s="1"/>
  <c r="I115" i="11" s="1"/>
  <c r="D115" i="11"/>
  <c r="AT112" i="11"/>
  <c r="AR112" i="11"/>
  <c r="AJ112" i="11"/>
  <c r="AH112" i="11"/>
  <c r="Z112" i="11"/>
  <c r="AA112" i="11" s="1"/>
  <c r="AB112" i="11" s="1"/>
  <c r="AC112" i="11" s="1"/>
  <c r="X112" i="11"/>
  <c r="P112" i="11"/>
  <c r="N112" i="11"/>
  <c r="F112" i="11"/>
  <c r="D112" i="11"/>
  <c r="G112" i="11" s="1"/>
  <c r="H112" i="11" s="1"/>
  <c r="I112" i="11" s="1"/>
  <c r="AT109" i="11"/>
  <c r="AR109" i="11"/>
  <c r="AJ109" i="11"/>
  <c r="AK109" i="11" s="1"/>
  <c r="AL109" i="11" s="1"/>
  <c r="AM109" i="11" s="1"/>
  <c r="AH109" i="11"/>
  <c r="Z109" i="11"/>
  <c r="AA109" i="11" s="1"/>
  <c r="AB109" i="11" s="1"/>
  <c r="AC109" i="11" s="1"/>
  <c r="X109" i="11"/>
  <c r="P109" i="11"/>
  <c r="N109" i="11"/>
  <c r="Q109" i="11" s="1"/>
  <c r="R109" i="11" s="1"/>
  <c r="S109" i="11" s="1"/>
  <c r="F109" i="11"/>
  <c r="D109" i="11"/>
  <c r="AT106" i="11"/>
  <c r="AR106" i="11"/>
  <c r="AJ106" i="11"/>
  <c r="AK106" i="11" s="1"/>
  <c r="AL106" i="11" s="1"/>
  <c r="AM106" i="11" s="1"/>
  <c r="AH106" i="11"/>
  <c r="Z106" i="11"/>
  <c r="X106" i="11"/>
  <c r="P106" i="11"/>
  <c r="N106" i="11"/>
  <c r="F106" i="11"/>
  <c r="G106" i="11" s="1"/>
  <c r="H106" i="11" s="1"/>
  <c r="I106" i="11" s="1"/>
  <c r="D106" i="11"/>
  <c r="AT103" i="11"/>
  <c r="AR103" i="11"/>
  <c r="AJ103" i="11"/>
  <c r="AH103" i="11"/>
  <c r="Z103" i="11"/>
  <c r="X103" i="11"/>
  <c r="Q103" i="11"/>
  <c r="R103" i="11" s="1"/>
  <c r="S103" i="11" s="1"/>
  <c r="P103" i="11"/>
  <c r="N103" i="11"/>
  <c r="F103" i="11"/>
  <c r="D103" i="11"/>
  <c r="AT100" i="11"/>
  <c r="AR100" i="11"/>
  <c r="AJ100" i="11"/>
  <c r="AK100" i="11" s="1"/>
  <c r="AL100" i="11" s="1"/>
  <c r="AM100" i="11" s="1"/>
  <c r="AH100" i="11"/>
  <c r="Z100" i="11"/>
  <c r="AA100" i="11" s="1"/>
  <c r="AB100" i="11" s="1"/>
  <c r="AC100" i="11" s="1"/>
  <c r="X100" i="11"/>
  <c r="P100" i="11"/>
  <c r="N100" i="11"/>
  <c r="F100" i="11"/>
  <c r="D100" i="11"/>
  <c r="AT97" i="11"/>
  <c r="AU97" i="11" s="1"/>
  <c r="AV97" i="11" s="1"/>
  <c r="AW97" i="11" s="1"/>
  <c r="AR97" i="11"/>
  <c r="AJ97" i="11"/>
  <c r="AH97" i="11"/>
  <c r="Z97" i="11"/>
  <c r="X97" i="11"/>
  <c r="AA97" i="11" s="1"/>
  <c r="AB97" i="11" s="1"/>
  <c r="AC97" i="11" s="1"/>
  <c r="P97" i="11"/>
  <c r="N97" i="11"/>
  <c r="Q97" i="11" s="1"/>
  <c r="R97" i="11" s="1"/>
  <c r="S97" i="11" s="1"/>
  <c r="F97" i="11"/>
  <c r="D97" i="11"/>
  <c r="AT94" i="11"/>
  <c r="AU94" i="11" s="1"/>
  <c r="AV94" i="11" s="1"/>
  <c r="AW94" i="11" s="1"/>
  <c r="AR94" i="11"/>
  <c r="AJ94" i="11"/>
  <c r="AK94" i="11" s="1"/>
  <c r="AL94" i="11" s="1"/>
  <c r="AM94" i="11" s="1"/>
  <c r="AH94" i="11"/>
  <c r="Z94" i="11"/>
  <c r="AA94" i="11" s="1"/>
  <c r="AB94" i="11" s="1"/>
  <c r="AC94" i="11" s="1"/>
  <c r="X94" i="11"/>
  <c r="P94" i="11"/>
  <c r="N94" i="11"/>
  <c r="F94" i="11"/>
  <c r="D94" i="11"/>
  <c r="AT91" i="11"/>
  <c r="AU91" i="11" s="1"/>
  <c r="AV91" i="11" s="1"/>
  <c r="AW91" i="11" s="1"/>
  <c r="AR91" i="11"/>
  <c r="AJ91" i="11"/>
  <c r="AH91" i="11"/>
  <c r="Z91" i="11"/>
  <c r="X91" i="11"/>
  <c r="P91" i="11"/>
  <c r="N91" i="11"/>
  <c r="F91" i="11"/>
  <c r="D91" i="11"/>
  <c r="AT88" i="11"/>
  <c r="AR88" i="11"/>
  <c r="AJ88" i="11"/>
  <c r="AH88" i="11"/>
  <c r="Z88" i="11"/>
  <c r="X88" i="11"/>
  <c r="P88" i="11"/>
  <c r="N88" i="11"/>
  <c r="F88" i="11"/>
  <c r="D88" i="11"/>
  <c r="AT85" i="11"/>
  <c r="AR85" i="11"/>
  <c r="AJ85" i="11"/>
  <c r="AK85" i="11" s="1"/>
  <c r="AL85" i="11" s="1"/>
  <c r="AM85" i="11" s="1"/>
  <c r="AH85" i="11"/>
  <c r="Z85" i="11"/>
  <c r="AA85" i="11" s="1"/>
  <c r="AB85" i="11" s="1"/>
  <c r="AC85" i="11" s="1"/>
  <c r="X85" i="11"/>
  <c r="P85" i="11"/>
  <c r="Q85" i="11" s="1"/>
  <c r="R85" i="11" s="1"/>
  <c r="S85" i="11" s="1"/>
  <c r="N85" i="11"/>
  <c r="F85" i="11"/>
  <c r="D85" i="11"/>
  <c r="AT82" i="11"/>
  <c r="AR82" i="11"/>
  <c r="AJ82" i="11"/>
  <c r="AH82" i="11"/>
  <c r="Z82" i="11"/>
  <c r="X82" i="11"/>
  <c r="P82" i="11"/>
  <c r="N82" i="11"/>
  <c r="F82" i="11"/>
  <c r="G82" i="11" s="1"/>
  <c r="H82" i="11" s="1"/>
  <c r="I82" i="11" s="1"/>
  <c r="D82" i="11"/>
  <c r="AT79" i="11"/>
  <c r="AR79" i="11"/>
  <c r="AJ79" i="11"/>
  <c r="AH79" i="11"/>
  <c r="Z79" i="11"/>
  <c r="X79" i="11"/>
  <c r="P79" i="11"/>
  <c r="N79" i="11"/>
  <c r="F79" i="11"/>
  <c r="G79" i="11" s="1"/>
  <c r="H79" i="11" s="1"/>
  <c r="I79" i="11" s="1"/>
  <c r="D79" i="11"/>
  <c r="AT76" i="11"/>
  <c r="AR76" i="11"/>
  <c r="AJ76" i="11"/>
  <c r="AH76" i="11"/>
  <c r="Z76" i="11"/>
  <c r="AA76" i="11" s="1"/>
  <c r="AB76" i="11" s="1"/>
  <c r="AC76" i="11" s="1"/>
  <c r="X76" i="11"/>
  <c r="P76" i="11"/>
  <c r="N76" i="11"/>
  <c r="F76" i="11"/>
  <c r="D76" i="11"/>
  <c r="AT73" i="11"/>
  <c r="AR73" i="11"/>
  <c r="AJ73" i="11"/>
  <c r="AK73" i="11" s="1"/>
  <c r="AL73" i="11" s="1"/>
  <c r="AM73" i="11" s="1"/>
  <c r="AH73" i="11"/>
  <c r="Z73" i="11"/>
  <c r="X73" i="11"/>
  <c r="P73" i="11"/>
  <c r="N73" i="11"/>
  <c r="F73" i="11"/>
  <c r="D73" i="11"/>
  <c r="AU70" i="11"/>
  <c r="AV70" i="11" s="1"/>
  <c r="AW70" i="11" s="1"/>
  <c r="AT70" i="11"/>
  <c r="AR70" i="11"/>
  <c r="AJ70" i="11"/>
  <c r="AH70" i="11"/>
  <c r="Z70" i="11"/>
  <c r="AA70" i="11" s="1"/>
  <c r="AB70" i="11" s="1"/>
  <c r="AC70" i="11" s="1"/>
  <c r="X70" i="11"/>
  <c r="P70" i="11"/>
  <c r="N70" i="11"/>
  <c r="F70" i="11"/>
  <c r="D70" i="11"/>
  <c r="AT67" i="11"/>
  <c r="AR67" i="11"/>
  <c r="AJ67" i="11"/>
  <c r="AH67" i="11"/>
  <c r="Z67" i="11"/>
  <c r="X67" i="11"/>
  <c r="P67" i="11"/>
  <c r="N67" i="11"/>
  <c r="F67" i="11"/>
  <c r="D67" i="11"/>
  <c r="AT64" i="11"/>
  <c r="AR64" i="11"/>
  <c r="AJ64" i="11"/>
  <c r="AH64" i="11"/>
  <c r="Z64" i="11"/>
  <c r="X64" i="11"/>
  <c r="P64" i="11"/>
  <c r="N64" i="11"/>
  <c r="F64" i="11"/>
  <c r="D64" i="11"/>
  <c r="G64" i="11" s="1"/>
  <c r="H64" i="11" s="1"/>
  <c r="I64" i="11" s="1"/>
  <c r="AT61" i="11"/>
  <c r="AR61" i="11"/>
  <c r="AJ61" i="11"/>
  <c r="AK61" i="11" s="1"/>
  <c r="AL61" i="11" s="1"/>
  <c r="AM61" i="11" s="1"/>
  <c r="AH61" i="11"/>
  <c r="Z61" i="11"/>
  <c r="AA61" i="11" s="1"/>
  <c r="AB61" i="11" s="1"/>
  <c r="AC61" i="11" s="1"/>
  <c r="X61" i="11"/>
  <c r="P61" i="11"/>
  <c r="Q61" i="11" s="1"/>
  <c r="R61" i="11" s="1"/>
  <c r="S61" i="11" s="1"/>
  <c r="N61" i="11"/>
  <c r="F61" i="11"/>
  <c r="D61" i="11"/>
  <c r="AT58" i="11"/>
  <c r="AR58" i="11"/>
  <c r="AJ58" i="11"/>
  <c r="AH58" i="11"/>
  <c r="Z58" i="11"/>
  <c r="X58" i="11"/>
  <c r="P58" i="11"/>
  <c r="N58" i="11"/>
  <c r="F58" i="11"/>
  <c r="D58" i="11"/>
  <c r="AT55" i="11"/>
  <c r="AR55" i="11"/>
  <c r="AJ55" i="11"/>
  <c r="AK55" i="11" s="1"/>
  <c r="AL55" i="11" s="1"/>
  <c r="AM55" i="11" s="1"/>
  <c r="AH55" i="11"/>
  <c r="Z55" i="11"/>
  <c r="X55" i="11"/>
  <c r="P55" i="11"/>
  <c r="N55" i="11"/>
  <c r="F55" i="11"/>
  <c r="D55" i="11"/>
  <c r="AT52" i="11"/>
  <c r="AR52" i="11"/>
  <c r="AJ52" i="11"/>
  <c r="AH52" i="11"/>
  <c r="Z52" i="11"/>
  <c r="X52" i="11"/>
  <c r="P52" i="11"/>
  <c r="N52" i="11"/>
  <c r="F52" i="11"/>
  <c r="D52" i="11"/>
  <c r="AT49" i="11"/>
  <c r="AR49" i="11"/>
  <c r="AJ49" i="11"/>
  <c r="AK49" i="11" s="1"/>
  <c r="AL49" i="11" s="1"/>
  <c r="AM49" i="11" s="1"/>
  <c r="AH49" i="11"/>
  <c r="Z49" i="11"/>
  <c r="AA49" i="11" s="1"/>
  <c r="AB49" i="11" s="1"/>
  <c r="AC49" i="11" s="1"/>
  <c r="X49" i="11"/>
  <c r="P49" i="11"/>
  <c r="N49" i="11"/>
  <c r="F49" i="11"/>
  <c r="D49" i="11"/>
  <c r="G49" i="11" s="1"/>
  <c r="H49" i="11" s="1"/>
  <c r="I49" i="11" s="1"/>
  <c r="AT46" i="11"/>
  <c r="AU46" i="11" s="1"/>
  <c r="AV46" i="11" s="1"/>
  <c r="AW46" i="11" s="1"/>
  <c r="AR46" i="11"/>
  <c r="AJ46" i="11"/>
  <c r="AH46" i="11"/>
  <c r="Z46" i="11"/>
  <c r="X46" i="11"/>
  <c r="P46" i="11"/>
  <c r="N46" i="11"/>
  <c r="F46" i="11"/>
  <c r="D46" i="11"/>
  <c r="AT43" i="11"/>
  <c r="AR43" i="11"/>
  <c r="AJ43" i="11"/>
  <c r="AH43" i="11"/>
  <c r="AK43" i="11" s="1"/>
  <c r="AL43" i="11" s="1"/>
  <c r="AM43" i="11" s="1"/>
  <c r="Z43" i="11"/>
  <c r="X43" i="11"/>
  <c r="AA43" i="11" s="1"/>
  <c r="AB43" i="11" s="1"/>
  <c r="AC43" i="11" s="1"/>
  <c r="P43" i="11"/>
  <c r="Q43" i="11" s="1"/>
  <c r="R43" i="11" s="1"/>
  <c r="S43" i="11" s="1"/>
  <c r="N43" i="11"/>
  <c r="F43" i="11"/>
  <c r="D43" i="11"/>
  <c r="AT40" i="11"/>
  <c r="AR40" i="11"/>
  <c r="AJ40" i="11"/>
  <c r="AH40" i="11"/>
  <c r="Z40" i="11"/>
  <c r="AA40" i="11" s="1"/>
  <c r="AB40" i="11" s="1"/>
  <c r="AC40" i="11" s="1"/>
  <c r="X40" i="11"/>
  <c r="P40" i="11"/>
  <c r="Q40" i="11" s="1"/>
  <c r="R40" i="11" s="1"/>
  <c r="S40" i="11" s="1"/>
  <c r="N40" i="11"/>
  <c r="F40" i="11"/>
  <c r="D40" i="11"/>
  <c r="AT37" i="11"/>
  <c r="AR37" i="11"/>
  <c r="AJ37" i="11"/>
  <c r="AH37" i="11"/>
  <c r="Z37" i="11"/>
  <c r="AA37" i="11" s="1"/>
  <c r="AB37" i="11" s="1"/>
  <c r="AC37" i="11" s="1"/>
  <c r="X37" i="11"/>
  <c r="P37" i="11"/>
  <c r="N37" i="11"/>
  <c r="F37" i="11"/>
  <c r="D37" i="11"/>
  <c r="AT34" i="11"/>
  <c r="AR34" i="11"/>
  <c r="AJ34" i="11"/>
  <c r="AK34" i="11" s="1"/>
  <c r="AL34" i="11" s="1"/>
  <c r="AM34" i="11" s="1"/>
  <c r="AH34" i="11"/>
  <c r="Z34" i="11"/>
  <c r="X34" i="11"/>
  <c r="P34" i="11"/>
  <c r="N34" i="11"/>
  <c r="F34" i="11"/>
  <c r="D34" i="11"/>
  <c r="G34" i="11" s="1"/>
  <c r="H34" i="11" s="1"/>
  <c r="I34" i="11" s="1"/>
  <c r="AL33" i="11"/>
  <c r="AT31" i="11"/>
  <c r="AR31" i="11"/>
  <c r="AU31" i="11" s="1"/>
  <c r="AV31" i="11" s="1"/>
  <c r="AW31" i="11" s="1"/>
  <c r="AJ31" i="11"/>
  <c r="AH31" i="11"/>
  <c r="AK31" i="11" s="1"/>
  <c r="AL31" i="11" s="1"/>
  <c r="AM31" i="11" s="1"/>
  <c r="Z31" i="11"/>
  <c r="AA31" i="11" s="1"/>
  <c r="AB31" i="11" s="1"/>
  <c r="AC31" i="11" s="1"/>
  <c r="X31" i="11"/>
  <c r="P31" i="11"/>
  <c r="N31" i="11"/>
  <c r="Q31" i="11" s="1"/>
  <c r="R31" i="11" s="1"/>
  <c r="S31" i="11" s="1"/>
  <c r="F31" i="11"/>
  <c r="D31" i="11"/>
  <c r="AT28" i="11"/>
  <c r="AR28" i="11"/>
  <c r="AJ28" i="11"/>
  <c r="AK28" i="11" s="1"/>
  <c r="AL28" i="11" s="1"/>
  <c r="AM28" i="11" s="1"/>
  <c r="AH28" i="11"/>
  <c r="Z28" i="11"/>
  <c r="X28" i="11"/>
  <c r="P28" i="11"/>
  <c r="N28" i="11"/>
  <c r="Q28" i="11" s="1"/>
  <c r="R28" i="11" s="1"/>
  <c r="S28" i="11" s="1"/>
  <c r="F28" i="11"/>
  <c r="D28" i="11"/>
  <c r="G28" i="11" s="1"/>
  <c r="H28" i="11" s="1"/>
  <c r="I28" i="11" s="1"/>
  <c r="AU25" i="11"/>
  <c r="AV25" i="11" s="1"/>
  <c r="AW25" i="11" s="1"/>
  <c r="AT25" i="11"/>
  <c r="AR25" i="11"/>
  <c r="AJ25" i="11"/>
  <c r="AH25" i="11"/>
  <c r="Z25" i="11"/>
  <c r="AA25" i="11" s="1"/>
  <c r="AB25" i="11" s="1"/>
  <c r="AC25" i="11" s="1"/>
  <c r="X25" i="11"/>
  <c r="P25" i="11"/>
  <c r="N25" i="11"/>
  <c r="F25" i="11"/>
  <c r="D25" i="11"/>
  <c r="AT22" i="11"/>
  <c r="AU22" i="11" s="1"/>
  <c r="AV22" i="11" s="1"/>
  <c r="AW22" i="11" s="1"/>
  <c r="AR22" i="11"/>
  <c r="AJ22" i="11"/>
  <c r="AH22" i="11"/>
  <c r="Z22" i="11"/>
  <c r="X22" i="11"/>
  <c r="P22" i="11"/>
  <c r="N22" i="11"/>
  <c r="F22" i="11"/>
  <c r="D22" i="11"/>
  <c r="AT19" i="11"/>
  <c r="AR19" i="11"/>
  <c r="AJ19" i="11"/>
  <c r="AH19" i="11"/>
  <c r="AK19" i="11" s="1"/>
  <c r="AL19" i="11" s="1"/>
  <c r="AM19" i="11" s="1"/>
  <c r="Z19" i="11"/>
  <c r="X19" i="11"/>
  <c r="AA19" i="11" s="1"/>
  <c r="AB19" i="11" s="1"/>
  <c r="AC19" i="11" s="1"/>
  <c r="P19" i="11"/>
  <c r="Q19" i="11" s="1"/>
  <c r="R19" i="11" s="1"/>
  <c r="S19" i="11" s="1"/>
  <c r="N19" i="11"/>
  <c r="F19" i="11"/>
  <c r="D19" i="11"/>
  <c r="AT16" i="11"/>
  <c r="AR16" i="11"/>
  <c r="AJ16" i="11"/>
  <c r="AH16" i="11"/>
  <c r="Z16" i="11"/>
  <c r="AA16" i="11" s="1"/>
  <c r="AB16" i="11" s="1"/>
  <c r="AC16" i="11" s="1"/>
  <c r="X16" i="11"/>
  <c r="P16" i="11"/>
  <c r="Q16" i="11" s="1"/>
  <c r="R16" i="11" s="1"/>
  <c r="S16" i="11" s="1"/>
  <c r="N16" i="11"/>
  <c r="F16" i="11"/>
  <c r="D16" i="11"/>
  <c r="AT13" i="11"/>
  <c r="AR13" i="11"/>
  <c r="AJ13" i="11"/>
  <c r="AK13" i="11" s="1"/>
  <c r="AL13" i="11" s="1"/>
  <c r="AM13" i="11" s="1"/>
  <c r="AH13" i="11"/>
  <c r="Z13" i="11"/>
  <c r="AA13" i="11" s="1"/>
  <c r="AB13" i="11" s="1"/>
  <c r="AC13" i="11" s="1"/>
  <c r="X13" i="11"/>
  <c r="P13" i="11"/>
  <c r="N13" i="11"/>
  <c r="F13" i="11"/>
  <c r="D13" i="11"/>
  <c r="AT10" i="11"/>
  <c r="AU10" i="11" s="1"/>
  <c r="AV10" i="11" s="1"/>
  <c r="AW10" i="11" s="1"/>
  <c r="AR10" i="11"/>
  <c r="AK10" i="11"/>
  <c r="AL10" i="11" s="1"/>
  <c r="AM10" i="11" s="1"/>
  <c r="AJ10" i="11"/>
  <c r="AH10" i="11"/>
  <c r="Z10" i="11"/>
  <c r="X10" i="11"/>
  <c r="P10" i="11"/>
  <c r="N10" i="11"/>
  <c r="Q10" i="11" s="1"/>
  <c r="R10" i="11" s="1"/>
  <c r="S10" i="11" s="1"/>
  <c r="F10" i="11"/>
  <c r="D10" i="11"/>
  <c r="AT7" i="11"/>
  <c r="AR7" i="11"/>
  <c r="AJ7" i="11"/>
  <c r="AH7" i="11"/>
  <c r="AK7" i="11" s="1"/>
  <c r="AL7" i="11" s="1"/>
  <c r="AM7" i="11" s="1"/>
  <c r="Z7" i="11"/>
  <c r="X7" i="11"/>
  <c r="P7" i="11"/>
  <c r="N7" i="11"/>
  <c r="F7" i="11"/>
  <c r="D7" i="11"/>
  <c r="AT4" i="11"/>
  <c r="AR4" i="11"/>
  <c r="AJ4" i="11"/>
  <c r="AH4" i="11"/>
  <c r="Z4" i="11"/>
  <c r="X4" i="11"/>
  <c r="P4" i="11"/>
  <c r="N4" i="11"/>
  <c r="F4" i="11"/>
  <c r="D4" i="11"/>
  <c r="AK4" i="11" l="1"/>
  <c r="AL4" i="11" s="1"/>
  <c r="AM4" i="11" s="1"/>
  <c r="AK37" i="11"/>
  <c r="AL37" i="11" s="1"/>
  <c r="AM37" i="11" s="1"/>
  <c r="G67" i="11"/>
  <c r="H67" i="11" s="1"/>
  <c r="I67" i="11" s="1"/>
  <c r="AU67" i="11"/>
  <c r="AV67" i="11" s="1"/>
  <c r="AW67" i="11" s="1"/>
  <c r="AK70" i="11"/>
  <c r="AL70" i="11" s="1"/>
  <c r="AM70" i="11" s="1"/>
  <c r="G100" i="11"/>
  <c r="H100" i="11" s="1"/>
  <c r="I100" i="11" s="1"/>
  <c r="AK112" i="11"/>
  <c r="AL112" i="11" s="1"/>
  <c r="AM112" i="11" s="1"/>
  <c r="AU118" i="11"/>
  <c r="AV118" i="11" s="1"/>
  <c r="AW118" i="11" s="1"/>
  <c r="AK121" i="11"/>
  <c r="AL121" i="11" s="1"/>
  <c r="AM121" i="11" s="1"/>
  <c r="AA124" i="11"/>
  <c r="AB124" i="11" s="1"/>
  <c r="AC124" i="11" s="1"/>
  <c r="G130" i="11"/>
  <c r="H130" i="11" s="1"/>
  <c r="I130" i="11" s="1"/>
  <c r="AA10" i="11"/>
  <c r="AB10" i="11" s="1"/>
  <c r="AC10" i="11" s="1"/>
  <c r="G13" i="11"/>
  <c r="H13" i="11" s="1"/>
  <c r="I13" i="11" s="1"/>
  <c r="Q22" i="11"/>
  <c r="R22" i="11" s="1"/>
  <c r="S22" i="11" s="1"/>
  <c r="AA52" i="11"/>
  <c r="AB52" i="11" s="1"/>
  <c r="AC52" i="11" s="1"/>
  <c r="Q55" i="11"/>
  <c r="R55" i="11" s="1"/>
  <c r="S55" i="11" s="1"/>
  <c r="G58" i="11"/>
  <c r="H58" i="11" s="1"/>
  <c r="I58" i="11" s="1"/>
  <c r="G121" i="11"/>
  <c r="H121" i="11" s="1"/>
  <c r="I121" i="11" s="1"/>
  <c r="AK133" i="11"/>
  <c r="AL133" i="11" s="1"/>
  <c r="AM133" i="11" s="1"/>
  <c r="G4" i="11"/>
  <c r="H4" i="11" s="1"/>
  <c r="I4" i="11" s="1"/>
  <c r="Q67" i="11"/>
  <c r="R67" i="11" s="1"/>
  <c r="S67" i="11" s="1"/>
  <c r="Q100" i="11"/>
  <c r="R100" i="11" s="1"/>
  <c r="S100" i="11" s="1"/>
  <c r="AK154" i="11"/>
  <c r="AL154" i="11" s="1"/>
  <c r="AM154" i="11" s="1"/>
  <c r="Q13" i="11"/>
  <c r="R13" i="11" s="1"/>
  <c r="S13" i="11" s="1"/>
  <c r="AA22" i="11"/>
  <c r="AB22" i="11" s="1"/>
  <c r="AC22" i="11" s="1"/>
  <c r="AU37" i="11"/>
  <c r="AV37" i="11" s="1"/>
  <c r="AW37" i="11" s="1"/>
  <c r="AK40" i="11"/>
  <c r="AL40" i="11" s="1"/>
  <c r="AM40" i="11" s="1"/>
  <c r="AU49" i="11"/>
  <c r="AV49" i="11" s="1"/>
  <c r="AW49" i="11" s="1"/>
  <c r="Q91" i="11"/>
  <c r="R91" i="11" s="1"/>
  <c r="S91" i="11" s="1"/>
  <c r="AU103" i="11"/>
  <c r="AV103" i="11" s="1"/>
  <c r="AW103" i="11" s="1"/>
  <c r="G133" i="11"/>
  <c r="H133" i="11" s="1"/>
  <c r="I133" i="11" s="1"/>
  <c r="AU133" i="11"/>
  <c r="AV133" i="11" s="1"/>
  <c r="AW133" i="11" s="1"/>
  <c r="Q139" i="11"/>
  <c r="R139" i="11" s="1"/>
  <c r="S139" i="11" s="1"/>
  <c r="G154" i="11"/>
  <c r="H154" i="11" s="1"/>
  <c r="I154" i="11" s="1"/>
  <c r="Q4" i="11"/>
  <c r="R4" i="11" s="1"/>
  <c r="S4" i="11" s="1"/>
  <c r="G7" i="11"/>
  <c r="H7" i="11" s="1"/>
  <c r="I7" i="11" s="1"/>
  <c r="AU7" i="11"/>
  <c r="AV7" i="11" s="1"/>
  <c r="AW7" i="11" s="1"/>
  <c r="AU19" i="11"/>
  <c r="AV19" i="11" s="1"/>
  <c r="AW19" i="11" s="1"/>
  <c r="Q49" i="11"/>
  <c r="R49" i="11" s="1"/>
  <c r="S49" i="11" s="1"/>
  <c r="AU52" i="11"/>
  <c r="AV52" i="11" s="1"/>
  <c r="AW52" i="11" s="1"/>
  <c r="AA58" i="11"/>
  <c r="AB58" i="11" s="1"/>
  <c r="AC58" i="11" s="1"/>
  <c r="AU61" i="11"/>
  <c r="AV61" i="11" s="1"/>
  <c r="AW61" i="11" s="1"/>
  <c r="AK64" i="11"/>
  <c r="AL64" i="11" s="1"/>
  <c r="AM64" i="11" s="1"/>
  <c r="Q121" i="11"/>
  <c r="R121" i="11" s="1"/>
  <c r="S121" i="11" s="1"/>
  <c r="G124" i="11"/>
  <c r="H124" i="11" s="1"/>
  <c r="I124" i="11" s="1"/>
  <c r="AU85" i="11"/>
  <c r="AV85" i="11" s="1"/>
  <c r="AW85" i="11" s="1"/>
  <c r="AK88" i="11"/>
  <c r="AL88" i="11" s="1"/>
  <c r="AM88" i="11" s="1"/>
  <c r="G97" i="11"/>
  <c r="H97" i="11" s="1"/>
  <c r="I97" i="11" s="1"/>
  <c r="AU115" i="11"/>
  <c r="AV115" i="11" s="1"/>
  <c r="AW115" i="11" s="1"/>
  <c r="Q7" i="11"/>
  <c r="R7" i="11" s="1"/>
  <c r="S7" i="11" s="1"/>
  <c r="AK25" i="11"/>
  <c r="AL25" i="11" s="1"/>
  <c r="AM25" i="11" s="1"/>
  <c r="G43" i="11"/>
  <c r="H43" i="11" s="1"/>
  <c r="I43" i="11" s="1"/>
  <c r="AK46" i="11"/>
  <c r="AL46" i="11" s="1"/>
  <c r="AM46" i="11" s="1"/>
  <c r="Q52" i="11"/>
  <c r="R52" i="11" s="1"/>
  <c r="S52" i="11" s="1"/>
  <c r="AU55" i="11"/>
  <c r="AV55" i="11" s="1"/>
  <c r="AW55" i="11" s="1"/>
  <c r="Q73" i="11"/>
  <c r="R73" i="11" s="1"/>
  <c r="S73" i="11" s="1"/>
  <c r="AU76" i="11"/>
  <c r="AV76" i="11" s="1"/>
  <c r="AW76" i="11" s="1"/>
  <c r="G88" i="11"/>
  <c r="H88" i="11" s="1"/>
  <c r="I88" i="11" s="1"/>
  <c r="G16" i="11"/>
  <c r="H16" i="11" s="1"/>
  <c r="I16" i="11" s="1"/>
  <c r="AK16" i="11"/>
  <c r="AL16" i="11" s="1"/>
  <c r="AM16" i="11" s="1"/>
  <c r="Q37" i="11"/>
  <c r="R37" i="11" s="1"/>
  <c r="S37" i="11" s="1"/>
  <c r="AU43" i="11"/>
  <c r="AV43" i="11" s="1"/>
  <c r="AW43" i="11" s="1"/>
  <c r="AA46" i="11"/>
  <c r="AB46" i="11" s="1"/>
  <c r="AC46" i="11" s="1"/>
  <c r="G55" i="11"/>
  <c r="H55" i="11" s="1"/>
  <c r="I55" i="11" s="1"/>
  <c r="Q58" i="11"/>
  <c r="R58" i="11" s="1"/>
  <c r="S58" i="11" s="1"/>
  <c r="G61" i="11"/>
  <c r="H61" i="11" s="1"/>
  <c r="I61" i="11" s="1"/>
  <c r="G76" i="11"/>
  <c r="H76" i="11" s="1"/>
  <c r="I76" i="11" s="1"/>
  <c r="AK76" i="11"/>
  <c r="AL76" i="11" s="1"/>
  <c r="AM76" i="11" s="1"/>
  <c r="AA79" i="11"/>
  <c r="AB79" i="11" s="1"/>
  <c r="AC79" i="11" s="1"/>
  <c r="AU82" i="11"/>
  <c r="AV82" i="11" s="1"/>
  <c r="AW82" i="11" s="1"/>
  <c r="Q88" i="11"/>
  <c r="R88" i="11" s="1"/>
  <c r="S88" i="11" s="1"/>
  <c r="G91" i="11"/>
  <c r="H91" i="11" s="1"/>
  <c r="I91" i="11" s="1"/>
  <c r="AU109" i="11"/>
  <c r="AV109" i="11" s="1"/>
  <c r="AW109" i="11" s="1"/>
  <c r="Q127" i="11"/>
  <c r="R127" i="11" s="1"/>
  <c r="S127" i="11" s="1"/>
  <c r="AA136" i="11"/>
  <c r="AB136" i="11" s="1"/>
  <c r="AC136" i="11" s="1"/>
  <c r="AU4" i="11"/>
  <c r="AV4" i="11" s="1"/>
  <c r="AW4" i="11" s="1"/>
  <c r="AA7" i="11"/>
  <c r="AB7" i="11" s="1"/>
  <c r="AC7" i="11" s="1"/>
  <c r="G10" i="11"/>
  <c r="H10" i="11" s="1"/>
  <c r="I10" i="11" s="1"/>
  <c r="AU16" i="11"/>
  <c r="AV16" i="11" s="1"/>
  <c r="AW16" i="11" s="1"/>
  <c r="AU28" i="11"/>
  <c r="AV28" i="11" s="1"/>
  <c r="AW28" i="11" s="1"/>
  <c r="G40" i="11"/>
  <c r="H40" i="11" s="1"/>
  <c r="I40" i="11" s="1"/>
  <c r="AA64" i="11"/>
  <c r="AB64" i="11" s="1"/>
  <c r="AC64" i="11" s="1"/>
  <c r="AA73" i="11"/>
  <c r="AB73" i="11" s="1"/>
  <c r="AC73" i="11" s="1"/>
  <c r="AK79" i="11"/>
  <c r="AL79" i="11" s="1"/>
  <c r="AM79" i="11" s="1"/>
  <c r="Q82" i="11"/>
  <c r="R82" i="11" s="1"/>
  <c r="S82" i="11" s="1"/>
  <c r="G85" i="11"/>
  <c r="H85" i="11" s="1"/>
  <c r="I85" i="11" s="1"/>
  <c r="AA88" i="11"/>
  <c r="AB88" i="11" s="1"/>
  <c r="AC88" i="11" s="1"/>
  <c r="G118" i="11"/>
  <c r="H118" i="11" s="1"/>
  <c r="I118" i="11" s="1"/>
  <c r="AA121" i="11"/>
  <c r="AB121" i="11" s="1"/>
  <c r="AC121" i="11" s="1"/>
  <c r="AA127" i="11"/>
  <c r="AB127" i="11" s="1"/>
  <c r="AC127" i="11" s="1"/>
  <c r="AK136" i="11"/>
  <c r="AL136" i="11" s="1"/>
  <c r="AM136" i="11" s="1"/>
  <c r="AU139" i="11"/>
  <c r="AV139" i="11" s="1"/>
  <c r="AW139" i="11" s="1"/>
  <c r="G148" i="11"/>
  <c r="H148" i="11" s="1"/>
  <c r="I148" i="11" s="1"/>
  <c r="Q151" i="11"/>
  <c r="R151" i="11" s="1"/>
  <c r="S151" i="11" s="1"/>
  <c r="AA157" i="11"/>
  <c r="AB157" i="11" s="1"/>
  <c r="AC157" i="11" s="1"/>
  <c r="G70" i="11"/>
  <c r="H70" i="11" s="1"/>
  <c r="I70" i="11" s="1"/>
  <c r="Q76" i="11"/>
  <c r="R76" i="11" s="1"/>
  <c r="S76" i="11" s="1"/>
  <c r="AA82" i="11"/>
  <c r="AB82" i="11" s="1"/>
  <c r="AC82" i="11" s="1"/>
  <c r="G94" i="11"/>
  <c r="H94" i="11" s="1"/>
  <c r="I94" i="11" s="1"/>
  <c r="AU100" i="11"/>
  <c r="AV100" i="11" s="1"/>
  <c r="AW100" i="11" s="1"/>
  <c r="AA103" i="11"/>
  <c r="AB103" i="11" s="1"/>
  <c r="AC103" i="11" s="1"/>
  <c r="AU112" i="11"/>
  <c r="AV112" i="11" s="1"/>
  <c r="AW112" i="11" s="1"/>
  <c r="AU130" i="11"/>
  <c r="AV130" i="11" s="1"/>
  <c r="AW130" i="11" s="1"/>
  <c r="G19" i="11"/>
  <c r="H19" i="11" s="1"/>
  <c r="I19" i="11" s="1"/>
  <c r="G31" i="11"/>
  <c r="H31" i="11" s="1"/>
  <c r="I31" i="11" s="1"/>
  <c r="AU34" i="11"/>
  <c r="AV34" i="11" s="1"/>
  <c r="AW34" i="11" s="1"/>
  <c r="AU40" i="11"/>
  <c r="AV40" i="11" s="1"/>
  <c r="AW40" i="11" s="1"/>
  <c r="G46" i="11"/>
  <c r="H46" i="11" s="1"/>
  <c r="I46" i="11" s="1"/>
  <c r="G52" i="11"/>
  <c r="H52" i="11" s="1"/>
  <c r="I52" i="11" s="1"/>
  <c r="AK58" i="11"/>
  <c r="AL58" i="11" s="1"/>
  <c r="AM58" i="11" s="1"/>
  <c r="AU106" i="11"/>
  <c r="AV106" i="11" s="1"/>
  <c r="AW106" i="11" s="1"/>
  <c r="Q112" i="11"/>
  <c r="R112" i="11" s="1"/>
  <c r="S112" i="11" s="1"/>
  <c r="AK115" i="11"/>
  <c r="AL115" i="11" s="1"/>
  <c r="AM115" i="11" s="1"/>
  <c r="Q118" i="11"/>
  <c r="R118" i="11" s="1"/>
  <c r="S118" i="11" s="1"/>
  <c r="AK127" i="11"/>
  <c r="AL127" i="11" s="1"/>
  <c r="AM127" i="11" s="1"/>
  <c r="Q130" i="11"/>
  <c r="R130" i="11" s="1"/>
  <c r="S130" i="11" s="1"/>
  <c r="G142" i="11"/>
  <c r="H142" i="11" s="1"/>
  <c r="I142" i="11" s="1"/>
  <c r="AK148" i="11"/>
  <c r="AL148" i="11" s="1"/>
  <c r="AM148" i="11" s="1"/>
  <c r="AA151" i="11"/>
  <c r="AB151" i="11" s="1"/>
  <c r="AC151" i="11" s="1"/>
  <c r="AA55" i="11"/>
  <c r="AB55" i="11" s="1"/>
  <c r="AC55" i="11" s="1"/>
  <c r="AA67" i="11"/>
  <c r="AB67" i="11" s="1"/>
  <c r="AC67" i="11" s="1"/>
  <c r="Q70" i="11"/>
  <c r="R70" i="11" s="1"/>
  <c r="S70" i="11" s="1"/>
  <c r="AU79" i="11"/>
  <c r="AV79" i="11" s="1"/>
  <c r="AW79" i="11" s="1"/>
  <c r="AA91" i="11"/>
  <c r="AB91" i="11" s="1"/>
  <c r="AC91" i="11" s="1"/>
  <c r="Q94" i="11"/>
  <c r="R94" i="11" s="1"/>
  <c r="S94" i="11" s="1"/>
  <c r="AK97" i="11"/>
  <c r="AL97" i="11" s="1"/>
  <c r="AM97" i="11" s="1"/>
  <c r="G103" i="11"/>
  <c r="H103" i="11" s="1"/>
  <c r="I103" i="11" s="1"/>
  <c r="AK103" i="11"/>
  <c r="AL103" i="11" s="1"/>
  <c r="AM103" i="11" s="1"/>
  <c r="Q106" i="11"/>
  <c r="R106" i="11" s="1"/>
  <c r="S106" i="11" s="1"/>
  <c r="Q25" i="11"/>
  <c r="R25" i="11" s="1"/>
  <c r="S25" i="11" s="1"/>
  <c r="AA28" i="11"/>
  <c r="AB28" i="11" s="1"/>
  <c r="AC28" i="11" s="1"/>
  <c r="AA34" i="11"/>
  <c r="AB34" i="11" s="1"/>
  <c r="AC34" i="11" s="1"/>
  <c r="G37" i="11"/>
  <c r="H37" i="11" s="1"/>
  <c r="I37" i="11" s="1"/>
  <c r="Q46" i="11"/>
  <c r="R46" i="11" s="1"/>
  <c r="S46" i="11" s="1"/>
  <c r="AU58" i="11"/>
  <c r="AV58" i="11" s="1"/>
  <c r="AW58" i="11" s="1"/>
  <c r="AU64" i="11"/>
  <c r="AV64" i="11" s="1"/>
  <c r="AW64" i="11" s="1"/>
  <c r="AK67" i="11"/>
  <c r="AL67" i="11" s="1"/>
  <c r="AM67" i="11" s="1"/>
  <c r="G73" i="11"/>
  <c r="H73" i="11" s="1"/>
  <c r="I73" i="11" s="1"/>
  <c r="AU73" i="11"/>
  <c r="AV73" i="11" s="1"/>
  <c r="AW73" i="11" s="1"/>
  <c r="Q79" i="11"/>
  <c r="R79" i="11" s="1"/>
  <c r="S79" i="11" s="1"/>
  <c r="AK82" i="11"/>
  <c r="AL82" i="11" s="1"/>
  <c r="AM82" i="11" s="1"/>
  <c r="AU88" i="11"/>
  <c r="AV88" i="11" s="1"/>
  <c r="AW88" i="11" s="1"/>
  <c r="AK91" i="11"/>
  <c r="AL91" i="11" s="1"/>
  <c r="AM91" i="11" s="1"/>
  <c r="G109" i="11"/>
  <c r="H109" i="11" s="1"/>
  <c r="I109" i="11" s="1"/>
  <c r="AA118" i="11"/>
  <c r="AB118" i="11" s="1"/>
  <c r="AC118" i="11" s="1"/>
  <c r="AA130" i="11"/>
  <c r="AB130" i="11" s="1"/>
  <c r="AC130" i="11" s="1"/>
  <c r="AA139" i="11"/>
  <c r="AB139" i="11" s="1"/>
  <c r="AC139" i="11" s="1"/>
  <c r="Q142" i="11"/>
  <c r="R142" i="11" s="1"/>
  <c r="S142" i="11" s="1"/>
  <c r="AU148" i="11"/>
  <c r="AV148" i="11" s="1"/>
  <c r="AW148" i="11" s="1"/>
  <c r="AK151" i="11"/>
  <c r="AL151" i="11" s="1"/>
  <c r="AM151" i="11" s="1"/>
  <c r="Q157" i="11"/>
  <c r="R157" i="11" s="1"/>
  <c r="S157" i="11" s="1"/>
  <c r="AA4" i="11"/>
  <c r="AB4" i="11" s="1"/>
  <c r="AC4" i="11" s="1"/>
  <c r="AU13" i="11"/>
  <c r="AV13" i="11" s="1"/>
  <c r="AW13" i="11" s="1"/>
  <c r="G22" i="11"/>
  <c r="H22" i="11" s="1"/>
  <c r="I22" i="11" s="1"/>
  <c r="AK22" i="11"/>
  <c r="AL22" i="11" s="1"/>
  <c r="AM22" i="11" s="1"/>
  <c r="Q64" i="11"/>
  <c r="R64" i="11" s="1"/>
  <c r="S64" i="11" s="1"/>
  <c r="AU121" i="11"/>
  <c r="AV121" i="11" s="1"/>
  <c r="AW121" i="11" s="1"/>
  <c r="AK145" i="11"/>
  <c r="AL145" i="11" s="1"/>
  <c r="AM145" i="11" s="1"/>
  <c r="G151" i="11"/>
  <c r="H151" i="11" s="1"/>
  <c r="I151" i="11" s="1"/>
  <c r="Q34" i="11"/>
  <c r="R34" i="11" s="1"/>
  <c r="S34" i="11" s="1"/>
  <c r="AK52" i="11"/>
  <c r="AL52" i="11" s="1"/>
  <c r="AM52" i="11" s="1"/>
  <c r="AK139" i="11"/>
  <c r="AL139" i="11" s="1"/>
  <c r="AM139" i="11" s="1"/>
  <c r="G25" i="11"/>
  <c r="H25" i="11" s="1"/>
  <c r="I25" i="11" s="1"/>
  <c r="AA106" i="11"/>
  <c r="AB106" i="11" s="1"/>
  <c r="AC106" i="11" s="1"/>
  <c r="AU124" i="11"/>
  <c r="AV124" i="11" s="1"/>
  <c r="AW124" i="11" s="1"/>
  <c r="G136" i="11"/>
  <c r="H136" i="11" s="1"/>
  <c r="I136" i="11" s="1"/>
  <c r="AA154" i="11"/>
  <c r="AB154" i="11" s="1"/>
  <c r="AC154" i="11" s="1"/>
  <c r="Q145" i="11"/>
  <c r="R145" i="11" s="1"/>
  <c r="S145" i="11" s="1"/>
  <c r="E75" i="7" l="1"/>
  <c r="D75" i="7"/>
  <c r="C75" i="7"/>
  <c r="B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75" i="7" s="1"/>
  <c r="C58" i="7"/>
  <c r="B58" i="7"/>
  <c r="F57" i="7"/>
  <c r="F56" i="7"/>
  <c r="F55" i="7"/>
  <c r="F54" i="7"/>
  <c r="F53" i="7"/>
  <c r="E52" i="7"/>
  <c r="E58" i="7" s="1"/>
  <c r="D52" i="7"/>
  <c r="D58" i="7" s="1"/>
  <c r="C52" i="7"/>
  <c r="F51" i="7"/>
  <c r="E45" i="7"/>
  <c r="D45" i="7"/>
  <c r="C45" i="7"/>
  <c r="B45" i="7"/>
  <c r="F44" i="7"/>
  <c r="F43" i="7"/>
  <c r="F42" i="7"/>
  <c r="F41" i="7"/>
  <c r="F40" i="7"/>
  <c r="F39" i="7"/>
  <c r="F38" i="7"/>
  <c r="F37" i="7"/>
  <c r="F45" i="7" s="1"/>
  <c r="E34" i="7"/>
  <c r="D34" i="7"/>
  <c r="C34" i="7"/>
  <c r="B34" i="7"/>
  <c r="F33" i="7"/>
  <c r="F32" i="7"/>
  <c r="F31" i="7"/>
  <c r="F30" i="7"/>
  <c r="E24" i="7"/>
  <c r="D24" i="7"/>
  <c r="C24" i="7"/>
  <c r="B24" i="7"/>
  <c r="F23" i="7"/>
  <c r="F22" i="7"/>
  <c r="F21" i="7"/>
  <c r="F20" i="7"/>
  <c r="F24" i="7" s="1"/>
  <c r="F19" i="7"/>
  <c r="F18" i="7"/>
  <c r="F17" i="7"/>
  <c r="F16" i="7"/>
  <c r="F15" i="7"/>
  <c r="F14" i="7"/>
  <c r="E11" i="7"/>
  <c r="D11" i="7"/>
  <c r="C11" i="7"/>
  <c r="B11" i="7"/>
  <c r="F10" i="7"/>
  <c r="F9" i="7"/>
  <c r="F8" i="7"/>
  <c r="F7" i="7"/>
  <c r="F6" i="7"/>
  <c r="F11" i="7" s="1"/>
  <c r="E75" i="6"/>
  <c r="D75" i="6"/>
  <c r="C75" i="6"/>
  <c r="B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B58" i="6"/>
  <c r="F57" i="6"/>
  <c r="F56" i="6"/>
  <c r="F55" i="6"/>
  <c r="F54" i="6"/>
  <c r="F53" i="6"/>
  <c r="E52" i="6"/>
  <c r="E58" i="6" s="1"/>
  <c r="D52" i="6"/>
  <c r="D58" i="6" s="1"/>
  <c r="C52" i="6"/>
  <c r="C58" i="6" s="1"/>
  <c r="F51" i="6"/>
  <c r="E45" i="6"/>
  <c r="D45" i="6"/>
  <c r="C45" i="6"/>
  <c r="B45" i="6"/>
  <c r="F44" i="6"/>
  <c r="F43" i="6"/>
  <c r="F42" i="6"/>
  <c r="F41" i="6"/>
  <c r="F40" i="6"/>
  <c r="F39" i="6"/>
  <c r="F38" i="6"/>
  <c r="F37" i="6"/>
  <c r="E34" i="6"/>
  <c r="D34" i="6"/>
  <c r="C34" i="6"/>
  <c r="B34" i="6"/>
  <c r="F33" i="6"/>
  <c r="F32" i="6"/>
  <c r="F31" i="6"/>
  <c r="F30" i="6"/>
  <c r="E24" i="6"/>
  <c r="D24" i="6"/>
  <c r="C24" i="6"/>
  <c r="B24" i="6"/>
  <c r="F23" i="6"/>
  <c r="F22" i="6"/>
  <c r="F21" i="6"/>
  <c r="F20" i="6"/>
  <c r="F19" i="6"/>
  <c r="F18" i="6"/>
  <c r="F17" i="6"/>
  <c r="F16" i="6"/>
  <c r="F15" i="6"/>
  <c r="F14" i="6"/>
  <c r="E11" i="6"/>
  <c r="D11" i="6"/>
  <c r="C11" i="6"/>
  <c r="B11" i="6"/>
  <c r="F10" i="6"/>
  <c r="F9" i="6"/>
  <c r="F8" i="6"/>
  <c r="F7" i="6"/>
  <c r="F6" i="6"/>
  <c r="F11" i="6" s="1"/>
  <c r="F52" i="7" l="1"/>
  <c r="F58" i="7" s="1"/>
  <c r="F24" i="6"/>
  <c r="F45" i="6"/>
  <c r="F75" i="6"/>
  <c r="F52" i="6"/>
  <c r="F58" i="6" s="1"/>
  <c r="AN169" i="5" l="1"/>
  <c r="AO169" i="5" s="1"/>
  <c r="AP169" i="5" s="1"/>
  <c r="AQ169" i="5" s="1"/>
  <c r="AL169" i="5"/>
  <c r="AC169" i="5"/>
  <c r="AD169" i="5" s="1"/>
  <c r="AE169" i="5" s="1"/>
  <c r="AF169" i="5" s="1"/>
  <c r="AA169" i="5"/>
  <c r="R169" i="5"/>
  <c r="P169" i="5"/>
  <c r="S169" i="5" s="1"/>
  <c r="T169" i="5" s="1"/>
  <c r="U169" i="5" s="1"/>
  <c r="G169" i="5"/>
  <c r="H169" i="5" s="1"/>
  <c r="I169" i="5" s="1"/>
  <c r="J169" i="5" s="1"/>
  <c r="E169" i="5"/>
  <c r="AN166" i="5"/>
  <c r="AL166" i="5"/>
  <c r="AC166" i="5"/>
  <c r="AD166" i="5" s="1"/>
  <c r="AE166" i="5" s="1"/>
  <c r="AF166" i="5" s="1"/>
  <c r="AA166" i="5"/>
  <c r="R166" i="5"/>
  <c r="P166" i="5"/>
  <c r="G166" i="5"/>
  <c r="E166" i="5"/>
  <c r="AN163" i="5"/>
  <c r="AL163" i="5"/>
  <c r="AC163" i="5"/>
  <c r="AD163" i="5" s="1"/>
  <c r="AE163" i="5" s="1"/>
  <c r="AF163" i="5" s="1"/>
  <c r="AA163" i="5"/>
  <c r="R163" i="5"/>
  <c r="P163" i="5"/>
  <c r="G163" i="5"/>
  <c r="H163" i="5" s="1"/>
  <c r="I163" i="5" s="1"/>
  <c r="J163" i="5" s="1"/>
  <c r="E163" i="5"/>
  <c r="AN160" i="5"/>
  <c r="AL160" i="5"/>
  <c r="AC160" i="5"/>
  <c r="AD160" i="5" s="1"/>
  <c r="AE160" i="5" s="1"/>
  <c r="AF160" i="5" s="1"/>
  <c r="AA160" i="5"/>
  <c r="R160" i="5"/>
  <c r="P160" i="5"/>
  <c r="G160" i="5"/>
  <c r="E160" i="5"/>
  <c r="AN157" i="5"/>
  <c r="AL157" i="5"/>
  <c r="AC157" i="5"/>
  <c r="AD157" i="5" s="1"/>
  <c r="AE157" i="5" s="1"/>
  <c r="AF157" i="5" s="1"/>
  <c r="AA157" i="5"/>
  <c r="R157" i="5"/>
  <c r="P157" i="5"/>
  <c r="H157" i="5"/>
  <c r="I157" i="5" s="1"/>
  <c r="J157" i="5" s="1"/>
  <c r="G157" i="5"/>
  <c r="E157" i="5"/>
  <c r="AN154" i="5"/>
  <c r="AL154" i="5"/>
  <c r="AC154" i="5"/>
  <c r="AA154" i="5"/>
  <c r="R154" i="5"/>
  <c r="P154" i="5"/>
  <c r="G154" i="5"/>
  <c r="E154" i="5"/>
  <c r="AN151" i="5"/>
  <c r="AL151" i="5"/>
  <c r="AC151" i="5"/>
  <c r="AA151" i="5"/>
  <c r="R151" i="5"/>
  <c r="P151" i="5"/>
  <c r="G151" i="5"/>
  <c r="H151" i="5" s="1"/>
  <c r="I151" i="5" s="1"/>
  <c r="J151" i="5" s="1"/>
  <c r="E151" i="5"/>
  <c r="AN148" i="5"/>
  <c r="AL148" i="5"/>
  <c r="AC148" i="5"/>
  <c r="AD148" i="5" s="1"/>
  <c r="AE148" i="5" s="1"/>
  <c r="AF148" i="5" s="1"/>
  <c r="AA148" i="5"/>
  <c r="R148" i="5"/>
  <c r="P148" i="5"/>
  <c r="G148" i="5"/>
  <c r="E148" i="5"/>
  <c r="AN145" i="5"/>
  <c r="AL145" i="5"/>
  <c r="AC145" i="5"/>
  <c r="AD145" i="5" s="1"/>
  <c r="AE145" i="5" s="1"/>
  <c r="AF145" i="5" s="1"/>
  <c r="AA145" i="5"/>
  <c r="R145" i="5"/>
  <c r="P145" i="5"/>
  <c r="S145" i="5" s="1"/>
  <c r="T145" i="5" s="1"/>
  <c r="U145" i="5" s="1"/>
  <c r="G145" i="5"/>
  <c r="E145" i="5"/>
  <c r="H145" i="5" s="1"/>
  <c r="I145" i="5" s="1"/>
  <c r="J145" i="5" s="1"/>
  <c r="AN142" i="5"/>
  <c r="AL142" i="5"/>
  <c r="AC142" i="5"/>
  <c r="AA142" i="5"/>
  <c r="T142" i="5"/>
  <c r="U142" i="5" s="1"/>
  <c r="R142" i="5"/>
  <c r="S142" i="5" s="1"/>
  <c r="P142" i="5"/>
  <c r="G142" i="5"/>
  <c r="E142" i="5"/>
  <c r="AN139" i="5"/>
  <c r="AO139" i="5" s="1"/>
  <c r="AP139" i="5" s="1"/>
  <c r="AQ139" i="5" s="1"/>
  <c r="AL139" i="5"/>
  <c r="AC139" i="5"/>
  <c r="AA139" i="5"/>
  <c r="R139" i="5"/>
  <c r="P139" i="5"/>
  <c r="G139" i="5"/>
  <c r="E139" i="5"/>
  <c r="H139" i="5" s="1"/>
  <c r="I139" i="5" s="1"/>
  <c r="J139" i="5" s="1"/>
  <c r="AO136" i="5"/>
  <c r="AP136" i="5" s="1"/>
  <c r="AQ136" i="5" s="1"/>
  <c r="AN136" i="5"/>
  <c r="AL136" i="5"/>
  <c r="AC136" i="5"/>
  <c r="AD136" i="5" s="1"/>
  <c r="AE136" i="5" s="1"/>
  <c r="AF136" i="5" s="1"/>
  <c r="AA136" i="5"/>
  <c r="R136" i="5"/>
  <c r="P136" i="5"/>
  <c r="G136" i="5"/>
  <c r="E136" i="5"/>
  <c r="AN133" i="5"/>
  <c r="AL133" i="5"/>
  <c r="AC133" i="5"/>
  <c r="AA133" i="5"/>
  <c r="R133" i="5"/>
  <c r="P133" i="5"/>
  <c r="S133" i="5" s="1"/>
  <c r="T133" i="5" s="1"/>
  <c r="U133" i="5" s="1"/>
  <c r="H133" i="5"/>
  <c r="I133" i="5" s="1"/>
  <c r="J133" i="5" s="1"/>
  <c r="G133" i="5"/>
  <c r="E133" i="5"/>
  <c r="AN130" i="5"/>
  <c r="AL130" i="5"/>
  <c r="AO130" i="5" s="1"/>
  <c r="AP130" i="5" s="1"/>
  <c r="AQ130" i="5" s="1"/>
  <c r="AC130" i="5"/>
  <c r="AA130" i="5"/>
  <c r="R130" i="5"/>
  <c r="P130" i="5"/>
  <c r="G130" i="5"/>
  <c r="E130" i="5"/>
  <c r="AN127" i="5"/>
  <c r="AL127" i="5"/>
  <c r="AC127" i="5"/>
  <c r="AD127" i="5" s="1"/>
  <c r="AE127" i="5" s="1"/>
  <c r="AF127" i="5" s="1"/>
  <c r="AA127" i="5"/>
  <c r="R127" i="5"/>
  <c r="P127" i="5"/>
  <c r="S127" i="5" s="1"/>
  <c r="T127" i="5" s="1"/>
  <c r="U127" i="5" s="1"/>
  <c r="G127" i="5"/>
  <c r="E127" i="5"/>
  <c r="AN124" i="5"/>
  <c r="AL124" i="5"/>
  <c r="AC124" i="5"/>
  <c r="AA124" i="5"/>
  <c r="R124" i="5"/>
  <c r="P124" i="5"/>
  <c r="G124" i="5"/>
  <c r="H124" i="5" s="1"/>
  <c r="I124" i="5" s="1"/>
  <c r="E124" i="5"/>
  <c r="AN121" i="5"/>
  <c r="AL121" i="5"/>
  <c r="AC121" i="5"/>
  <c r="AA121" i="5"/>
  <c r="R121" i="5"/>
  <c r="P121" i="5"/>
  <c r="G121" i="5"/>
  <c r="H121" i="5" s="1"/>
  <c r="I121" i="5" s="1"/>
  <c r="J121" i="5" s="1"/>
  <c r="E121" i="5"/>
  <c r="AN118" i="5"/>
  <c r="AL118" i="5"/>
  <c r="AO118" i="5" s="1"/>
  <c r="AP118" i="5" s="1"/>
  <c r="AQ118" i="5" s="1"/>
  <c r="AC118" i="5"/>
  <c r="AA118" i="5"/>
  <c r="AD118" i="5" s="1"/>
  <c r="AE118" i="5" s="1"/>
  <c r="AF118" i="5" s="1"/>
  <c r="R118" i="5"/>
  <c r="P118" i="5"/>
  <c r="S118" i="5" s="1"/>
  <c r="T118" i="5" s="1"/>
  <c r="U118" i="5" s="1"/>
  <c r="G118" i="5"/>
  <c r="E118" i="5"/>
  <c r="AN115" i="5"/>
  <c r="AL115" i="5"/>
  <c r="AC115" i="5"/>
  <c r="AD115" i="5" s="1"/>
  <c r="AE115" i="5" s="1"/>
  <c r="AF115" i="5" s="1"/>
  <c r="AA115" i="5"/>
  <c r="R115" i="5"/>
  <c r="S115" i="5" s="1"/>
  <c r="T115" i="5" s="1"/>
  <c r="U115" i="5" s="1"/>
  <c r="P115" i="5"/>
  <c r="G115" i="5"/>
  <c r="H115" i="5" s="1"/>
  <c r="I115" i="5" s="1"/>
  <c r="J115" i="5" s="1"/>
  <c r="E115" i="5"/>
  <c r="AN112" i="5"/>
  <c r="AO112" i="5" s="1"/>
  <c r="AP112" i="5" s="1"/>
  <c r="AQ112" i="5" s="1"/>
  <c r="AL112" i="5"/>
  <c r="AC112" i="5"/>
  <c r="AA112" i="5"/>
  <c r="R112" i="5"/>
  <c r="S112" i="5" s="1"/>
  <c r="T112" i="5" s="1"/>
  <c r="U112" i="5" s="1"/>
  <c r="P112" i="5"/>
  <c r="G112" i="5"/>
  <c r="E112" i="5"/>
  <c r="AN109" i="5"/>
  <c r="AO109" i="5" s="1"/>
  <c r="AP109" i="5" s="1"/>
  <c r="AQ109" i="5" s="1"/>
  <c r="AL109" i="5"/>
  <c r="AC109" i="5"/>
  <c r="AD109" i="5" s="1"/>
  <c r="AE109" i="5" s="1"/>
  <c r="AF109" i="5" s="1"/>
  <c r="AA109" i="5"/>
  <c r="R109" i="5"/>
  <c r="P109" i="5"/>
  <c r="G109" i="5"/>
  <c r="E109" i="5"/>
  <c r="AN106" i="5"/>
  <c r="AO106" i="5" s="1"/>
  <c r="AP106" i="5" s="1"/>
  <c r="AQ106" i="5" s="1"/>
  <c r="AL106" i="5"/>
  <c r="AC106" i="5"/>
  <c r="AA106" i="5"/>
  <c r="S106" i="5"/>
  <c r="T106" i="5" s="1"/>
  <c r="U106" i="5" s="1"/>
  <c r="R106" i="5"/>
  <c r="P106" i="5"/>
  <c r="G106" i="5"/>
  <c r="H106" i="5" s="1"/>
  <c r="I106" i="5" s="1"/>
  <c r="J106" i="5" s="1"/>
  <c r="E106" i="5"/>
  <c r="AN103" i="5"/>
  <c r="AL103" i="5"/>
  <c r="AC103" i="5"/>
  <c r="AA103" i="5"/>
  <c r="R103" i="5"/>
  <c r="P103" i="5"/>
  <c r="G103" i="5"/>
  <c r="E103" i="5"/>
  <c r="AN100" i="5"/>
  <c r="AL100" i="5"/>
  <c r="AC100" i="5"/>
  <c r="AA100" i="5"/>
  <c r="AD100" i="5" s="1"/>
  <c r="AE100" i="5" s="1"/>
  <c r="AF100" i="5" s="1"/>
  <c r="R100" i="5"/>
  <c r="P100" i="5"/>
  <c r="S100" i="5" s="1"/>
  <c r="T100" i="5" s="1"/>
  <c r="U100" i="5" s="1"/>
  <c r="G100" i="5"/>
  <c r="H100" i="5" s="1"/>
  <c r="I100" i="5" s="1"/>
  <c r="J100" i="5" s="1"/>
  <c r="E100" i="5"/>
  <c r="AN97" i="5"/>
  <c r="AL97" i="5"/>
  <c r="AC97" i="5"/>
  <c r="AA97" i="5"/>
  <c r="R97" i="5"/>
  <c r="P97" i="5"/>
  <c r="G97" i="5"/>
  <c r="H97" i="5" s="1"/>
  <c r="I97" i="5" s="1"/>
  <c r="J97" i="5" s="1"/>
  <c r="E97" i="5"/>
  <c r="AN94" i="5"/>
  <c r="AO94" i="5" s="1"/>
  <c r="AP94" i="5" s="1"/>
  <c r="AQ94" i="5" s="1"/>
  <c r="AL94" i="5"/>
  <c r="AC94" i="5"/>
  <c r="AA94" i="5"/>
  <c r="AD94" i="5" s="1"/>
  <c r="AE94" i="5" s="1"/>
  <c r="AF94" i="5" s="1"/>
  <c r="S94" i="5"/>
  <c r="T94" i="5" s="1"/>
  <c r="U94" i="5" s="1"/>
  <c r="R94" i="5"/>
  <c r="P94" i="5"/>
  <c r="G94" i="5"/>
  <c r="H94" i="5" s="1"/>
  <c r="I94" i="5" s="1"/>
  <c r="J94" i="5" s="1"/>
  <c r="E94" i="5"/>
  <c r="AN91" i="5"/>
  <c r="AL91" i="5"/>
  <c r="AC91" i="5"/>
  <c r="AA91" i="5"/>
  <c r="R91" i="5"/>
  <c r="P91" i="5"/>
  <c r="G91" i="5"/>
  <c r="E91" i="5"/>
  <c r="AN88" i="5"/>
  <c r="AL88" i="5"/>
  <c r="AC88" i="5"/>
  <c r="AA88" i="5"/>
  <c r="R88" i="5"/>
  <c r="S88" i="5" s="1"/>
  <c r="T88" i="5" s="1"/>
  <c r="U88" i="5" s="1"/>
  <c r="P88" i="5"/>
  <c r="G88" i="5"/>
  <c r="H88" i="5" s="1"/>
  <c r="I88" i="5" s="1"/>
  <c r="J88" i="5" s="1"/>
  <c r="E88" i="5"/>
  <c r="AN85" i="5"/>
  <c r="AL85" i="5"/>
  <c r="AC85" i="5"/>
  <c r="AA85" i="5"/>
  <c r="R85" i="5"/>
  <c r="S85" i="5" s="1"/>
  <c r="T85" i="5" s="1"/>
  <c r="U85" i="5" s="1"/>
  <c r="P85" i="5"/>
  <c r="G85" i="5"/>
  <c r="E85" i="5"/>
  <c r="AN82" i="5"/>
  <c r="AL82" i="5"/>
  <c r="AC82" i="5"/>
  <c r="AA82" i="5"/>
  <c r="R82" i="5"/>
  <c r="S82" i="5" s="1"/>
  <c r="T82" i="5" s="1"/>
  <c r="U82" i="5" s="1"/>
  <c r="P82" i="5"/>
  <c r="G82" i="5"/>
  <c r="E82" i="5"/>
  <c r="AN79" i="5"/>
  <c r="AL79" i="5"/>
  <c r="AC79" i="5"/>
  <c r="AA79" i="5"/>
  <c r="R79" i="5"/>
  <c r="P79" i="5"/>
  <c r="G79" i="5"/>
  <c r="E79" i="5"/>
  <c r="AN76" i="5"/>
  <c r="AO76" i="5" s="1"/>
  <c r="AP76" i="5" s="1"/>
  <c r="AQ76" i="5" s="1"/>
  <c r="AL76" i="5"/>
  <c r="AC76" i="5"/>
  <c r="AA76" i="5"/>
  <c r="R76" i="5"/>
  <c r="P76" i="5"/>
  <c r="G76" i="5"/>
  <c r="H76" i="5" s="1"/>
  <c r="I76" i="5" s="1"/>
  <c r="J76" i="5" s="1"/>
  <c r="E76" i="5"/>
  <c r="AN73" i="5"/>
  <c r="AO73" i="5" s="1"/>
  <c r="AP73" i="5" s="1"/>
  <c r="AQ73" i="5" s="1"/>
  <c r="AL73" i="5"/>
  <c r="AC73" i="5"/>
  <c r="AA73" i="5"/>
  <c r="R73" i="5"/>
  <c r="P73" i="5"/>
  <c r="G73" i="5"/>
  <c r="E73" i="5"/>
  <c r="AN70" i="5"/>
  <c r="AL70" i="5"/>
  <c r="AC70" i="5"/>
  <c r="AA70" i="5"/>
  <c r="AD70" i="5" s="1"/>
  <c r="AE70" i="5" s="1"/>
  <c r="AF70" i="5" s="1"/>
  <c r="R70" i="5"/>
  <c r="S70" i="5" s="1"/>
  <c r="T70" i="5" s="1"/>
  <c r="U70" i="5" s="1"/>
  <c r="P70" i="5"/>
  <c r="G70" i="5"/>
  <c r="E70" i="5"/>
  <c r="AN67" i="5"/>
  <c r="AL67" i="5"/>
  <c r="AC67" i="5"/>
  <c r="AA67" i="5"/>
  <c r="R67" i="5"/>
  <c r="S67" i="5" s="1"/>
  <c r="T67" i="5" s="1"/>
  <c r="U67" i="5" s="1"/>
  <c r="P67" i="5"/>
  <c r="G67" i="5"/>
  <c r="E67" i="5"/>
  <c r="AO64" i="5"/>
  <c r="AP64" i="5" s="1"/>
  <c r="AQ64" i="5" s="1"/>
  <c r="AN64" i="5"/>
  <c r="AL64" i="5"/>
  <c r="AC64" i="5"/>
  <c r="AA64" i="5"/>
  <c r="AD64" i="5" s="1"/>
  <c r="AE64" i="5" s="1"/>
  <c r="AF64" i="5" s="1"/>
  <c r="R64" i="5"/>
  <c r="S64" i="5" s="1"/>
  <c r="T64" i="5" s="1"/>
  <c r="U64" i="5" s="1"/>
  <c r="P64" i="5"/>
  <c r="G64" i="5"/>
  <c r="E64" i="5"/>
  <c r="AN61" i="5"/>
  <c r="AL61" i="5"/>
  <c r="AC61" i="5"/>
  <c r="AA61" i="5"/>
  <c r="R61" i="5"/>
  <c r="P61" i="5"/>
  <c r="G61" i="5"/>
  <c r="E61" i="5"/>
  <c r="AN58" i="5"/>
  <c r="AL58" i="5"/>
  <c r="AC58" i="5"/>
  <c r="AA58" i="5"/>
  <c r="AD58" i="5" s="1"/>
  <c r="AE58" i="5" s="1"/>
  <c r="AF58" i="5" s="1"/>
  <c r="R58" i="5"/>
  <c r="S58" i="5" s="1"/>
  <c r="T58" i="5" s="1"/>
  <c r="U58" i="5" s="1"/>
  <c r="P58" i="5"/>
  <c r="G58" i="5"/>
  <c r="H58" i="5" s="1"/>
  <c r="I58" i="5" s="1"/>
  <c r="J58" i="5" s="1"/>
  <c r="E58" i="5"/>
  <c r="AN55" i="5"/>
  <c r="AL55" i="5"/>
  <c r="AC55" i="5"/>
  <c r="AA55" i="5"/>
  <c r="R55" i="5"/>
  <c r="P55" i="5"/>
  <c r="G55" i="5"/>
  <c r="E55" i="5"/>
  <c r="AN52" i="5"/>
  <c r="AO52" i="5" s="1"/>
  <c r="AP52" i="5" s="1"/>
  <c r="AQ52" i="5" s="1"/>
  <c r="AL52" i="5"/>
  <c r="AC52" i="5"/>
  <c r="AA52" i="5"/>
  <c r="R52" i="5"/>
  <c r="P52" i="5"/>
  <c r="G52" i="5"/>
  <c r="E52" i="5"/>
  <c r="AN49" i="5"/>
  <c r="AL49" i="5"/>
  <c r="AC49" i="5"/>
  <c r="AD49" i="5" s="1"/>
  <c r="AE49" i="5" s="1"/>
  <c r="AF49" i="5" s="1"/>
  <c r="AA49" i="5"/>
  <c r="R49" i="5"/>
  <c r="P49" i="5"/>
  <c r="G49" i="5"/>
  <c r="E49" i="5"/>
  <c r="AN46" i="5"/>
  <c r="AO46" i="5" s="1"/>
  <c r="AP46" i="5" s="1"/>
  <c r="AQ46" i="5" s="1"/>
  <c r="AL46" i="5"/>
  <c r="AC46" i="5"/>
  <c r="AA46" i="5"/>
  <c r="AD46" i="5" s="1"/>
  <c r="AE46" i="5" s="1"/>
  <c r="AF46" i="5" s="1"/>
  <c r="R46" i="5"/>
  <c r="S46" i="5" s="1"/>
  <c r="T46" i="5" s="1"/>
  <c r="U46" i="5" s="1"/>
  <c r="P46" i="5"/>
  <c r="G46" i="5"/>
  <c r="H46" i="5" s="1"/>
  <c r="I46" i="5" s="1"/>
  <c r="J46" i="5" s="1"/>
  <c r="E46" i="5"/>
  <c r="AN43" i="5"/>
  <c r="AL43" i="5"/>
  <c r="AC43" i="5"/>
  <c r="AA43" i="5"/>
  <c r="R43" i="5"/>
  <c r="P43" i="5"/>
  <c r="G43" i="5"/>
  <c r="E43" i="5"/>
  <c r="AN40" i="5"/>
  <c r="AO40" i="5" s="1"/>
  <c r="AP40" i="5" s="1"/>
  <c r="AQ40" i="5" s="1"/>
  <c r="AL40" i="5"/>
  <c r="AC40" i="5"/>
  <c r="AA40" i="5"/>
  <c r="AD40" i="5" s="1"/>
  <c r="AE40" i="5" s="1"/>
  <c r="AF40" i="5" s="1"/>
  <c r="R40" i="5"/>
  <c r="S40" i="5" s="1"/>
  <c r="T40" i="5" s="1"/>
  <c r="U40" i="5" s="1"/>
  <c r="P40" i="5"/>
  <c r="G40" i="5"/>
  <c r="E40" i="5"/>
  <c r="AN37" i="5"/>
  <c r="AO37" i="5" s="1"/>
  <c r="AP37" i="5" s="1"/>
  <c r="AQ37" i="5" s="1"/>
  <c r="AL37" i="5"/>
  <c r="AC37" i="5"/>
  <c r="AA37" i="5"/>
  <c r="R37" i="5"/>
  <c r="P37" i="5"/>
  <c r="G37" i="5"/>
  <c r="E37" i="5"/>
  <c r="AN34" i="5"/>
  <c r="AO34" i="5" s="1"/>
  <c r="AP34" i="5" s="1"/>
  <c r="AQ34" i="5" s="1"/>
  <c r="AL34" i="5"/>
  <c r="AC34" i="5"/>
  <c r="AA34" i="5"/>
  <c r="R34" i="5"/>
  <c r="S34" i="5" s="1"/>
  <c r="T34" i="5" s="1"/>
  <c r="U34" i="5" s="1"/>
  <c r="P34" i="5"/>
  <c r="G34" i="5"/>
  <c r="E34" i="5"/>
  <c r="AN31" i="5"/>
  <c r="AO31" i="5" s="1"/>
  <c r="AP31" i="5" s="1"/>
  <c r="AQ31" i="5" s="1"/>
  <c r="AL31" i="5"/>
  <c r="AC31" i="5"/>
  <c r="AA31" i="5"/>
  <c r="R31" i="5"/>
  <c r="P31" i="5"/>
  <c r="G31" i="5"/>
  <c r="E31" i="5"/>
  <c r="AN28" i="5"/>
  <c r="AL28" i="5"/>
  <c r="AC28" i="5"/>
  <c r="AD28" i="5" s="1"/>
  <c r="AE28" i="5" s="1"/>
  <c r="AF28" i="5" s="1"/>
  <c r="AA28" i="5"/>
  <c r="R28" i="5"/>
  <c r="S28" i="5" s="1"/>
  <c r="T28" i="5" s="1"/>
  <c r="U28" i="5" s="1"/>
  <c r="P28" i="5"/>
  <c r="G28" i="5"/>
  <c r="E28" i="5"/>
  <c r="AN25" i="5"/>
  <c r="AL25" i="5"/>
  <c r="AE25" i="5"/>
  <c r="AF25" i="5" s="1"/>
  <c r="AC25" i="5"/>
  <c r="AD25" i="5" s="1"/>
  <c r="AA25" i="5"/>
  <c r="R25" i="5"/>
  <c r="P25" i="5"/>
  <c r="G25" i="5"/>
  <c r="E25" i="5"/>
  <c r="AN22" i="5"/>
  <c r="AL22" i="5"/>
  <c r="AO22" i="5" s="1"/>
  <c r="AP22" i="5" s="1"/>
  <c r="AQ22" i="5" s="1"/>
  <c r="AC22" i="5"/>
  <c r="AA22" i="5"/>
  <c r="R22" i="5"/>
  <c r="S22" i="5" s="1"/>
  <c r="T22" i="5" s="1"/>
  <c r="U22" i="5" s="1"/>
  <c r="P22" i="5"/>
  <c r="G22" i="5"/>
  <c r="H22" i="5" s="1"/>
  <c r="I22" i="5" s="1"/>
  <c r="J22" i="5" s="1"/>
  <c r="E22" i="5"/>
  <c r="AN19" i="5"/>
  <c r="AL19" i="5"/>
  <c r="AC19" i="5"/>
  <c r="AA19" i="5"/>
  <c r="R19" i="5"/>
  <c r="P19" i="5"/>
  <c r="G19" i="5"/>
  <c r="E19" i="5"/>
  <c r="AN16" i="5"/>
  <c r="AL16" i="5"/>
  <c r="AC16" i="5"/>
  <c r="AA16" i="5"/>
  <c r="R16" i="5"/>
  <c r="S16" i="5" s="1"/>
  <c r="T16" i="5" s="1"/>
  <c r="U16" i="5" s="1"/>
  <c r="P16" i="5"/>
  <c r="G16" i="5"/>
  <c r="H16" i="5" s="1"/>
  <c r="I16" i="5" s="1"/>
  <c r="J16" i="5" s="1"/>
  <c r="E16" i="5"/>
  <c r="AN13" i="5"/>
  <c r="AO13" i="5" s="1"/>
  <c r="AP13" i="5" s="1"/>
  <c r="AQ13" i="5" s="1"/>
  <c r="AL13" i="5"/>
  <c r="AC13" i="5"/>
  <c r="AA13" i="5"/>
  <c r="R13" i="5"/>
  <c r="P13" i="5"/>
  <c r="G13" i="5"/>
  <c r="E13" i="5"/>
  <c r="AN10" i="5"/>
  <c r="AL10" i="5"/>
  <c r="AC10" i="5"/>
  <c r="AA10" i="5"/>
  <c r="AD10" i="5" s="1"/>
  <c r="AE10" i="5" s="1"/>
  <c r="AF10" i="5" s="1"/>
  <c r="S10" i="5"/>
  <c r="T10" i="5" s="1"/>
  <c r="U10" i="5" s="1"/>
  <c r="R10" i="5"/>
  <c r="P10" i="5"/>
  <c r="G10" i="5"/>
  <c r="E10" i="5"/>
  <c r="AN4" i="5"/>
  <c r="AL4" i="5"/>
  <c r="AC4" i="5"/>
  <c r="AA4" i="5"/>
  <c r="R4" i="5"/>
  <c r="P4" i="5"/>
  <c r="G4" i="5"/>
  <c r="E4" i="5"/>
  <c r="H10" i="5" l="1"/>
  <c r="I10" i="5" s="1"/>
  <c r="J10" i="5" s="1"/>
  <c r="S52" i="5"/>
  <c r="T52" i="5" s="1"/>
  <c r="U52" i="5" s="1"/>
  <c r="H61" i="5"/>
  <c r="I61" i="5" s="1"/>
  <c r="J61" i="5" s="1"/>
  <c r="H64" i="5"/>
  <c r="I64" i="5" s="1"/>
  <c r="J64" i="5" s="1"/>
  <c r="AO124" i="5"/>
  <c r="AP124" i="5" s="1"/>
  <c r="AQ124" i="5" s="1"/>
  <c r="AD139" i="5"/>
  <c r="AE139" i="5" s="1"/>
  <c r="AF139" i="5" s="1"/>
  <c r="S148" i="5"/>
  <c r="T148" i="5" s="1"/>
  <c r="U148" i="5" s="1"/>
  <c r="AO28" i="5"/>
  <c r="AP28" i="5" s="1"/>
  <c r="AQ28" i="5" s="1"/>
  <c r="AD52" i="5"/>
  <c r="AE52" i="5" s="1"/>
  <c r="AF52" i="5" s="1"/>
  <c r="H73" i="5"/>
  <c r="I73" i="5" s="1"/>
  <c r="J73" i="5" s="1"/>
  <c r="AO79" i="5"/>
  <c r="AP79" i="5" s="1"/>
  <c r="AQ79" i="5" s="1"/>
  <c r="AO82" i="5"/>
  <c r="AP82" i="5" s="1"/>
  <c r="AQ82" i="5" s="1"/>
  <c r="AO85" i="5"/>
  <c r="AP85" i="5" s="1"/>
  <c r="AQ85" i="5" s="1"/>
  <c r="AO88" i="5"/>
  <c r="AP88" i="5" s="1"/>
  <c r="AQ88" i="5" s="1"/>
  <c r="H127" i="5"/>
  <c r="I127" i="5" s="1"/>
  <c r="J127" i="5" s="1"/>
  <c r="AO133" i="5"/>
  <c r="AP133" i="5" s="1"/>
  <c r="AQ133" i="5" s="1"/>
  <c r="H82" i="5"/>
  <c r="I82" i="5" s="1"/>
  <c r="J82" i="5" s="1"/>
  <c r="AD103" i="5"/>
  <c r="AE103" i="5" s="1"/>
  <c r="AF103" i="5" s="1"/>
  <c r="AD151" i="5"/>
  <c r="AE151" i="5" s="1"/>
  <c r="AF151" i="5" s="1"/>
  <c r="AD154" i="5"/>
  <c r="AE154" i="5" s="1"/>
  <c r="AF154" i="5" s="1"/>
  <c r="H28" i="5"/>
  <c r="I28" i="5" s="1"/>
  <c r="J28" i="5" s="1"/>
  <c r="AD16" i="5"/>
  <c r="AE16" i="5" s="1"/>
  <c r="AF16" i="5" s="1"/>
  <c r="H34" i="5"/>
  <c r="I34" i="5" s="1"/>
  <c r="J34" i="5" s="1"/>
  <c r="AD61" i="5"/>
  <c r="AE61" i="5" s="1"/>
  <c r="AF61" i="5" s="1"/>
  <c r="S76" i="5"/>
  <c r="T76" i="5" s="1"/>
  <c r="U76" i="5" s="1"/>
  <c r="AO100" i="5"/>
  <c r="AP100" i="5" s="1"/>
  <c r="AQ100" i="5" s="1"/>
  <c r="AD112" i="5"/>
  <c r="AE112" i="5" s="1"/>
  <c r="AF112" i="5" s="1"/>
  <c r="S124" i="5"/>
  <c r="T124" i="5" s="1"/>
  <c r="U124" i="5" s="1"/>
  <c r="S130" i="5"/>
  <c r="T130" i="5" s="1"/>
  <c r="U130" i="5" s="1"/>
  <c r="AO145" i="5"/>
  <c r="AP145" i="5" s="1"/>
  <c r="AQ145" i="5" s="1"/>
  <c r="AO148" i="5"/>
  <c r="AP148" i="5" s="1"/>
  <c r="AQ148" i="5" s="1"/>
  <c r="AD22" i="5"/>
  <c r="AE22" i="5" s="1"/>
  <c r="AF22" i="5" s="1"/>
  <c r="S136" i="5"/>
  <c r="T136" i="5" s="1"/>
  <c r="U136" i="5" s="1"/>
  <c r="S139" i="5"/>
  <c r="T139" i="5" s="1"/>
  <c r="U139" i="5" s="1"/>
  <c r="AO157" i="5"/>
  <c r="AP157" i="5" s="1"/>
  <c r="AQ157" i="5" s="1"/>
  <c r="AO10" i="5"/>
  <c r="AP10" i="5" s="1"/>
  <c r="AQ10" i="5" s="1"/>
  <c r="AO16" i="5"/>
  <c r="AP16" i="5" s="1"/>
  <c r="AQ16" i="5" s="1"/>
  <c r="AO58" i="5"/>
  <c r="AP58" i="5" s="1"/>
  <c r="AQ58" i="5" s="1"/>
  <c r="AO70" i="5"/>
  <c r="AP70" i="5" s="1"/>
  <c r="AQ70" i="5" s="1"/>
  <c r="AD82" i="5"/>
  <c r="AE82" i="5" s="1"/>
  <c r="AF82" i="5" s="1"/>
  <c r="AD88" i="5"/>
  <c r="AE88" i="5" s="1"/>
  <c r="AF88" i="5" s="1"/>
  <c r="H103" i="5"/>
  <c r="I103" i="5" s="1"/>
  <c r="J103" i="5" s="1"/>
  <c r="AD133" i="5"/>
  <c r="AE133" i="5" s="1"/>
  <c r="AF133" i="5" s="1"/>
  <c r="S4" i="5"/>
  <c r="T4" i="5" s="1"/>
  <c r="U4" i="5" s="1"/>
  <c r="S19" i="5"/>
  <c r="T19" i="5" s="1"/>
  <c r="U19" i="5" s="1"/>
  <c r="H31" i="5"/>
  <c r="I31" i="5" s="1"/>
  <c r="J31" i="5" s="1"/>
  <c r="AD37" i="5"/>
  <c r="AE37" i="5" s="1"/>
  <c r="AF37" i="5" s="1"/>
  <c r="H43" i="5"/>
  <c r="I43" i="5" s="1"/>
  <c r="J43" i="5" s="1"/>
  <c r="AO43" i="5"/>
  <c r="AP43" i="5" s="1"/>
  <c r="AQ43" i="5" s="1"/>
  <c r="S49" i="5"/>
  <c r="T49" i="5" s="1"/>
  <c r="U49" i="5" s="1"/>
  <c r="AO55" i="5"/>
  <c r="AP55" i="5" s="1"/>
  <c r="AQ55" i="5" s="1"/>
  <c r="AO67" i="5"/>
  <c r="AP67" i="5" s="1"/>
  <c r="AQ67" i="5" s="1"/>
  <c r="S73" i="5"/>
  <c r="T73" i="5" s="1"/>
  <c r="U73" i="5" s="1"/>
  <c r="H109" i="5"/>
  <c r="I109" i="5" s="1"/>
  <c r="J109" i="5" s="1"/>
  <c r="H112" i="5"/>
  <c r="I112" i="5" s="1"/>
  <c r="J112" i="5" s="1"/>
  <c r="S154" i="5"/>
  <c r="T154" i="5" s="1"/>
  <c r="U154" i="5" s="1"/>
  <c r="AO160" i="5"/>
  <c r="AP160" i="5" s="1"/>
  <c r="AQ160" i="5" s="1"/>
  <c r="S166" i="5"/>
  <c r="T166" i="5" s="1"/>
  <c r="U166" i="5" s="1"/>
  <c r="H55" i="5"/>
  <c r="I55" i="5" s="1"/>
  <c r="J55" i="5" s="1"/>
  <c r="H67" i="5"/>
  <c r="I67" i="5" s="1"/>
  <c r="J67" i="5" s="1"/>
  <c r="H79" i="5"/>
  <c r="I79" i="5" s="1"/>
  <c r="J79" i="5" s="1"/>
  <c r="AD85" i="5"/>
  <c r="AE85" i="5" s="1"/>
  <c r="AF85" i="5" s="1"/>
  <c r="H91" i="5"/>
  <c r="I91" i="5" s="1"/>
  <c r="J91" i="5" s="1"/>
  <c r="AO91" i="5"/>
  <c r="AP91" i="5" s="1"/>
  <c r="AQ91" i="5" s="1"/>
  <c r="S97" i="5"/>
  <c r="T97" i="5" s="1"/>
  <c r="U97" i="5" s="1"/>
  <c r="AO103" i="5"/>
  <c r="AP103" i="5" s="1"/>
  <c r="AQ103" i="5" s="1"/>
  <c r="AD106" i="5"/>
  <c r="AE106" i="5" s="1"/>
  <c r="AF106" i="5" s="1"/>
  <c r="AO115" i="5"/>
  <c r="AP115" i="5" s="1"/>
  <c r="AQ115" i="5" s="1"/>
  <c r="S121" i="5"/>
  <c r="T121" i="5" s="1"/>
  <c r="U121" i="5" s="1"/>
  <c r="AD130" i="5"/>
  <c r="AE130" i="5" s="1"/>
  <c r="AF130" i="5" s="1"/>
  <c r="AD142" i="5"/>
  <c r="AE142" i="5" s="1"/>
  <c r="AF142" i="5" s="1"/>
  <c r="S157" i="5"/>
  <c r="T157" i="5" s="1"/>
  <c r="U157" i="5" s="1"/>
  <c r="AD4" i="5"/>
  <c r="AE4" i="5" s="1"/>
  <c r="AF4" i="5" s="1"/>
  <c r="AD19" i="5"/>
  <c r="AE19" i="5" s="1"/>
  <c r="AF19" i="5" s="1"/>
  <c r="AO25" i="5"/>
  <c r="AP25" i="5" s="1"/>
  <c r="AQ25" i="5" s="1"/>
  <c r="S31" i="5"/>
  <c r="T31" i="5" s="1"/>
  <c r="U31" i="5" s="1"/>
  <c r="H70" i="5"/>
  <c r="I70" i="5" s="1"/>
  <c r="J70" i="5" s="1"/>
  <c r="AD73" i="5"/>
  <c r="AE73" i="5" s="1"/>
  <c r="AF73" i="5" s="1"/>
  <c r="AD76" i="5"/>
  <c r="AE76" i="5" s="1"/>
  <c r="AF76" i="5" s="1"/>
  <c r="AD97" i="5"/>
  <c r="AE97" i="5" s="1"/>
  <c r="AF97" i="5" s="1"/>
  <c r="H118" i="5"/>
  <c r="I118" i="5" s="1"/>
  <c r="J118" i="5" s="1"/>
  <c r="AD121" i="5"/>
  <c r="AE121" i="5" s="1"/>
  <c r="AF121" i="5" s="1"/>
  <c r="AO127" i="5"/>
  <c r="AP127" i="5" s="1"/>
  <c r="AQ127" i="5" s="1"/>
  <c r="AO142" i="5"/>
  <c r="AP142" i="5" s="1"/>
  <c r="AQ142" i="5" s="1"/>
  <c r="S160" i="5"/>
  <c r="T160" i="5" s="1"/>
  <c r="U160" i="5" s="1"/>
  <c r="AO4" i="5"/>
  <c r="AP4" i="5" s="1"/>
  <c r="AQ4" i="5" s="1"/>
  <c r="AO19" i="5"/>
  <c r="AP19" i="5" s="1"/>
  <c r="AQ19" i="5" s="1"/>
  <c r="S25" i="5"/>
  <c r="T25" i="5" s="1"/>
  <c r="U25" i="5" s="1"/>
  <c r="AD31" i="5"/>
  <c r="AE31" i="5" s="1"/>
  <c r="AF31" i="5" s="1"/>
  <c r="H37" i="5"/>
  <c r="I37" i="5" s="1"/>
  <c r="J37" i="5" s="1"/>
  <c r="AD43" i="5"/>
  <c r="AE43" i="5" s="1"/>
  <c r="AF43" i="5" s="1"/>
  <c r="AO49" i="5"/>
  <c r="AP49" i="5" s="1"/>
  <c r="AQ49" i="5" s="1"/>
  <c r="H142" i="5"/>
  <c r="I142" i="5" s="1"/>
  <c r="J142" i="5" s="1"/>
  <c r="AO151" i="5"/>
  <c r="AP151" i="5" s="1"/>
  <c r="AQ151" i="5" s="1"/>
  <c r="AO154" i="5"/>
  <c r="AP154" i="5" s="1"/>
  <c r="AQ154" i="5" s="1"/>
  <c r="AO163" i="5"/>
  <c r="AP163" i="5" s="1"/>
  <c r="AQ163" i="5" s="1"/>
  <c r="AO166" i="5"/>
  <c r="AP166" i="5" s="1"/>
  <c r="AQ166" i="5" s="1"/>
  <c r="H40" i="5"/>
  <c r="I40" i="5" s="1"/>
  <c r="J40" i="5" s="1"/>
  <c r="AD55" i="5"/>
  <c r="AE55" i="5" s="1"/>
  <c r="AF55" i="5" s="1"/>
  <c r="AO61" i="5"/>
  <c r="AP61" i="5" s="1"/>
  <c r="AQ61" i="5" s="1"/>
  <c r="AD67" i="5"/>
  <c r="AE67" i="5" s="1"/>
  <c r="AF67" i="5" s="1"/>
  <c r="AD79" i="5"/>
  <c r="AE79" i="5" s="1"/>
  <c r="AF79" i="5" s="1"/>
  <c r="H85" i="5"/>
  <c r="I85" i="5" s="1"/>
  <c r="J85" i="5" s="1"/>
  <c r="AD91" i="5"/>
  <c r="AE91" i="5" s="1"/>
  <c r="AF91" i="5" s="1"/>
  <c r="AO97" i="5"/>
  <c r="AP97" i="5" s="1"/>
  <c r="AQ97" i="5" s="1"/>
  <c r="AO121" i="5"/>
  <c r="AP121" i="5" s="1"/>
  <c r="AQ121" i="5" s="1"/>
  <c r="AD124" i="5"/>
  <c r="AE124" i="5" s="1"/>
  <c r="AF124" i="5" s="1"/>
  <c r="H130" i="5"/>
  <c r="I130" i="5" s="1"/>
  <c r="J130" i="5" s="1"/>
  <c r="S151" i="5"/>
  <c r="T151" i="5" s="1"/>
  <c r="U151" i="5" s="1"/>
  <c r="S163" i="5"/>
  <c r="T163" i="5" s="1"/>
  <c r="U163" i="5" s="1"/>
  <c r="H4" i="5"/>
  <c r="I4" i="5" s="1"/>
  <c r="J4" i="5" s="1"/>
  <c r="AD13" i="5"/>
  <c r="AE13" i="5" s="1"/>
  <c r="AF13" i="5" s="1"/>
  <c r="H19" i="5"/>
  <c r="I19" i="5" s="1"/>
  <c r="J19" i="5" s="1"/>
  <c r="AD34" i="5"/>
  <c r="AE34" i="5" s="1"/>
  <c r="AF34" i="5" s="1"/>
  <c r="S37" i="5"/>
  <c r="T37" i="5" s="1"/>
  <c r="U37" i="5" s="1"/>
  <c r="H49" i="5"/>
  <c r="I49" i="5" s="1"/>
  <c r="J49" i="5" s="1"/>
  <c r="H52" i="5"/>
  <c r="I52" i="5" s="1"/>
  <c r="J52" i="5" s="1"/>
  <c r="H13" i="5"/>
  <c r="I13" i="5" s="1"/>
  <c r="J13" i="5" s="1"/>
  <c r="H25" i="5"/>
  <c r="I25" i="5" s="1"/>
  <c r="J25" i="5" s="1"/>
  <c r="S55" i="5"/>
  <c r="T55" i="5" s="1"/>
  <c r="U55" i="5" s="1"/>
  <c r="S103" i="5"/>
  <c r="T103" i="5" s="1"/>
  <c r="U103" i="5" s="1"/>
  <c r="H160" i="5"/>
  <c r="I160" i="5" s="1"/>
  <c r="J160" i="5" s="1"/>
  <c r="S61" i="5"/>
  <c r="T61" i="5" s="1"/>
  <c r="U61" i="5" s="1"/>
  <c r="H166" i="5"/>
  <c r="I166" i="5" s="1"/>
  <c r="J166" i="5" s="1"/>
  <c r="H154" i="5"/>
  <c r="I154" i="5" s="1"/>
  <c r="J154" i="5" s="1"/>
  <c r="S109" i="5"/>
  <c r="T109" i="5" s="1"/>
  <c r="U109" i="5" s="1"/>
  <c r="S13" i="5"/>
  <c r="T13" i="5" s="1"/>
  <c r="U13" i="5" s="1"/>
  <c r="S43" i="5"/>
  <c r="T43" i="5" s="1"/>
  <c r="U43" i="5" s="1"/>
  <c r="S91" i="5"/>
  <c r="T91" i="5" s="1"/>
  <c r="U91" i="5" s="1"/>
  <c r="H148" i="5"/>
  <c r="I148" i="5" s="1"/>
  <c r="J148" i="5" s="1"/>
  <c r="S79" i="5"/>
  <c r="T79" i="5" s="1"/>
  <c r="U79" i="5" s="1"/>
  <c r="H136" i="5"/>
  <c r="I136" i="5" s="1"/>
  <c r="J136" i="5" s="1"/>
  <c r="J124" i="5"/>
  <c r="J124" i="5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<sst xmlns="http://schemas.openxmlformats.org/spreadsheetml/2006/main" count="3987" uniqueCount="508">
  <si>
    <t>Sample Name</t>
  </si>
  <si>
    <t>Sample ID</t>
  </si>
  <si>
    <t>Sample Comment</t>
  </si>
  <si>
    <t>[F] ng</t>
  </si>
  <si>
    <t>[E] ng</t>
  </si>
  <si>
    <t>[DHT] ng</t>
  </si>
  <si>
    <t>[E2]  ng</t>
  </si>
  <si>
    <t>[E1] ng</t>
  </si>
  <si>
    <t>[P4] ng</t>
  </si>
  <si>
    <t>[T] ng</t>
  </si>
  <si>
    <t>Solvent blank</t>
  </si>
  <si>
    <t>N/A</t>
  </si>
  <si>
    <t>Double Blank</t>
  </si>
  <si>
    <t xml:space="preserve">0 STD </t>
  </si>
  <si>
    <t>&lt; 0</t>
  </si>
  <si>
    <t>1 STD</t>
  </si>
  <si>
    <t>2 STD</t>
  </si>
  <si>
    <t>3 STD</t>
  </si>
  <si>
    <t>4 STD</t>
  </si>
  <si>
    <t>5 STD</t>
  </si>
  <si>
    <t>6 STD</t>
  </si>
  <si>
    <t>7 STD</t>
  </si>
  <si>
    <t>8 STD</t>
  </si>
  <si>
    <t>9 STD</t>
  </si>
  <si>
    <t>10 STD</t>
  </si>
  <si>
    <t>11 STD</t>
  </si>
  <si>
    <t>QC Chrom Pan 1 - Lv 1</t>
  </si>
  <si>
    <t>ChromSystems Serum Panel 1 Level 1</t>
  </si>
  <si>
    <t>lot 2622</t>
  </si>
  <si>
    <t>QC Chrom Pan 1 - Lv 2</t>
  </si>
  <si>
    <t>ChromSystems Serum Panel 1 Level 2</t>
  </si>
  <si>
    <t>lot 2621</t>
  </si>
  <si>
    <t>QC Chrom Pan 1 - Lv 3</t>
  </si>
  <si>
    <t>ChromSystems Serum Panel 1 Level 3</t>
  </si>
  <si>
    <t>QC Chrom Pan 2 - Lv 1</t>
  </si>
  <si>
    <t>ChromSystems Serum Panel 2 Level 1</t>
  </si>
  <si>
    <t>lot 0422</t>
  </si>
  <si>
    <t>QC Chrom Pan 2 - Lv 2</t>
  </si>
  <si>
    <t>ChromSystems Serum Panel 2 Level 2</t>
  </si>
  <si>
    <t>QC Chrom Pan 2 - Lv 3</t>
  </si>
  <si>
    <t>ChromSystems Serum Panel 2 Level 3</t>
  </si>
  <si>
    <t>lot 4022</t>
  </si>
  <si>
    <t>Long Covid - Proliferative</t>
  </si>
  <si>
    <t>Pre Covid - Proliferative</t>
  </si>
  <si>
    <t>Long Covid - Secretory</t>
  </si>
  <si>
    <t>Pre Covid - Secretory</t>
  </si>
  <si>
    <t>Long Covid - Menstrual</t>
  </si>
  <si>
    <t>Pre Covid - Menstrual</t>
  </si>
  <si>
    <t>Figure 5A. Serum coritsol and cortisone measured by LC-MS/MS</t>
  </si>
  <si>
    <t>Figure 4A. Serum ovarian sex hormones measured by LC-MS/MS</t>
  </si>
  <si>
    <t>Figure 4B. Endometrial tissue ovarian sex hormones measured by LC-MS/MS</t>
  </si>
  <si>
    <t>[E2] ng</t>
  </si>
  <si>
    <t>12 STD</t>
  </si>
  <si>
    <t>13 STD</t>
  </si>
  <si>
    <t>14 STD</t>
  </si>
  <si>
    <t>Double blank</t>
  </si>
  <si>
    <t>Long Covid -proliferative</t>
  </si>
  <si>
    <t>Figure 5B. Endometrial tissue coritsol and cortisone measured by LC-MS/MS</t>
  </si>
  <si>
    <t>Position</t>
  </si>
  <si>
    <t>ATP5B</t>
  </si>
  <si>
    <t>SDHA</t>
  </si>
  <si>
    <t>Geomean</t>
  </si>
  <si>
    <t>ESR1 Ct</t>
  </si>
  <si>
    <t>average Ct</t>
  </si>
  <si>
    <t>dCt</t>
  </si>
  <si>
    <t>ddCt</t>
  </si>
  <si>
    <t>2^(-ddCt)</t>
  </si>
  <si>
    <t>PGR Ct</t>
  </si>
  <si>
    <t>PRB Ct</t>
  </si>
  <si>
    <t>AR Ct</t>
  </si>
  <si>
    <t>A1</t>
  </si>
  <si>
    <t>Endo mix</t>
  </si>
  <si>
    <t>A2</t>
  </si>
  <si>
    <t>A3</t>
  </si>
  <si>
    <t>A4</t>
  </si>
  <si>
    <t>A5</t>
  </si>
  <si>
    <t>A6</t>
  </si>
  <si>
    <t>A7</t>
  </si>
  <si>
    <t>Proliferative Long COVID</t>
  </si>
  <si>
    <t>A8</t>
  </si>
  <si>
    <t>A9</t>
  </si>
  <si>
    <t>Undetermined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</si>
  <si>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</si>
  <si>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</si>
  <si>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</si>
  <si>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</si>
  <si>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</si>
  <si>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</si>
  <si>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</si>
  <si>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</si>
  <si>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</si>
  <si>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</si>
  <si>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</si>
  <si>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</si>
  <si>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</si>
  <si>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</si>
  <si>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</si>
  <si>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B1</t>
  </si>
  <si>
    <t>B2</t>
  </si>
  <si>
    <t>B3</t>
  </si>
  <si>
    <t>B4</t>
  </si>
  <si>
    <t>Proliferative Control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</si>
  <si>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</si>
  <si>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</si>
  <si>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</si>
  <si>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</si>
  <si>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</si>
  <si>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</si>
  <si>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</si>
  <si>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</si>
  <si>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</si>
  <si>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</si>
  <si>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</si>
  <si>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</si>
  <si>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</si>
  <si>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</si>
  <si>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</si>
  <si>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</si>
  <si>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</si>
  <si>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</si>
  <si>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</si>
  <si>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</si>
  <si>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</si>
  <si>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</si>
  <si>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</si>
  <si>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</si>
  <si>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</si>
  <si>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</si>
  <si>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</si>
  <si>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</si>
  <si>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</si>
  <si>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</si>
  <si>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</si>
  <si>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</si>
  <si>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</si>
  <si>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</si>
  <si>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</si>
  <si>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</si>
  <si>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</si>
  <si>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</si>
  <si>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</si>
  <si>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</si>
  <si>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</si>
  <si>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</si>
  <si>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Secretory long COVID</t>
  </si>
  <si>
    <t>C23</t>
  </si>
  <si>
    <t>C24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</si>
  <si>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</si>
  <si>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</si>
  <si>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</si>
  <si>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</si>
  <si>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</si>
  <si>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</si>
  <si>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</si>
  <si>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</si>
  <si>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</si>
  <si>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</si>
  <si>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Secretory Control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</si>
  <si>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</si>
  <si>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</si>
  <si>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</si>
  <si>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</si>
  <si>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</si>
  <si>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</si>
  <si>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</si>
  <si>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</si>
  <si>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</si>
  <si>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</si>
  <si>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</si>
  <si>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</si>
  <si>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</si>
  <si>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</si>
  <si>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</si>
  <si>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</si>
  <si>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</si>
  <si>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</si>
  <si>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</si>
  <si>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</si>
  <si>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</si>
  <si>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</si>
  <si>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</si>
  <si>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</si>
  <si>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Menstrual long COVID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</si>
  <si>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</si>
  <si>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</si>
  <si>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</si>
  <si>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</si>
  <si>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</si>
  <si>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</si>
  <si>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</si>
  <si>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</si>
  <si>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</si>
  <si>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</si>
  <si>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</si>
  <si>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</si>
  <si>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</si>
  <si>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</si>
  <si>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F1</t>
  </si>
  <si>
    <t>Menstrual Control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</si>
  <si>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</si>
  <si>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</si>
  <si>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</si>
  <si>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</si>
  <si>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</si>
  <si>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</si>
  <si>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</si>
  <si>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</si>
  <si>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</si>
  <si>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</si>
  <si>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</si>
  <si>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</si>
  <si>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</si>
  <si>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</si>
  <si>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</si>
  <si>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</si>
  <si>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</si>
  <si>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</si>
  <si>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</si>
  <si>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</si>
  <si>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</si>
  <si>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</si>
  <si>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</si>
  <si>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</si>
  <si>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</si>
  <si>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</si>
  <si>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</si>
  <si>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</si>
  <si>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</si>
  <si>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</si>
  <si>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</si>
  <si>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</si>
  <si>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</si>
  <si>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</si>
  <si>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</si>
  <si>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</si>
  <si>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</si>
  <si>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</si>
  <si>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</si>
  <si>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No RNA</t>
  </si>
  <si>
    <t>G17</t>
  </si>
  <si>
    <t>G18</t>
  </si>
  <si>
    <t>G19</t>
  </si>
  <si>
    <t>No RT</t>
  </si>
  <si>
    <t>G20</t>
  </si>
  <si>
    <t>G21</t>
  </si>
  <si>
    <t>G22</t>
  </si>
  <si>
    <t>PCR -ve</t>
  </si>
  <si>
    <t>G23</t>
  </si>
  <si>
    <t>G24</t>
  </si>
  <si>
    <t>Figure 4c. Ovarian hormone receptor mRNA concentration</t>
  </si>
  <si>
    <t>AR Menstrual</t>
  </si>
  <si>
    <t>Long Covid</t>
  </si>
  <si>
    <t>% cells positive</t>
  </si>
  <si>
    <t>Weak +1</t>
  </si>
  <si>
    <t>Med +2</t>
  </si>
  <si>
    <t>Strong +3</t>
  </si>
  <si>
    <t>Total</t>
  </si>
  <si>
    <t>Control</t>
  </si>
  <si>
    <t>AR Secretory</t>
  </si>
  <si>
    <t>AR Proliferative</t>
  </si>
  <si>
    <t>Figure 4e. QuPath data for androgen receptor IHC of menstrual endometrium</t>
  </si>
  <si>
    <t>Figure 4f. QuPath data for androgen receptor IHC of menstrual endometrium</t>
  </si>
  <si>
    <t>Simple Plex Kit Result Data Summary</t>
  </si>
  <si>
    <t>Kit ID</t>
  </si>
  <si>
    <t>Analytes</t>
  </si>
  <si>
    <t>IL-10, IL-2, IFNg 3rd gen, TNF-a 2nd gen, IL-8, IL-6 2nd gen</t>
  </si>
  <si>
    <t>Run Date</t>
  </si>
  <si>
    <t>12/12/2023 12:16 PM</t>
  </si>
  <si>
    <t>User</t>
  </si>
  <si>
    <t>Ella</t>
  </si>
  <si>
    <t>Specimen Type(s)</t>
  </si>
  <si>
    <t>PlasmaSerum</t>
  </si>
  <si>
    <t>Species</t>
  </si>
  <si>
    <t>Human</t>
  </si>
  <si>
    <t>Lot Number</t>
  </si>
  <si>
    <t>Cartridge ID</t>
  </si>
  <si>
    <t>Manufactured Date</t>
  </si>
  <si>
    <t>07/25/2023</t>
  </si>
  <si>
    <t>Analyzer Name</t>
  </si>
  <si>
    <t>Ella-21120929</t>
  </si>
  <si>
    <t>Analyzer Description</t>
  </si>
  <si>
    <t>Runner Version</t>
  </si>
  <si>
    <t>3.7.2.0</t>
  </si>
  <si>
    <t>Comments</t>
  </si>
  <si>
    <t>Results Summary</t>
  </si>
  <si>
    <t>Inlet</t>
  </si>
  <si>
    <t>IL-10</t>
  </si>
  <si>
    <t>IL-2</t>
  </si>
  <si>
    <t>IFNg 3rd gen</t>
  </si>
  <si>
    <t>TNF-a 2nd gen</t>
  </si>
  <si>
    <t>IL-8</t>
  </si>
  <si>
    <t>IL-6 2nd gen</t>
  </si>
  <si>
    <t>GNRs</t>
  </si>
  <si>
    <t>Mean RFU</t>
  </si>
  <si>
    <t>RFU %CV</t>
  </si>
  <si>
    <t>Mean Conc.</t>
  </si>
  <si>
    <t>Conc. %CV</t>
  </si>
  <si>
    <t>LC Menstrual</t>
  </si>
  <si>
    <t>*0.107</t>
  </si>
  <si>
    <t>*0.569</t>
  </si>
  <si>
    <t>*0.686</t>
  </si>
  <si>
    <t>*0.034</t>
  </si>
  <si>
    <t>*0.338</t>
  </si>
  <si>
    <t>*0.105</t>
  </si>
  <si>
    <t>*0.000</t>
  </si>
  <si>
    <t>*1.09</t>
  </si>
  <si>
    <t>*0.055</t>
  </si>
  <si>
    <t>Control Menstrual</t>
  </si>
  <si>
    <t>*0.863</t>
  </si>
  <si>
    <t>*0.304</t>
  </si>
  <si>
    <t>*0.792</t>
  </si>
  <si>
    <t>*0.056</t>
  </si>
  <si>
    <t>*0.510</t>
  </si>
  <si>
    <t>*0.848</t>
  </si>
  <si>
    <t>*0.016</t>
  </si>
  <si>
    <t>*0.075</t>
  </si>
  <si>
    <t>*0.543</t>
  </si>
  <si>
    <t>*0.001</t>
  </si>
  <si>
    <t>*1.13</t>
  </si>
  <si>
    <t>*0.186</t>
  </si>
  <si>
    <t>*0.238</t>
  </si>
  <si>
    <t>*0.976</t>
  </si>
  <si>
    <t>*0.129</t>
  </si>
  <si>
    <t>*0.094</t>
  </si>
  <si>
    <t>*0.064</t>
  </si>
  <si>
    <t>*0.719</t>
  </si>
  <si>
    <t>*0.993</t>
  </si>
  <si>
    <t>*0.117</t>
  </si>
  <si>
    <t>*0.670</t>
  </si>
  <si>
    <t>*0.005</t>
  </si>
  <si>
    <t>*0.832</t>
  </si>
  <si>
    <t>*0.326</t>
  </si>
  <si>
    <t>*0.212</t>
  </si>
  <si>
    <t>*1.11</t>
  </si>
  <si>
    <t>*0.155</t>
  </si>
  <si>
    <t>*0.072</t>
  </si>
  <si>
    <t>*0.838</t>
  </si>
  <si>
    <t>*0.035</t>
  </si>
  <si>
    <t>*0.266</t>
  </si>
  <si>
    <t>*0.693</t>
  </si>
  <si>
    <t>*0.099</t>
  </si>
  <si>
    <t>Biological replicate</t>
  </si>
  <si>
    <t>*0.047</t>
  </si>
  <si>
    <t>* indicates that the concentration is out of range (on left = low, on right = high)</t>
  </si>
  <si>
    <t>Figure 5c. Serum inflammatory cytokine levels</t>
  </si>
  <si>
    <t>03/20/2024 3:56 PM</t>
  </si>
  <si>
    <t>08/10/2023</t>
  </si>
  <si>
    <t>4.0.0.28</t>
  </si>
  <si>
    <t>LC Proliferative</t>
  </si>
  <si>
    <t>*0.363</t>
  </si>
  <si>
    <t>*0.396</t>
  </si>
  <si>
    <t>*0.678</t>
  </si>
  <si>
    <t>*0.089</t>
  </si>
  <si>
    <t>*0.321</t>
  </si>
  <si>
    <t>*0.526</t>
  </si>
  <si>
    <t>*0.123</t>
  </si>
  <si>
    <t>*0.734</t>
  </si>
  <si>
    <t>*0.459</t>
  </si>
  <si>
    <t>*0.700</t>
  </si>
  <si>
    <t>*0.649</t>
  </si>
  <si>
    <t>*0.174</t>
  </si>
  <si>
    <t>*0.336</t>
  </si>
  <si>
    <t>*0.384</t>
  </si>
  <si>
    <t>Control Proliferative</t>
  </si>
  <si>
    <t>*0.216</t>
  </si>
  <si>
    <t>*0.329</t>
  </si>
  <si>
    <t>*0.259</t>
  </si>
  <si>
    <t>*0.116</t>
  </si>
  <si>
    <t>*0.707</t>
  </si>
  <si>
    <t>*0.494</t>
  </si>
  <si>
    <t>*1.07</t>
  </si>
  <si>
    <t>*0.164</t>
  </si>
  <si>
    <t>*0.353</t>
  </si>
  <si>
    <t>*0.619</t>
  </si>
  <si>
    <t>*0.025</t>
  </si>
  <si>
    <t>*0.706</t>
  </si>
  <si>
    <t>*1.05</t>
  </si>
  <si>
    <t>*0.383</t>
  </si>
  <si>
    <t>*0.093</t>
  </si>
  <si>
    <t>*0.379</t>
  </si>
  <si>
    <t>*0.030</t>
  </si>
  <si>
    <t>*0.200</t>
  </si>
  <si>
    <t>*0.298</t>
  </si>
  <si>
    <t>*0.825</t>
  </si>
  <si>
    <t>*0.163</t>
  </si>
  <si>
    <t>replicates failed so sample re-run on cart 3 kit 309390 and results from that cart pasted here</t>
  </si>
  <si>
    <t>KW 01</t>
  </si>
  <si>
    <t>KW 02</t>
  </si>
  <si>
    <t>03/21/2024 4:08 PM</t>
  </si>
  <si>
    <t>KW 13</t>
  </si>
  <si>
    <t>LC Secretory</t>
  </si>
  <si>
    <t>*0.291</t>
  </si>
  <si>
    <t>*0.994</t>
  </si>
  <si>
    <t>*0.488</t>
  </si>
  <si>
    <t>*0.733</t>
  </si>
  <si>
    <t>*0.299</t>
  </si>
  <si>
    <t>*0.507</t>
  </si>
  <si>
    <t>*0.264</t>
  </si>
  <si>
    <t>*0.039</t>
  </si>
  <si>
    <t>*0.559</t>
  </si>
  <si>
    <t>*0.305</t>
  </si>
  <si>
    <t>*0.312</t>
  </si>
  <si>
    <t>Control Secretory</t>
  </si>
  <si>
    <t>*0.022</t>
  </si>
  <si>
    <t>*0.424</t>
  </si>
  <si>
    <t>*0.228</t>
  </si>
  <si>
    <t>*0.406</t>
  </si>
  <si>
    <t>*0.928</t>
  </si>
  <si>
    <t>*0.224</t>
  </si>
  <si>
    <t>*0.775</t>
  </si>
  <si>
    <t>*0.074</t>
  </si>
  <si>
    <t>*0.314</t>
  </si>
  <si>
    <t>*0.472</t>
  </si>
  <si>
    <t>*0.414</t>
  </si>
  <si>
    <t>*0.045</t>
  </si>
  <si>
    <t>*1.03</t>
  </si>
  <si>
    <t>*0.323</t>
  </si>
  <si>
    <t>*0.087</t>
  </si>
  <si>
    <t>*0.705</t>
  </si>
  <si>
    <t>*0.193</t>
  </si>
  <si>
    <t>*0.239</t>
  </si>
  <si>
    <t>*0.577</t>
  </si>
  <si>
    <t>*0.489</t>
  </si>
  <si>
    <t>*0.293</t>
  </si>
  <si>
    <t>Control Proliferative repeat</t>
  </si>
  <si>
    <t>*0.095</t>
  </si>
  <si>
    <t>*0.240</t>
  </si>
  <si>
    <t>*0.109</t>
  </si>
  <si>
    <t>*0.081</t>
  </si>
  <si>
    <t>Control Menstrual repeat</t>
  </si>
  <si>
    <t>*0.328</t>
  </si>
  <si>
    <t>LC / Menstrual control</t>
  </si>
  <si>
    <t>*0.104</t>
  </si>
  <si>
    <t>LC / Proliferative Control</t>
  </si>
  <si>
    <t>*0.956</t>
  </si>
  <si>
    <t>*0.184</t>
  </si>
  <si>
    <t>LC / Secretory Control</t>
  </si>
  <si>
    <t>*0.159</t>
  </si>
  <si>
    <t>Biological Replicate</t>
  </si>
  <si>
    <t>*0.246</t>
  </si>
  <si>
    <t>*0.925</t>
  </si>
  <si>
    <t>*0.134</t>
  </si>
  <si>
    <t>Blank</t>
  </si>
  <si>
    <t>*0.374</t>
  </si>
  <si>
    <t>*0.388</t>
  </si>
  <si>
    <t>*0.136</t>
  </si>
  <si>
    <t>*0.017</t>
  </si>
  <si>
    <t>*0.146</t>
  </si>
  <si>
    <t>*0.226</t>
  </si>
  <si>
    <t>*0.023</t>
  </si>
  <si>
    <t>KW-27MAR02</t>
  </si>
  <si>
    <t>03/27/2025 2:18 PM</t>
  </si>
  <si>
    <t>06/28/2024</t>
  </si>
  <si>
    <t>KW-27MAR16</t>
  </si>
  <si>
    <t>KW-27MAR17</t>
  </si>
  <si>
    <t>KW-27MAR19</t>
  </si>
  <si>
    <t>KW-27MAR21</t>
  </si>
  <si>
    <t>Cycle Stage</t>
  </si>
  <si>
    <t>COVID recovered control</t>
  </si>
  <si>
    <t>menstrual</t>
  </si>
  <si>
    <t>proliferative</t>
  </si>
  <si>
    <t>secretory</t>
  </si>
  <si>
    <t>*1.04</t>
  </si>
  <si>
    <t>*0.042</t>
  </si>
  <si>
    <t>*0.779</t>
  </si>
  <si>
    <t>*0.548</t>
  </si>
  <si>
    <t>*0.265</t>
  </si>
  <si>
    <t>*0.625</t>
  </si>
  <si>
    <t>*0.282</t>
  </si>
  <si>
    <t>*0.015</t>
  </si>
  <si>
    <t>*0.546</t>
  </si>
  <si>
    <t>*0.783</t>
  </si>
  <si>
    <t>*0.234</t>
  </si>
  <si>
    <t>*0.290</t>
  </si>
  <si>
    <t>*0.096</t>
  </si>
  <si>
    <t>*0.286</t>
  </si>
  <si>
    <t>*0.558</t>
  </si>
  <si>
    <t>*0.316</t>
  </si>
  <si>
    <t>*0.283</t>
  </si>
  <si>
    <t>*0.233</t>
  </si>
  <si>
    <t>*0.532</t>
  </si>
  <si>
    <t>*0.097</t>
  </si>
  <si>
    <t>*0.315</t>
  </si>
  <si>
    <t>*0.307</t>
  </si>
  <si>
    <t>*0.631</t>
  </si>
  <si>
    <t>*0.890</t>
  </si>
  <si>
    <t>proiferative</t>
  </si>
  <si>
    <t>*0.376</t>
  </si>
  <si>
    <t>COVID recovered control (repeat)</t>
  </si>
  <si>
    <t>*0.466</t>
  </si>
  <si>
    <t>NA</t>
  </si>
  <si>
    <t>*0.207</t>
  </si>
  <si>
    <t>TNFa</t>
  </si>
  <si>
    <t>IFNg</t>
  </si>
  <si>
    <t>IL-10 Ct</t>
  </si>
  <si>
    <t>IL-8 Ct</t>
  </si>
  <si>
    <t>IL-6 Ct</t>
  </si>
  <si>
    <t>Proliferative long COVID</t>
  </si>
  <si>
    <t>Proliferative control</t>
  </si>
  <si>
    <t>Secretory control</t>
  </si>
  <si>
    <t>Menstrual control</t>
  </si>
  <si>
    <t>Figure 5d. Endometrial tissue cytokine mRNA concentrations</t>
  </si>
  <si>
    <t>Neutrophils / LL37</t>
  </si>
  <si>
    <t>% nucleated cells positive</t>
  </si>
  <si>
    <t>positive cells per mm2</t>
  </si>
  <si>
    <t>Figure 5f. Immunohistochemistry LL37 in menstrual endometrium</t>
  </si>
  <si>
    <t>Figure 5h. Immunohistochemistry LL37 in menstrual endometrium</t>
  </si>
  <si>
    <t>Macrophages / CD68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</si>
</sst>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.0"/>
    <numFmt numFmtId="167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64" fontId="3" fillId="0" borderId="0" xfId="0" applyNumberFormat="1" applyFont="1" applyAlignment="1">
      <alignment horizontal="center"/>
    </xf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164" fontId="3" fillId="0" borderId="0" xfId="0" applyNumberFormat="1" applyFont="1"/>
    <xf numFmtId="164" fontId="0" fillId="0" borderId="0" xfId="0" applyNumberFormat="1" applyAlignment="1">
      <alignment horizontal="center"/>
    </xf>
    <xf numFmtId="164" fontId="0" fillId="0" borderId="0" xfId="0" applyNumberFormat="1"/>
    <xf numFmtId="165" fontId="0" fillId="0" borderId="0" xfId="0" applyNumberFormat="1"/>
    <xf numFmtId="164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/>
    </xf>
    <xf numFmtId="166" fontId="1" fillId="0" borderId="0" xfId="0" applyNumberFormat="1" applyFont="1"/>
    <xf numFmtId="166" fontId="6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0" xfId="0" applyNumberFormat="1"/>
    <xf numFmtId="167" fontId="0" fillId="0" borderId="0" xfId="0" applyNumberFormat="1" applyAlignment="1">
      <alignment horizontal="right"/>
    </xf>
    <xf numFmtId="167" fontId="0" fillId="0" borderId="0" xfId="0" applyNumberFormat="1"/>
    <xf numFmtId="166" fontId="7" fillId="0" borderId="0" xfId="0" applyNumberFormat="1" applyFont="1" applyAlignment="1">
      <alignment horizontal="right"/>
    </xf>
    <xf numFmtId="166" fontId="6" fillId="0" borderId="0" xfId="0" applyNumberFormat="1" applyFont="1"/>
    <xf numFmtId="0" fontId="6" fillId="0" borderId="0" xfId="0" applyFont="1"/>
    <xf numFmtId="166" fontId="1" fillId="0" borderId="0" xfId="0" applyNumberFormat="1" applyFont="1" applyAlignment="1">
      <alignment horizontal="right"/>
    </xf>
    <xf numFmtId="166" fontId="7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2" borderId="0" xfId="0" applyFill="1"/>
    <xf numFmtId="14" fontId="0" fillId="0" borderId="0" xfId="0" applyNumberFormat="1"/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6" fontId="6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5CDA5-DEE2-49A1-B0E1-0A90D1608FB5}">
  <dimension ref="A1:H116"/>
  <sheetViews>
    <sheetView tabSelected="1" workbookViewId="0"/>
  </sheetViews>
  <sheetFormatPr baseColWidth="10" defaultColWidth="8.83203125" defaultRowHeight="15" x14ac:dyDescent="0.2"/>
  <cols>
    <col min="1" max="1" width="19.33203125" bestFit="1" customWidth="1"/>
  </cols>
  <sheetData>
    <row r="1" spans="1:8" x14ac:dyDescent="0.2">
      <c r="A1" s="1" t="s">
        <v>49</v>
      </c>
      <c r="B1" s="1"/>
      <c r="C1" s="1"/>
    </row>
    <row r="3" spans="1:8" s="1" customFormat="1" x14ac:dyDescent="0.2">
      <c r="A3" s="1" t="s">
        <v>0</v>
      </c>
      <c r="B3" s="1" t="s">
        <v>1</v>
      </c>
      <c r="C3" s="1" t="s">
        <v>2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x14ac:dyDescent="0.2">
      <c r="A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 x14ac:dyDescent="0.2">
      <c r="A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 x14ac:dyDescent="0.2">
      <c r="A6" t="s">
        <v>12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 x14ac:dyDescent="0.2">
      <c r="A7" t="s">
        <v>13</v>
      </c>
      <c r="D7">
        <v>0</v>
      </c>
      <c r="E7" t="s">
        <v>14</v>
      </c>
      <c r="F7">
        <v>1.5900000000000001E-2</v>
      </c>
      <c r="G7" t="s">
        <v>14</v>
      </c>
      <c r="H7" t="s">
        <v>14</v>
      </c>
    </row>
    <row r="8" spans="1:8" x14ac:dyDescent="0.2">
      <c r="A8" t="s">
        <v>15</v>
      </c>
      <c r="D8">
        <v>3.3999999999999998E-3</v>
      </c>
      <c r="E8">
        <v>1.06E-2</v>
      </c>
      <c r="F8">
        <v>1.9E-3</v>
      </c>
      <c r="G8">
        <v>2.8199999999999999E-2</v>
      </c>
      <c r="H8">
        <v>1.0200000000000001E-2</v>
      </c>
    </row>
    <row r="9" spans="1:8" x14ac:dyDescent="0.2">
      <c r="A9" t="s">
        <v>16</v>
      </c>
      <c r="D9">
        <v>6.7999999999999996E-3</v>
      </c>
      <c r="E9">
        <v>8.6E-3</v>
      </c>
      <c r="F9">
        <v>6.0000000000000001E-3</v>
      </c>
      <c r="G9">
        <v>5.8099999999999999E-2</v>
      </c>
      <c r="H9">
        <v>2.0799999999999999E-2</v>
      </c>
    </row>
    <row r="10" spans="1:8" x14ac:dyDescent="0.2">
      <c r="A10" t="s">
        <v>17</v>
      </c>
      <c r="D10">
        <v>1.32E-2</v>
      </c>
      <c r="E10">
        <v>9.4000000000000004E-3</v>
      </c>
      <c r="F10">
        <v>1.3599999999999999E-2</v>
      </c>
      <c r="G10">
        <v>0.13550000000000001</v>
      </c>
      <c r="H10">
        <v>4.9500000000000002E-2</v>
      </c>
    </row>
    <row r="11" spans="1:8" x14ac:dyDescent="0.2">
      <c r="A11" t="s">
        <v>18</v>
      </c>
      <c r="D11">
        <v>8.0000000000000004E-4</v>
      </c>
      <c r="E11">
        <v>2.4500000000000001E-2</v>
      </c>
      <c r="F11">
        <v>2.58E-2</v>
      </c>
      <c r="G11">
        <v>0.25840000000000002</v>
      </c>
      <c r="H11">
        <v>9.7199999999999995E-2</v>
      </c>
    </row>
    <row r="12" spans="1:8" x14ac:dyDescent="0.2">
      <c r="A12" t="s">
        <v>19</v>
      </c>
      <c r="D12">
        <v>3.9300000000000002E-2</v>
      </c>
      <c r="E12">
        <v>4.0500000000000001E-2</v>
      </c>
      <c r="F12">
        <v>3.49E-2</v>
      </c>
      <c r="G12">
        <v>0.3916</v>
      </c>
      <c r="H12">
        <v>0.14810000000000001</v>
      </c>
    </row>
    <row r="13" spans="1:8" x14ac:dyDescent="0.2">
      <c r="A13" t="s">
        <v>20</v>
      </c>
      <c r="D13">
        <v>4.9500000000000002E-2</v>
      </c>
      <c r="E13">
        <v>5.5800000000000002E-2</v>
      </c>
      <c r="F13">
        <v>4.9099999999999998E-2</v>
      </c>
      <c r="G13">
        <v>0.50549999999999995</v>
      </c>
      <c r="H13">
        <v>0.19370000000000001</v>
      </c>
    </row>
    <row r="14" spans="1:8" x14ac:dyDescent="0.2">
      <c r="A14" t="s">
        <v>21</v>
      </c>
      <c r="D14">
        <v>0.1077</v>
      </c>
      <c r="E14">
        <v>9.8799999999999999E-2</v>
      </c>
      <c r="F14">
        <v>9.9599999999999994E-2</v>
      </c>
      <c r="G14">
        <v>1.0622</v>
      </c>
      <c r="H14">
        <v>0.40279999999999999</v>
      </c>
    </row>
    <row r="15" spans="1:8" x14ac:dyDescent="0.2">
      <c r="A15" t="s">
        <v>22</v>
      </c>
      <c r="D15">
        <v>0.1021</v>
      </c>
      <c r="E15">
        <v>0.12</v>
      </c>
      <c r="F15">
        <v>0.1265</v>
      </c>
      <c r="G15">
        <v>1.0758000000000001</v>
      </c>
      <c r="H15">
        <v>0.50729999999999997</v>
      </c>
    </row>
    <row r="16" spans="1:8" x14ac:dyDescent="0.2">
      <c r="A16" t="s">
        <v>23</v>
      </c>
      <c r="D16">
        <v>0.27289999999999998</v>
      </c>
      <c r="E16">
        <v>0.2752</v>
      </c>
      <c r="F16">
        <v>0.26979999999999998</v>
      </c>
      <c r="G16">
        <v>2.3834</v>
      </c>
      <c r="H16">
        <v>1.0895999999999999</v>
      </c>
    </row>
    <row r="17" spans="1:8" x14ac:dyDescent="0.2">
      <c r="A17" t="s">
        <v>24</v>
      </c>
      <c r="D17">
        <v>0.4627</v>
      </c>
      <c r="E17">
        <v>0.41410000000000002</v>
      </c>
      <c r="F17">
        <v>0.4506</v>
      </c>
      <c r="G17">
        <v>4.5579000000000001</v>
      </c>
      <c r="H17">
        <v>1.8112999999999999</v>
      </c>
    </row>
    <row r="18" spans="1:8" x14ac:dyDescent="0.2">
      <c r="A18" t="s">
        <v>25</v>
      </c>
      <c r="D18">
        <v>0.53910000000000002</v>
      </c>
      <c r="E18">
        <v>0.4819</v>
      </c>
      <c r="F18">
        <v>0.48399999999999999</v>
      </c>
      <c r="G18">
        <v>5.1184000000000003</v>
      </c>
      <c r="H18">
        <v>1.9891000000000001</v>
      </c>
    </row>
    <row r="19" spans="1:8" x14ac:dyDescent="0.2">
      <c r="A19" t="s">
        <v>12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 x14ac:dyDescent="0.2">
      <c r="A20" t="s">
        <v>26</v>
      </c>
      <c r="B20" t="s">
        <v>27</v>
      </c>
      <c r="C20" t="s">
        <v>28</v>
      </c>
      <c r="D20">
        <v>5.0000000000000001E-4</v>
      </c>
      <c r="E20" t="s">
        <v>14</v>
      </c>
      <c r="F20">
        <v>2.9999999999999997E-4</v>
      </c>
      <c r="G20">
        <v>2.8E-3</v>
      </c>
      <c r="H20">
        <v>1.6000000000000001E-3</v>
      </c>
    </row>
    <row r="21" spans="1:8" x14ac:dyDescent="0.2">
      <c r="A21" t="s">
        <v>29</v>
      </c>
      <c r="B21" t="s">
        <v>30</v>
      </c>
      <c r="C21" t="s">
        <v>31</v>
      </c>
      <c r="D21">
        <v>1.8E-3</v>
      </c>
      <c r="E21" t="s">
        <v>14</v>
      </c>
      <c r="F21">
        <v>2.0000000000000001E-4</v>
      </c>
      <c r="G21">
        <v>8.9999999999999998E-4</v>
      </c>
      <c r="H21">
        <v>4.0000000000000002E-4</v>
      </c>
    </row>
    <row r="22" spans="1:8" x14ac:dyDescent="0.2">
      <c r="A22" t="s">
        <v>32</v>
      </c>
      <c r="B22" t="s">
        <v>33</v>
      </c>
      <c r="C22" t="s">
        <v>31</v>
      </c>
      <c r="D22">
        <v>1.1000000000000001E-3</v>
      </c>
      <c r="E22" t="s">
        <v>14</v>
      </c>
      <c r="F22">
        <v>1E-4</v>
      </c>
      <c r="G22">
        <v>1.1999999999999999E-3</v>
      </c>
      <c r="H22">
        <v>1E-4</v>
      </c>
    </row>
    <row r="23" spans="1:8" x14ac:dyDescent="0.2">
      <c r="A23" t="s">
        <v>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 x14ac:dyDescent="0.2">
      <c r="A24" t="s">
        <v>34</v>
      </c>
      <c r="B24" t="s">
        <v>35</v>
      </c>
      <c r="C24" t="s">
        <v>36</v>
      </c>
      <c r="D24">
        <v>1.09E-2</v>
      </c>
      <c r="E24">
        <v>1.24E-2</v>
      </c>
      <c r="F24">
        <v>1E-4</v>
      </c>
      <c r="G24">
        <v>4.7E-2</v>
      </c>
      <c r="H24">
        <v>3.5999999999999997E-2</v>
      </c>
    </row>
    <row r="25" spans="1:8" x14ac:dyDescent="0.2">
      <c r="A25" t="s">
        <v>37</v>
      </c>
      <c r="B25" t="s">
        <v>38</v>
      </c>
      <c r="C25" t="s">
        <v>36</v>
      </c>
      <c r="D25">
        <v>4.82E-2</v>
      </c>
      <c r="E25">
        <v>8.2100000000000006E-2</v>
      </c>
      <c r="F25">
        <v>2.0000000000000001E-4</v>
      </c>
      <c r="G25">
        <v>0.47920000000000001</v>
      </c>
      <c r="H25">
        <v>0.25890000000000002</v>
      </c>
    </row>
    <row r="26" spans="1:8" x14ac:dyDescent="0.2">
      <c r="A26" t="s">
        <v>39</v>
      </c>
      <c r="B26" t="s">
        <v>40</v>
      </c>
      <c r="C26" t="s">
        <v>41</v>
      </c>
      <c r="D26">
        <v>0.14130000000000001</v>
      </c>
      <c r="E26">
        <v>0.46210000000000001</v>
      </c>
      <c r="F26">
        <v>2.0000000000000001E-4</v>
      </c>
      <c r="G26">
        <v>2.2343000000000002</v>
      </c>
      <c r="H26">
        <v>1.3056000000000001</v>
      </c>
    </row>
    <row r="27" spans="1:8" x14ac:dyDescent="0.2">
      <c r="A27" t="s">
        <v>12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 x14ac:dyDescent="0.2">
      <c r="B28">
        <v>200</v>
      </c>
      <c r="C28" t="s">
        <v>42</v>
      </c>
      <c r="D28">
        <v>1.9400000000000001E-2</v>
      </c>
      <c r="E28">
        <v>0.01</v>
      </c>
      <c r="F28">
        <v>6.0000000000000001E-3</v>
      </c>
      <c r="G28">
        <v>1.1299999999999999E-2</v>
      </c>
      <c r="H28">
        <v>4.7500000000000001E-2</v>
      </c>
    </row>
    <row r="29" spans="1:8" x14ac:dyDescent="0.2">
      <c r="B29">
        <v>200</v>
      </c>
      <c r="C29" t="s">
        <v>42</v>
      </c>
      <c r="D29">
        <v>1.5900000000000001E-2</v>
      </c>
      <c r="E29">
        <v>0.1116</v>
      </c>
      <c r="F29">
        <v>5.3699999999999998E-2</v>
      </c>
      <c r="G29">
        <v>0.41410000000000002</v>
      </c>
      <c r="H29">
        <v>6.3299999999999995E-2</v>
      </c>
    </row>
    <row r="30" spans="1:8" x14ac:dyDescent="0.2">
      <c r="B30">
        <v>200</v>
      </c>
      <c r="C30" t="s">
        <v>42</v>
      </c>
      <c r="D30">
        <v>1.0999999999999999E-2</v>
      </c>
      <c r="E30">
        <v>1.2500000000000001E-2</v>
      </c>
      <c r="F30">
        <v>1.12E-2</v>
      </c>
      <c r="G30">
        <v>0.25879999999999997</v>
      </c>
      <c r="H30">
        <v>3.1800000000000002E-2</v>
      </c>
    </row>
    <row r="31" spans="1:8" x14ac:dyDescent="0.2">
      <c r="B31">
        <v>200</v>
      </c>
      <c r="C31" t="s">
        <v>42</v>
      </c>
      <c r="D31">
        <v>1.72E-2</v>
      </c>
      <c r="E31">
        <v>1.7999999999999999E-2</v>
      </c>
      <c r="F31">
        <v>8.8999999999999999E-3</v>
      </c>
      <c r="G31">
        <v>8.9999999999999993E-3</v>
      </c>
      <c r="H31">
        <v>3.2099999999999997E-2</v>
      </c>
    </row>
    <row r="32" spans="1:8" x14ac:dyDescent="0.2">
      <c r="B32">
        <v>200</v>
      </c>
      <c r="C32" t="s">
        <v>42</v>
      </c>
      <c r="D32">
        <v>1.6500000000000001E-2</v>
      </c>
      <c r="E32">
        <v>1.0999999999999999E-2</v>
      </c>
      <c r="F32">
        <v>9.4000000000000004E-3</v>
      </c>
      <c r="G32">
        <v>3.2199999999999999E-2</v>
      </c>
      <c r="H32">
        <v>8.3299999999999999E-2</v>
      </c>
    </row>
    <row r="33" spans="2:8" x14ac:dyDescent="0.2">
      <c r="B33">
        <v>200</v>
      </c>
      <c r="C33" t="s">
        <v>42</v>
      </c>
      <c r="D33">
        <v>2.07E-2</v>
      </c>
      <c r="E33">
        <v>2.7799999999999998E-2</v>
      </c>
      <c r="F33">
        <v>1.21E-2</v>
      </c>
      <c r="G33">
        <v>3.9399999999999998E-2</v>
      </c>
      <c r="H33">
        <v>5.4300000000000001E-2</v>
      </c>
    </row>
    <row r="34" spans="2:8" x14ac:dyDescent="0.2">
      <c r="B34">
        <v>200</v>
      </c>
      <c r="C34" t="s">
        <v>42</v>
      </c>
      <c r="D34">
        <v>1.1599999999999999E-2</v>
      </c>
      <c r="E34">
        <v>2.24E-2</v>
      </c>
      <c r="F34">
        <v>2.4799999999999999E-2</v>
      </c>
      <c r="G34">
        <v>2.58E-2</v>
      </c>
      <c r="H34">
        <v>3.8800000000000001E-2</v>
      </c>
    </row>
    <row r="35" spans="2:8" x14ac:dyDescent="0.2">
      <c r="B35">
        <v>200</v>
      </c>
      <c r="C35" t="s">
        <v>42</v>
      </c>
      <c r="D35">
        <v>1.37E-2</v>
      </c>
      <c r="E35">
        <v>4.6800000000000001E-2</v>
      </c>
      <c r="F35">
        <v>1.7100000000000001E-2</v>
      </c>
      <c r="G35">
        <v>1.14E-2</v>
      </c>
      <c r="H35">
        <v>2.98E-2</v>
      </c>
    </row>
    <row r="36" spans="2:8" x14ac:dyDescent="0.2">
      <c r="B36">
        <v>200</v>
      </c>
      <c r="C36" t="s">
        <v>42</v>
      </c>
      <c r="D36">
        <v>1.6799999999999999E-2</v>
      </c>
      <c r="E36">
        <v>3.1199999999999999E-2</v>
      </c>
      <c r="F36">
        <v>1.2500000000000001E-2</v>
      </c>
      <c r="G36">
        <v>1.8026</v>
      </c>
      <c r="H36">
        <v>5.6300000000000003E-2</v>
      </c>
    </row>
    <row r="37" spans="2:8" x14ac:dyDescent="0.2">
      <c r="B37">
        <v>200</v>
      </c>
      <c r="C37" t="s">
        <v>42</v>
      </c>
      <c r="D37">
        <v>1.1599999999999999E-2</v>
      </c>
      <c r="E37">
        <v>8.6499999999999994E-2</v>
      </c>
      <c r="F37">
        <v>3.4000000000000002E-2</v>
      </c>
      <c r="G37">
        <v>3.1E-2</v>
      </c>
      <c r="H37">
        <v>3.4599999999999999E-2</v>
      </c>
    </row>
    <row r="38" spans="2:8" x14ac:dyDescent="0.2">
      <c r="B38">
        <v>200</v>
      </c>
      <c r="C38" t="s">
        <v>43</v>
      </c>
      <c r="D38">
        <v>2.0799999999999999E-2</v>
      </c>
      <c r="E38">
        <v>2.1100000000000001E-2</v>
      </c>
      <c r="F38">
        <v>2.3E-2</v>
      </c>
      <c r="G38">
        <v>1.49E-2</v>
      </c>
      <c r="H38">
        <v>3.7499999999999999E-2</v>
      </c>
    </row>
    <row r="39" spans="2:8" x14ac:dyDescent="0.2">
      <c r="B39">
        <v>160</v>
      </c>
      <c r="C39" t="s">
        <v>43</v>
      </c>
      <c r="D39">
        <v>4.8999999999999998E-3</v>
      </c>
      <c r="E39">
        <v>6.6799999999999998E-2</v>
      </c>
      <c r="F39">
        <v>1.8499999999999999E-2</v>
      </c>
      <c r="G39">
        <v>2.2700000000000001E-2</v>
      </c>
      <c r="H39">
        <v>3.8199999999999998E-2</v>
      </c>
    </row>
    <row r="40" spans="2:8" x14ac:dyDescent="0.2">
      <c r="B40">
        <v>200</v>
      </c>
      <c r="C40" t="s">
        <v>43</v>
      </c>
      <c r="D40">
        <v>6.8999999999999999E-3</v>
      </c>
      <c r="E40">
        <v>5.2499999999999998E-2</v>
      </c>
      <c r="F40">
        <v>0.02</v>
      </c>
      <c r="G40">
        <v>1.0699999999999999E-2</v>
      </c>
      <c r="H40">
        <v>3.56E-2</v>
      </c>
    </row>
    <row r="41" spans="2:8" x14ac:dyDescent="0.2">
      <c r="B41">
        <v>200</v>
      </c>
      <c r="C41" t="s">
        <v>43</v>
      </c>
      <c r="D41">
        <v>2.5499999999999998E-2</v>
      </c>
      <c r="E41">
        <v>0.02</v>
      </c>
      <c r="F41">
        <v>1.34E-2</v>
      </c>
      <c r="G41">
        <v>1.38E-2</v>
      </c>
      <c r="H41">
        <v>6.1800000000000001E-2</v>
      </c>
    </row>
    <row r="42" spans="2:8" x14ac:dyDescent="0.2">
      <c r="B42">
        <v>200</v>
      </c>
      <c r="C42" t="s">
        <v>43</v>
      </c>
      <c r="D42">
        <v>8.6E-3</v>
      </c>
      <c r="E42">
        <v>2.5999999999999999E-2</v>
      </c>
      <c r="F42">
        <v>1.5900000000000001E-2</v>
      </c>
      <c r="G42">
        <v>1.089</v>
      </c>
      <c r="H42">
        <v>4.48E-2</v>
      </c>
    </row>
    <row r="43" spans="2:8" x14ac:dyDescent="0.2">
      <c r="B43">
        <v>200</v>
      </c>
      <c r="C43" t="s">
        <v>43</v>
      </c>
      <c r="D43">
        <v>2.3E-2</v>
      </c>
      <c r="E43" t="s">
        <v>14</v>
      </c>
      <c r="F43">
        <v>3.5000000000000001E-3</v>
      </c>
      <c r="G43">
        <v>8.2500000000000004E-2</v>
      </c>
      <c r="H43">
        <v>5.21E-2</v>
      </c>
    </row>
    <row r="44" spans="2:8" x14ac:dyDescent="0.2">
      <c r="B44">
        <v>200</v>
      </c>
      <c r="C44" t="s">
        <v>43</v>
      </c>
      <c r="D44">
        <v>1.9300000000000001E-2</v>
      </c>
      <c r="E44">
        <v>2.4400000000000002E-2</v>
      </c>
      <c r="F44">
        <v>3.3799999999999997E-2</v>
      </c>
      <c r="G44">
        <v>0.3165</v>
      </c>
      <c r="H44">
        <v>6.2799999999999995E-2</v>
      </c>
    </row>
    <row r="45" spans="2:8" x14ac:dyDescent="0.2">
      <c r="B45">
        <v>200</v>
      </c>
      <c r="C45" t="s">
        <v>43</v>
      </c>
      <c r="D45">
        <v>1.4500000000000001E-2</v>
      </c>
      <c r="E45">
        <v>3.2000000000000001E-2</v>
      </c>
      <c r="F45">
        <v>1.6799999999999999E-2</v>
      </c>
      <c r="G45">
        <v>0.10050000000000001</v>
      </c>
      <c r="H45">
        <v>4.4600000000000001E-2</v>
      </c>
    </row>
    <row r="46" spans="2:8" x14ac:dyDescent="0.2">
      <c r="B46">
        <v>200</v>
      </c>
      <c r="C46" t="s">
        <v>43</v>
      </c>
      <c r="D46">
        <v>2.41E-2</v>
      </c>
      <c r="E46">
        <v>1.47E-2</v>
      </c>
      <c r="F46">
        <v>1.7500000000000002E-2</v>
      </c>
      <c r="G46">
        <v>0.22309999999999999</v>
      </c>
      <c r="H46">
        <v>7.1599999999999997E-2</v>
      </c>
    </row>
    <row r="47" spans="2:8" x14ac:dyDescent="0.2">
      <c r="B47">
        <v>200</v>
      </c>
      <c r="C47" t="s">
        <v>43</v>
      </c>
      <c r="D47">
        <v>1.83E-2</v>
      </c>
      <c r="E47">
        <v>1.17E-2</v>
      </c>
      <c r="F47">
        <v>9.9000000000000008E-3</v>
      </c>
      <c r="G47">
        <v>0.37659999999999999</v>
      </c>
      <c r="H47">
        <v>6.4799999999999996E-2</v>
      </c>
    </row>
    <row r="48" spans="2:8" x14ac:dyDescent="0.2">
      <c r="B48">
        <v>200</v>
      </c>
      <c r="C48" t="s">
        <v>43</v>
      </c>
      <c r="D48" t="s">
        <v>11</v>
      </c>
      <c r="E48">
        <v>2.8E-3</v>
      </c>
      <c r="F48">
        <v>5.1999999999999998E-3</v>
      </c>
      <c r="G48">
        <v>1.1299999999999999E-2</v>
      </c>
      <c r="H48">
        <v>2.3699999999999999E-2</v>
      </c>
    </row>
    <row r="49" spans="2:8" x14ac:dyDescent="0.2">
      <c r="B49">
        <v>200</v>
      </c>
      <c r="C49" t="s">
        <v>43</v>
      </c>
      <c r="D49">
        <v>1.2999999999999999E-2</v>
      </c>
      <c r="E49">
        <v>2.75E-2</v>
      </c>
      <c r="F49">
        <v>9.7000000000000003E-3</v>
      </c>
      <c r="G49">
        <v>1.1382000000000001</v>
      </c>
      <c r="H49">
        <v>4.1500000000000002E-2</v>
      </c>
    </row>
    <row r="50" spans="2:8" x14ac:dyDescent="0.2">
      <c r="B50">
        <v>200</v>
      </c>
      <c r="C50" t="s">
        <v>43</v>
      </c>
      <c r="D50">
        <v>9.7999999999999997E-3</v>
      </c>
      <c r="E50">
        <v>2.8000000000000001E-2</v>
      </c>
      <c r="F50">
        <v>1.1299999999999999E-2</v>
      </c>
      <c r="G50">
        <v>8.0999999999999996E-3</v>
      </c>
      <c r="H50">
        <v>3.1800000000000002E-2</v>
      </c>
    </row>
    <row r="51" spans="2:8" x14ac:dyDescent="0.2">
      <c r="B51">
        <v>200</v>
      </c>
      <c r="C51" t="s">
        <v>43</v>
      </c>
      <c r="D51">
        <v>2.23E-2</v>
      </c>
      <c r="E51">
        <v>2.3E-2</v>
      </c>
      <c r="F51">
        <v>1.4E-2</v>
      </c>
      <c r="G51">
        <v>1.8100000000000002E-2</v>
      </c>
      <c r="H51">
        <v>5.4800000000000001E-2</v>
      </c>
    </row>
    <row r="52" spans="2:8" x14ac:dyDescent="0.2">
      <c r="B52">
        <v>200</v>
      </c>
      <c r="C52" t="s">
        <v>43</v>
      </c>
      <c r="D52">
        <v>1.24E-2</v>
      </c>
      <c r="E52">
        <v>6.0000000000000001E-3</v>
      </c>
      <c r="F52">
        <v>5.4999999999999997E-3</v>
      </c>
      <c r="G52">
        <v>3.0999999999999999E-3</v>
      </c>
      <c r="H52">
        <v>2.7199999999999998E-2</v>
      </c>
    </row>
    <row r="53" spans="2:8" x14ac:dyDescent="0.2">
      <c r="B53">
        <v>200</v>
      </c>
      <c r="C53" t="s">
        <v>43</v>
      </c>
      <c r="D53">
        <v>6.1000000000000004E-3</v>
      </c>
      <c r="E53">
        <v>0.01</v>
      </c>
      <c r="F53">
        <v>7.7000000000000002E-3</v>
      </c>
      <c r="G53">
        <v>4.5999999999999999E-3</v>
      </c>
      <c r="H53">
        <v>3.2599999999999997E-2</v>
      </c>
    </row>
    <row r="54" spans="2:8" x14ac:dyDescent="0.2">
      <c r="B54">
        <v>200</v>
      </c>
      <c r="C54" t="s">
        <v>43</v>
      </c>
      <c r="D54">
        <v>1.7299999999999999E-2</v>
      </c>
      <c r="E54">
        <v>1.5900000000000001E-2</v>
      </c>
      <c r="F54">
        <v>9.5999999999999992E-3</v>
      </c>
      <c r="G54">
        <v>7.4999999999999997E-3</v>
      </c>
      <c r="H54">
        <v>4.9599999999999998E-2</v>
      </c>
    </row>
    <row r="55" spans="2:8" x14ac:dyDescent="0.2">
      <c r="B55">
        <v>200</v>
      </c>
      <c r="C55" t="s">
        <v>43</v>
      </c>
      <c r="D55" t="s">
        <v>11</v>
      </c>
      <c r="E55">
        <v>1.3599999999999999E-2</v>
      </c>
      <c r="F55">
        <v>2.2499999999999999E-2</v>
      </c>
      <c r="G55">
        <v>0.18840000000000001</v>
      </c>
      <c r="H55">
        <v>3.7400000000000003E-2</v>
      </c>
    </row>
    <row r="56" spans="2:8" x14ac:dyDescent="0.2">
      <c r="B56">
        <v>200</v>
      </c>
      <c r="C56" t="s">
        <v>43</v>
      </c>
      <c r="D56">
        <v>2.01E-2</v>
      </c>
      <c r="E56">
        <v>1.5900000000000001E-2</v>
      </c>
      <c r="F56">
        <v>1.7100000000000001E-2</v>
      </c>
      <c r="G56">
        <v>9.4999999999999998E-3</v>
      </c>
      <c r="H56">
        <v>5.1400000000000001E-2</v>
      </c>
    </row>
    <row r="57" spans="2:8" x14ac:dyDescent="0.2">
      <c r="B57">
        <v>200</v>
      </c>
      <c r="C57" t="s">
        <v>43</v>
      </c>
      <c r="D57">
        <v>1.9199999999999998E-2</v>
      </c>
      <c r="E57">
        <v>3.95E-2</v>
      </c>
      <c r="F57">
        <v>1.8100000000000002E-2</v>
      </c>
      <c r="G57">
        <v>1.09E-2</v>
      </c>
      <c r="H57">
        <v>4.3400000000000001E-2</v>
      </c>
    </row>
    <row r="58" spans="2:8" x14ac:dyDescent="0.2">
      <c r="B58">
        <v>200</v>
      </c>
      <c r="C58" t="s">
        <v>44</v>
      </c>
      <c r="D58">
        <v>1.2200000000000001E-2</v>
      </c>
      <c r="E58">
        <v>3.1399999999999997E-2</v>
      </c>
      <c r="F58">
        <v>1.11E-2</v>
      </c>
      <c r="G58">
        <v>2.2707000000000002</v>
      </c>
      <c r="H58">
        <v>4.7699999999999999E-2</v>
      </c>
    </row>
    <row r="59" spans="2:8" x14ac:dyDescent="0.2">
      <c r="B59">
        <v>200</v>
      </c>
      <c r="C59" t="s">
        <v>44</v>
      </c>
      <c r="D59">
        <v>7.1000000000000004E-3</v>
      </c>
      <c r="E59">
        <v>3.1099999999999999E-2</v>
      </c>
      <c r="F59">
        <v>1.78E-2</v>
      </c>
      <c r="G59">
        <v>1.5792999999999999</v>
      </c>
      <c r="H59">
        <v>3.8199999999999998E-2</v>
      </c>
    </row>
    <row r="60" spans="2:8" x14ac:dyDescent="0.2">
      <c r="B60">
        <v>200</v>
      </c>
      <c r="C60" t="s">
        <v>44</v>
      </c>
      <c r="D60">
        <v>2.1100000000000001E-2</v>
      </c>
      <c r="E60">
        <v>6.8999999999999999E-3</v>
      </c>
      <c r="F60">
        <v>6.7999999999999996E-3</v>
      </c>
      <c r="G60">
        <v>1.887</v>
      </c>
      <c r="H60">
        <v>4.1300000000000003E-2</v>
      </c>
    </row>
    <row r="61" spans="2:8" x14ac:dyDescent="0.2">
      <c r="B61">
        <v>200</v>
      </c>
      <c r="C61" t="s">
        <v>44</v>
      </c>
      <c r="D61">
        <v>9.4000000000000004E-3</v>
      </c>
      <c r="E61">
        <v>2.1000000000000001E-2</v>
      </c>
      <c r="F61">
        <v>1.4200000000000001E-2</v>
      </c>
      <c r="G61">
        <v>0.81279999999999997</v>
      </c>
      <c r="H61">
        <v>6.9199999999999998E-2</v>
      </c>
    </row>
    <row r="62" spans="2:8" x14ac:dyDescent="0.2">
      <c r="B62">
        <v>200</v>
      </c>
      <c r="C62" t="s">
        <v>44</v>
      </c>
      <c r="D62">
        <v>2.1600000000000001E-2</v>
      </c>
      <c r="E62">
        <v>3.0599999999999999E-2</v>
      </c>
      <c r="F62">
        <v>1.9800000000000002E-2</v>
      </c>
      <c r="G62">
        <v>1.673</v>
      </c>
      <c r="H62">
        <v>3.4000000000000002E-2</v>
      </c>
    </row>
    <row r="63" spans="2:8" x14ac:dyDescent="0.2">
      <c r="B63">
        <v>200</v>
      </c>
      <c r="C63" t="s">
        <v>44</v>
      </c>
      <c r="D63">
        <v>2.29E-2</v>
      </c>
      <c r="E63">
        <v>1.01E-2</v>
      </c>
      <c r="F63">
        <v>7.0000000000000001E-3</v>
      </c>
      <c r="G63">
        <v>8.3000000000000001E-3</v>
      </c>
      <c r="H63">
        <v>7.1499999999999994E-2</v>
      </c>
    </row>
    <row r="64" spans="2:8" x14ac:dyDescent="0.2">
      <c r="B64">
        <v>200</v>
      </c>
      <c r="C64" t="s">
        <v>44</v>
      </c>
      <c r="D64">
        <v>0.01</v>
      </c>
      <c r="E64">
        <v>2.4299999999999999E-2</v>
      </c>
      <c r="F64">
        <v>1.18E-2</v>
      </c>
      <c r="G64">
        <v>2.1164999999999998</v>
      </c>
      <c r="H64">
        <v>2.3800000000000002E-2</v>
      </c>
    </row>
    <row r="65" spans="2:8" x14ac:dyDescent="0.2">
      <c r="B65">
        <v>200</v>
      </c>
      <c r="C65" t="s">
        <v>45</v>
      </c>
      <c r="D65">
        <v>4.4999999999999997E-3</v>
      </c>
      <c r="E65">
        <v>1.9400000000000001E-2</v>
      </c>
      <c r="F65">
        <v>6.4000000000000003E-3</v>
      </c>
      <c r="G65">
        <v>1.6480999999999999</v>
      </c>
      <c r="H65">
        <v>2.7300000000000001E-2</v>
      </c>
    </row>
    <row r="66" spans="2:8" x14ac:dyDescent="0.2">
      <c r="B66">
        <v>200</v>
      </c>
      <c r="C66" t="s">
        <v>45</v>
      </c>
      <c r="D66">
        <v>2.1899999999999999E-2</v>
      </c>
      <c r="E66">
        <v>3.9E-2</v>
      </c>
      <c r="F66">
        <v>1.77E-2</v>
      </c>
      <c r="G66">
        <v>2.4573</v>
      </c>
      <c r="H66">
        <v>5.1700000000000003E-2</v>
      </c>
    </row>
    <row r="67" spans="2:8" x14ac:dyDescent="0.2">
      <c r="B67">
        <v>200</v>
      </c>
      <c r="C67" t="s">
        <v>45</v>
      </c>
      <c r="D67">
        <v>1.49E-2</v>
      </c>
      <c r="E67">
        <v>5.1400000000000001E-2</v>
      </c>
      <c r="F67">
        <v>2.12E-2</v>
      </c>
      <c r="G67">
        <v>2.9085999999999999</v>
      </c>
      <c r="H67">
        <v>4.8099999999999997E-2</v>
      </c>
    </row>
    <row r="68" spans="2:8" x14ac:dyDescent="0.2">
      <c r="B68">
        <v>200</v>
      </c>
      <c r="C68" t="s">
        <v>45</v>
      </c>
      <c r="D68" t="s">
        <v>11</v>
      </c>
      <c r="E68">
        <v>1.7899999999999999E-2</v>
      </c>
      <c r="F68">
        <v>9.1999999999999998E-3</v>
      </c>
      <c r="G68">
        <v>2.8515999999999999</v>
      </c>
      <c r="H68">
        <v>1.5699999999999999E-2</v>
      </c>
    </row>
    <row r="69" spans="2:8" x14ac:dyDescent="0.2">
      <c r="B69">
        <v>200</v>
      </c>
      <c r="C69" t="s">
        <v>45</v>
      </c>
      <c r="D69">
        <v>6.4000000000000003E-3</v>
      </c>
      <c r="E69">
        <v>1.2999999999999999E-3</v>
      </c>
      <c r="F69">
        <v>5.1000000000000004E-3</v>
      </c>
      <c r="G69">
        <v>2.6599999999999999E-2</v>
      </c>
      <c r="H69">
        <v>2.4799999999999999E-2</v>
      </c>
    </row>
    <row r="70" spans="2:8" x14ac:dyDescent="0.2">
      <c r="B70">
        <v>200</v>
      </c>
      <c r="C70" t="s">
        <v>45</v>
      </c>
      <c r="D70">
        <v>1.5E-3</v>
      </c>
      <c r="E70">
        <v>4.4000000000000003E-3</v>
      </c>
      <c r="F70">
        <v>5.8999999999999999E-3</v>
      </c>
      <c r="G70">
        <v>4.3700000000000003E-2</v>
      </c>
      <c r="H70">
        <v>2.8500000000000001E-2</v>
      </c>
    </row>
    <row r="71" spans="2:8" x14ac:dyDescent="0.2">
      <c r="B71">
        <v>200</v>
      </c>
      <c r="C71" t="s">
        <v>45</v>
      </c>
      <c r="D71" t="s">
        <v>11</v>
      </c>
      <c r="E71">
        <v>3.32E-2</v>
      </c>
      <c r="F71">
        <v>9.5999999999999992E-3</v>
      </c>
      <c r="G71">
        <v>1.7365999999999999</v>
      </c>
      <c r="H71">
        <v>5.7599999999999998E-2</v>
      </c>
    </row>
    <row r="72" spans="2:8" x14ac:dyDescent="0.2">
      <c r="B72">
        <v>200</v>
      </c>
      <c r="C72" t="s">
        <v>45</v>
      </c>
      <c r="D72">
        <v>9.1000000000000004E-3</v>
      </c>
      <c r="E72">
        <v>3.2800000000000003E-2</v>
      </c>
      <c r="F72">
        <v>1.15E-2</v>
      </c>
      <c r="G72">
        <v>1.9821</v>
      </c>
      <c r="H72">
        <v>4.1099999999999998E-2</v>
      </c>
    </row>
    <row r="73" spans="2:8" x14ac:dyDescent="0.2">
      <c r="B73">
        <v>200</v>
      </c>
      <c r="C73" t="s">
        <v>45</v>
      </c>
      <c r="D73" t="s">
        <v>11</v>
      </c>
      <c r="E73">
        <v>2.0500000000000001E-2</v>
      </c>
      <c r="F73">
        <v>1.9199999999999998E-2</v>
      </c>
      <c r="G73">
        <v>0.86950000000000005</v>
      </c>
      <c r="H73">
        <v>4.3099999999999999E-2</v>
      </c>
    </row>
    <row r="74" spans="2:8" x14ac:dyDescent="0.2">
      <c r="B74">
        <v>200</v>
      </c>
      <c r="C74" t="s">
        <v>45</v>
      </c>
      <c r="D74">
        <v>8.5000000000000006E-3</v>
      </c>
      <c r="E74">
        <v>1.4200000000000001E-2</v>
      </c>
      <c r="F74">
        <v>9.7000000000000003E-3</v>
      </c>
      <c r="G74">
        <v>0.85960000000000003</v>
      </c>
      <c r="H74">
        <v>3.3399999999999999E-2</v>
      </c>
    </row>
    <row r="75" spans="2:8" x14ac:dyDescent="0.2">
      <c r="B75">
        <v>200</v>
      </c>
      <c r="C75" t="s">
        <v>45</v>
      </c>
      <c r="D75" t="s">
        <v>11</v>
      </c>
      <c r="E75">
        <v>2.9600000000000001E-2</v>
      </c>
      <c r="F75">
        <v>6.0000000000000001E-3</v>
      </c>
      <c r="G75">
        <v>0.86109999999999998</v>
      </c>
      <c r="H75">
        <v>1.55E-2</v>
      </c>
    </row>
    <row r="76" spans="2:8" x14ac:dyDescent="0.2">
      <c r="B76">
        <v>200</v>
      </c>
      <c r="C76" t="s">
        <v>45</v>
      </c>
      <c r="D76">
        <v>5.0000000000000001E-3</v>
      </c>
      <c r="E76">
        <v>1.54E-2</v>
      </c>
      <c r="F76">
        <v>6.7999999999999996E-3</v>
      </c>
      <c r="G76">
        <v>0.47539999999999999</v>
      </c>
      <c r="H76">
        <v>2.6200000000000001E-2</v>
      </c>
    </row>
    <row r="77" spans="2:8" x14ac:dyDescent="0.2">
      <c r="B77">
        <v>200</v>
      </c>
      <c r="C77" t="s">
        <v>45</v>
      </c>
      <c r="D77">
        <v>6.7999999999999996E-3</v>
      </c>
      <c r="E77">
        <v>2.58E-2</v>
      </c>
      <c r="F77">
        <v>1.77E-2</v>
      </c>
      <c r="G77">
        <v>1.0305</v>
      </c>
      <c r="H77">
        <v>3.0800000000000001E-2</v>
      </c>
    </row>
    <row r="78" spans="2:8" x14ac:dyDescent="0.2">
      <c r="B78">
        <v>200</v>
      </c>
      <c r="C78" t="s">
        <v>45</v>
      </c>
      <c r="D78" t="s">
        <v>11</v>
      </c>
      <c r="E78">
        <v>4.9299999999999997E-2</v>
      </c>
      <c r="F78">
        <v>2.06E-2</v>
      </c>
      <c r="G78">
        <v>2.5451999999999999</v>
      </c>
      <c r="H78">
        <v>4.9799999999999997E-2</v>
      </c>
    </row>
    <row r="79" spans="2:8" x14ac:dyDescent="0.2">
      <c r="B79">
        <v>200</v>
      </c>
      <c r="C79" t="s">
        <v>46</v>
      </c>
      <c r="D79">
        <v>1.0500000000000001E-2</v>
      </c>
      <c r="E79" t="s">
        <v>14</v>
      </c>
      <c r="F79">
        <v>4.1000000000000003E-3</v>
      </c>
      <c r="G79">
        <v>2.87E-2</v>
      </c>
      <c r="H79">
        <v>3.0099999999999998E-2</v>
      </c>
    </row>
    <row r="80" spans="2:8" x14ac:dyDescent="0.2">
      <c r="B80">
        <v>200</v>
      </c>
      <c r="C80" t="s">
        <v>46</v>
      </c>
      <c r="D80">
        <v>8.3000000000000001E-3</v>
      </c>
      <c r="E80">
        <v>0.15640000000000001</v>
      </c>
      <c r="F80">
        <v>7.8E-2</v>
      </c>
      <c r="G80">
        <v>7.8200000000000006E-2</v>
      </c>
      <c r="H80">
        <v>6.9199999999999998E-2</v>
      </c>
    </row>
    <row r="81" spans="2:8" x14ac:dyDescent="0.2">
      <c r="B81">
        <v>200</v>
      </c>
      <c r="C81" t="s">
        <v>46</v>
      </c>
      <c r="D81">
        <v>5.7999999999999996E-3</v>
      </c>
      <c r="E81">
        <v>9.7999999999999997E-3</v>
      </c>
      <c r="F81">
        <v>1.2800000000000001E-2</v>
      </c>
      <c r="G81">
        <v>0.2571</v>
      </c>
      <c r="H81">
        <v>3.2199999999999999E-2</v>
      </c>
    </row>
    <row r="82" spans="2:8" x14ac:dyDescent="0.2">
      <c r="B82">
        <v>200</v>
      </c>
      <c r="C82" t="s">
        <v>46</v>
      </c>
      <c r="D82">
        <v>1.6E-2</v>
      </c>
      <c r="E82">
        <v>5.0000000000000001E-3</v>
      </c>
      <c r="F82">
        <v>5.8999999999999999E-3</v>
      </c>
      <c r="G82">
        <v>2.92E-2</v>
      </c>
      <c r="H82">
        <v>3.5400000000000001E-2</v>
      </c>
    </row>
    <row r="83" spans="2:8" x14ac:dyDescent="0.2">
      <c r="B83">
        <v>200</v>
      </c>
      <c r="C83" t="s">
        <v>46</v>
      </c>
      <c r="D83">
        <v>1.14E-2</v>
      </c>
      <c r="E83" t="s">
        <v>14</v>
      </c>
      <c r="F83">
        <v>6.0000000000000001E-3</v>
      </c>
      <c r="G83">
        <v>5.1999999999999998E-2</v>
      </c>
      <c r="H83">
        <v>4.5699999999999998E-2</v>
      </c>
    </row>
    <row r="84" spans="2:8" x14ac:dyDescent="0.2">
      <c r="B84">
        <v>200</v>
      </c>
      <c r="C84" t="s">
        <v>46</v>
      </c>
      <c r="D84">
        <v>1.77E-2</v>
      </c>
      <c r="E84" t="s">
        <v>14</v>
      </c>
      <c r="F84">
        <v>4.8999999999999998E-3</v>
      </c>
      <c r="G84">
        <v>1.7500000000000002E-2</v>
      </c>
      <c r="H84">
        <v>2.92E-2</v>
      </c>
    </row>
    <row r="85" spans="2:8" x14ac:dyDescent="0.2">
      <c r="B85">
        <v>200</v>
      </c>
      <c r="C85" t="s">
        <v>46</v>
      </c>
      <c r="D85">
        <v>6.8999999999999999E-3</v>
      </c>
      <c r="E85" t="s">
        <v>14</v>
      </c>
      <c r="F85">
        <v>3.8E-3</v>
      </c>
      <c r="G85">
        <v>2.1399999999999999E-2</v>
      </c>
      <c r="H85">
        <v>2.3900000000000001E-2</v>
      </c>
    </row>
    <row r="86" spans="2:8" x14ac:dyDescent="0.2">
      <c r="B86">
        <v>200</v>
      </c>
      <c r="C86" t="s">
        <v>46</v>
      </c>
      <c r="D86">
        <v>5.1999999999999998E-3</v>
      </c>
      <c r="E86" t="s">
        <v>14</v>
      </c>
      <c r="F86">
        <v>4.4000000000000003E-3</v>
      </c>
      <c r="G86">
        <v>4.3499999999999997E-2</v>
      </c>
      <c r="H86">
        <v>1.8100000000000002E-2</v>
      </c>
    </row>
    <row r="87" spans="2:8" x14ac:dyDescent="0.2">
      <c r="B87">
        <v>200</v>
      </c>
      <c r="C87" t="s">
        <v>46</v>
      </c>
      <c r="D87">
        <v>2.5499999999999998E-2</v>
      </c>
      <c r="E87" t="s">
        <v>14</v>
      </c>
      <c r="F87">
        <v>4.7999999999999996E-3</v>
      </c>
      <c r="G87">
        <v>6.8199999999999997E-2</v>
      </c>
      <c r="H87">
        <v>5.67E-2</v>
      </c>
    </row>
    <row r="88" spans="2:8" x14ac:dyDescent="0.2">
      <c r="B88">
        <v>200</v>
      </c>
      <c r="C88" t="s">
        <v>46</v>
      </c>
      <c r="D88">
        <v>7.6E-3</v>
      </c>
      <c r="E88">
        <v>1.8E-3</v>
      </c>
      <c r="F88">
        <v>3.5999999999999999E-3</v>
      </c>
      <c r="G88">
        <v>7.0499999999999993E-2</v>
      </c>
      <c r="H88">
        <v>2.3199999999999998E-2</v>
      </c>
    </row>
    <row r="89" spans="2:8" x14ac:dyDescent="0.2">
      <c r="B89">
        <v>200</v>
      </c>
      <c r="C89" t="s">
        <v>47</v>
      </c>
      <c r="D89">
        <v>8.0000000000000002E-3</v>
      </c>
      <c r="E89">
        <v>2.0000000000000001E-4</v>
      </c>
      <c r="F89">
        <v>2.8999999999999998E-3</v>
      </c>
      <c r="G89">
        <v>5.45E-2</v>
      </c>
      <c r="H89">
        <v>2.35E-2</v>
      </c>
    </row>
    <row r="90" spans="2:8" x14ac:dyDescent="0.2">
      <c r="B90">
        <v>200</v>
      </c>
      <c r="C90" t="s">
        <v>47</v>
      </c>
      <c r="D90">
        <v>1.9099999999999999E-2</v>
      </c>
      <c r="E90">
        <v>4.7000000000000002E-3</v>
      </c>
      <c r="F90">
        <v>7.9000000000000008E-3</v>
      </c>
      <c r="G90">
        <v>0.128</v>
      </c>
      <c r="H90">
        <v>6.0600000000000001E-2</v>
      </c>
    </row>
    <row r="91" spans="2:8" x14ac:dyDescent="0.2">
      <c r="B91">
        <v>200</v>
      </c>
      <c r="C91" t="s">
        <v>47</v>
      </c>
      <c r="D91">
        <v>4.4999999999999997E-3</v>
      </c>
      <c r="E91">
        <v>1.9E-3</v>
      </c>
      <c r="F91">
        <v>5.1999999999999998E-3</v>
      </c>
      <c r="G91">
        <v>9.5999999999999992E-3</v>
      </c>
      <c r="H91">
        <v>2.92E-2</v>
      </c>
    </row>
    <row r="92" spans="2:8" x14ac:dyDescent="0.2">
      <c r="B92">
        <v>200</v>
      </c>
      <c r="C92" t="s">
        <v>47</v>
      </c>
      <c r="D92">
        <v>3.0000000000000001E-3</v>
      </c>
      <c r="E92">
        <v>1.2699999999999999E-2</v>
      </c>
      <c r="F92">
        <v>1.0500000000000001E-2</v>
      </c>
      <c r="G92">
        <v>1.3599999999999999E-2</v>
      </c>
      <c r="H92">
        <v>2.35E-2</v>
      </c>
    </row>
    <row r="93" spans="2:8" x14ac:dyDescent="0.2">
      <c r="B93">
        <v>200</v>
      </c>
      <c r="C93" t="s">
        <v>47</v>
      </c>
      <c r="D93">
        <v>1.7100000000000001E-2</v>
      </c>
      <c r="E93" t="s">
        <v>14</v>
      </c>
      <c r="F93">
        <v>6.4999999999999997E-3</v>
      </c>
      <c r="G93">
        <v>0.1595</v>
      </c>
      <c r="H93">
        <v>3.3300000000000003E-2</v>
      </c>
    </row>
    <row r="94" spans="2:8" x14ac:dyDescent="0.2">
      <c r="B94">
        <v>200</v>
      </c>
      <c r="C94" t="s">
        <v>47</v>
      </c>
      <c r="D94" t="s">
        <v>11</v>
      </c>
      <c r="E94" t="s">
        <v>14</v>
      </c>
      <c r="F94">
        <v>3.2000000000000002E-3</v>
      </c>
      <c r="G94">
        <v>3.0200000000000001E-2</v>
      </c>
      <c r="H94">
        <v>2.7099999999999999E-2</v>
      </c>
    </row>
    <row r="95" spans="2:8" x14ac:dyDescent="0.2">
      <c r="B95">
        <v>200</v>
      </c>
      <c r="C95" t="s">
        <v>47</v>
      </c>
      <c r="D95">
        <v>6.6E-3</v>
      </c>
      <c r="E95" t="s">
        <v>14</v>
      </c>
      <c r="F95">
        <v>4.1999999999999997E-3</v>
      </c>
      <c r="G95">
        <v>2.2499999999999999E-2</v>
      </c>
      <c r="H95">
        <v>2.2100000000000002E-2</v>
      </c>
    </row>
    <row r="96" spans="2:8" x14ac:dyDescent="0.2">
      <c r="B96">
        <v>200</v>
      </c>
      <c r="C96" t="s">
        <v>47</v>
      </c>
      <c r="D96">
        <v>8.8999999999999999E-3</v>
      </c>
      <c r="E96">
        <v>1.2999999999999999E-3</v>
      </c>
      <c r="F96">
        <v>6.8999999999999999E-3</v>
      </c>
      <c r="G96">
        <v>3.5999999999999997E-2</v>
      </c>
      <c r="H96">
        <v>2.63E-2</v>
      </c>
    </row>
    <row r="97" spans="2:8" x14ac:dyDescent="0.2">
      <c r="B97">
        <v>200</v>
      </c>
      <c r="C97" t="s">
        <v>47</v>
      </c>
      <c r="D97" t="s">
        <v>11</v>
      </c>
      <c r="E97">
        <v>9.1000000000000004E-3</v>
      </c>
      <c r="F97">
        <v>3.8999999999999998E-3</v>
      </c>
      <c r="G97">
        <v>2.6700000000000002E-2</v>
      </c>
      <c r="H97">
        <v>4.02E-2</v>
      </c>
    </row>
    <row r="98" spans="2:8" x14ac:dyDescent="0.2">
      <c r="B98">
        <v>200</v>
      </c>
      <c r="C98" t="s">
        <v>47</v>
      </c>
      <c r="D98">
        <v>6.7999999999999996E-3</v>
      </c>
      <c r="E98" t="s">
        <v>14</v>
      </c>
      <c r="F98">
        <v>5.0000000000000001E-3</v>
      </c>
      <c r="G98">
        <v>2.7E-2</v>
      </c>
      <c r="H98">
        <v>3.9699999999999999E-2</v>
      </c>
    </row>
    <row r="99" spans="2:8" x14ac:dyDescent="0.2">
      <c r="B99">
        <v>200</v>
      </c>
      <c r="C99" t="s">
        <v>47</v>
      </c>
      <c r="D99">
        <v>1.0200000000000001E-2</v>
      </c>
      <c r="E99" t="s">
        <v>14</v>
      </c>
      <c r="F99">
        <v>4.8999999999999998E-3</v>
      </c>
      <c r="G99">
        <v>4.36E-2</v>
      </c>
      <c r="H99">
        <v>2.9899999999999999E-2</v>
      </c>
    </row>
    <row r="100" spans="2:8" x14ac:dyDescent="0.2">
      <c r="B100">
        <v>200</v>
      </c>
      <c r="C100" t="s">
        <v>47</v>
      </c>
      <c r="D100">
        <v>1.12E-2</v>
      </c>
      <c r="E100">
        <v>4.0000000000000001E-3</v>
      </c>
      <c r="F100">
        <v>3.3999999999999998E-3</v>
      </c>
      <c r="G100">
        <v>4.0399999999999998E-2</v>
      </c>
      <c r="H100">
        <v>2.75E-2</v>
      </c>
    </row>
    <row r="101" spans="2:8" x14ac:dyDescent="0.2">
      <c r="B101">
        <v>200</v>
      </c>
      <c r="D101" t="s">
        <v>11</v>
      </c>
      <c r="E101" t="s">
        <v>11</v>
      </c>
      <c r="F101" t="s">
        <v>11</v>
      </c>
      <c r="G101" t="s">
        <v>11</v>
      </c>
      <c r="H101" t="s">
        <v>11</v>
      </c>
    </row>
    <row r="102" spans="2:8" x14ac:dyDescent="0.2">
      <c r="B102">
        <v>200</v>
      </c>
      <c r="C102" t="s">
        <v>47</v>
      </c>
      <c r="D102">
        <v>7.1999999999999998E-3</v>
      </c>
      <c r="E102">
        <v>1E-4</v>
      </c>
      <c r="F102">
        <v>5.1000000000000004E-3</v>
      </c>
      <c r="G102">
        <v>9.1399999999999995E-2</v>
      </c>
      <c r="H102">
        <v>1.9199999999999998E-2</v>
      </c>
    </row>
    <row r="103" spans="2:8" x14ac:dyDescent="0.2">
      <c r="B103">
        <v>200</v>
      </c>
      <c r="C103" t="s">
        <v>47</v>
      </c>
      <c r="D103">
        <v>1.11E-2</v>
      </c>
      <c r="E103">
        <v>7.4000000000000003E-3</v>
      </c>
      <c r="F103">
        <v>5.3E-3</v>
      </c>
      <c r="G103">
        <v>1.7100000000000001E-2</v>
      </c>
      <c r="H103">
        <v>3.61E-2</v>
      </c>
    </row>
    <row r="104" spans="2:8" x14ac:dyDescent="0.2">
      <c r="B104">
        <v>200</v>
      </c>
      <c r="C104" t="s">
        <v>47</v>
      </c>
      <c r="D104">
        <v>1.95E-2</v>
      </c>
      <c r="E104">
        <v>1.6000000000000001E-3</v>
      </c>
      <c r="F104">
        <v>4.4000000000000003E-3</v>
      </c>
      <c r="G104">
        <v>3.44E-2</v>
      </c>
      <c r="H104">
        <v>4.2799999999999998E-2</v>
      </c>
    </row>
    <row r="105" spans="2:8" x14ac:dyDescent="0.2">
      <c r="B105">
        <v>200</v>
      </c>
      <c r="C105" t="s">
        <v>47</v>
      </c>
      <c r="D105">
        <v>6.3E-3</v>
      </c>
      <c r="E105" t="s">
        <v>14</v>
      </c>
      <c r="F105">
        <v>2.3E-3</v>
      </c>
      <c r="G105">
        <v>3.39E-2</v>
      </c>
      <c r="H105">
        <v>1.1900000000000001E-2</v>
      </c>
    </row>
    <row r="106" spans="2:8" x14ac:dyDescent="0.2">
      <c r="B106">
        <v>200</v>
      </c>
      <c r="C106" t="s">
        <v>47</v>
      </c>
      <c r="D106">
        <v>1.0500000000000001E-2</v>
      </c>
      <c r="E106">
        <v>2.9999999999999997E-4</v>
      </c>
      <c r="F106">
        <v>5.7000000000000002E-3</v>
      </c>
      <c r="G106">
        <v>1.4800000000000001E-2</v>
      </c>
      <c r="H106">
        <v>3.9699999999999999E-2</v>
      </c>
    </row>
    <row r="107" spans="2:8" x14ac:dyDescent="0.2">
      <c r="B107">
        <v>150</v>
      </c>
      <c r="C107" t="s">
        <v>47</v>
      </c>
      <c r="D107">
        <v>1.7000000000000001E-2</v>
      </c>
      <c r="E107" t="s">
        <v>14</v>
      </c>
      <c r="F107">
        <v>3.0999999999999999E-3</v>
      </c>
      <c r="G107">
        <v>0.36899999999999999</v>
      </c>
      <c r="H107">
        <v>4.3799999999999999E-2</v>
      </c>
    </row>
    <row r="108" spans="2:8" x14ac:dyDescent="0.2">
      <c r="B108">
        <v>200</v>
      </c>
      <c r="C108" t="s">
        <v>47</v>
      </c>
      <c r="D108">
        <v>2.7400000000000001E-2</v>
      </c>
      <c r="E108">
        <v>3.6600000000000001E-2</v>
      </c>
      <c r="F108">
        <v>6.4999999999999997E-3</v>
      </c>
      <c r="G108">
        <v>0.19589999999999999</v>
      </c>
      <c r="H108">
        <v>0.1216</v>
      </c>
    </row>
    <row r="109" spans="2:8" x14ac:dyDescent="0.2">
      <c r="B109">
        <v>200</v>
      </c>
      <c r="C109" t="s">
        <v>47</v>
      </c>
      <c r="D109">
        <v>9.7000000000000003E-3</v>
      </c>
      <c r="E109" t="s">
        <v>14</v>
      </c>
      <c r="F109">
        <v>6.7999999999999996E-3</v>
      </c>
      <c r="G109">
        <v>4.5400000000000003E-2</v>
      </c>
      <c r="H109">
        <v>4.0399999999999998E-2</v>
      </c>
    </row>
    <row r="110" spans="2:8" x14ac:dyDescent="0.2">
      <c r="B110">
        <v>200</v>
      </c>
      <c r="C110" t="s">
        <v>43</v>
      </c>
      <c r="D110">
        <v>2.1499999999999998E-2</v>
      </c>
      <c r="E110">
        <v>2.47E-2</v>
      </c>
      <c r="F110">
        <v>1.1599999999999999E-2</v>
      </c>
      <c r="G110">
        <v>0.3886</v>
      </c>
      <c r="H110">
        <v>4.1700000000000001E-2</v>
      </c>
    </row>
    <row r="111" spans="2:8" x14ac:dyDescent="0.2">
      <c r="B111">
        <v>200</v>
      </c>
      <c r="C111" t="s">
        <v>43</v>
      </c>
      <c r="D111">
        <v>7.1000000000000004E-3</v>
      </c>
      <c r="E111">
        <v>2.5999999999999999E-2</v>
      </c>
      <c r="F111">
        <v>1.66E-2</v>
      </c>
      <c r="G111">
        <v>8.6999999999999994E-3</v>
      </c>
      <c r="H111">
        <v>6.3100000000000003E-2</v>
      </c>
    </row>
    <row r="112" spans="2:8" x14ac:dyDescent="0.2">
      <c r="B112">
        <v>200</v>
      </c>
      <c r="C112" t="s">
        <v>45</v>
      </c>
      <c r="D112">
        <v>2.7400000000000001E-2</v>
      </c>
      <c r="E112">
        <v>3.6400000000000002E-2</v>
      </c>
      <c r="F112">
        <v>8.6E-3</v>
      </c>
      <c r="G112">
        <v>2.1585000000000001</v>
      </c>
      <c r="H112">
        <v>5.3999999999999999E-2</v>
      </c>
    </row>
    <row r="113" spans="1:8" x14ac:dyDescent="0.2">
      <c r="B113">
        <v>200</v>
      </c>
      <c r="C113" t="s">
        <v>45</v>
      </c>
      <c r="D113">
        <v>1.26E-2</v>
      </c>
      <c r="E113">
        <v>3.5200000000000002E-2</v>
      </c>
      <c r="F113">
        <v>1.83E-2</v>
      </c>
      <c r="G113">
        <v>2.3925999999999998</v>
      </c>
      <c r="H113">
        <v>3.6400000000000002E-2</v>
      </c>
    </row>
    <row r="114" spans="1:8" x14ac:dyDescent="0.2">
      <c r="B114">
        <v>200</v>
      </c>
      <c r="C114" t="s">
        <v>47</v>
      </c>
      <c r="D114">
        <v>1.35E-2</v>
      </c>
      <c r="E114">
        <v>3.0000000000000001E-3</v>
      </c>
      <c r="F114">
        <v>7.3000000000000001E-3</v>
      </c>
      <c r="G114">
        <v>3.61E-2</v>
      </c>
      <c r="H114">
        <v>5.8900000000000001E-2</v>
      </c>
    </row>
    <row r="115" spans="1:8" x14ac:dyDescent="0.2">
      <c r="B115">
        <v>200</v>
      </c>
      <c r="C115" t="s">
        <v>47</v>
      </c>
      <c r="D115">
        <v>7.9000000000000008E-3</v>
      </c>
      <c r="E115">
        <v>1.7299999999999999E-2</v>
      </c>
      <c r="F115">
        <v>3.5999999999999999E-3</v>
      </c>
      <c r="G115">
        <v>9.1999999999999998E-3</v>
      </c>
      <c r="H115">
        <v>2.24E-2</v>
      </c>
    </row>
    <row r="116" spans="1:8" x14ac:dyDescent="0.2">
      <c r="A116" t="s">
        <v>10</v>
      </c>
      <c r="D116" t="s">
        <v>11</v>
      </c>
      <c r="E116" t="s">
        <v>11</v>
      </c>
      <c r="F116" t="s">
        <v>11</v>
      </c>
      <c r="G116" t="s">
        <v>11</v>
      </c>
      <c r="H116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F57A-3221-49CA-A7E2-E03EA9B6DC27}">
  <dimension ref="A1:H59"/>
  <sheetViews>
    <sheetView workbookViewId="0">
      <selection activeCell="A3" sqref="A3:H3"/>
    </sheetView>
  </sheetViews>
  <sheetFormatPr baseColWidth="10" defaultColWidth="8.83203125" defaultRowHeight="15" x14ac:dyDescent="0.2"/>
  <sheetData>
    <row r="1" spans="1:8" x14ac:dyDescent="0.2">
      <c r="A1" s="1" t="s">
        <v>50</v>
      </c>
    </row>
    <row r="3" spans="1:8" x14ac:dyDescent="0.2">
      <c r="A3" s="1" t="s">
        <v>0</v>
      </c>
      <c r="B3" s="1" t="s">
        <v>1</v>
      </c>
      <c r="C3" s="1" t="s">
        <v>2</v>
      </c>
      <c r="D3" s="1" t="s">
        <v>5</v>
      </c>
      <c r="E3" s="1" t="s">
        <v>51</v>
      </c>
      <c r="F3" s="1" t="s">
        <v>7</v>
      </c>
      <c r="G3" s="1" t="s">
        <v>8</v>
      </c>
      <c r="H3" s="1" t="s">
        <v>9</v>
      </c>
    </row>
    <row r="4" spans="1:8" x14ac:dyDescent="0.2">
      <c r="A4" t="s">
        <v>12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 x14ac:dyDescent="0.2">
      <c r="A5" t="s">
        <v>13</v>
      </c>
      <c r="D5" t="s">
        <v>14</v>
      </c>
      <c r="E5">
        <v>4.0000000000000002E-4</v>
      </c>
      <c r="F5" t="s">
        <v>14</v>
      </c>
      <c r="G5" t="s">
        <v>14</v>
      </c>
      <c r="H5" t="s">
        <v>14</v>
      </c>
    </row>
    <row r="6" spans="1:8" x14ac:dyDescent="0.2">
      <c r="A6" t="s">
        <v>15</v>
      </c>
      <c r="D6">
        <v>2.5999999999999999E-3</v>
      </c>
      <c r="E6" t="s">
        <v>11</v>
      </c>
      <c r="F6">
        <v>4.0000000000000002E-4</v>
      </c>
      <c r="G6">
        <v>3.0000000000000001E-3</v>
      </c>
      <c r="H6">
        <v>1.1000000000000001E-3</v>
      </c>
    </row>
    <row r="7" spans="1:8" x14ac:dyDescent="0.2">
      <c r="A7" t="s">
        <v>16</v>
      </c>
      <c r="D7">
        <v>2.0000000000000001E-4</v>
      </c>
      <c r="E7">
        <v>2.0000000000000001E-4</v>
      </c>
      <c r="F7">
        <v>5.9999999999999995E-4</v>
      </c>
      <c r="G7">
        <v>5.1000000000000004E-3</v>
      </c>
      <c r="H7">
        <v>2.2000000000000001E-3</v>
      </c>
    </row>
    <row r="8" spans="1:8" x14ac:dyDescent="0.2">
      <c r="A8" t="s">
        <v>17</v>
      </c>
      <c r="D8">
        <v>2.2000000000000001E-3</v>
      </c>
      <c r="E8">
        <v>1.2999999999999999E-3</v>
      </c>
      <c r="F8">
        <v>1E-3</v>
      </c>
      <c r="G8">
        <v>1.14E-2</v>
      </c>
      <c r="H8">
        <v>4.7000000000000002E-3</v>
      </c>
    </row>
    <row r="9" spans="1:8" x14ac:dyDescent="0.2">
      <c r="A9" t="s">
        <v>18</v>
      </c>
      <c r="D9">
        <v>3.5000000000000001E-3</v>
      </c>
      <c r="E9">
        <v>5.0000000000000001E-3</v>
      </c>
      <c r="F9">
        <v>1.5E-3</v>
      </c>
      <c r="G9">
        <v>2.7E-2</v>
      </c>
      <c r="H9">
        <v>1.0699999999999999E-2</v>
      </c>
    </row>
    <row r="10" spans="1:8" x14ac:dyDescent="0.2">
      <c r="A10" t="s">
        <v>19</v>
      </c>
      <c r="D10">
        <v>5.5999999999999999E-3</v>
      </c>
      <c r="E10">
        <v>5.8999999999999999E-3</v>
      </c>
      <c r="F10">
        <v>5.4999999999999997E-3</v>
      </c>
      <c r="G10">
        <v>5.4600000000000003E-2</v>
      </c>
      <c r="H10">
        <v>2.1499999999999998E-2</v>
      </c>
    </row>
    <row r="11" spans="1:8" x14ac:dyDescent="0.2">
      <c r="A11" t="s">
        <v>20</v>
      </c>
      <c r="D11">
        <v>9.2999999999999992E-3</v>
      </c>
      <c r="E11">
        <v>1.11E-2</v>
      </c>
      <c r="F11">
        <v>1.09E-2</v>
      </c>
      <c r="G11">
        <v>0.1133</v>
      </c>
      <c r="H11">
        <v>4.3299999999999998E-2</v>
      </c>
    </row>
    <row r="12" spans="1:8" x14ac:dyDescent="0.2">
      <c r="A12" t="s">
        <v>21</v>
      </c>
      <c r="D12">
        <v>2.7799999999999998E-2</v>
      </c>
      <c r="E12">
        <v>2.3300000000000001E-2</v>
      </c>
      <c r="F12">
        <v>2.6200000000000001E-2</v>
      </c>
      <c r="G12">
        <v>0.26119999999999999</v>
      </c>
      <c r="H12">
        <v>0.1023</v>
      </c>
    </row>
    <row r="13" spans="1:8" x14ac:dyDescent="0.2">
      <c r="A13" t="s">
        <v>22</v>
      </c>
      <c r="D13">
        <v>3.8899999999999997E-2</v>
      </c>
      <c r="E13">
        <v>4.0399999999999998E-2</v>
      </c>
      <c r="F13">
        <v>3.9399999999999998E-2</v>
      </c>
      <c r="G13">
        <v>0.39610000000000001</v>
      </c>
      <c r="H13">
        <v>0.1552</v>
      </c>
    </row>
    <row r="14" spans="1:8" x14ac:dyDescent="0.2">
      <c r="A14" t="s">
        <v>23</v>
      </c>
      <c r="D14">
        <v>4.6699999999999998E-2</v>
      </c>
      <c r="E14">
        <v>4.9099999999999998E-2</v>
      </c>
      <c r="F14">
        <v>5.0599999999999999E-2</v>
      </c>
      <c r="G14">
        <v>0.5474</v>
      </c>
      <c r="H14">
        <v>0.20699999999999999</v>
      </c>
    </row>
    <row r="15" spans="1:8" x14ac:dyDescent="0.2">
      <c r="A15" t="s">
        <v>24</v>
      </c>
      <c r="D15">
        <v>0.1137</v>
      </c>
      <c r="E15">
        <v>0.106</v>
      </c>
      <c r="F15">
        <v>0.1074</v>
      </c>
      <c r="G15">
        <v>1.1234999999999999</v>
      </c>
      <c r="H15">
        <v>0.43730000000000002</v>
      </c>
    </row>
    <row r="16" spans="1:8" x14ac:dyDescent="0.2">
      <c r="A16" t="s">
        <v>25</v>
      </c>
      <c r="D16">
        <v>0.12989999999999999</v>
      </c>
      <c r="E16">
        <v>0.1227</v>
      </c>
      <c r="F16">
        <v>0.1235</v>
      </c>
      <c r="G16">
        <v>1.333</v>
      </c>
      <c r="H16">
        <v>0.505</v>
      </c>
    </row>
    <row r="17" spans="1:8" x14ac:dyDescent="0.2">
      <c r="A17" t="s">
        <v>52</v>
      </c>
      <c r="D17">
        <v>0.2225</v>
      </c>
      <c r="E17">
        <v>0.22770000000000001</v>
      </c>
      <c r="F17">
        <v>0.21970000000000001</v>
      </c>
      <c r="G17">
        <v>2.2896999999999998</v>
      </c>
      <c r="H17">
        <v>0.90639999999999998</v>
      </c>
    </row>
    <row r="18" spans="1:8" x14ac:dyDescent="0.2">
      <c r="A18" t="s">
        <v>53</v>
      </c>
      <c r="D18">
        <v>0.46050000000000002</v>
      </c>
      <c r="E18">
        <v>0.4698</v>
      </c>
      <c r="F18">
        <v>0.4723</v>
      </c>
      <c r="G18">
        <v>4.4297000000000004</v>
      </c>
      <c r="H18">
        <v>1.8413999999999999</v>
      </c>
    </row>
    <row r="19" spans="1:8" x14ac:dyDescent="0.2">
      <c r="A19" t="s">
        <v>54</v>
      </c>
      <c r="D19">
        <v>0.98799999999999999</v>
      </c>
      <c r="E19">
        <v>0.94799999999999995</v>
      </c>
      <c r="F19">
        <v>1.0259</v>
      </c>
      <c r="G19">
        <v>7.7648999999999999</v>
      </c>
      <c r="H19">
        <v>3.8161</v>
      </c>
    </row>
    <row r="20" spans="1:8" x14ac:dyDescent="0.2">
      <c r="A20" t="s">
        <v>55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 x14ac:dyDescent="0.2">
      <c r="A21" t="s">
        <v>26</v>
      </c>
      <c r="D21">
        <v>1.1000000000000001E-3</v>
      </c>
      <c r="E21">
        <v>2.9999999999999997E-4</v>
      </c>
      <c r="F21" t="s">
        <v>11</v>
      </c>
      <c r="G21">
        <v>0</v>
      </c>
      <c r="H21">
        <v>6.9999999999999999E-4</v>
      </c>
    </row>
    <row r="22" spans="1:8" x14ac:dyDescent="0.2">
      <c r="A22" t="s">
        <v>29</v>
      </c>
      <c r="D22">
        <v>2.0000000000000001E-4</v>
      </c>
      <c r="E22">
        <v>2.9999999999999997E-4</v>
      </c>
      <c r="F22">
        <v>0</v>
      </c>
      <c r="G22">
        <v>5.9999999999999995E-4</v>
      </c>
      <c r="H22">
        <v>2.0000000000000001E-4</v>
      </c>
    </row>
    <row r="23" spans="1:8" x14ac:dyDescent="0.2">
      <c r="A23" t="s">
        <v>32</v>
      </c>
      <c r="D23">
        <v>2.9999999999999997E-4</v>
      </c>
      <c r="E23">
        <v>2.9999999999999997E-4</v>
      </c>
      <c r="F23" t="s">
        <v>11</v>
      </c>
      <c r="G23">
        <v>5.0000000000000001E-4</v>
      </c>
      <c r="H23">
        <v>1E-4</v>
      </c>
    </row>
    <row r="24" spans="1:8" x14ac:dyDescent="0.2">
      <c r="A24" t="s">
        <v>12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 x14ac:dyDescent="0.2">
      <c r="A25" t="s">
        <v>34</v>
      </c>
      <c r="D25">
        <v>3.7000000000000002E-3</v>
      </c>
      <c r="E25">
        <v>8.6999999999999994E-3</v>
      </c>
      <c r="F25">
        <v>0</v>
      </c>
      <c r="G25">
        <v>2.01E-2</v>
      </c>
      <c r="H25">
        <v>1.6299999999999999E-2</v>
      </c>
    </row>
    <row r="26" spans="1:8" x14ac:dyDescent="0.2">
      <c r="A26" t="s">
        <v>37</v>
      </c>
      <c r="D26">
        <v>1.9300000000000001E-2</v>
      </c>
      <c r="E26">
        <v>3.6700000000000003E-2</v>
      </c>
      <c r="F26">
        <v>2.0000000000000001E-4</v>
      </c>
      <c r="G26">
        <v>0.18729999999999999</v>
      </c>
      <c r="H26">
        <v>0.1167</v>
      </c>
    </row>
    <row r="27" spans="1:8" x14ac:dyDescent="0.2">
      <c r="A27" t="s">
        <v>39</v>
      </c>
      <c r="D27">
        <v>6.1699999999999998E-2</v>
      </c>
      <c r="E27">
        <v>0.25690000000000002</v>
      </c>
      <c r="F27">
        <v>0</v>
      </c>
      <c r="G27">
        <v>1.0224</v>
      </c>
      <c r="H27">
        <v>0.65749999999999997</v>
      </c>
    </row>
    <row r="28" spans="1:8" x14ac:dyDescent="0.2">
      <c r="B28">
        <v>10</v>
      </c>
      <c r="C28" t="s">
        <v>42</v>
      </c>
      <c r="D28">
        <v>3.0999999999999999E-3</v>
      </c>
      <c r="E28">
        <v>3.3700000000000001E-2</v>
      </c>
      <c r="F28">
        <v>7.3000000000000001E-3</v>
      </c>
      <c r="G28">
        <v>0.15809999999999999</v>
      </c>
      <c r="H28">
        <v>2.3E-3</v>
      </c>
    </row>
    <row r="29" spans="1:8" x14ac:dyDescent="0.2">
      <c r="B29">
        <v>10</v>
      </c>
      <c r="C29" t="s">
        <v>42</v>
      </c>
      <c r="D29">
        <v>8.0000000000000004E-4</v>
      </c>
      <c r="E29">
        <v>2.4E-2</v>
      </c>
      <c r="F29">
        <v>2E-3</v>
      </c>
      <c r="G29">
        <v>0.11269999999999999</v>
      </c>
      <c r="H29">
        <v>1.2999999999999999E-3</v>
      </c>
    </row>
    <row r="30" spans="1:8" x14ac:dyDescent="0.2">
      <c r="B30">
        <v>10</v>
      </c>
      <c r="C30" t="s">
        <v>42</v>
      </c>
      <c r="D30" t="s">
        <v>11</v>
      </c>
      <c r="E30">
        <v>0.40649999999999997</v>
      </c>
      <c r="F30">
        <v>2.8999999999999998E-3</v>
      </c>
      <c r="G30">
        <v>3.8399999999999997E-2</v>
      </c>
      <c r="H30">
        <v>2.0999999999999999E-3</v>
      </c>
    </row>
    <row r="31" spans="1:8" x14ac:dyDescent="0.2">
      <c r="B31">
        <v>10</v>
      </c>
      <c r="C31" t="s">
        <v>42</v>
      </c>
      <c r="D31">
        <v>1.5E-3</v>
      </c>
      <c r="E31">
        <v>3.4500000000000003E-2</v>
      </c>
      <c r="F31">
        <v>3.3E-3</v>
      </c>
      <c r="G31">
        <v>8.3000000000000001E-3</v>
      </c>
      <c r="H31">
        <v>1.2999999999999999E-3</v>
      </c>
    </row>
    <row r="32" spans="1:8" x14ac:dyDescent="0.2">
      <c r="B32">
        <v>10</v>
      </c>
      <c r="C32" t="s">
        <v>42</v>
      </c>
      <c r="D32">
        <v>1.6999999999999999E-3</v>
      </c>
      <c r="E32">
        <v>8.9200000000000002E-2</v>
      </c>
      <c r="F32">
        <v>3.8E-3</v>
      </c>
      <c r="G32">
        <v>3.85E-2</v>
      </c>
      <c r="H32">
        <v>1.5E-3</v>
      </c>
    </row>
    <row r="33" spans="2:8" x14ac:dyDescent="0.2">
      <c r="B33">
        <v>10</v>
      </c>
      <c r="C33" t="s">
        <v>42</v>
      </c>
      <c r="D33">
        <v>1.6000000000000001E-3</v>
      </c>
      <c r="E33">
        <v>3.6400000000000002E-2</v>
      </c>
      <c r="F33" t="s">
        <v>11</v>
      </c>
      <c r="G33">
        <v>2.8E-3</v>
      </c>
      <c r="H33">
        <v>3.2000000000000002E-3</v>
      </c>
    </row>
    <row r="34" spans="2:8" x14ac:dyDescent="0.2">
      <c r="B34">
        <v>10</v>
      </c>
      <c r="C34" t="s">
        <v>42</v>
      </c>
      <c r="D34">
        <v>3.2000000000000002E-3</v>
      </c>
      <c r="E34">
        <v>3.0700000000000002E-2</v>
      </c>
      <c r="F34">
        <v>2.8E-3</v>
      </c>
      <c r="G34">
        <v>2.06E-2</v>
      </c>
      <c r="H34">
        <v>5.9999999999999995E-4</v>
      </c>
    </row>
    <row r="35" spans="2:8" x14ac:dyDescent="0.2">
      <c r="B35">
        <v>10</v>
      </c>
      <c r="C35" t="s">
        <v>56</v>
      </c>
      <c r="D35">
        <v>1.4E-3</v>
      </c>
      <c r="E35">
        <v>1.06E-2</v>
      </c>
      <c r="F35">
        <v>2.0999999999999999E-3</v>
      </c>
      <c r="G35">
        <v>0.21690000000000001</v>
      </c>
      <c r="H35">
        <v>1.5E-3</v>
      </c>
    </row>
    <row r="36" spans="2:8" x14ac:dyDescent="0.2">
      <c r="B36">
        <v>10</v>
      </c>
      <c r="C36" t="s">
        <v>43</v>
      </c>
      <c r="D36">
        <v>1.6000000000000001E-3</v>
      </c>
      <c r="E36">
        <v>2.2336999999999998</v>
      </c>
      <c r="F36">
        <v>5.1000000000000004E-3</v>
      </c>
      <c r="G36">
        <v>1.04E-2</v>
      </c>
      <c r="H36">
        <v>1.2999999999999999E-3</v>
      </c>
    </row>
    <row r="37" spans="2:8" x14ac:dyDescent="0.2">
      <c r="B37">
        <v>10</v>
      </c>
      <c r="C37" t="s">
        <v>43</v>
      </c>
      <c r="D37">
        <v>3.2000000000000002E-3</v>
      </c>
      <c r="E37">
        <v>5.6300000000000003E-2</v>
      </c>
      <c r="F37">
        <v>2.8999999999999998E-3</v>
      </c>
      <c r="G37">
        <v>3.8999999999999998E-3</v>
      </c>
      <c r="H37">
        <v>2.3999999999999998E-3</v>
      </c>
    </row>
    <row r="38" spans="2:8" x14ac:dyDescent="0.2">
      <c r="B38">
        <v>10</v>
      </c>
      <c r="C38" t="s">
        <v>43</v>
      </c>
      <c r="D38">
        <v>2.3999999999999998E-3</v>
      </c>
      <c r="E38">
        <v>1.18E-2</v>
      </c>
      <c r="F38">
        <v>1E-3</v>
      </c>
      <c r="G38">
        <v>5.0000000000000001E-4</v>
      </c>
      <c r="H38">
        <v>1.1999999999999999E-3</v>
      </c>
    </row>
    <row r="39" spans="2:8" x14ac:dyDescent="0.2">
      <c r="B39">
        <v>10</v>
      </c>
      <c r="C39" t="s">
        <v>43</v>
      </c>
      <c r="D39">
        <v>4.1000000000000003E-3</v>
      </c>
      <c r="E39">
        <v>0.06</v>
      </c>
      <c r="F39">
        <v>3.3999999999999998E-3</v>
      </c>
      <c r="G39">
        <v>4.0000000000000001E-3</v>
      </c>
      <c r="H39">
        <v>4.3E-3</v>
      </c>
    </row>
    <row r="40" spans="2:8" x14ac:dyDescent="0.2">
      <c r="B40">
        <v>10</v>
      </c>
      <c r="C40" t="s">
        <v>43</v>
      </c>
      <c r="D40">
        <v>6.9999999999999999E-4</v>
      </c>
      <c r="E40">
        <v>7.5600000000000001E-2</v>
      </c>
      <c r="F40">
        <v>3.7000000000000002E-3</v>
      </c>
      <c r="G40">
        <v>3.8399999999999997E-2</v>
      </c>
      <c r="H40">
        <v>3.5000000000000001E-3</v>
      </c>
    </row>
    <row r="41" spans="2:8" x14ac:dyDescent="0.2">
      <c r="B41">
        <v>10</v>
      </c>
      <c r="C41" t="s">
        <v>44</v>
      </c>
      <c r="D41" t="s">
        <v>14</v>
      </c>
      <c r="E41">
        <v>7.9000000000000008E-3</v>
      </c>
      <c r="F41">
        <v>2E-3</v>
      </c>
      <c r="G41">
        <v>0.1497</v>
      </c>
      <c r="H41">
        <v>1.4E-3</v>
      </c>
    </row>
    <row r="42" spans="2:8" x14ac:dyDescent="0.2">
      <c r="B42">
        <v>10</v>
      </c>
      <c r="C42" t="s">
        <v>44</v>
      </c>
      <c r="D42">
        <v>1.1999999999999999E-3</v>
      </c>
      <c r="E42">
        <v>5.0000000000000001E-3</v>
      </c>
      <c r="F42">
        <v>1.2999999999999999E-3</v>
      </c>
      <c r="G42">
        <v>0.41570000000000001</v>
      </c>
      <c r="H42">
        <v>1.6000000000000001E-3</v>
      </c>
    </row>
    <row r="43" spans="2:8" x14ac:dyDescent="0.2">
      <c r="B43">
        <v>10</v>
      </c>
      <c r="C43" t="s">
        <v>44</v>
      </c>
      <c r="D43">
        <v>8.0000000000000004E-4</v>
      </c>
      <c r="E43">
        <v>6.4999999999999997E-3</v>
      </c>
      <c r="F43">
        <v>1.6000000000000001E-3</v>
      </c>
      <c r="G43">
        <v>0.31830000000000003</v>
      </c>
      <c r="H43">
        <v>2.3E-3</v>
      </c>
    </row>
    <row r="44" spans="2:8" x14ac:dyDescent="0.2">
      <c r="B44">
        <v>10</v>
      </c>
      <c r="C44" t="s">
        <v>44</v>
      </c>
      <c r="D44">
        <v>2.0999999999999999E-3</v>
      </c>
      <c r="E44">
        <v>1.4200000000000001E-2</v>
      </c>
      <c r="F44">
        <v>1.1999999999999999E-3</v>
      </c>
      <c r="G44">
        <v>0.42609999999999998</v>
      </c>
      <c r="H44">
        <v>1E-3</v>
      </c>
    </row>
    <row r="45" spans="2:8" x14ac:dyDescent="0.2">
      <c r="B45">
        <v>10</v>
      </c>
      <c r="C45" t="s">
        <v>45</v>
      </c>
      <c r="D45">
        <v>5.0000000000000001E-4</v>
      </c>
      <c r="E45">
        <v>3.09E-2</v>
      </c>
      <c r="F45">
        <v>3.0000000000000001E-3</v>
      </c>
      <c r="G45">
        <v>0.35489999999999999</v>
      </c>
      <c r="H45">
        <v>1.6000000000000001E-3</v>
      </c>
    </row>
    <row r="46" spans="2:8" x14ac:dyDescent="0.2">
      <c r="B46">
        <v>10</v>
      </c>
      <c r="C46" t="s">
        <v>45</v>
      </c>
      <c r="D46">
        <v>6.9999999999999999E-4</v>
      </c>
      <c r="E46">
        <v>3.5999999999999999E-3</v>
      </c>
      <c r="F46">
        <v>1E-3</v>
      </c>
      <c r="G46">
        <v>0.28039999999999998</v>
      </c>
      <c r="H46">
        <v>5.9999999999999995E-4</v>
      </c>
    </row>
    <row r="47" spans="2:8" x14ac:dyDescent="0.2">
      <c r="B47">
        <v>10</v>
      </c>
      <c r="C47" t="s">
        <v>45</v>
      </c>
      <c r="D47">
        <v>2.5000000000000001E-3</v>
      </c>
      <c r="E47" t="s">
        <v>11</v>
      </c>
      <c r="F47">
        <v>2.3999999999999998E-3</v>
      </c>
      <c r="G47">
        <v>5.7799999999999997E-2</v>
      </c>
      <c r="H47">
        <v>1.4E-3</v>
      </c>
    </row>
    <row r="48" spans="2:8" x14ac:dyDescent="0.2">
      <c r="B48">
        <v>10</v>
      </c>
      <c r="C48" t="s">
        <v>45</v>
      </c>
      <c r="D48">
        <v>2.0000000000000001E-4</v>
      </c>
      <c r="E48" t="s">
        <v>11</v>
      </c>
      <c r="F48">
        <v>8.9999999999999998E-4</v>
      </c>
      <c r="G48">
        <v>26.746400000000001</v>
      </c>
      <c r="H48">
        <v>1.4E-3</v>
      </c>
    </row>
    <row r="49" spans="1:8" x14ac:dyDescent="0.2">
      <c r="B49">
        <v>5</v>
      </c>
      <c r="C49" t="s">
        <v>45</v>
      </c>
      <c r="D49">
        <v>4.0000000000000002E-4</v>
      </c>
      <c r="E49" t="s">
        <v>11</v>
      </c>
      <c r="F49">
        <v>2.9999999999999997E-4</v>
      </c>
      <c r="G49">
        <v>1.5100000000000001E-2</v>
      </c>
      <c r="H49">
        <v>4.0000000000000002E-4</v>
      </c>
    </row>
    <row r="50" spans="1:8" x14ac:dyDescent="0.2">
      <c r="B50">
        <v>10</v>
      </c>
      <c r="C50" t="s">
        <v>45</v>
      </c>
      <c r="D50" t="s">
        <v>14</v>
      </c>
      <c r="E50">
        <v>6.0000000000000001E-3</v>
      </c>
      <c r="F50">
        <v>1.6000000000000001E-3</v>
      </c>
      <c r="G50">
        <v>0.25769999999999998</v>
      </c>
      <c r="H50">
        <v>1.9E-3</v>
      </c>
    </row>
    <row r="51" spans="1:8" x14ac:dyDescent="0.2">
      <c r="B51">
        <v>10</v>
      </c>
      <c r="C51" t="s">
        <v>46</v>
      </c>
      <c r="D51">
        <v>0</v>
      </c>
      <c r="E51">
        <v>2.5499999999999998E-2</v>
      </c>
      <c r="F51">
        <v>3.8999999999999998E-3</v>
      </c>
      <c r="G51">
        <v>9.7000000000000003E-3</v>
      </c>
      <c r="H51">
        <v>1.5E-3</v>
      </c>
    </row>
    <row r="52" spans="1:8" x14ac:dyDescent="0.2">
      <c r="B52">
        <v>10</v>
      </c>
      <c r="C52" t="s">
        <v>46</v>
      </c>
      <c r="D52">
        <v>7.1599999999999997E-2</v>
      </c>
      <c r="E52" t="s">
        <v>11</v>
      </c>
      <c r="F52" t="s">
        <v>11</v>
      </c>
      <c r="G52">
        <v>3.5000000000000001E-3</v>
      </c>
      <c r="H52">
        <v>2.0000000000000001E-4</v>
      </c>
    </row>
    <row r="53" spans="1:8" x14ac:dyDescent="0.2">
      <c r="B53">
        <v>10</v>
      </c>
      <c r="C53" t="s">
        <v>46</v>
      </c>
      <c r="D53" t="s">
        <v>11</v>
      </c>
      <c r="E53" t="s">
        <v>11</v>
      </c>
      <c r="F53" t="s">
        <v>11</v>
      </c>
      <c r="G53">
        <v>0.01</v>
      </c>
      <c r="H53">
        <v>1.8E-3</v>
      </c>
    </row>
    <row r="54" spans="1:8" x14ac:dyDescent="0.2">
      <c r="B54">
        <v>10</v>
      </c>
      <c r="C54" t="s">
        <v>47</v>
      </c>
      <c r="D54">
        <v>1.4E-3</v>
      </c>
      <c r="E54" t="s">
        <v>11</v>
      </c>
      <c r="F54" t="s">
        <v>11</v>
      </c>
      <c r="G54">
        <v>1E-4</v>
      </c>
      <c r="H54">
        <v>5.9999999999999995E-4</v>
      </c>
    </row>
    <row r="55" spans="1:8" x14ac:dyDescent="0.2">
      <c r="B55">
        <v>10</v>
      </c>
      <c r="C55" t="s">
        <v>47</v>
      </c>
      <c r="D55" t="s">
        <v>11</v>
      </c>
      <c r="E55" t="s">
        <v>11</v>
      </c>
      <c r="F55">
        <v>1E-3</v>
      </c>
      <c r="G55">
        <v>2E-3</v>
      </c>
      <c r="H55">
        <v>8.0000000000000004E-4</v>
      </c>
    </row>
    <row r="56" spans="1:8" x14ac:dyDescent="0.2">
      <c r="B56">
        <v>10</v>
      </c>
      <c r="C56" t="s">
        <v>47</v>
      </c>
      <c r="D56">
        <v>4.0000000000000002E-4</v>
      </c>
      <c r="E56" t="s">
        <v>11</v>
      </c>
      <c r="F56" t="s">
        <v>11</v>
      </c>
      <c r="G56">
        <v>1.1999999999999999E-3</v>
      </c>
      <c r="H56">
        <v>1E-4</v>
      </c>
    </row>
    <row r="57" spans="1:8" x14ac:dyDescent="0.2">
      <c r="B57">
        <v>10</v>
      </c>
      <c r="C57" t="s">
        <v>47</v>
      </c>
      <c r="D57">
        <v>2.8E-3</v>
      </c>
      <c r="E57" t="s">
        <v>11</v>
      </c>
      <c r="F57" t="s">
        <v>11</v>
      </c>
      <c r="G57">
        <v>1.5E-3</v>
      </c>
      <c r="H57">
        <v>1.1999999999999999E-3</v>
      </c>
    </row>
    <row r="58" spans="1:8" x14ac:dyDescent="0.2">
      <c r="B58">
        <v>10</v>
      </c>
      <c r="C58" t="s">
        <v>47</v>
      </c>
      <c r="D58">
        <v>2E-3</v>
      </c>
      <c r="E58">
        <v>4.1000000000000003E-3</v>
      </c>
      <c r="F58">
        <v>2.9999999999999997E-4</v>
      </c>
      <c r="G58">
        <v>1.2999999999999999E-3</v>
      </c>
      <c r="H58">
        <v>1E-3</v>
      </c>
    </row>
    <row r="59" spans="1:8" x14ac:dyDescent="0.2">
      <c r="A59" t="s">
        <v>10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0BEFF-210B-474A-89DD-EC8CC7E2048E}">
  <dimension ref="A1:AQ174"/>
  <sheetViews>
    <sheetView workbookViewId="0"/>
  </sheetViews>
  <sheetFormatPr baseColWidth="10" defaultColWidth="8.6640625" defaultRowHeight="15" x14ac:dyDescent="0.2"/>
  <cols>
    <col min="1" max="1" width="11.6640625" style="6" customWidth="1"/>
    <col min="2" max="2" width="14.83203125" style="6" customWidth="1"/>
    <col min="3" max="4" width="8.6640625" style="6"/>
    <col min="5" max="5" width="8.6640625" style="7"/>
    <col min="6" max="6" width="8.6640625" style="6"/>
    <col min="7" max="7" width="10.5" style="6" customWidth="1"/>
    <col min="8" max="8" width="8.6640625" style="6"/>
    <col min="9" max="9" width="12.5" style="6" bestFit="1" customWidth="1"/>
    <col min="10" max="10" width="10.5" style="6" customWidth="1"/>
    <col min="11" max="12" width="8.6640625" style="7"/>
    <col min="13" max="13" width="9.6640625" style="7" customWidth="1"/>
    <col min="14" max="14" width="9.5" style="7" customWidth="1"/>
    <col min="15" max="15" width="8.6640625" style="7"/>
    <col min="16" max="16" width="11.6640625" style="7" customWidth="1"/>
    <col min="17" max="17" width="11.1640625" style="7" customWidth="1"/>
    <col min="18" max="16384" width="8.6640625" style="7"/>
  </cols>
  <sheetData>
    <row r="1" spans="1:43" x14ac:dyDescent="0.2">
      <c r="A1" s="11" t="s">
        <v>249</v>
      </c>
    </row>
    <row r="3" spans="1:43" s="5" customFormat="1" x14ac:dyDescent="0.2">
      <c r="A3" s="2" t="s">
        <v>58</v>
      </c>
      <c r="B3" s="2" t="s">
        <v>0</v>
      </c>
      <c r="C3" s="2" t="s">
        <v>59</v>
      </c>
      <c r="D3" s="2" t="s">
        <v>60</v>
      </c>
      <c r="E3" s="3" t="s">
        <v>61</v>
      </c>
      <c r="F3" s="4" t="s">
        <v>62</v>
      </c>
      <c r="G3" s="4" t="s">
        <v>63</v>
      </c>
      <c r="H3" s="4" t="s">
        <v>64</v>
      </c>
      <c r="I3" s="4" t="s">
        <v>65</v>
      </c>
      <c r="J3" s="4" t="s">
        <v>66</v>
      </c>
      <c r="L3" s="2" t="s">
        <v>58</v>
      </c>
      <c r="M3" s="2" t="s">
        <v>0</v>
      </c>
      <c r="N3" s="2" t="s">
        <v>59</v>
      </c>
      <c r="O3" s="2" t="s">
        <v>60</v>
      </c>
      <c r="P3" s="3" t="s">
        <v>61</v>
      </c>
      <c r="Q3" s="4" t="s">
        <v>67</v>
      </c>
      <c r="R3" s="4" t="s">
        <v>63</v>
      </c>
      <c r="S3" s="4" t="s">
        <v>64</v>
      </c>
      <c r="T3" s="4" t="s">
        <v>65</v>
      </c>
      <c r="U3" s="4" t="s">
        <v>66</v>
      </c>
      <c r="W3" s="2" t="s">
        <v>58</v>
      </c>
      <c r="X3" s="2" t="s">
        <v>0</v>
      </c>
      <c r="Y3" s="2" t="s">
        <v>59</v>
      </c>
      <c r="Z3" s="2" t="s">
        <v>60</v>
      </c>
      <c r="AA3" s="3" t="s">
        <v>61</v>
      </c>
      <c r="AB3" s="4" t="s">
        <v>68</v>
      </c>
      <c r="AC3" s="4" t="s">
        <v>63</v>
      </c>
      <c r="AD3" s="4" t="s">
        <v>64</v>
      </c>
      <c r="AE3" s="4" t="s">
        <v>65</v>
      </c>
      <c r="AF3" s="4" t="s">
        <v>66</v>
      </c>
      <c r="AH3" s="2" t="s">
        <v>58</v>
      </c>
      <c r="AI3" s="2" t="s">
        <v>0</v>
      </c>
      <c r="AJ3" s="2" t="s">
        <v>59</v>
      </c>
      <c r="AK3" s="2" t="s">
        <v>60</v>
      </c>
      <c r="AL3" s="3" t="s">
        <v>61</v>
      </c>
      <c r="AM3" s="4" t="s">
        <v>69</v>
      </c>
      <c r="AN3" s="4" t="s">
        <v>63</v>
      </c>
      <c r="AO3" s="4" t="s">
        <v>64</v>
      </c>
      <c r="AP3" s="4" t="s">
        <v>65</v>
      </c>
      <c r="AQ3" s="4" t="s">
        <v>66</v>
      </c>
    </row>
    <row r="4" spans="1:43" x14ac:dyDescent="0.2">
      <c r="A4" s="6" t="s">
        <v>70</v>
      </c>
      <c r="B4" s="7" t="s">
        <v>71</v>
      </c>
      <c r="C4" s="8">
        <v>23.1827392578125</v>
      </c>
      <c r="D4" s="8">
        <v>25.697641372680664</v>
      </c>
      <c r="E4" s="7">
        <f>GEOMEAN(C4:D6)</f>
        <v>24.286634494513883</v>
      </c>
      <c r="F4" s="7">
        <v>24.165042877197266</v>
      </c>
      <c r="G4" s="6">
        <f>AVERAGE(F4:F6)</f>
        <v>24.128724416097004</v>
      </c>
      <c r="H4" s="6">
        <f>G4-E4</f>
        <v>-0.15791007841687943</v>
      </c>
      <c r="I4" s="6">
        <f>H4--0.158</f>
        <v>8.9921583120572413E-5</v>
      </c>
      <c r="J4" s="6">
        <f>2^(-I4)</f>
        <v>0.99993767305059345</v>
      </c>
      <c r="L4" s="6" t="s">
        <v>70</v>
      </c>
      <c r="M4" s="7" t="s">
        <v>71</v>
      </c>
      <c r="N4" s="8">
        <v>23.1827392578125</v>
      </c>
      <c r="O4" s="8">
        <v>25.697641372680664</v>
      </c>
      <c r="P4" s="7">
        <f>GEOMEAN(N4:O6)</f>
        <v>24.286634494513883</v>
      </c>
      <c r="Q4" s="8">
        <v>22.383071899414062</v>
      </c>
      <c r="R4" s="6">
        <f>AVERAGE(Q4:Q6)</f>
        <v>22.299819310506184</v>
      </c>
      <c r="S4" s="6">
        <f>R4-P4</f>
        <v>-1.9868151840076997</v>
      </c>
      <c r="T4" s="6">
        <f>S4--1.987</f>
        <v>1.8481599230035783E-4</v>
      </c>
      <c r="U4" s="6">
        <f>2^(-T4)</f>
        <v>0.99987190352106925</v>
      </c>
      <c r="W4" s="6" t="s">
        <v>70</v>
      </c>
      <c r="X4" s="7" t="s">
        <v>71</v>
      </c>
      <c r="Y4" s="8">
        <v>23.1827392578125</v>
      </c>
      <c r="Z4" s="8">
        <v>25.697641372680664</v>
      </c>
      <c r="AA4" s="7">
        <f>GEOMEAN(Y4:Z6)</f>
        <v>24.286634494513883</v>
      </c>
      <c r="AB4" s="8">
        <v>25.771610260009766</v>
      </c>
      <c r="AC4" s="6">
        <f>AVERAGE(AB4:AB6)</f>
        <v>25.428675333658855</v>
      </c>
      <c r="AD4" s="6">
        <f>AC4-AA4</f>
        <v>1.1420408391449719</v>
      </c>
      <c r="AE4" s="6">
        <f>AD4-1.142</f>
        <v>4.0839144971993591E-5</v>
      </c>
      <c r="AF4" s="6">
        <f>2^(-AE4)</f>
        <v>0.99997169286246079</v>
      </c>
      <c r="AH4" s="6" t="s">
        <v>70</v>
      </c>
      <c r="AI4" s="7" t="s">
        <v>71</v>
      </c>
      <c r="AJ4" s="8">
        <v>23.1827392578125</v>
      </c>
      <c r="AK4" s="8">
        <v>25.697641372680664</v>
      </c>
      <c r="AL4" s="7">
        <f>GEOMEAN(AJ4:AK6)</f>
        <v>24.286634494513883</v>
      </c>
      <c r="AM4" s="8">
        <v>27.136587142944336</v>
      </c>
      <c r="AN4" s="6">
        <f>AVERAGE(AM4:AM6)</f>
        <v>26.979986826578777</v>
      </c>
      <c r="AO4" s="6">
        <f>AN4-AL4</f>
        <v>2.6933523320648938</v>
      </c>
      <c r="AP4" s="6">
        <f>AO4-2.693</f>
        <v>3.5233206489371227E-4</v>
      </c>
      <c r="AQ4" s="6">
        <f>2^(-AP4)</f>
        <v>0.99975581184138074</v>
      </c>
    </row>
    <row r="5" spans="1:43" x14ac:dyDescent="0.2">
      <c r="A5" s="6" t="s">
        <v>72</v>
      </c>
      <c r="B5" s="7" t="s">
        <v>71</v>
      </c>
      <c r="C5" s="8">
        <v>23.091089248657227</v>
      </c>
      <c r="D5" s="8">
        <v>25.535820007324219</v>
      </c>
      <c r="F5" s="7">
        <v>24.097780227661133</v>
      </c>
      <c r="L5" s="6" t="s">
        <v>72</v>
      </c>
      <c r="M5" s="7" t="s">
        <v>71</v>
      </c>
      <c r="N5" s="8">
        <v>23.091089248657227</v>
      </c>
      <c r="O5" s="8">
        <v>25.535820007324219</v>
      </c>
      <c r="Q5" s="8">
        <v>22.14152717590332</v>
      </c>
      <c r="R5" s="6"/>
      <c r="S5" s="6"/>
      <c r="T5" s="6"/>
      <c r="U5" s="6"/>
      <c r="W5" s="6" t="s">
        <v>72</v>
      </c>
      <c r="X5" s="7" t="s">
        <v>71</v>
      </c>
      <c r="Y5" s="8">
        <v>23.091089248657227</v>
      </c>
      <c r="Z5" s="8">
        <v>25.535820007324219</v>
      </c>
      <c r="AB5" s="8">
        <v>25.041501998901367</v>
      </c>
      <c r="AC5" s="6"/>
      <c r="AD5" s="6"/>
      <c r="AE5" s="6"/>
      <c r="AF5" s="6"/>
      <c r="AH5" s="6" t="s">
        <v>72</v>
      </c>
      <c r="AI5" s="7" t="s">
        <v>71</v>
      </c>
      <c r="AJ5" s="8">
        <v>23.091089248657227</v>
      </c>
      <c r="AK5" s="8">
        <v>25.535820007324219</v>
      </c>
      <c r="AM5" s="8">
        <v>26.964988708496094</v>
      </c>
      <c r="AN5" s="6"/>
      <c r="AO5" s="6"/>
      <c r="AP5" s="6"/>
      <c r="AQ5" s="6"/>
    </row>
    <row r="6" spans="1:43" x14ac:dyDescent="0.2">
      <c r="A6" s="6" t="s">
        <v>73</v>
      </c>
      <c r="B6" s="7" t="s">
        <v>71</v>
      </c>
      <c r="C6" s="8">
        <v>22.959976196289062</v>
      </c>
      <c r="D6" s="8">
        <v>25.443704605102539</v>
      </c>
      <c r="F6" s="7">
        <v>24.123350143432617</v>
      </c>
      <c r="G6" s="9"/>
      <c r="L6" s="6" t="s">
        <v>73</v>
      </c>
      <c r="M6" s="7" t="s">
        <v>71</v>
      </c>
      <c r="N6" s="8">
        <v>22.959976196289062</v>
      </c>
      <c r="O6" s="8">
        <v>25.443704605102539</v>
      </c>
      <c r="Q6" s="8">
        <v>22.374858856201172</v>
      </c>
      <c r="R6" s="9"/>
      <c r="S6" s="6"/>
      <c r="T6" s="6"/>
      <c r="U6" s="6"/>
      <c r="W6" s="6" t="s">
        <v>73</v>
      </c>
      <c r="X6" s="7" t="s">
        <v>71</v>
      </c>
      <c r="Y6" s="8">
        <v>22.959976196289062</v>
      </c>
      <c r="Z6" s="8">
        <v>25.443704605102539</v>
      </c>
      <c r="AB6" s="8">
        <v>25.47291374206543</v>
      </c>
      <c r="AC6" s="9"/>
      <c r="AD6" s="6"/>
      <c r="AE6" s="6"/>
      <c r="AF6" s="6"/>
      <c r="AH6" s="6" t="s">
        <v>73</v>
      </c>
      <c r="AI6" s="7" t="s">
        <v>71</v>
      </c>
      <c r="AJ6" s="8">
        <v>22.959976196289062</v>
      </c>
      <c r="AK6" s="8">
        <v>25.443704605102539</v>
      </c>
      <c r="AM6" s="8">
        <v>26.838384628295898</v>
      </c>
      <c r="AN6" s="9"/>
      <c r="AO6" s="6"/>
      <c r="AP6" s="6"/>
      <c r="AQ6" s="6"/>
    </row>
    <row r="7" spans="1:43" x14ac:dyDescent="0.2">
      <c r="A7" s="6" t="s">
        <v>74</v>
      </c>
      <c r="B7" s="7"/>
      <c r="C7" s="7"/>
      <c r="D7" s="7"/>
      <c r="F7" s="7"/>
      <c r="G7" s="7"/>
      <c r="H7" s="7"/>
      <c r="I7" s="7"/>
      <c r="J7" s="7"/>
      <c r="L7" s="6" t="s">
        <v>74</v>
      </c>
      <c r="N7" s="8"/>
      <c r="O7" s="8"/>
      <c r="Q7" s="8"/>
      <c r="R7" s="6"/>
      <c r="S7" s="6"/>
      <c r="T7" s="6"/>
      <c r="U7" s="6"/>
      <c r="W7" s="6" t="s">
        <v>74</v>
      </c>
      <c r="Y7" s="8"/>
      <c r="Z7" s="8"/>
      <c r="AB7" s="8"/>
      <c r="AC7" s="6"/>
      <c r="AD7" s="6"/>
      <c r="AE7" s="6"/>
      <c r="AF7" s="6"/>
      <c r="AH7" s="6" t="s">
        <v>74</v>
      </c>
      <c r="AJ7" s="8"/>
      <c r="AK7" s="8"/>
      <c r="AM7" s="8"/>
      <c r="AN7" s="6"/>
      <c r="AO7" s="6"/>
      <c r="AP7" s="6"/>
      <c r="AQ7" s="6"/>
    </row>
    <row r="8" spans="1:43" x14ac:dyDescent="0.2">
      <c r="A8" s="6" t="s">
        <v>75</v>
      </c>
      <c r="B8" s="7"/>
      <c r="C8" s="8"/>
      <c r="D8" s="8"/>
      <c r="F8" s="7"/>
      <c r="L8" s="6" t="s">
        <v>75</v>
      </c>
      <c r="N8" s="8"/>
      <c r="O8" s="8"/>
      <c r="Q8" s="8"/>
      <c r="R8" s="6"/>
      <c r="S8" s="6"/>
      <c r="T8" s="6"/>
      <c r="U8" s="6"/>
      <c r="W8" s="6" t="s">
        <v>75</v>
      </c>
      <c r="Y8" s="8"/>
      <c r="Z8" s="8"/>
      <c r="AB8"/>
      <c r="AC8" s="6"/>
      <c r="AD8" s="6"/>
      <c r="AE8" s="6"/>
      <c r="AF8" s="6"/>
      <c r="AH8" s="6" t="s">
        <v>75</v>
      </c>
      <c r="AJ8" s="8"/>
      <c r="AK8" s="8"/>
      <c r="AM8" s="8"/>
      <c r="AN8" s="6"/>
      <c r="AO8" s="6"/>
      <c r="AP8" s="6"/>
      <c r="AQ8" s="6"/>
    </row>
    <row r="9" spans="1:43" x14ac:dyDescent="0.2">
      <c r="A9" s="6" t="s">
        <v>76</v>
      </c>
      <c r="B9" s="7"/>
      <c r="C9" s="8"/>
      <c r="D9" s="8"/>
      <c r="F9" s="7"/>
      <c r="G9" s="9"/>
      <c r="L9" s="6" t="s">
        <v>76</v>
      </c>
      <c r="N9" s="8"/>
      <c r="O9" s="8"/>
      <c r="Q9" s="8"/>
      <c r="R9" s="9"/>
      <c r="S9" s="6"/>
      <c r="T9" s="6"/>
      <c r="U9" s="6"/>
      <c r="W9" s="6" t="s">
        <v>76</v>
      </c>
      <c r="Y9" s="8"/>
      <c r="Z9" s="8"/>
      <c r="AB9" s="8"/>
      <c r="AC9" s="9"/>
      <c r="AD9" s="6"/>
      <c r="AE9" s="6"/>
      <c r="AF9" s="6"/>
      <c r="AH9" s="6" t="s">
        <v>76</v>
      </c>
      <c r="AJ9" s="8"/>
      <c r="AK9" s="8"/>
      <c r="AM9" s="8"/>
      <c r="AN9" s="9"/>
      <c r="AO9" s="6"/>
      <c r="AP9" s="6"/>
      <c r="AQ9" s="6"/>
    </row>
    <row r="10" spans="1:43" x14ac:dyDescent="0.2">
      <c r="A10" s="6" t="s">
        <v>77</v>
      </c>
      <c r="B10" s="7" t="s">
        <v>78</v>
      </c>
      <c r="C10" s="8">
        <v>23.056289672851562</v>
      </c>
      <c r="D10" s="8">
        <v>25.057027816772461</v>
      </c>
      <c r="E10" s="7">
        <f>GEOMEAN(C10:D12)</f>
        <v>24.026376704961095</v>
      </c>
      <c r="F10" s="7">
        <v>23.483554840087891</v>
      </c>
      <c r="G10" s="6">
        <f>AVERAGE(F10:F12)</f>
        <v>23.518387794494629</v>
      </c>
      <c r="H10" s="6">
        <f>G10-E10</f>
        <v>-0.50798891046646588</v>
      </c>
      <c r="I10" s="6">
        <f>H10--0.158</f>
        <v>-0.34998891046646585</v>
      </c>
      <c r="J10" s="6">
        <f>2^(-I10)</f>
        <v>1.2745508302186312</v>
      </c>
      <c r="L10" s="6" t="s">
        <v>77</v>
      </c>
      <c r="M10" s="7" t="s">
        <v>78</v>
      </c>
      <c r="N10" s="8">
        <v>23.056289672851562</v>
      </c>
      <c r="O10" s="8">
        <v>25.057027816772461</v>
      </c>
      <c r="P10" s="7">
        <f>GEOMEAN(N10:O12)</f>
        <v>24.026376704961095</v>
      </c>
      <c r="Q10" s="8">
        <v>22.57679557800293</v>
      </c>
      <c r="R10" s="6">
        <f>AVERAGE(Q10:Q12)</f>
        <v>22.663989384969074</v>
      </c>
      <c r="S10" s="6">
        <f>R10-P10</f>
        <v>-1.3623873199920205</v>
      </c>
      <c r="T10" s="6">
        <f>S10--1.987</f>
        <v>0.62461268000797965</v>
      </c>
      <c r="U10" s="6">
        <f>2^(-T10)</f>
        <v>0.64859388179763744</v>
      </c>
      <c r="W10" s="6" t="s">
        <v>77</v>
      </c>
      <c r="X10" s="7" t="s">
        <v>78</v>
      </c>
      <c r="Y10" s="8">
        <v>23.056289672851562</v>
      </c>
      <c r="Z10" s="8">
        <v>25.057027816772461</v>
      </c>
      <c r="AA10" s="7">
        <f>GEOMEAN(Y10:Z12)</f>
        <v>24.026376704961095</v>
      </c>
      <c r="AB10" s="8">
        <v>24.302530288696289</v>
      </c>
      <c r="AC10" s="6">
        <f>AVERAGE(AB10:AB12)</f>
        <v>24.162956873575848</v>
      </c>
      <c r="AD10" s="6">
        <f>AC10-AA10</f>
        <v>0.13658016861475275</v>
      </c>
      <c r="AE10" s="6">
        <f>AD10-1.142</f>
        <v>-1.0054198313852472</v>
      </c>
      <c r="AF10" s="6">
        <f>2^(-AE10)</f>
        <v>2.0075276124790555</v>
      </c>
      <c r="AH10" s="6" t="s">
        <v>77</v>
      </c>
      <c r="AI10" s="7" t="s">
        <v>78</v>
      </c>
      <c r="AJ10" s="8">
        <v>23.056289672851562</v>
      </c>
      <c r="AK10" s="8">
        <v>25.057027816772461</v>
      </c>
      <c r="AL10" s="7">
        <f>GEOMEAN(AJ10:AK12)</f>
        <v>24.026376704961095</v>
      </c>
      <c r="AM10" s="8">
        <v>26.129776000976562</v>
      </c>
      <c r="AN10" s="6">
        <f>AVERAGE(AM10:AM12)</f>
        <v>26.143783569335938</v>
      </c>
      <c r="AO10" s="6">
        <f>AN10-AL10</f>
        <v>2.1174068643748427</v>
      </c>
      <c r="AP10" s="6">
        <f>AO10-2.693</f>
        <v>-0.57559313562515735</v>
      </c>
      <c r="AQ10" s="6">
        <f>2^(-AP10)</f>
        <v>1.4902900405605022</v>
      </c>
    </row>
    <row r="11" spans="1:43" x14ac:dyDescent="0.2">
      <c r="A11" s="6" t="s">
        <v>79</v>
      </c>
      <c r="B11" s="7" t="s">
        <v>78</v>
      </c>
      <c r="C11" s="8">
        <v>23.045253753662109</v>
      </c>
      <c r="D11" s="8">
        <v>25.000297546386719</v>
      </c>
      <c r="F11" s="7">
        <v>23.553220748901367</v>
      </c>
      <c r="L11" s="6" t="s">
        <v>79</v>
      </c>
      <c r="M11" s="7" t="s">
        <v>78</v>
      </c>
      <c r="N11" s="8">
        <v>23.045253753662109</v>
      </c>
      <c r="O11" s="8">
        <v>25.000297546386719</v>
      </c>
      <c r="Q11" s="8">
        <v>22.736078262329102</v>
      </c>
      <c r="R11" s="6"/>
      <c r="S11" s="6"/>
      <c r="T11" s="6"/>
      <c r="U11" s="6"/>
      <c r="W11" s="6" t="s">
        <v>79</v>
      </c>
      <c r="X11" s="7" t="s">
        <v>78</v>
      </c>
      <c r="Y11" s="8">
        <v>23.045253753662109</v>
      </c>
      <c r="Z11" s="8">
        <v>25.000297546386719</v>
      </c>
      <c r="AB11" s="8">
        <v>24.034885406494141</v>
      </c>
      <c r="AC11" s="6"/>
      <c r="AD11" s="6"/>
      <c r="AE11" s="6"/>
      <c r="AF11" s="6"/>
      <c r="AH11" s="6" t="s">
        <v>79</v>
      </c>
      <c r="AI11" s="7" t="s">
        <v>78</v>
      </c>
      <c r="AJ11" s="8">
        <v>23.045253753662109</v>
      </c>
      <c r="AK11" s="8">
        <v>25.000297546386719</v>
      </c>
      <c r="AM11" s="8">
        <v>26.137794494628906</v>
      </c>
      <c r="AN11" s="6"/>
      <c r="AO11" s="6"/>
      <c r="AP11" s="6"/>
      <c r="AQ11" s="6"/>
    </row>
    <row r="12" spans="1:43" x14ac:dyDescent="0.2">
      <c r="A12" s="6" t="s">
        <v>80</v>
      </c>
      <c r="B12" s="7" t="s">
        <v>78</v>
      </c>
      <c r="C12" s="8">
        <v>23.038183212280273</v>
      </c>
      <c r="D12" s="8">
        <v>25.086254119873047</v>
      </c>
      <c r="F12" s="7" t="s">
        <v>81</v>
      </c>
      <c r="G12" s="9"/>
      <c r="L12" s="6" t="s">
        <v>80</v>
      </c>
      <c r="M12" s="7" t="s">
        <v>78</v>
      </c>
      <c r="N12" s="8">
        <v>23.038183212280273</v>
      </c>
      <c r="O12" s="8">
        <v>25.086254119873047</v>
      </c>
      <c r="Q12" s="8">
        <v>22.679094314575195</v>
      </c>
      <c r="R12" s="9"/>
      <c r="S12" s="6"/>
      <c r="T12" s="6"/>
      <c r="U12" s="6"/>
      <c r="W12" s="6" t="s">
        <v>80</v>
      </c>
      <c r="X12" s="7" t="s">
        <v>78</v>
      </c>
      <c r="Y12" s="8">
        <v>23.038183212280273</v>
      </c>
      <c r="Z12" s="8">
        <v>25.086254119873047</v>
      </c>
      <c r="AB12" s="8">
        <v>24.151454925537109</v>
      </c>
      <c r="AC12" s="9"/>
      <c r="AD12" s="6"/>
      <c r="AE12" s="6"/>
      <c r="AF12" s="6"/>
      <c r="AH12" s="6" t="s">
        <v>80</v>
      </c>
      <c r="AI12" s="7" t="s">
        <v>78</v>
      </c>
      <c r="AJ12" s="8">
        <v>23.038183212280273</v>
      </c>
      <c r="AK12" s="8">
        <v>25.086254119873047</v>
      </c>
      <c r="AM12" s="8">
        <v>26.163780212402344</v>
      </c>
      <c r="AN12" s="9"/>
      <c r="AO12" s="6"/>
      <c r="AP12" s="6"/>
      <c r="AQ12" s="6"/>
    </row>
    <row r="13" spans="1:43" x14ac:dyDescent="0.2">
      <c r="A13" s="6" t="s">
        <v>82</v>
      </c>
      <c r="B13" s="7" t="s">
        <v>78</v>
      </c>
      <c r="C13" s="8"/>
      <c r="D13" s="8">
        <v>24.974498748779297</v>
      </c>
      <c r="E13" s="7">
        <f>GEOMEAN(C13:D15)</f>
        <v>24.145716611288272</v>
      </c>
      <c r="F13" s="8">
        <v>23.571723937988281</v>
      </c>
      <c r="G13" s="6">
        <f>AVERAGE(F13:F15)</f>
        <v>23.585358301798504</v>
      </c>
      <c r="H13" s="6">
        <f>G13-E13</f>
        <v>-0.56035830948976795</v>
      </c>
      <c r="I13" s="6">
        <f>H13--0.158</f>
        <v>-0.40235830948976792</v>
      </c>
      <c r="J13" s="6">
        <f>2^(-I13)</f>
        <v>1.3216666156225751</v>
      </c>
      <c r="L13" s="6" t="s">
        <v>82</v>
      </c>
      <c r="M13" s="7" t="s">
        <v>78</v>
      </c>
      <c r="N13" s="8"/>
      <c r="O13" s="8">
        <v>24.974498748779297</v>
      </c>
      <c r="P13" s="7">
        <f>GEOMEAN(N13:O15)</f>
        <v>24.145716611288272</v>
      </c>
      <c r="Q13" s="8">
        <v>22.840866088867188</v>
      </c>
      <c r="R13" s="6">
        <f>AVERAGE(Q13:Q15)</f>
        <v>22.770890553792317</v>
      </c>
      <c r="S13" s="6">
        <f>R13-P13</f>
        <v>-1.3748260574959552</v>
      </c>
      <c r="T13" s="6">
        <f>S13--1.987</f>
        <v>0.61217394250404489</v>
      </c>
      <c r="U13" s="6">
        <f>2^(-T13)</f>
        <v>0.65421015432189566</v>
      </c>
      <c r="W13" s="6" t="s">
        <v>82</v>
      </c>
      <c r="X13" s="7" t="s">
        <v>78</v>
      </c>
      <c r="Y13" s="8"/>
      <c r="Z13" s="8">
        <v>24.974498748779297</v>
      </c>
      <c r="AA13" s="7">
        <f>GEOMEAN(Y13:Z15)</f>
        <v>24.145716611288272</v>
      </c>
      <c r="AB13" s="8">
        <v>24.323535919189453</v>
      </c>
      <c r="AC13" s="6">
        <f>AVERAGE(AB13:AB15)</f>
        <v>24.344781875610352</v>
      </c>
      <c r="AD13" s="6">
        <f>AC13-AA13</f>
        <v>0.19906526432207983</v>
      </c>
      <c r="AE13" s="6">
        <f>AD13-1.142</f>
        <v>-0.94293473567792008</v>
      </c>
      <c r="AF13" s="6">
        <f>2^(-AE13)</f>
        <v>1.9224348881222533</v>
      </c>
      <c r="AH13" s="6" t="s">
        <v>82</v>
      </c>
      <c r="AI13" s="7" t="s">
        <v>78</v>
      </c>
      <c r="AJ13" s="8"/>
      <c r="AK13" s="8">
        <v>24.974498748779297</v>
      </c>
      <c r="AL13" s="7">
        <f>GEOMEAN(AJ13:AK15)</f>
        <v>24.145716611288272</v>
      </c>
      <c r="AM13" s="8">
        <v>26.2694091796875</v>
      </c>
      <c r="AN13" s="6">
        <f>AVERAGE(AM13:AM15)</f>
        <v>26.233762741088867</v>
      </c>
      <c r="AO13" s="6">
        <f>AN13-AL13</f>
        <v>2.0880461298005955</v>
      </c>
      <c r="AP13" s="6">
        <f>AO13-2.693</f>
        <v>-0.60495387019940461</v>
      </c>
      <c r="AQ13" s="6">
        <f>2^(-AP13)</f>
        <v>1.5209301211164734</v>
      </c>
    </row>
    <row r="14" spans="1:43" x14ac:dyDescent="0.2">
      <c r="A14" s="6" t="s">
        <v>83</v>
      </c>
      <c r="B14" s="7" t="s">
        <v>78</v>
      </c>
      <c r="C14" s="8">
        <v>22.945568084716797</v>
      </c>
      <c r="D14" s="8">
        <v>25.041057586669922</v>
      </c>
      <c r="F14" s="8">
        <v>23.581718444824219</v>
      </c>
      <c r="L14" s="6" t="s">
        <v>83</v>
      </c>
      <c r="M14" s="7" t="s">
        <v>78</v>
      </c>
      <c r="N14" s="8">
        <v>22.945568084716797</v>
      </c>
      <c r="O14" s="8">
        <v>25.041057586669922</v>
      </c>
      <c r="Q14" s="8">
        <v>22.791585922241211</v>
      </c>
      <c r="R14" s="6"/>
      <c r="S14" s="6"/>
      <c r="T14" s="6"/>
      <c r="U14" s="6"/>
      <c r="W14" s="6" t="s">
        <v>83</v>
      </c>
      <c r="X14" s="7" t="s">
        <v>78</v>
      </c>
      <c r="Y14" s="8">
        <v>22.945568084716797</v>
      </c>
      <c r="Z14" s="8">
        <v>25.041057586669922</v>
      </c>
      <c r="AB14" s="8">
        <v>24.426116943359375</v>
      </c>
      <c r="AC14" s="6"/>
      <c r="AD14" s="6"/>
      <c r="AE14" s="6"/>
      <c r="AF14" s="6"/>
      <c r="AH14" s="6" t="s">
        <v>83</v>
      </c>
      <c r="AI14" s="7" t="s">
        <v>78</v>
      </c>
      <c r="AJ14" s="8">
        <v>22.945568084716797</v>
      </c>
      <c r="AK14" s="8">
        <v>25.041057586669922</v>
      </c>
      <c r="AM14" s="8">
        <v>26.164213180541992</v>
      </c>
      <c r="AN14" s="6"/>
      <c r="AO14" s="6"/>
      <c r="AP14" s="6"/>
      <c r="AQ14" s="6"/>
    </row>
    <row r="15" spans="1:43" x14ac:dyDescent="0.2">
      <c r="A15" s="6" t="s">
        <v>84</v>
      </c>
      <c r="B15" s="7" t="s">
        <v>78</v>
      </c>
      <c r="C15" s="8">
        <v>22.89622688293457</v>
      </c>
      <c r="D15" s="8">
        <v>24.979763031005859</v>
      </c>
      <c r="F15" s="8">
        <v>23.602632522583008</v>
      </c>
      <c r="G15" s="9"/>
      <c r="H15" s="10"/>
      <c r="L15" s="6" t="s">
        <v>84</v>
      </c>
      <c r="M15" s="7" t="s">
        <v>78</v>
      </c>
      <c r="N15" s="8">
        <v>22.89622688293457</v>
      </c>
      <c r="O15" s="8">
        <v>24.979763031005859</v>
      </c>
      <c r="Q15" s="8">
        <v>22.680219650268555</v>
      </c>
      <c r="R15" s="9"/>
      <c r="S15" s="10"/>
      <c r="T15" s="6"/>
      <c r="U15" s="6"/>
      <c r="W15" s="6" t="s">
        <v>84</v>
      </c>
      <c r="X15" s="7" t="s">
        <v>78</v>
      </c>
      <c r="Y15" s="8">
        <v>22.89622688293457</v>
      </c>
      <c r="Z15" s="8">
        <v>24.979763031005859</v>
      </c>
      <c r="AB15" s="8">
        <v>24.284692764282227</v>
      </c>
      <c r="AC15" s="9"/>
      <c r="AD15" s="10"/>
      <c r="AE15" s="6"/>
      <c r="AF15" s="6"/>
      <c r="AH15" s="6" t="s">
        <v>84</v>
      </c>
      <c r="AI15" s="7" t="s">
        <v>78</v>
      </c>
      <c r="AJ15" s="8">
        <v>22.89622688293457</v>
      </c>
      <c r="AK15" s="8">
        <v>24.979763031005859</v>
      </c>
      <c r="AM15" s="8">
        <v>26.267665863037109</v>
      </c>
      <c r="AN15" s="9"/>
      <c r="AO15" s="10"/>
      <c r="AP15" s="6"/>
      <c r="AQ15" s="6"/>
    </row>
    <row r="16" spans="1:43" x14ac:dyDescent="0.2">
      <c r="A16" s="6" t="s">
        <v>85</v>
      </c>
      <c r="B16" s="7" t="s">
        <v>78</v>
      </c>
      <c r="C16" s="8">
        <v>23.035659790039062</v>
      </c>
      <c r="D16" s="8">
        <v>25.453327178955078</v>
      </c>
      <c r="E16" s="7">
        <f>GEOMEAN(C16:D18)</f>
        <v>24.284313469104035</v>
      </c>
      <c r="F16" s="8">
        <v>24.050518035888672</v>
      </c>
      <c r="G16" s="6">
        <f>AVERAGE(F16:F18)</f>
        <v>23.907070159912109</v>
      </c>
      <c r="H16" s="6">
        <f>G16-E16</f>
        <v>-0.37724330919192539</v>
      </c>
      <c r="I16" s="6">
        <f>H16--0.158</f>
        <v>-0.21924330919192539</v>
      </c>
      <c r="J16" s="6">
        <f>2^(-I16)</f>
        <v>1.1641228460952298</v>
      </c>
      <c r="L16" s="6" t="s">
        <v>85</v>
      </c>
      <c r="M16" s="7" t="s">
        <v>78</v>
      </c>
      <c r="N16" s="8">
        <v>23.035659790039062</v>
      </c>
      <c r="O16" s="8">
        <v>25.453327178955078</v>
      </c>
      <c r="P16" s="7">
        <f>GEOMEAN(N16:O18)</f>
        <v>24.284313469104035</v>
      </c>
      <c r="Q16" s="8">
        <v>23.131681442260742</v>
      </c>
      <c r="R16" s="6">
        <f>AVERAGE(Q16:Q18)</f>
        <v>23.062309265136719</v>
      </c>
      <c r="S16" s="6">
        <f>R16-P16</f>
        <v>-1.222004203967316</v>
      </c>
      <c r="T16" s="6">
        <f>S16--1.987</f>
        <v>0.76499579603268408</v>
      </c>
      <c r="U16" s="6">
        <f>2^(-T16)</f>
        <v>0.58845508334622199</v>
      </c>
      <c r="W16" s="6" t="s">
        <v>85</v>
      </c>
      <c r="X16" s="7" t="s">
        <v>78</v>
      </c>
      <c r="Y16" s="8">
        <v>23.035659790039062</v>
      </c>
      <c r="Z16" s="8">
        <v>25.453327178955078</v>
      </c>
      <c r="AA16" s="7">
        <f>GEOMEAN(Y16:Z18)</f>
        <v>24.284313469104035</v>
      </c>
      <c r="AB16" s="8">
        <v>24.242406845092773</v>
      </c>
      <c r="AC16" s="6">
        <f>AVERAGE(AB16:AB18)</f>
        <v>24.124980926513672</v>
      </c>
      <c r="AD16" s="6">
        <f>AC16-AA16</f>
        <v>-0.15933254259036289</v>
      </c>
      <c r="AE16" s="6">
        <f>AD16-1.142</f>
        <v>-1.3013325425903628</v>
      </c>
      <c r="AF16" s="6">
        <f>2^(-AE16)</f>
        <v>2.4645641658280999</v>
      </c>
      <c r="AH16" s="6" t="s">
        <v>85</v>
      </c>
      <c r="AI16" s="7" t="s">
        <v>78</v>
      </c>
      <c r="AJ16" s="8">
        <v>23.035659790039062</v>
      </c>
      <c r="AK16" s="8">
        <v>25.453327178955078</v>
      </c>
      <c r="AL16" s="7">
        <f>GEOMEAN(AJ16:AK18)</f>
        <v>24.284313469104035</v>
      </c>
      <c r="AM16" s="8">
        <v>26.42840576171875</v>
      </c>
      <c r="AN16" s="6">
        <f>AVERAGE(AM16:AM18)</f>
        <v>26.386662165323894</v>
      </c>
      <c r="AO16" s="6">
        <f>AN16-AL16</f>
        <v>2.1023486962198596</v>
      </c>
      <c r="AP16" s="6">
        <f>AO16-2.693</f>
        <v>-0.59065130378014041</v>
      </c>
      <c r="AQ16" s="6">
        <f>2^(-AP16)</f>
        <v>1.5059264435329178</v>
      </c>
    </row>
    <row r="17" spans="1:43" x14ac:dyDescent="0.2">
      <c r="A17" s="6" t="s">
        <v>86</v>
      </c>
      <c r="B17" s="7" t="s">
        <v>78</v>
      </c>
      <c r="C17" s="8">
        <v>23.240045547485352</v>
      </c>
      <c r="D17" s="8">
        <v>25.406782150268555</v>
      </c>
      <c r="F17" s="8">
        <v>23.818653106689453</v>
      </c>
      <c r="L17" s="6" t="s">
        <v>86</v>
      </c>
      <c r="M17" s="7" t="s">
        <v>78</v>
      </c>
      <c r="N17" s="8">
        <v>23.240045547485352</v>
      </c>
      <c r="O17" s="8">
        <v>25.406782150268555</v>
      </c>
      <c r="Q17" s="8">
        <v>22.895851135253906</v>
      </c>
      <c r="R17" s="6"/>
      <c r="S17" s="6"/>
      <c r="T17" s="6"/>
      <c r="U17" s="6"/>
      <c r="W17" s="6" t="s">
        <v>86</v>
      </c>
      <c r="X17" s="7" t="s">
        <v>78</v>
      </c>
      <c r="Y17" s="8">
        <v>23.240045547485352</v>
      </c>
      <c r="Z17" s="8">
        <v>25.406782150268555</v>
      </c>
      <c r="AB17" s="8">
        <v>24.095701217651367</v>
      </c>
      <c r="AC17" s="6"/>
      <c r="AD17" s="6"/>
      <c r="AE17" s="6"/>
      <c r="AF17" s="6"/>
      <c r="AH17" s="6" t="s">
        <v>86</v>
      </c>
      <c r="AI17" s="7" t="s">
        <v>78</v>
      </c>
      <c r="AJ17" s="8">
        <v>23.240045547485352</v>
      </c>
      <c r="AK17" s="8">
        <v>25.406782150268555</v>
      </c>
      <c r="AM17" s="8">
        <v>26.294246673583984</v>
      </c>
      <c r="AN17" s="6"/>
      <c r="AO17" s="6"/>
      <c r="AP17" s="6"/>
      <c r="AQ17" s="6"/>
    </row>
    <row r="18" spans="1:43" x14ac:dyDescent="0.2">
      <c r="A18" s="6" t="s">
        <v>87</v>
      </c>
      <c r="B18" s="7" t="s">
        <v>78</v>
      </c>
      <c r="C18" s="8">
        <v>23.122602462768555</v>
      </c>
      <c r="D18" s="8">
        <v>25.620429992675781</v>
      </c>
      <c r="F18" s="8">
        <v>23.852039337158203</v>
      </c>
      <c r="G18" s="9"/>
      <c r="L18" s="6" t="s">
        <v>87</v>
      </c>
      <c r="M18" s="7" t="s">
        <v>78</v>
      </c>
      <c r="N18" s="8">
        <v>23.122602462768555</v>
      </c>
      <c r="O18" s="8">
        <v>25.620429992675781</v>
      </c>
      <c r="Q18" s="8">
        <v>23.159395217895508</v>
      </c>
      <c r="R18" s="9"/>
      <c r="S18" s="6"/>
      <c r="T18" s="6"/>
      <c r="U18" s="6"/>
      <c r="W18" s="6" t="s">
        <v>87</v>
      </c>
      <c r="X18" s="7" t="s">
        <v>78</v>
      </c>
      <c r="Y18" s="8">
        <v>23.122602462768555</v>
      </c>
      <c r="Z18" s="8">
        <v>25.620429992675781</v>
      </c>
      <c r="AB18" s="8">
        <v>24.036834716796875</v>
      </c>
      <c r="AC18" s="9"/>
      <c r="AD18" s="6"/>
      <c r="AE18" s="6"/>
      <c r="AF18" s="6"/>
      <c r="AH18" s="6" t="s">
        <v>87</v>
      </c>
      <c r="AI18" s="7" t="s">
        <v>78</v>
      </c>
      <c r="AJ18" s="8">
        <v>23.122602462768555</v>
      </c>
      <c r="AK18" s="8">
        <v>25.620429992675781</v>
      </c>
      <c r="AM18" s="8">
        <v>26.437334060668945</v>
      </c>
      <c r="AN18" s="9"/>
      <c r="AO18" s="6"/>
      <c r="AP18" s="6"/>
      <c r="AQ18" s="6"/>
    </row>
    <row r="19" spans="1:43" x14ac:dyDescent="0.2">
      <c r="A19" s="6" t="s">
        <v>88</v>
      </c>
      <c r="B19" s="7" t="s">
        <v>78</v>
      </c>
      <c r="C19" s="8">
        <v>22.637285232543945</v>
      </c>
      <c r="D19" s="8">
        <v>25.404487609863281</v>
      </c>
      <c r="E19" s="7">
        <f>GEOMEAN(C19:D21)</f>
        <v>23.801928467574328</v>
      </c>
      <c r="F19" s="7" t="s">
        <v>81</v>
      </c>
      <c r="G19" s="6">
        <f>AVERAGE(F19:F21)</f>
        <v>23.740581512451172</v>
      </c>
      <c r="H19" s="6">
        <f>G19-E19</f>
        <v>-6.1346955123156022E-2</v>
      </c>
      <c r="I19" s="6">
        <f>H19--0.158</f>
        <v>9.665304487684398E-2</v>
      </c>
      <c r="J19" s="6">
        <f>2^(-I19)</f>
        <v>0.93520007787911996</v>
      </c>
      <c r="L19" s="6" t="s">
        <v>88</v>
      </c>
      <c r="M19" s="7" t="s">
        <v>78</v>
      </c>
      <c r="N19" s="8">
        <v>22.637285232543945</v>
      </c>
      <c r="O19" s="8">
        <v>25.404487609863281</v>
      </c>
      <c r="P19" s="7">
        <f>GEOMEAN(N19:O21)</f>
        <v>23.801928467574328</v>
      </c>
      <c r="Q19" s="8">
        <v>22.515657424926758</v>
      </c>
      <c r="R19" s="6">
        <f>AVERAGE(Q19:Q21)</f>
        <v>22.653143564860027</v>
      </c>
      <c r="S19" s="6">
        <f>R19-P19</f>
        <v>-1.1487849027143007</v>
      </c>
      <c r="T19" s="6">
        <f>S19--1.987</f>
        <v>0.83821509728569943</v>
      </c>
      <c r="U19" s="6">
        <f>2^(-T19)</f>
        <v>0.55933515074269835</v>
      </c>
      <c r="W19" s="6" t="s">
        <v>88</v>
      </c>
      <c r="X19" s="7" t="s">
        <v>78</v>
      </c>
      <c r="Y19" s="8">
        <v>22.637285232543945</v>
      </c>
      <c r="Z19" s="8">
        <v>25.404487609863281</v>
      </c>
      <c r="AA19" s="7">
        <f>GEOMEAN(Y19:Z21)</f>
        <v>23.801928467574328</v>
      </c>
      <c r="AB19" s="8">
        <v>24.507707595825195</v>
      </c>
      <c r="AC19" s="6">
        <f>AVERAGE(AB19:AB21)</f>
        <v>24.683985392252605</v>
      </c>
      <c r="AD19" s="6">
        <f>AC19-AA19</f>
        <v>0.88205692467827745</v>
      </c>
      <c r="AE19" s="6">
        <f>AD19-1.142</f>
        <v>-0.25994307532172245</v>
      </c>
      <c r="AF19" s="6">
        <f>2^(-AE19)</f>
        <v>1.1974314564179787</v>
      </c>
      <c r="AH19" s="6" t="s">
        <v>88</v>
      </c>
      <c r="AI19" s="7" t="s">
        <v>78</v>
      </c>
      <c r="AJ19" s="8">
        <v>22.637285232543945</v>
      </c>
      <c r="AK19" s="8">
        <v>25.404487609863281</v>
      </c>
      <c r="AL19" s="7">
        <f>GEOMEAN(AJ19:AK21)</f>
        <v>23.801928467574328</v>
      </c>
      <c r="AM19" s="8">
        <v>26.230628967285156</v>
      </c>
      <c r="AN19" s="6">
        <f>AVERAGE(AM19:AM21)</f>
        <v>26.130638122558594</v>
      </c>
      <c r="AO19" s="6">
        <f>AN19-AL19</f>
        <v>2.3287096549842659</v>
      </c>
      <c r="AP19" s="6">
        <f>AO19-2.693</f>
        <v>-0.36429034501573421</v>
      </c>
      <c r="AQ19" s="6">
        <f>2^(-AP19)</f>
        <v>1.2872482823060123</v>
      </c>
    </row>
    <row r="20" spans="1:43" x14ac:dyDescent="0.2">
      <c r="A20" s="6" t="s">
        <v>89</v>
      </c>
      <c r="B20" s="7" t="s">
        <v>78</v>
      </c>
      <c r="C20" s="8">
        <v>22.447328567504883</v>
      </c>
      <c r="D20" s="8">
        <v>24.932651519775391</v>
      </c>
      <c r="F20" s="7">
        <v>23.813987731933594</v>
      </c>
      <c r="L20" s="6" t="s">
        <v>89</v>
      </c>
      <c r="M20" s="7" t="s">
        <v>78</v>
      </c>
      <c r="N20" s="8">
        <v>22.447328567504883</v>
      </c>
      <c r="O20" s="8">
        <v>24.932651519775391</v>
      </c>
      <c r="Q20" s="8">
        <v>22.547084808349609</v>
      </c>
      <c r="R20" s="6"/>
      <c r="S20" s="6"/>
      <c r="T20" s="6"/>
      <c r="U20" s="6"/>
      <c r="W20" s="6" t="s">
        <v>89</v>
      </c>
      <c r="X20" s="7" t="s">
        <v>78</v>
      </c>
      <c r="Y20" s="8">
        <v>22.447328567504883</v>
      </c>
      <c r="Z20" s="8">
        <v>24.932651519775391</v>
      </c>
      <c r="AB20" s="8">
        <v>24.851278305053711</v>
      </c>
      <c r="AC20" s="6"/>
      <c r="AD20" s="6"/>
      <c r="AE20" s="6"/>
      <c r="AF20" s="6"/>
      <c r="AH20" s="6" t="s">
        <v>89</v>
      </c>
      <c r="AI20" s="7" t="s">
        <v>78</v>
      </c>
      <c r="AJ20" s="8">
        <v>22.447328567504883</v>
      </c>
      <c r="AK20" s="8">
        <v>24.932651519775391</v>
      </c>
      <c r="AM20" s="8">
        <v>26.025398254394531</v>
      </c>
      <c r="AN20" s="6"/>
      <c r="AO20" s="6"/>
      <c r="AP20" s="6"/>
      <c r="AQ20" s="6"/>
    </row>
    <row r="21" spans="1:43" x14ac:dyDescent="0.2">
      <c r="A21" s="6" t="s">
        <v>90</v>
      </c>
      <c r="B21" s="7" t="s">
        <v>78</v>
      </c>
      <c r="C21" s="8">
        <v>22.612466812133789</v>
      </c>
      <c r="D21" s="8">
        <v>24.983715057373047</v>
      </c>
      <c r="F21" s="7">
        <v>23.66717529296875</v>
      </c>
      <c r="G21" s="9"/>
      <c r="L21" s="6" t="s">
        <v>90</v>
      </c>
      <c r="M21" s="7" t="s">
        <v>78</v>
      </c>
      <c r="N21" s="8">
        <v>22.612466812133789</v>
      </c>
      <c r="O21" s="8">
        <v>24.983715057373047</v>
      </c>
      <c r="Q21" s="8">
        <v>22.896688461303711</v>
      </c>
      <c r="R21" s="9"/>
      <c r="S21" s="6"/>
      <c r="T21" s="6"/>
      <c r="U21" s="6"/>
      <c r="W21" s="6" t="s">
        <v>90</v>
      </c>
      <c r="X21" s="7" t="s">
        <v>78</v>
      </c>
      <c r="Y21" s="8">
        <v>22.612466812133789</v>
      </c>
      <c r="Z21" s="8">
        <v>24.983715057373047</v>
      </c>
      <c r="AB21" s="8">
        <v>24.692970275878906</v>
      </c>
      <c r="AC21" s="9"/>
      <c r="AD21" s="6"/>
      <c r="AE21" s="6"/>
      <c r="AF21" s="6"/>
      <c r="AH21" s="6" t="s">
        <v>90</v>
      </c>
      <c r="AI21" s="7" t="s">
        <v>78</v>
      </c>
      <c r="AJ21" s="8">
        <v>22.612466812133789</v>
      </c>
      <c r="AK21" s="8">
        <v>24.983715057373047</v>
      </c>
      <c r="AM21" s="8">
        <v>26.135887145996094</v>
      </c>
      <c r="AN21" s="9"/>
      <c r="AO21" s="6"/>
      <c r="AP21" s="6"/>
      <c r="AQ21" s="6"/>
    </row>
    <row r="22" spans="1:43" x14ac:dyDescent="0.2">
      <c r="A22" s="6" t="s">
        <v>91</v>
      </c>
      <c r="B22" s="7" t="s">
        <v>78</v>
      </c>
      <c r="C22" s="8">
        <v>22.75140380859375</v>
      </c>
      <c r="D22" s="8">
        <v>24.605094909667969</v>
      </c>
      <c r="E22" s="7">
        <f>GEOMEAN(C22:D24)</f>
        <v>23.648088985682321</v>
      </c>
      <c r="F22" s="7">
        <v>23.360105514526367</v>
      </c>
      <c r="G22" s="6">
        <f>AVERAGE(F22:F24)</f>
        <v>23.31829007466634</v>
      </c>
      <c r="H22" s="6">
        <f>G22-E22</f>
        <v>-0.32979891101598113</v>
      </c>
      <c r="I22" s="6">
        <f>H22--0.158</f>
        <v>-0.17179891101598113</v>
      </c>
      <c r="J22" s="6">
        <f>2^(-I22)</f>
        <v>1.1264622064506613</v>
      </c>
      <c r="L22" s="6" t="s">
        <v>91</v>
      </c>
      <c r="M22" s="7" t="s">
        <v>78</v>
      </c>
      <c r="N22" s="8">
        <v>22.75140380859375</v>
      </c>
      <c r="O22" s="8">
        <v>24.605094909667969</v>
      </c>
      <c r="P22" s="7">
        <f>GEOMEAN(N22:O24)</f>
        <v>23.648088985682321</v>
      </c>
      <c r="Q22" s="8">
        <v>22.192363739013672</v>
      </c>
      <c r="R22" s="6">
        <f>AVERAGE(Q22:Q24)</f>
        <v>22.126773198445637</v>
      </c>
      <c r="S22" s="6">
        <f>R22-P22</f>
        <v>-1.5213157872366843</v>
      </c>
      <c r="T22" s="6">
        <f>S22--1.987</f>
        <v>0.46568421276331584</v>
      </c>
      <c r="U22" s="6">
        <f>2^(-T22)</f>
        <v>0.72412757097936864</v>
      </c>
      <c r="W22" s="6" t="s">
        <v>91</v>
      </c>
      <c r="X22" s="7" t="s">
        <v>78</v>
      </c>
      <c r="Y22" s="8">
        <v>22.75140380859375</v>
      </c>
      <c r="Z22" s="8">
        <v>24.605094909667969</v>
      </c>
      <c r="AA22" s="7">
        <f>GEOMEAN(Y22:Z24)</f>
        <v>23.648088985682321</v>
      </c>
      <c r="AB22" s="8">
        <v>23.457399368286133</v>
      </c>
      <c r="AC22" s="6">
        <f>AVERAGE(AB22:AB24)</f>
        <v>23.499762852986652</v>
      </c>
      <c r="AD22" s="6">
        <f>AC22-AA22</f>
        <v>-0.14832613269566863</v>
      </c>
      <c r="AE22" s="6">
        <f>AD22-1.142</f>
        <v>-1.2903261326956685</v>
      </c>
      <c r="AF22" s="6">
        <f>2^(-AE22)</f>
        <v>2.4458333929987419</v>
      </c>
      <c r="AH22" s="6" t="s">
        <v>91</v>
      </c>
      <c r="AI22" s="7" t="s">
        <v>78</v>
      </c>
      <c r="AJ22" s="8">
        <v>22.75140380859375</v>
      </c>
      <c r="AK22" s="8">
        <v>24.605094909667969</v>
      </c>
      <c r="AL22" s="7">
        <f>GEOMEAN(AJ22:AK24)</f>
        <v>23.648088985682321</v>
      </c>
      <c r="AM22" s="8">
        <v>26.005132675170898</v>
      </c>
      <c r="AN22" s="6">
        <f>AVERAGE(AM22:AM24)</f>
        <v>26.027035395304363</v>
      </c>
      <c r="AO22" s="6">
        <f>AN22-AL22</f>
        <v>2.3789464096220421</v>
      </c>
      <c r="AP22" s="6">
        <f>AO22-2.693</f>
        <v>-0.31405359037795799</v>
      </c>
      <c r="AQ22" s="6">
        <f>2^(-AP22)</f>
        <v>1.2431958478233176</v>
      </c>
    </row>
    <row r="23" spans="1:43" x14ac:dyDescent="0.2">
      <c r="A23" s="6" t="s">
        <v>92</v>
      </c>
      <c r="B23" s="7" t="s">
        <v>78</v>
      </c>
      <c r="C23" s="8">
        <v>22.657957077026367</v>
      </c>
      <c r="D23" s="8">
        <v>24.593181610107422</v>
      </c>
      <c r="F23" s="7">
        <v>23.274147033691406</v>
      </c>
      <c r="L23" s="6" t="s">
        <v>92</v>
      </c>
      <c r="M23" s="7" t="s">
        <v>78</v>
      </c>
      <c r="N23" s="8">
        <v>22.657957077026367</v>
      </c>
      <c r="O23" s="8">
        <v>24.593181610107422</v>
      </c>
      <c r="Q23" s="8">
        <v>22.124170303344727</v>
      </c>
      <c r="R23" s="6"/>
      <c r="S23" s="6"/>
      <c r="T23" s="6"/>
      <c r="U23" s="6"/>
      <c r="W23" s="6" t="s">
        <v>92</v>
      </c>
      <c r="X23" s="7" t="s">
        <v>78</v>
      </c>
      <c r="Y23" s="8">
        <v>22.657957077026367</v>
      </c>
      <c r="Z23" s="8">
        <v>24.593181610107422</v>
      </c>
      <c r="AB23" s="8">
        <v>23.461786270141602</v>
      </c>
      <c r="AC23" s="6"/>
      <c r="AD23" s="6"/>
      <c r="AE23" s="6"/>
      <c r="AF23" s="6"/>
      <c r="AH23" s="6" t="s">
        <v>92</v>
      </c>
      <c r="AI23" s="7" t="s">
        <v>78</v>
      </c>
      <c r="AJ23" s="8">
        <v>22.657957077026367</v>
      </c>
      <c r="AK23" s="8">
        <v>24.593181610107422</v>
      </c>
      <c r="AM23" s="8">
        <v>26.09504508972168</v>
      </c>
      <c r="AN23" s="6"/>
      <c r="AO23" s="6"/>
      <c r="AP23" s="6"/>
      <c r="AQ23" s="6"/>
    </row>
    <row r="24" spans="1:43" x14ac:dyDescent="0.2">
      <c r="A24" s="6" t="s">
        <v>93</v>
      </c>
      <c r="B24" s="7" t="s">
        <v>78</v>
      </c>
      <c r="C24" s="8">
        <v>22.751480102539062</v>
      </c>
      <c r="D24" s="8">
        <v>24.643247604370117</v>
      </c>
      <c r="F24" s="7">
        <v>23.32061767578125</v>
      </c>
      <c r="G24" s="9"/>
      <c r="L24" s="6" t="s">
        <v>93</v>
      </c>
      <c r="M24" s="7" t="s">
        <v>78</v>
      </c>
      <c r="N24" s="8">
        <v>22.751480102539062</v>
      </c>
      <c r="O24" s="8">
        <v>24.643247604370117</v>
      </c>
      <c r="Q24" s="8">
        <v>22.063785552978516</v>
      </c>
      <c r="R24" s="9"/>
      <c r="S24" s="6"/>
      <c r="T24" s="6"/>
      <c r="U24" s="6"/>
      <c r="W24" s="6" t="s">
        <v>93</v>
      </c>
      <c r="X24" s="7" t="s">
        <v>78</v>
      </c>
      <c r="Y24" s="8">
        <v>22.751480102539062</v>
      </c>
      <c r="Z24" s="8">
        <v>24.643247604370117</v>
      </c>
      <c r="AB24" s="8">
        <v>23.580102920532227</v>
      </c>
      <c r="AC24" s="9"/>
      <c r="AD24" s="6"/>
      <c r="AE24" s="6"/>
      <c r="AF24" s="6"/>
      <c r="AH24" s="6" t="s">
        <v>93</v>
      </c>
      <c r="AI24" s="7" t="s">
        <v>78</v>
      </c>
      <c r="AJ24" s="8">
        <v>22.751480102539062</v>
      </c>
      <c r="AK24" s="8">
        <v>24.643247604370117</v>
      </c>
      <c r="AM24" s="8">
        <v>25.980928421020508</v>
      </c>
      <c r="AN24" s="9"/>
      <c r="AO24" s="6"/>
      <c r="AP24" s="6"/>
      <c r="AQ24" s="6"/>
    </row>
    <row r="25" spans="1:43" x14ac:dyDescent="0.2">
      <c r="A25" s="6" t="s">
        <v>94</v>
      </c>
      <c r="B25" s="7" t="s">
        <v>78</v>
      </c>
      <c r="C25" s="8">
        <v>22.232173919677734</v>
      </c>
      <c r="D25" s="8">
        <v>24.881076812744141</v>
      </c>
      <c r="E25" s="7">
        <f>GEOMEAN(C25:D27)</f>
        <v>23.569718455578869</v>
      </c>
      <c r="F25" s="7">
        <v>24.19127082824707</v>
      </c>
      <c r="G25" s="6">
        <f>AVERAGE(F25:F27)</f>
        <v>24.205047607421875</v>
      </c>
      <c r="H25" s="6">
        <f>G25-E25</f>
        <v>0.6353291518430062</v>
      </c>
      <c r="I25" s="6">
        <f>H25--0.158</f>
        <v>0.79332915184300623</v>
      </c>
      <c r="J25" s="6">
        <f>2^(-I25)</f>
        <v>0.57701104828138583</v>
      </c>
      <c r="L25" s="6" t="s">
        <v>94</v>
      </c>
      <c r="M25" s="7" t="s">
        <v>78</v>
      </c>
      <c r="N25" s="8">
        <v>22.232173919677734</v>
      </c>
      <c r="O25" s="8">
        <v>24.881076812744141</v>
      </c>
      <c r="P25" s="7">
        <f>GEOMEAN(N25:O27)</f>
        <v>23.569718455578869</v>
      </c>
      <c r="Q25" s="8">
        <v>22.832170486450195</v>
      </c>
      <c r="R25" s="6">
        <f>AVERAGE(Q25:Q27)</f>
        <v>22.784173329671223</v>
      </c>
      <c r="S25" s="6">
        <f>R25-P25</f>
        <v>-0.78554512590764602</v>
      </c>
      <c r="T25" s="6">
        <f>S25--1.987</f>
        <v>1.2014548740923541</v>
      </c>
      <c r="U25" s="6">
        <f>2^(-T25)</f>
        <v>0.43483655308012575</v>
      </c>
      <c r="W25" s="6" t="s">
        <v>94</v>
      </c>
      <c r="X25" s="7" t="s">
        <v>78</v>
      </c>
      <c r="Y25" s="8">
        <v>22.232173919677734</v>
      </c>
      <c r="Z25" s="8">
        <v>24.881076812744141</v>
      </c>
      <c r="AA25" s="7">
        <f>GEOMEAN(Y25:Z27)</f>
        <v>23.569718455578869</v>
      </c>
      <c r="AB25" s="8">
        <v>25.627275466918945</v>
      </c>
      <c r="AC25" s="6">
        <f>AVERAGE(AB25:AB27)</f>
        <v>25.601795832316082</v>
      </c>
      <c r="AD25" s="6">
        <f>AC25-AA25</f>
        <v>2.0320773767372131</v>
      </c>
      <c r="AE25" s="6">
        <f>AD25-1.142</f>
        <v>0.89007737673721321</v>
      </c>
      <c r="AF25" s="6">
        <f>2^(-AE25)</f>
        <v>0.53958517765217928</v>
      </c>
      <c r="AH25" s="6" t="s">
        <v>94</v>
      </c>
      <c r="AI25" s="7" t="s">
        <v>78</v>
      </c>
      <c r="AJ25" s="8">
        <v>22.232173919677734</v>
      </c>
      <c r="AK25" s="8">
        <v>24.881076812744141</v>
      </c>
      <c r="AL25" s="7">
        <f>GEOMEAN(AJ25:AK27)</f>
        <v>23.569718455578869</v>
      </c>
      <c r="AM25" s="8">
        <v>26.025474548339844</v>
      </c>
      <c r="AN25" s="6">
        <f>AVERAGE(AM25:AM27)</f>
        <v>26.018044153849285</v>
      </c>
      <c r="AO25" s="6">
        <f>AN25-AL25</f>
        <v>2.4483256982704162</v>
      </c>
      <c r="AP25" s="6">
        <f>AO25-2.693</f>
        <v>-0.24467430172958382</v>
      </c>
      <c r="AQ25" s="6">
        <f>2^(-AP25)</f>
        <v>1.1848252583425882</v>
      </c>
    </row>
    <row r="26" spans="1:43" x14ac:dyDescent="0.2">
      <c r="A26" s="6" t="s">
        <v>95</v>
      </c>
      <c r="B26" s="7" t="s">
        <v>78</v>
      </c>
      <c r="C26" s="8">
        <v>22.377792358398438</v>
      </c>
      <c r="D26" s="8">
        <v>24.952997207641602</v>
      </c>
      <c r="F26" s="7">
        <v>24.21882438659668</v>
      </c>
      <c r="L26" s="6" t="s">
        <v>95</v>
      </c>
      <c r="M26" s="7" t="s">
        <v>78</v>
      </c>
      <c r="N26" s="8">
        <v>22.377792358398438</v>
      </c>
      <c r="O26" s="8">
        <v>24.952997207641602</v>
      </c>
      <c r="Q26" s="8">
        <v>22.767368316650391</v>
      </c>
      <c r="R26" s="6"/>
      <c r="S26" s="6"/>
      <c r="T26" s="6"/>
      <c r="U26" s="6"/>
      <c r="W26" s="6" t="s">
        <v>95</v>
      </c>
      <c r="X26" s="7" t="s">
        <v>78</v>
      </c>
      <c r="Y26" s="8">
        <v>22.377792358398438</v>
      </c>
      <c r="Z26" s="8">
        <v>24.952997207641602</v>
      </c>
      <c r="AB26" s="8">
        <v>25.649879455566406</v>
      </c>
      <c r="AC26" s="6"/>
      <c r="AD26" s="6"/>
      <c r="AE26" s="6"/>
      <c r="AF26" s="6"/>
      <c r="AH26" s="6" t="s">
        <v>95</v>
      </c>
      <c r="AI26" s="7" t="s">
        <v>78</v>
      </c>
      <c r="AJ26" s="8">
        <v>22.377792358398438</v>
      </c>
      <c r="AK26" s="8">
        <v>24.952997207641602</v>
      </c>
      <c r="AM26" s="8">
        <v>25.971843719482422</v>
      </c>
      <c r="AN26" s="6"/>
      <c r="AO26" s="6"/>
      <c r="AP26" s="6"/>
      <c r="AQ26" s="6"/>
    </row>
    <row r="27" spans="1:43" x14ac:dyDescent="0.2">
      <c r="A27" s="6" t="s">
        <v>96</v>
      </c>
      <c r="B27" s="7" t="s">
        <v>78</v>
      </c>
      <c r="C27" s="8">
        <v>22.245306015014648</v>
      </c>
      <c r="D27" s="8">
        <v>24.951515197753906</v>
      </c>
      <c r="F27" s="7"/>
      <c r="G27" s="9"/>
      <c r="L27" s="6" t="s">
        <v>96</v>
      </c>
      <c r="M27" s="7" t="s">
        <v>78</v>
      </c>
      <c r="N27" s="8">
        <v>22.245306015014648</v>
      </c>
      <c r="O27" s="8">
        <v>24.951515197753906</v>
      </c>
      <c r="Q27" s="8">
        <v>22.752981185913086</v>
      </c>
      <c r="R27" s="9"/>
      <c r="S27" s="6"/>
      <c r="T27" s="6"/>
      <c r="U27" s="6"/>
      <c r="W27" s="6" t="s">
        <v>96</v>
      </c>
      <c r="X27" s="7" t="s">
        <v>78</v>
      </c>
      <c r="Y27" s="8">
        <v>22.245306015014648</v>
      </c>
      <c r="Z27" s="8">
        <v>24.951515197753906</v>
      </c>
      <c r="AB27" s="8">
        <v>25.528232574462891</v>
      </c>
      <c r="AC27" s="9"/>
      <c r="AD27" s="6"/>
      <c r="AE27" s="6"/>
      <c r="AF27" s="6"/>
      <c r="AH27" s="6" t="s">
        <v>96</v>
      </c>
      <c r="AI27" s="7" t="s">
        <v>78</v>
      </c>
      <c r="AJ27" s="8">
        <v>22.245306015014648</v>
      </c>
      <c r="AK27" s="8">
        <v>24.951515197753906</v>
      </c>
      <c r="AM27" s="8">
        <v>26.056814193725586</v>
      </c>
      <c r="AN27" s="9"/>
      <c r="AO27" s="6"/>
      <c r="AP27" s="6"/>
      <c r="AQ27" s="6"/>
    </row>
    <row r="28" spans="1:43" x14ac:dyDescent="0.2">
      <c r="A28" s="6" t="s">
        <v>97</v>
      </c>
      <c r="B28" s="7" t="s">
        <v>78</v>
      </c>
      <c r="C28" s="8">
        <v>22.348686218261719</v>
      </c>
      <c r="D28" s="8">
        <v>24.894693374633789</v>
      </c>
      <c r="E28" s="7">
        <f>GEOMEAN(C28:D30)</f>
        <v>23.613897937695807</v>
      </c>
      <c r="F28" s="7">
        <v>22.983327865600586</v>
      </c>
      <c r="G28" s="6">
        <f>AVERAGE(F28:F30)</f>
        <v>23.100308736165363</v>
      </c>
      <c r="H28" s="6">
        <f>G28-E28</f>
        <v>-0.51358920153044352</v>
      </c>
      <c r="I28" s="6">
        <f>H28--0.158</f>
        <v>-0.35558920153044349</v>
      </c>
      <c r="J28" s="6">
        <f>2^(-I28)</f>
        <v>1.279508029988941</v>
      </c>
      <c r="L28" s="6" t="s">
        <v>97</v>
      </c>
      <c r="M28" s="7" t="s">
        <v>78</v>
      </c>
      <c r="N28" s="8">
        <v>22.348686218261719</v>
      </c>
      <c r="O28" s="8">
        <v>24.894693374633789</v>
      </c>
      <c r="P28" s="7">
        <f>GEOMEAN(N28:O30)</f>
        <v>23.613897937695807</v>
      </c>
      <c r="Q28" s="8">
        <v>22.128396987915039</v>
      </c>
      <c r="R28" s="6">
        <f>AVERAGE(Q28:Q30)</f>
        <v>22.00304349263509</v>
      </c>
      <c r="S28" s="6">
        <f>R28-P28</f>
        <v>-1.610854445060717</v>
      </c>
      <c r="T28" s="6">
        <f>S28--1.987</f>
        <v>0.37614555493928314</v>
      </c>
      <c r="U28" s="6">
        <f>2^(-T28)</f>
        <v>0.77049336859365281</v>
      </c>
      <c r="W28" s="6" t="s">
        <v>97</v>
      </c>
      <c r="X28" s="7" t="s">
        <v>78</v>
      </c>
      <c r="Y28" s="8">
        <v>22.348686218261719</v>
      </c>
      <c r="Z28" s="8">
        <v>24.894693374633789</v>
      </c>
      <c r="AA28" s="7">
        <f>GEOMEAN(Y28:Z30)</f>
        <v>23.613897937695807</v>
      </c>
      <c r="AB28" s="8">
        <v>23.568851470947266</v>
      </c>
      <c r="AC28" s="6">
        <f>AVERAGE(AB28:AB30)</f>
        <v>23.584597269694012</v>
      </c>
      <c r="AD28" s="6">
        <f>AC28-AA28</f>
        <v>-2.9300668001795316E-2</v>
      </c>
      <c r="AE28" s="6">
        <f>AD28-1.142</f>
        <v>-1.1713006680017952</v>
      </c>
      <c r="AF28" s="6">
        <f>2^(-AE28)</f>
        <v>2.2521464868607208</v>
      </c>
      <c r="AH28" s="6" t="s">
        <v>97</v>
      </c>
      <c r="AI28" s="7" t="s">
        <v>78</v>
      </c>
      <c r="AJ28" s="8">
        <v>22.348686218261719</v>
      </c>
      <c r="AK28" s="8">
        <v>24.894693374633789</v>
      </c>
      <c r="AL28" s="7">
        <f>GEOMEAN(AJ28:AK30)</f>
        <v>23.613897937695807</v>
      </c>
      <c r="AM28" s="8">
        <v>25.538156509399414</v>
      </c>
      <c r="AN28" s="6">
        <f>AVERAGE(AM28:AM30)</f>
        <v>25.44258753458659</v>
      </c>
      <c r="AO28" s="6">
        <f>AN28-AL28</f>
        <v>1.8286895968907828</v>
      </c>
      <c r="AP28" s="6">
        <f>AO28-2.693</f>
        <v>-0.86431040310921725</v>
      </c>
      <c r="AQ28" s="6">
        <f>2^(-AP28)</f>
        <v>1.8204692891712329</v>
      </c>
    </row>
    <row r="29" spans="1:43" x14ac:dyDescent="0.2">
      <c r="A29" s="6" t="s">
        <v>98</v>
      </c>
      <c r="B29" s="7" t="s">
        <v>78</v>
      </c>
      <c r="C29" s="8">
        <v>22.331645965576172</v>
      </c>
      <c r="D29" s="8">
        <v>24.976346969604492</v>
      </c>
      <c r="F29" s="7">
        <v>23.25</v>
      </c>
      <c r="L29" s="6" t="s">
        <v>98</v>
      </c>
      <c r="M29" s="7" t="s">
        <v>78</v>
      </c>
      <c r="N29" s="8">
        <v>22.331645965576172</v>
      </c>
      <c r="O29" s="8">
        <v>24.976346969604492</v>
      </c>
      <c r="Q29" s="8">
        <v>21.817136764526367</v>
      </c>
      <c r="R29" s="6"/>
      <c r="S29" s="6"/>
      <c r="T29" s="6"/>
      <c r="U29" s="6"/>
      <c r="W29" s="6" t="s">
        <v>98</v>
      </c>
      <c r="X29" s="7" t="s">
        <v>78</v>
      </c>
      <c r="Y29" s="8">
        <v>22.331645965576172</v>
      </c>
      <c r="Z29" s="8">
        <v>24.976346969604492</v>
      </c>
      <c r="AB29" s="8">
        <v>23.714372634887695</v>
      </c>
      <c r="AC29" s="6"/>
      <c r="AD29" s="6"/>
      <c r="AE29" s="6"/>
      <c r="AF29" s="6"/>
      <c r="AH29" s="6" t="s">
        <v>98</v>
      </c>
      <c r="AI29" s="7" t="s">
        <v>78</v>
      </c>
      <c r="AJ29" s="8">
        <v>22.331645965576172</v>
      </c>
      <c r="AK29" s="8">
        <v>24.976346969604492</v>
      </c>
      <c r="AM29" s="8">
        <v>25.445560455322266</v>
      </c>
      <c r="AN29" s="6"/>
      <c r="AO29" s="6"/>
      <c r="AP29" s="6"/>
      <c r="AQ29" s="6"/>
    </row>
    <row r="30" spans="1:43" x14ac:dyDescent="0.2">
      <c r="A30" s="6" t="s">
        <v>99</v>
      </c>
      <c r="B30" s="7" t="s">
        <v>78</v>
      </c>
      <c r="C30" s="8">
        <v>22.514839172363281</v>
      </c>
      <c r="D30" s="8">
        <v>24.815830230712891</v>
      </c>
      <c r="F30" s="7">
        <v>23.067598342895508</v>
      </c>
      <c r="G30" s="9"/>
      <c r="L30" s="6" t="s">
        <v>99</v>
      </c>
      <c r="M30" s="7" t="s">
        <v>78</v>
      </c>
      <c r="N30" s="8">
        <v>22.514839172363281</v>
      </c>
      <c r="O30" s="8">
        <v>24.815830230712891</v>
      </c>
      <c r="Q30" s="8">
        <v>22.063596725463867</v>
      </c>
      <c r="R30" s="9"/>
      <c r="S30" s="6"/>
      <c r="T30" s="6"/>
      <c r="U30" s="6"/>
      <c r="W30" s="6" t="s">
        <v>99</v>
      </c>
      <c r="X30" s="7" t="s">
        <v>78</v>
      </c>
      <c r="Y30" s="8">
        <v>22.514839172363281</v>
      </c>
      <c r="Z30" s="8">
        <v>24.815830230712891</v>
      </c>
      <c r="AB30" s="8">
        <v>23.47056770324707</v>
      </c>
      <c r="AC30" s="9"/>
      <c r="AD30" s="6"/>
      <c r="AE30" s="6"/>
      <c r="AF30" s="6"/>
      <c r="AH30" s="6" t="s">
        <v>99</v>
      </c>
      <c r="AI30" s="7" t="s">
        <v>78</v>
      </c>
      <c r="AJ30" s="8">
        <v>22.514839172363281</v>
      </c>
      <c r="AK30" s="8">
        <v>24.815830230712891</v>
      </c>
      <c r="AM30" s="8">
        <v>25.344045639038086</v>
      </c>
      <c r="AN30" s="9"/>
      <c r="AO30" s="6"/>
      <c r="AP30" s="6"/>
      <c r="AQ30" s="6"/>
    </row>
    <row r="31" spans="1:43" x14ac:dyDescent="0.2">
      <c r="A31" s="6" t="s">
        <v>100</v>
      </c>
      <c r="B31" s="7" t="s">
        <v>101</v>
      </c>
      <c r="C31" s="8">
        <v>24.241771697998047</v>
      </c>
      <c r="D31" s="8">
        <v>26.649168014526367</v>
      </c>
      <c r="E31" s="7">
        <f>GEOMEAN(C31:D33)</f>
        <v>25.396747943562453</v>
      </c>
      <c r="F31" s="8">
        <v>24.512336730957031</v>
      </c>
      <c r="G31" s="6">
        <f>AVERAGE(F31:F33)</f>
        <v>24.618914286295574</v>
      </c>
      <c r="H31" s="6">
        <f>G31-E31</f>
        <v>-0.77783365726687848</v>
      </c>
      <c r="I31" s="6">
        <f>H31--0.158</f>
        <v>-0.61983365726687845</v>
      </c>
      <c r="J31" s="6">
        <f>2^(-I31)</f>
        <v>1.5366979898003206</v>
      </c>
      <c r="L31" s="6" t="s">
        <v>100</v>
      </c>
      <c r="M31" s="7" t="s">
        <v>101</v>
      </c>
      <c r="N31" s="8">
        <v>24.241771697998047</v>
      </c>
      <c r="O31" s="8">
        <v>26.649168014526367</v>
      </c>
      <c r="P31" s="7">
        <f>GEOMEAN(N31:O33)</f>
        <v>25.396747943562453</v>
      </c>
      <c r="Q31" s="8">
        <v>22.222967147827148</v>
      </c>
      <c r="R31" s="6">
        <f>AVERAGE(Q31:Q33)</f>
        <v>23.640865325927734</v>
      </c>
      <c r="S31" s="6">
        <f>R31-P31</f>
        <v>-1.7558826176347182</v>
      </c>
      <c r="T31" s="6">
        <f>S31--1.987</f>
        <v>0.2311173823652819</v>
      </c>
      <c r="U31" s="6">
        <f>2^(-T31)</f>
        <v>0.85197477281360545</v>
      </c>
      <c r="W31" s="6" t="s">
        <v>100</v>
      </c>
      <c r="X31" s="7" t="s">
        <v>101</v>
      </c>
      <c r="Y31" s="8">
        <v>24.241771697998047</v>
      </c>
      <c r="Z31" s="8">
        <v>26.649168014526367</v>
      </c>
      <c r="AA31" s="7">
        <f>GEOMEAN(Y31:Z33)</f>
        <v>25.396747943562453</v>
      </c>
      <c r="AB31" s="8">
        <v>26.167320251464844</v>
      </c>
      <c r="AC31" s="6">
        <f>AVERAGE(AB31:AB33)</f>
        <v>26.153554916381836</v>
      </c>
      <c r="AD31" s="6">
        <f>AC31-AA31</f>
        <v>0.75680697281938336</v>
      </c>
      <c r="AE31" s="6">
        <f>AD31-1.142</f>
        <v>-0.38519302718061654</v>
      </c>
      <c r="AF31" s="6">
        <f>2^(-AE31)</f>
        <v>1.3060345179151569</v>
      </c>
      <c r="AH31" s="6" t="s">
        <v>100</v>
      </c>
      <c r="AI31" s="7" t="s">
        <v>101</v>
      </c>
      <c r="AJ31" s="8">
        <v>24.241771697998047</v>
      </c>
      <c r="AK31" s="8">
        <v>26.649168014526367</v>
      </c>
      <c r="AL31" s="7">
        <f>GEOMEAN(AJ31:AK33)</f>
        <v>25.396747943562453</v>
      </c>
      <c r="AM31" s="8">
        <v>27.678134918212891</v>
      </c>
      <c r="AN31" s="6">
        <f>AVERAGE(AM31:AM33)</f>
        <v>27.559830983479817</v>
      </c>
      <c r="AO31" s="6">
        <f>AN31-AL31</f>
        <v>2.1630830399173639</v>
      </c>
      <c r="AP31" s="6">
        <f>AO31-2.693</f>
        <v>-0.52991696008263611</v>
      </c>
      <c r="AQ31" s="6">
        <f>2^(-AP31)</f>
        <v>1.4438460869604091</v>
      </c>
    </row>
    <row r="32" spans="1:43" x14ac:dyDescent="0.2">
      <c r="A32" s="6" t="s">
        <v>102</v>
      </c>
      <c r="B32" s="7" t="s">
        <v>101</v>
      </c>
      <c r="C32" s="8">
        <v>24.132461547851562</v>
      </c>
      <c r="D32" s="8">
        <v>26.546163558959961</v>
      </c>
      <c r="F32" s="8">
        <v>24.757286071777344</v>
      </c>
      <c r="L32" s="6" t="s">
        <v>102</v>
      </c>
      <c r="M32" s="7" t="s">
        <v>101</v>
      </c>
      <c r="N32" s="8">
        <v>24.132461547851562</v>
      </c>
      <c r="O32" s="8">
        <v>26.546163558959961</v>
      </c>
      <c r="Q32" s="8">
        <v>24.350898742675781</v>
      </c>
      <c r="R32" s="6"/>
      <c r="S32" s="6"/>
      <c r="T32" s="6"/>
      <c r="U32" s="6"/>
      <c r="W32" s="6" t="s">
        <v>102</v>
      </c>
      <c r="X32" s="7" t="s">
        <v>101</v>
      </c>
      <c r="Y32" s="8">
        <v>24.132461547851562</v>
      </c>
      <c r="Z32" s="8">
        <v>26.546163558959961</v>
      </c>
      <c r="AB32" s="8">
        <v>26.165309906005859</v>
      </c>
      <c r="AC32" s="6"/>
      <c r="AD32" s="6"/>
      <c r="AE32" s="6"/>
      <c r="AF32" s="6"/>
      <c r="AH32" s="6" t="s">
        <v>102</v>
      </c>
      <c r="AI32" s="7" t="s">
        <v>101</v>
      </c>
      <c r="AJ32" s="8">
        <v>24.132461547851562</v>
      </c>
      <c r="AK32" s="8">
        <v>26.546163558959961</v>
      </c>
      <c r="AM32" s="8">
        <v>27.659374237060547</v>
      </c>
      <c r="AN32" s="6"/>
      <c r="AO32" s="6"/>
      <c r="AP32" s="6"/>
      <c r="AQ32" s="6"/>
    </row>
    <row r="33" spans="1:43" x14ac:dyDescent="0.2">
      <c r="A33" s="6" t="s">
        <v>103</v>
      </c>
      <c r="B33" s="7" t="s">
        <v>101</v>
      </c>
      <c r="C33" s="8">
        <v>24.338968276977539</v>
      </c>
      <c r="D33" s="8">
        <v>26.638826370239258</v>
      </c>
      <c r="F33" s="8">
        <v>24.587120056152344</v>
      </c>
      <c r="G33" s="9"/>
      <c r="L33" s="6" t="s">
        <v>103</v>
      </c>
      <c r="M33" s="7" t="s">
        <v>101</v>
      </c>
      <c r="N33" s="8">
        <v>24.338968276977539</v>
      </c>
      <c r="O33" s="8">
        <v>26.638826370239258</v>
      </c>
      <c r="Q33" s="8">
        <v>24.348730087280273</v>
      </c>
      <c r="R33" s="9"/>
      <c r="S33" s="6"/>
      <c r="T33" s="6"/>
      <c r="U33" s="6"/>
      <c r="W33" s="6" t="s">
        <v>103</v>
      </c>
      <c r="X33" s="7" t="s">
        <v>101</v>
      </c>
      <c r="Y33" s="8">
        <v>24.338968276977539</v>
      </c>
      <c r="Z33" s="8">
        <v>26.638826370239258</v>
      </c>
      <c r="AB33" s="8">
        <v>26.128034591674805</v>
      </c>
      <c r="AC33" s="9"/>
      <c r="AD33" s="6"/>
      <c r="AE33" s="6"/>
      <c r="AF33" s="6"/>
      <c r="AH33" s="6" t="s">
        <v>103</v>
      </c>
      <c r="AI33" s="7" t="s">
        <v>101</v>
      </c>
      <c r="AJ33" s="8">
        <v>24.338968276977539</v>
      </c>
      <c r="AK33" s="8">
        <v>26.638826370239258</v>
      </c>
      <c r="AM33" s="8">
        <v>27.341983795166016</v>
      </c>
      <c r="AN33" s="9"/>
      <c r="AO33" s="6"/>
      <c r="AP33" s="6"/>
      <c r="AQ33" s="6"/>
    </row>
    <row r="34" spans="1:43" x14ac:dyDescent="0.2">
      <c r="A34" s="6" t="s">
        <v>104</v>
      </c>
      <c r="B34" s="7" t="s">
        <v>101</v>
      </c>
      <c r="C34" s="7">
        <v>22.801219940185547</v>
      </c>
      <c r="D34" s="8">
        <v>25.295358657836914</v>
      </c>
      <c r="E34" s="7">
        <f>GEOMEAN(C34:D36)</f>
        <v>24.044644902766809</v>
      </c>
      <c r="F34" s="7">
        <v>23.107505798339844</v>
      </c>
      <c r="G34" s="6">
        <f>AVERAGE(F34:F36)</f>
        <v>23.089513778686523</v>
      </c>
      <c r="H34" s="6">
        <f>G34-E34</f>
        <v>-0.95513112408028533</v>
      </c>
      <c r="I34" s="6">
        <f>H34--0.158</f>
        <v>-0.7971311240802853</v>
      </c>
      <c r="J34" s="6">
        <f>2^(-I34)</f>
        <v>1.7376422944551955</v>
      </c>
      <c r="L34" s="6" t="s">
        <v>104</v>
      </c>
      <c r="M34" s="7" t="s">
        <v>101</v>
      </c>
      <c r="N34" s="7">
        <v>22.801219940185547</v>
      </c>
      <c r="O34" s="8">
        <v>25.295358657836914</v>
      </c>
      <c r="P34" s="7">
        <f>GEOMEAN(N34:O36)</f>
        <v>24.044644902766809</v>
      </c>
      <c r="Q34" s="8">
        <v>16.167924880981445</v>
      </c>
      <c r="R34" s="6">
        <f>AVERAGE(Q34:Q36)</f>
        <v>20.061487197875977</v>
      </c>
      <c r="S34" s="6">
        <f>R34-P34</f>
        <v>-3.9831577048908322</v>
      </c>
      <c r="T34" s="6">
        <f>S34--1.987</f>
        <v>-1.9961577048908321</v>
      </c>
      <c r="U34" s="6">
        <f>2^(-T34)</f>
        <v>3.9893610694057067</v>
      </c>
      <c r="W34" s="6" t="s">
        <v>104</v>
      </c>
      <c r="X34" s="7" t="s">
        <v>101</v>
      </c>
      <c r="Y34" s="7">
        <v>22.801219940185547</v>
      </c>
      <c r="Z34" s="8">
        <v>25.295358657836914</v>
      </c>
      <c r="AA34" s="7">
        <f>GEOMEAN(Y34:Z36)</f>
        <v>24.044644902766809</v>
      </c>
      <c r="AB34" s="8">
        <v>23.964075088500977</v>
      </c>
      <c r="AC34" s="6">
        <f>AVERAGE(AB34:AB36)</f>
        <v>23.963322321573894</v>
      </c>
      <c r="AD34" s="6">
        <f>AC34-AA34</f>
        <v>-8.1322581192914356E-2</v>
      </c>
      <c r="AE34" s="6">
        <f>AD34-1.142</f>
        <v>-1.2233225811929143</v>
      </c>
      <c r="AF34" s="6">
        <f>2^(-AE34)</f>
        <v>2.3348382063299868</v>
      </c>
      <c r="AH34" s="6" t="s">
        <v>104</v>
      </c>
      <c r="AI34" s="7" t="s">
        <v>101</v>
      </c>
      <c r="AJ34" s="7">
        <v>22.801219940185547</v>
      </c>
      <c r="AK34" s="8">
        <v>25.295358657836914</v>
      </c>
      <c r="AL34" s="7">
        <f>GEOMEAN(AJ34:AK36)</f>
        <v>24.044644902766809</v>
      </c>
      <c r="AM34" s="8">
        <v>25.711210250854492</v>
      </c>
      <c r="AN34" s="6">
        <f>AVERAGE(AM34:AM36)</f>
        <v>25.842748006184895</v>
      </c>
      <c r="AO34" s="6">
        <f>AN34-AL34</f>
        <v>1.7981031034180859</v>
      </c>
      <c r="AP34" s="6">
        <f>AO34-2.693</f>
        <v>-0.89489689658191418</v>
      </c>
      <c r="AQ34" s="6">
        <f>2^(-AP34)</f>
        <v>1.8594769913859397</v>
      </c>
    </row>
    <row r="35" spans="1:43" x14ac:dyDescent="0.2">
      <c r="A35" s="6" t="s">
        <v>105</v>
      </c>
      <c r="B35" s="7" t="s">
        <v>101</v>
      </c>
      <c r="C35" s="7">
        <v>22.695486068725586</v>
      </c>
      <c r="D35" s="8">
        <v>25.453554153442383</v>
      </c>
      <c r="F35" s="7">
        <v>23.063373565673828</v>
      </c>
      <c r="L35" s="6" t="s">
        <v>105</v>
      </c>
      <c r="M35" s="7" t="s">
        <v>101</v>
      </c>
      <c r="N35" s="7">
        <v>22.695486068725586</v>
      </c>
      <c r="O35" s="8">
        <v>25.453554153442383</v>
      </c>
      <c r="Q35" s="8">
        <v>21.935750961303711</v>
      </c>
      <c r="R35" s="6"/>
      <c r="S35" s="6"/>
      <c r="T35" s="6"/>
      <c r="U35" s="6"/>
      <c r="W35" s="6" t="s">
        <v>105</v>
      </c>
      <c r="X35" s="7" t="s">
        <v>101</v>
      </c>
      <c r="Y35" s="7">
        <v>22.695486068725586</v>
      </c>
      <c r="Z35" s="8">
        <v>25.453554153442383</v>
      </c>
      <c r="AB35" s="8">
        <v>24.019243240356445</v>
      </c>
      <c r="AC35" s="6"/>
      <c r="AD35" s="6"/>
      <c r="AE35" s="6"/>
      <c r="AF35" s="6"/>
      <c r="AH35" s="6" t="s">
        <v>105</v>
      </c>
      <c r="AI35" s="7" t="s">
        <v>101</v>
      </c>
      <c r="AJ35" s="7">
        <v>22.695486068725586</v>
      </c>
      <c r="AK35" s="8">
        <v>25.453554153442383</v>
      </c>
      <c r="AM35" s="8">
        <v>25.973054885864258</v>
      </c>
      <c r="AN35" s="6"/>
      <c r="AO35" s="6"/>
      <c r="AP35" s="6"/>
      <c r="AQ35" s="6"/>
    </row>
    <row r="36" spans="1:43" x14ac:dyDescent="0.2">
      <c r="A36" s="6" t="s">
        <v>106</v>
      </c>
      <c r="B36" s="7" t="s">
        <v>101</v>
      </c>
      <c r="C36" s="7">
        <v>22.867349624633789</v>
      </c>
      <c r="D36" s="8">
        <v>25.3634033203125</v>
      </c>
      <c r="F36" s="7">
        <v>23.097661972045898</v>
      </c>
      <c r="G36" s="9"/>
      <c r="L36" s="6" t="s">
        <v>106</v>
      </c>
      <c r="M36" s="7" t="s">
        <v>101</v>
      </c>
      <c r="N36" s="7">
        <v>22.867349624633789</v>
      </c>
      <c r="O36" s="8">
        <v>25.3634033203125</v>
      </c>
      <c r="Q36" s="8">
        <v>22.080785751342773</v>
      </c>
      <c r="R36" s="9"/>
      <c r="S36" s="6"/>
      <c r="T36" s="6"/>
      <c r="U36" s="6"/>
      <c r="W36" s="6" t="s">
        <v>106</v>
      </c>
      <c r="X36" s="7" t="s">
        <v>101</v>
      </c>
      <c r="Y36" s="7">
        <v>22.867349624633789</v>
      </c>
      <c r="Z36" s="8">
        <v>25.3634033203125</v>
      </c>
      <c r="AB36" s="8">
        <v>23.906648635864258</v>
      </c>
      <c r="AC36" s="9"/>
      <c r="AD36" s="6"/>
      <c r="AE36" s="6"/>
      <c r="AF36" s="6"/>
      <c r="AH36" s="6" t="s">
        <v>106</v>
      </c>
      <c r="AI36" s="7" t="s">
        <v>101</v>
      </c>
      <c r="AJ36" s="7">
        <v>22.867349624633789</v>
      </c>
      <c r="AK36" s="8">
        <v>25.3634033203125</v>
      </c>
      <c r="AM36" s="8">
        <v>25.843978881835938</v>
      </c>
      <c r="AN36" s="9"/>
      <c r="AO36" s="6"/>
      <c r="AP36" s="6"/>
      <c r="AQ36" s="6"/>
    </row>
    <row r="37" spans="1:43" x14ac:dyDescent="0.2">
      <c r="A37" s="6" t="s">
        <v>107</v>
      </c>
      <c r="B37" s="7" t="s">
        <v>101</v>
      </c>
      <c r="C37" s="7">
        <v>22.768741607666016</v>
      </c>
      <c r="D37" s="8">
        <v>25.22252082824707</v>
      </c>
      <c r="E37" s="7">
        <f>GEOMEAN(C37:D39)</f>
        <v>24.033520910439044</v>
      </c>
      <c r="F37" s="7">
        <v>23.275615692138672</v>
      </c>
      <c r="G37" s="6">
        <f>AVERAGE(F37:F39)</f>
        <v>23.30189323425293</v>
      </c>
      <c r="H37" s="6">
        <f>G37-E37</f>
        <v>-0.73162767618611468</v>
      </c>
      <c r="I37" s="6">
        <f>H37--0.158</f>
        <v>-0.57362767618611465</v>
      </c>
      <c r="J37" s="6">
        <f>2^(-I37)</f>
        <v>1.4882611223115436</v>
      </c>
      <c r="L37" s="6" t="s">
        <v>107</v>
      </c>
      <c r="M37" s="7" t="s">
        <v>101</v>
      </c>
      <c r="N37" s="7">
        <v>22.768741607666016</v>
      </c>
      <c r="O37" s="8">
        <v>25.22252082824707</v>
      </c>
      <c r="P37" s="7">
        <f>GEOMEAN(N37:O39)</f>
        <v>24.033520910439044</v>
      </c>
      <c r="Q37" s="8">
        <v>22.326164245605469</v>
      </c>
      <c r="R37" s="6">
        <f>AVERAGE(Q37:Q39)</f>
        <v>22.432900428771973</v>
      </c>
      <c r="S37" s="6">
        <f>R37-P37</f>
        <v>-1.6006204816670717</v>
      </c>
      <c r="T37" s="6">
        <f>S37--1.987</f>
        <v>0.38637951833292838</v>
      </c>
      <c r="U37" s="6">
        <f>2^(-T37)</f>
        <v>0.76504710356882344</v>
      </c>
      <c r="W37" s="6" t="s">
        <v>107</v>
      </c>
      <c r="X37" s="7" t="s">
        <v>101</v>
      </c>
      <c r="Y37" s="7">
        <v>22.768741607666016</v>
      </c>
      <c r="Z37" s="8">
        <v>25.22252082824707</v>
      </c>
      <c r="AA37" s="7">
        <f>GEOMEAN(Y37:Z39)</f>
        <v>24.033520910439044</v>
      </c>
      <c r="AB37" s="8">
        <v>24.004674911499023</v>
      </c>
      <c r="AC37" s="6">
        <f>AVERAGE(AB37:AB39)</f>
        <v>24.402414957682293</v>
      </c>
      <c r="AD37" s="6">
        <f>AC37-AA37</f>
        <v>0.36889404724324848</v>
      </c>
      <c r="AE37" s="6">
        <f>AD37-1.142</f>
        <v>-0.77310595275675142</v>
      </c>
      <c r="AF37" s="6">
        <f>2^(-AE37)</f>
        <v>1.7089449835510127</v>
      </c>
      <c r="AH37" s="6" t="s">
        <v>107</v>
      </c>
      <c r="AI37" s="7" t="s">
        <v>101</v>
      </c>
      <c r="AJ37" s="7">
        <v>22.768741607666016</v>
      </c>
      <c r="AK37" s="8">
        <v>25.22252082824707</v>
      </c>
      <c r="AL37" s="7">
        <f>GEOMEAN(AJ37:AK39)</f>
        <v>24.033520910439044</v>
      </c>
      <c r="AM37" s="8">
        <v>26.529386520385742</v>
      </c>
      <c r="AN37" s="6">
        <f>AVERAGE(AM37:AM39)</f>
        <v>26.791711807250977</v>
      </c>
      <c r="AO37" s="6">
        <f>AN37-AL37</f>
        <v>2.7581908968119322</v>
      </c>
      <c r="AP37" s="6">
        <f>AO37-2.693</f>
        <v>6.5190896811932131E-2</v>
      </c>
      <c r="AQ37" s="6">
        <f>2^(-AP37)</f>
        <v>0.95581883567235593</v>
      </c>
    </row>
    <row r="38" spans="1:43" x14ac:dyDescent="0.2">
      <c r="A38" s="6" t="s">
        <v>108</v>
      </c>
      <c r="B38" s="7" t="s">
        <v>101</v>
      </c>
      <c r="C38" s="7">
        <v>22.929126739501953</v>
      </c>
      <c r="D38" s="8">
        <v>25.231966018676758</v>
      </c>
      <c r="F38" s="7">
        <v>23.328170776367188</v>
      </c>
      <c r="L38" s="6" t="s">
        <v>108</v>
      </c>
      <c r="M38" s="7" t="s">
        <v>101</v>
      </c>
      <c r="N38" s="7">
        <v>22.929126739501953</v>
      </c>
      <c r="O38" s="8">
        <v>25.231966018676758</v>
      </c>
      <c r="Q38" s="8">
        <v>22.539636611938477</v>
      </c>
      <c r="R38" s="6"/>
      <c r="S38" s="6"/>
      <c r="T38" s="6"/>
      <c r="U38" s="6"/>
      <c r="W38" s="6" t="s">
        <v>108</v>
      </c>
      <c r="X38" s="7" t="s">
        <v>101</v>
      </c>
      <c r="Y38" s="7">
        <v>22.929126739501953</v>
      </c>
      <c r="Z38" s="8">
        <v>25.231966018676758</v>
      </c>
      <c r="AB38" s="8">
        <v>24.52703857421875</v>
      </c>
      <c r="AC38" s="6"/>
      <c r="AD38" s="6"/>
      <c r="AE38" s="6"/>
      <c r="AF38" s="6"/>
      <c r="AH38" s="6" t="s">
        <v>108</v>
      </c>
      <c r="AI38" s="7" t="s">
        <v>101</v>
      </c>
      <c r="AJ38" s="7">
        <v>22.929126739501953</v>
      </c>
      <c r="AK38" s="8">
        <v>25.231966018676758</v>
      </c>
      <c r="AM38" s="8">
        <v>26.987205505371094</v>
      </c>
      <c r="AN38" s="6"/>
      <c r="AO38" s="6"/>
      <c r="AP38" s="6"/>
      <c r="AQ38" s="6"/>
    </row>
    <row r="39" spans="1:43" x14ac:dyDescent="0.2">
      <c r="A39" s="6" t="s">
        <v>109</v>
      </c>
      <c r="B39" s="7" t="s">
        <v>101</v>
      </c>
      <c r="C39" s="7">
        <v>23.028356552124023</v>
      </c>
      <c r="D39" s="8">
        <v>25.186935424804688</v>
      </c>
      <c r="F39" s="7"/>
      <c r="G39" s="9"/>
      <c r="L39" s="6" t="s">
        <v>109</v>
      </c>
      <c r="M39" s="7" t="s">
        <v>101</v>
      </c>
      <c r="N39" s="7">
        <v>23.028356552124023</v>
      </c>
      <c r="O39" s="8">
        <v>25.186935424804688</v>
      </c>
      <c r="Q39" s="8"/>
      <c r="R39" s="9"/>
      <c r="S39" s="6"/>
      <c r="T39" s="6"/>
      <c r="U39" s="6"/>
      <c r="W39" s="6" t="s">
        <v>109</v>
      </c>
      <c r="X39" s="7" t="s">
        <v>101</v>
      </c>
      <c r="Y39" s="7">
        <v>23.028356552124023</v>
      </c>
      <c r="Z39" s="8">
        <v>25.186935424804688</v>
      </c>
      <c r="AB39" s="8">
        <v>24.675531387329102</v>
      </c>
      <c r="AC39" s="9"/>
      <c r="AD39" s="6"/>
      <c r="AE39" s="6"/>
      <c r="AF39" s="6"/>
      <c r="AH39" s="6" t="s">
        <v>109</v>
      </c>
      <c r="AI39" s="7" t="s">
        <v>101</v>
      </c>
      <c r="AJ39" s="7">
        <v>23.028356552124023</v>
      </c>
      <c r="AK39" s="8">
        <v>25.186935424804688</v>
      </c>
      <c r="AM39" s="8">
        <v>26.858543395996094</v>
      </c>
      <c r="AN39" s="9"/>
      <c r="AO39" s="6"/>
      <c r="AP39" s="6"/>
      <c r="AQ39" s="6"/>
    </row>
    <row r="40" spans="1:43" x14ac:dyDescent="0.2">
      <c r="A40" s="6" t="s">
        <v>110</v>
      </c>
      <c r="B40" s="7" t="s">
        <v>101</v>
      </c>
      <c r="C40" s="7">
        <v>23.152030944824219</v>
      </c>
      <c r="D40" s="8">
        <v>25.099081039428711</v>
      </c>
      <c r="E40" s="7">
        <f>GEOMEAN(C40:D42)</f>
        <v>24.137331838354559</v>
      </c>
      <c r="F40" s="7">
        <v>22.353370666503906</v>
      </c>
      <c r="G40" s="6">
        <f>AVERAGE(F40:F42)</f>
        <v>22.356135368347168</v>
      </c>
      <c r="H40" s="6">
        <f>G40-E40</f>
        <v>-1.7811964700073908</v>
      </c>
      <c r="I40" s="6">
        <f>H40--0.158</f>
        <v>-1.6231964700073909</v>
      </c>
      <c r="J40" s="6">
        <f>2^(-I40)</f>
        <v>3.0805681882628924</v>
      </c>
      <c r="L40" s="6" t="s">
        <v>110</v>
      </c>
      <c r="M40" s="7" t="s">
        <v>101</v>
      </c>
      <c r="N40" s="7">
        <v>23.152030944824219</v>
      </c>
      <c r="O40" s="8">
        <v>25.099081039428711</v>
      </c>
      <c r="P40" s="7">
        <f>GEOMEAN(N40:O42)</f>
        <v>24.137331838354559</v>
      </c>
      <c r="Q40" s="8">
        <v>22.443639755249023</v>
      </c>
      <c r="R40" s="6">
        <f>AVERAGE(Q40:Q42)</f>
        <v>22.436545689900715</v>
      </c>
      <c r="S40" s="6">
        <f>R40-P40</f>
        <v>-1.7007861484538438</v>
      </c>
      <c r="T40" s="6">
        <f>S40--1.987</f>
        <v>0.28621385154615631</v>
      </c>
      <c r="U40" s="6">
        <f>2^(-T40)</f>
        <v>0.82005134548715108</v>
      </c>
      <c r="W40" s="6" t="s">
        <v>110</v>
      </c>
      <c r="X40" s="7" t="s">
        <v>101</v>
      </c>
      <c r="Y40" s="7">
        <v>23.152030944824219</v>
      </c>
      <c r="Z40" s="8">
        <v>25.099081039428711</v>
      </c>
      <c r="AA40" s="7">
        <f>GEOMEAN(Y40:Z42)</f>
        <v>24.137331838354559</v>
      </c>
      <c r="AB40" s="8"/>
      <c r="AC40" s="6">
        <f>AVERAGE(AB40:AB42)</f>
        <v>24.685878753662109</v>
      </c>
      <c r="AD40" s="6">
        <f>AC40-AA40</f>
        <v>0.54854691530755062</v>
      </c>
      <c r="AE40" s="6">
        <f>AD40-1.142</f>
        <v>-0.59345308469244928</v>
      </c>
      <c r="AF40" s="6">
        <f>2^(-AE40)</f>
        <v>1.5088538644456977</v>
      </c>
      <c r="AH40" s="6" t="s">
        <v>110</v>
      </c>
      <c r="AI40" s="7" t="s">
        <v>101</v>
      </c>
      <c r="AJ40" s="7">
        <v>23.152030944824219</v>
      </c>
      <c r="AK40" s="8">
        <v>25.099081039428711</v>
      </c>
      <c r="AL40" s="7">
        <f>GEOMEAN(AJ40:AK42)</f>
        <v>24.137331838354559</v>
      </c>
      <c r="AM40" s="8">
        <v>26.127870559692383</v>
      </c>
      <c r="AN40" s="6">
        <f>AVERAGE(AM40:AM42)</f>
        <v>25.814800898234051</v>
      </c>
      <c r="AO40" s="6">
        <f>AN40-AL40</f>
        <v>1.6774690598794919</v>
      </c>
      <c r="AP40" s="6">
        <f>AO40-2.693</f>
        <v>-1.0155309401205082</v>
      </c>
      <c r="AQ40" s="6">
        <f>2^(-AP40)</f>
        <v>2.0216467618147642</v>
      </c>
    </row>
    <row r="41" spans="1:43" x14ac:dyDescent="0.2">
      <c r="A41" s="6" t="s">
        <v>111</v>
      </c>
      <c r="B41" s="7" t="s">
        <v>101</v>
      </c>
      <c r="C41" s="7">
        <v>23.266393661499023</v>
      </c>
      <c r="D41" s="8">
        <v>25.084890365600586</v>
      </c>
      <c r="F41" s="7">
        <v>22.35890007019043</v>
      </c>
      <c r="L41" s="6" t="s">
        <v>111</v>
      </c>
      <c r="M41" s="7" t="s">
        <v>101</v>
      </c>
      <c r="N41" s="7">
        <v>23.266393661499023</v>
      </c>
      <c r="O41" s="8">
        <v>25.084890365600586</v>
      </c>
      <c r="Q41" s="8">
        <v>22.314428329467773</v>
      </c>
      <c r="R41" s="6"/>
      <c r="S41" s="6"/>
      <c r="T41" s="6"/>
      <c r="U41" s="6"/>
      <c r="W41" s="6" t="s">
        <v>111</v>
      </c>
      <c r="X41" s="7" t="s">
        <v>101</v>
      </c>
      <c r="Y41" s="7">
        <v>23.266393661499023</v>
      </c>
      <c r="Z41" s="8">
        <v>25.084890365600586</v>
      </c>
      <c r="AB41" s="8">
        <v>24.727533340454102</v>
      </c>
      <c r="AC41" s="6"/>
      <c r="AD41" s="6"/>
      <c r="AE41" s="6"/>
      <c r="AF41" s="6"/>
      <c r="AH41" s="6" t="s">
        <v>111</v>
      </c>
      <c r="AI41" s="7" t="s">
        <v>101</v>
      </c>
      <c r="AJ41" s="7">
        <v>23.266393661499023</v>
      </c>
      <c r="AK41" s="8">
        <v>25.084890365600586</v>
      </c>
      <c r="AM41" s="8">
        <v>25.661771774291992</v>
      </c>
      <c r="AN41" s="6"/>
      <c r="AO41" s="6"/>
      <c r="AP41" s="6"/>
      <c r="AQ41" s="6"/>
    </row>
    <row r="42" spans="1:43" x14ac:dyDescent="0.2">
      <c r="A42" s="6" t="s">
        <v>112</v>
      </c>
      <c r="B42" s="7" t="s">
        <v>101</v>
      </c>
      <c r="C42" s="7">
        <v>23.223857879638672</v>
      </c>
      <c r="D42" s="8">
        <v>25.108051300048828</v>
      </c>
      <c r="F42" s="7"/>
      <c r="G42" s="9"/>
      <c r="L42" s="6" t="s">
        <v>112</v>
      </c>
      <c r="M42" s="7" t="s">
        <v>101</v>
      </c>
      <c r="N42" s="7">
        <v>23.223857879638672</v>
      </c>
      <c r="O42" s="8">
        <v>25.108051300048828</v>
      </c>
      <c r="Q42" s="8">
        <v>22.551568984985352</v>
      </c>
      <c r="R42" s="9"/>
      <c r="S42" s="6"/>
      <c r="T42" s="6"/>
      <c r="U42" s="6"/>
      <c r="W42" s="6" t="s">
        <v>112</v>
      </c>
      <c r="X42" s="7" t="s">
        <v>101</v>
      </c>
      <c r="Y42" s="7">
        <v>23.223857879638672</v>
      </c>
      <c r="Z42" s="8">
        <v>25.108051300048828</v>
      </c>
      <c r="AB42" s="8">
        <v>24.644224166870117</v>
      </c>
      <c r="AC42" s="9"/>
      <c r="AD42" s="6"/>
      <c r="AE42" s="6"/>
      <c r="AF42" s="6"/>
      <c r="AH42" s="6" t="s">
        <v>112</v>
      </c>
      <c r="AI42" s="7" t="s">
        <v>101</v>
      </c>
      <c r="AJ42" s="7">
        <v>23.223857879638672</v>
      </c>
      <c r="AK42" s="8">
        <v>25.108051300048828</v>
      </c>
      <c r="AM42" s="8">
        <v>25.654760360717773</v>
      </c>
      <c r="AN42" s="9"/>
      <c r="AO42" s="6"/>
      <c r="AP42" s="6"/>
      <c r="AQ42" s="6"/>
    </row>
    <row r="43" spans="1:43" x14ac:dyDescent="0.2">
      <c r="A43" s="6" t="s">
        <v>113</v>
      </c>
      <c r="B43" s="7" t="s">
        <v>101</v>
      </c>
      <c r="C43" s="7">
        <v>22.564718246459961</v>
      </c>
      <c r="D43" s="8">
        <v>24.740755081176758</v>
      </c>
      <c r="E43" s="7">
        <f>GEOMEAN(C43:D45)</f>
        <v>23.712755777277035</v>
      </c>
      <c r="F43" s="7">
        <v>23.237445831298828</v>
      </c>
      <c r="G43" s="6">
        <f>AVERAGE(F43:F45)</f>
        <v>23.307347615559895</v>
      </c>
      <c r="H43" s="6">
        <f>G43-E43</f>
        <v>-0.40540816171714056</v>
      </c>
      <c r="I43" s="6">
        <f>H43--0.158</f>
        <v>-0.24740816171714056</v>
      </c>
      <c r="J43" s="6">
        <f>2^(-I43)</f>
        <v>1.1870725921532157</v>
      </c>
      <c r="L43" s="6" t="s">
        <v>113</v>
      </c>
      <c r="M43" s="7" t="s">
        <v>101</v>
      </c>
      <c r="N43" s="7">
        <v>22.564718246459961</v>
      </c>
      <c r="O43" s="8">
        <v>24.740755081176758</v>
      </c>
      <c r="P43" s="7">
        <f>GEOMEAN(N43:O45)</f>
        <v>23.712755777277035</v>
      </c>
      <c r="Q43" s="8">
        <v>20.791875839233398</v>
      </c>
      <c r="R43" s="6">
        <f>AVERAGE(Q43:Q45)</f>
        <v>20.847464561462402</v>
      </c>
      <c r="S43" s="6">
        <f>R43-P43</f>
        <v>-2.8652912158146329</v>
      </c>
      <c r="T43" s="6">
        <f>S43--1.987</f>
        <v>-0.87829121581463276</v>
      </c>
      <c r="U43" s="6">
        <f>2^(-T43)</f>
        <v>1.8381967794959191</v>
      </c>
      <c r="W43" s="6" t="s">
        <v>113</v>
      </c>
      <c r="X43" s="7" t="s">
        <v>101</v>
      </c>
      <c r="Y43" s="7">
        <v>22.564718246459961</v>
      </c>
      <c r="Z43" s="8">
        <v>24.740755081176758</v>
      </c>
      <c r="AA43" s="7">
        <f>GEOMEAN(Y43:Z45)</f>
        <v>23.712755777277035</v>
      </c>
      <c r="AB43" s="8">
        <v>23.999885559082031</v>
      </c>
      <c r="AC43" s="6">
        <f>AVERAGE(AB43:AB45)</f>
        <v>24.015824635823567</v>
      </c>
      <c r="AD43" s="6">
        <f>AC43-AA43</f>
        <v>0.30306885854653132</v>
      </c>
      <c r="AE43" s="6">
        <f>AD43-1.142</f>
        <v>-0.83893114145346859</v>
      </c>
      <c r="AF43" s="6">
        <f>2^(-AE43)</f>
        <v>1.7887244273074869</v>
      </c>
      <c r="AH43" s="6" t="s">
        <v>113</v>
      </c>
      <c r="AI43" s="7" t="s">
        <v>101</v>
      </c>
      <c r="AJ43" s="7">
        <v>22.564718246459961</v>
      </c>
      <c r="AK43" s="8">
        <v>24.740755081176758</v>
      </c>
      <c r="AL43" s="7">
        <f>GEOMEAN(AJ43:AK45)</f>
        <v>23.712755777277035</v>
      </c>
      <c r="AM43" s="8">
        <v>25.220426559448242</v>
      </c>
      <c r="AN43" s="6">
        <f>AVERAGE(AM43:AM45)</f>
        <v>25.298405329386394</v>
      </c>
      <c r="AO43" s="6">
        <f>AN43-AL43</f>
        <v>1.5856495521093592</v>
      </c>
      <c r="AP43" s="6">
        <f>AO43-2.693</f>
        <v>-1.1073504478906409</v>
      </c>
      <c r="AQ43" s="6">
        <f>2^(-AP43)</f>
        <v>2.1544960416990011</v>
      </c>
    </row>
    <row r="44" spans="1:43" x14ac:dyDescent="0.2">
      <c r="A44" s="6" t="s">
        <v>114</v>
      </c>
      <c r="B44" s="7" t="s">
        <v>101</v>
      </c>
      <c r="C44" s="7">
        <v>22.614551544189453</v>
      </c>
      <c r="D44" s="8">
        <v>24.904232025146484</v>
      </c>
      <c r="F44" s="7">
        <v>23.285062789916992</v>
      </c>
      <c r="L44" s="6" t="s">
        <v>114</v>
      </c>
      <c r="M44" s="7" t="s">
        <v>101</v>
      </c>
      <c r="N44" s="7">
        <v>22.614551544189453</v>
      </c>
      <c r="O44" s="8">
        <v>24.904232025146484</v>
      </c>
      <c r="Q44" s="8">
        <v>20.903053283691406</v>
      </c>
      <c r="R44" s="6"/>
      <c r="S44" s="6"/>
      <c r="T44" s="6"/>
      <c r="U44" s="6"/>
      <c r="W44" s="6" t="s">
        <v>114</v>
      </c>
      <c r="X44" s="7" t="s">
        <v>101</v>
      </c>
      <c r="Y44" s="7">
        <v>22.614551544189453</v>
      </c>
      <c r="Z44" s="8">
        <v>24.904232025146484</v>
      </c>
      <c r="AB44" s="8">
        <v>23.868316650390625</v>
      </c>
      <c r="AC44" s="6"/>
      <c r="AD44" s="6"/>
      <c r="AE44" s="6"/>
      <c r="AF44" s="6"/>
      <c r="AH44" s="6" t="s">
        <v>114</v>
      </c>
      <c r="AI44" s="7" t="s">
        <v>101</v>
      </c>
      <c r="AJ44" s="7">
        <v>22.614551544189453</v>
      </c>
      <c r="AK44" s="8">
        <v>24.904232025146484</v>
      </c>
      <c r="AM44" s="8">
        <v>25.379671096801758</v>
      </c>
      <c r="AN44" s="6"/>
      <c r="AO44" s="6"/>
      <c r="AP44" s="6"/>
      <c r="AQ44" s="6"/>
    </row>
    <row r="45" spans="1:43" x14ac:dyDescent="0.2">
      <c r="A45" s="6" t="s">
        <v>115</v>
      </c>
      <c r="B45" s="7" t="s">
        <v>101</v>
      </c>
      <c r="C45" s="7">
        <v>22.706378936767578</v>
      </c>
      <c r="D45" s="8">
        <v>24.902347564697266</v>
      </c>
      <c r="F45" s="7">
        <v>23.399534225463867</v>
      </c>
      <c r="G45" s="9"/>
      <c r="L45" s="6" t="s">
        <v>115</v>
      </c>
      <c r="M45" s="7" t="s">
        <v>101</v>
      </c>
      <c r="N45" s="7">
        <v>22.706378936767578</v>
      </c>
      <c r="O45" s="8">
        <v>24.902347564697266</v>
      </c>
      <c r="Q45" s="8"/>
      <c r="R45" s="9"/>
      <c r="S45" s="6"/>
      <c r="T45" s="6"/>
      <c r="U45" s="6"/>
      <c r="W45" s="6" t="s">
        <v>115</v>
      </c>
      <c r="X45" s="7" t="s">
        <v>101</v>
      </c>
      <c r="Y45" s="7">
        <v>22.706378936767578</v>
      </c>
      <c r="Z45" s="8">
        <v>24.902347564697266</v>
      </c>
      <c r="AB45" s="8">
        <v>24.179271697998047</v>
      </c>
      <c r="AC45" s="9"/>
      <c r="AD45" s="6"/>
      <c r="AE45" s="6"/>
      <c r="AF45" s="6"/>
      <c r="AH45" s="6" t="s">
        <v>115</v>
      </c>
      <c r="AI45" s="7" t="s">
        <v>101</v>
      </c>
      <c r="AJ45" s="7">
        <v>22.706378936767578</v>
      </c>
      <c r="AK45" s="8">
        <v>24.902347564697266</v>
      </c>
      <c r="AM45" s="8">
        <v>25.29511833190918</v>
      </c>
      <c r="AN45" s="9"/>
      <c r="AO45" s="6"/>
      <c r="AP45" s="6"/>
      <c r="AQ45" s="6"/>
    </row>
    <row r="46" spans="1:43" x14ac:dyDescent="0.2">
      <c r="A46" s="6" t="s">
        <v>116</v>
      </c>
      <c r="B46" s="7" t="s">
        <v>101</v>
      </c>
      <c r="C46" s="7">
        <v>22.543476104736328</v>
      </c>
      <c r="D46" s="8">
        <v>24.860574722290039</v>
      </c>
      <c r="E46" s="7">
        <f>GEOMEAN(C46:D48)</f>
        <v>23.695016817014192</v>
      </c>
      <c r="F46" s="7">
        <v>23.077095031738281</v>
      </c>
      <c r="G46" s="6">
        <f>AVERAGE(F46:F48)</f>
        <v>23.056107521057129</v>
      </c>
      <c r="H46" s="6">
        <f>G46-E46</f>
        <v>-0.63890929595706325</v>
      </c>
      <c r="I46" s="6">
        <f>H46--0.158</f>
        <v>-0.48090929595706322</v>
      </c>
      <c r="J46" s="6">
        <f>2^(-I46)</f>
        <v>1.3956230167979378</v>
      </c>
      <c r="L46" s="6" t="s">
        <v>116</v>
      </c>
      <c r="M46" s="7" t="s">
        <v>101</v>
      </c>
      <c r="N46" s="7">
        <v>22.543476104736328</v>
      </c>
      <c r="O46" s="8">
        <v>24.860574722290039</v>
      </c>
      <c r="P46" s="7">
        <f>GEOMEAN(N46:O48)</f>
        <v>23.695016817014192</v>
      </c>
      <c r="Q46" s="8">
        <v>21.394018173217773</v>
      </c>
      <c r="R46" s="6">
        <f>AVERAGE(Q46:Q48)</f>
        <v>21.257910410563152</v>
      </c>
      <c r="S46" s="6">
        <f>R46-P46</f>
        <v>-2.4371064064510399</v>
      </c>
      <c r="T46" s="6">
        <f>S46--1.987</f>
        <v>-0.45010640645103983</v>
      </c>
      <c r="U46" s="6">
        <f>2^(-T46)</f>
        <v>1.3661410132220357</v>
      </c>
      <c r="W46" s="6" t="s">
        <v>116</v>
      </c>
      <c r="X46" s="7" t="s">
        <v>101</v>
      </c>
      <c r="Y46" s="7">
        <v>22.543476104736328</v>
      </c>
      <c r="Z46" s="8">
        <v>24.860574722290039</v>
      </c>
      <c r="AA46" s="7">
        <f>GEOMEAN(Y46:Z48)</f>
        <v>23.695016817014192</v>
      </c>
      <c r="AB46" s="8">
        <v>24.006366729736328</v>
      </c>
      <c r="AC46" s="6">
        <f>AVERAGE(AB46:AB48)</f>
        <v>24.133394877115887</v>
      </c>
      <c r="AD46" s="6">
        <f>AC46-AA46</f>
        <v>0.43837806010169444</v>
      </c>
      <c r="AE46" s="6">
        <f>AD46-1.142</f>
        <v>-0.70362193989830546</v>
      </c>
      <c r="AF46" s="6">
        <f>2^(-AE46)</f>
        <v>1.6285882965474436</v>
      </c>
      <c r="AH46" s="6" t="s">
        <v>116</v>
      </c>
      <c r="AI46" s="7" t="s">
        <v>101</v>
      </c>
      <c r="AJ46" s="7">
        <v>22.543476104736328</v>
      </c>
      <c r="AK46" s="8">
        <v>24.860574722290039</v>
      </c>
      <c r="AL46" s="7">
        <f>GEOMEAN(AJ46:AK48)</f>
        <v>23.695016817014192</v>
      </c>
      <c r="AM46" s="8">
        <v>25.346410751342773</v>
      </c>
      <c r="AN46" s="6">
        <f>AVERAGE(AM46:AM48)</f>
        <v>25.346442540486652</v>
      </c>
      <c r="AO46" s="6">
        <f>AN46-AL46</f>
        <v>1.6514257234724603</v>
      </c>
      <c r="AP46" s="6">
        <f>AO46-2.693</f>
        <v>-1.0415742765275398</v>
      </c>
      <c r="AQ46" s="6">
        <f>2^(-AP46)</f>
        <v>2.0584726445509021</v>
      </c>
    </row>
    <row r="47" spans="1:43" x14ac:dyDescent="0.2">
      <c r="A47" s="6" t="s">
        <v>117</v>
      </c>
      <c r="B47" s="7" t="s">
        <v>101</v>
      </c>
      <c r="C47" s="7">
        <v>22.646997451782227</v>
      </c>
      <c r="D47" s="8">
        <v>24.855861663818359</v>
      </c>
      <c r="F47" s="7">
        <v>23.035120010375977</v>
      </c>
      <c r="L47" s="6" t="s">
        <v>117</v>
      </c>
      <c r="M47" s="7" t="s">
        <v>101</v>
      </c>
      <c r="N47" s="7">
        <v>22.646997451782227</v>
      </c>
      <c r="O47" s="8">
        <v>24.855861663818359</v>
      </c>
      <c r="Q47" s="8">
        <v>21.222970962524414</v>
      </c>
      <c r="R47" s="6"/>
      <c r="S47" s="6"/>
      <c r="T47" s="6"/>
      <c r="U47" s="6"/>
      <c r="W47" s="6" t="s">
        <v>117</v>
      </c>
      <c r="X47" s="7" t="s">
        <v>101</v>
      </c>
      <c r="Y47" s="7">
        <v>22.646997451782227</v>
      </c>
      <c r="Z47" s="8">
        <v>24.855861663818359</v>
      </c>
      <c r="AB47" s="8">
        <v>24.175788879394531</v>
      </c>
      <c r="AC47" s="6"/>
      <c r="AD47" s="6"/>
      <c r="AE47" s="6"/>
      <c r="AF47" s="6"/>
      <c r="AH47" s="6" t="s">
        <v>117</v>
      </c>
      <c r="AI47" s="7" t="s">
        <v>101</v>
      </c>
      <c r="AJ47" s="7">
        <v>22.646997451782227</v>
      </c>
      <c r="AK47" s="8">
        <v>24.855861663818359</v>
      </c>
      <c r="AM47" s="8">
        <v>25.336603164672852</v>
      </c>
      <c r="AN47" s="6"/>
      <c r="AO47" s="6"/>
      <c r="AP47" s="6"/>
      <c r="AQ47" s="6"/>
    </row>
    <row r="48" spans="1:43" x14ac:dyDescent="0.2">
      <c r="A48" s="6" t="s">
        <v>118</v>
      </c>
      <c r="B48" s="7" t="s">
        <v>101</v>
      </c>
      <c r="C48" s="7">
        <v>22.526742935180664</v>
      </c>
      <c r="D48" s="8">
        <v>24.904178619384766</v>
      </c>
      <c r="F48" s="7"/>
      <c r="G48" s="9"/>
      <c r="L48" s="6" t="s">
        <v>118</v>
      </c>
      <c r="M48" s="7" t="s">
        <v>101</v>
      </c>
      <c r="N48" s="7">
        <v>22.526742935180664</v>
      </c>
      <c r="O48" s="8">
        <v>24.904178619384766</v>
      </c>
      <c r="Q48" s="8">
        <v>21.156742095947266</v>
      </c>
      <c r="R48" s="9"/>
      <c r="S48" s="6"/>
      <c r="T48" s="6"/>
      <c r="U48" s="6"/>
      <c r="W48" s="6" t="s">
        <v>118</v>
      </c>
      <c r="X48" s="7" t="s">
        <v>101</v>
      </c>
      <c r="Y48" s="7">
        <v>22.526742935180664</v>
      </c>
      <c r="Z48" s="8">
        <v>24.904178619384766</v>
      </c>
      <c r="AB48" s="8">
        <v>24.218029022216797</v>
      </c>
      <c r="AC48" s="9"/>
      <c r="AD48" s="6"/>
      <c r="AE48" s="6"/>
      <c r="AF48" s="6"/>
      <c r="AH48" s="6" t="s">
        <v>118</v>
      </c>
      <c r="AI48" s="7" t="s">
        <v>101</v>
      </c>
      <c r="AJ48" s="7">
        <v>22.526742935180664</v>
      </c>
      <c r="AK48" s="8">
        <v>24.904178619384766</v>
      </c>
      <c r="AM48" s="8">
        <v>25.356313705444336</v>
      </c>
      <c r="AN48" s="9"/>
      <c r="AO48" s="6"/>
      <c r="AP48" s="6"/>
      <c r="AQ48" s="6"/>
    </row>
    <row r="49" spans="1:43" x14ac:dyDescent="0.2">
      <c r="A49" s="6" t="s">
        <v>119</v>
      </c>
      <c r="B49" s="7" t="s">
        <v>101</v>
      </c>
      <c r="C49" s="7">
        <v>23.134807586669922</v>
      </c>
      <c r="D49" s="8">
        <v>24.642057418823242</v>
      </c>
      <c r="E49" s="7">
        <f>GEOMEAN(C49:D51)</f>
        <v>23.963476658432498</v>
      </c>
      <c r="F49" s="7">
        <v>23.276407241821289</v>
      </c>
      <c r="G49" s="6">
        <f>AVERAGE(F49:F51)</f>
        <v>23.148721694946289</v>
      </c>
      <c r="H49" s="6">
        <f>G49-E49</f>
        <v>-0.81475496348620879</v>
      </c>
      <c r="I49" s="6">
        <f>H49--0.158</f>
        <v>-0.65675496348620876</v>
      </c>
      <c r="J49" s="6">
        <f>2^(-I49)</f>
        <v>1.5765325570416284</v>
      </c>
      <c r="L49" s="6" t="s">
        <v>119</v>
      </c>
      <c r="M49" s="7" t="s">
        <v>101</v>
      </c>
      <c r="N49" s="7">
        <v>23.134807586669922</v>
      </c>
      <c r="O49" s="8">
        <v>24.642057418823242</v>
      </c>
      <c r="P49" s="7">
        <f>GEOMEAN(N49:O51)</f>
        <v>23.963476658432498</v>
      </c>
      <c r="Q49" s="8">
        <v>21.383136749267578</v>
      </c>
      <c r="R49" s="6">
        <f>AVERAGE(Q49:Q51)</f>
        <v>21.497570037841797</v>
      </c>
      <c r="S49" s="6">
        <f>R49-P49</f>
        <v>-2.465906620590701</v>
      </c>
      <c r="T49" s="6">
        <f>S49--1.987</f>
        <v>-0.47890662059070088</v>
      </c>
      <c r="U49" s="6">
        <f>2^(-T49)</f>
        <v>1.393687028435393</v>
      </c>
      <c r="W49" s="6" t="s">
        <v>119</v>
      </c>
      <c r="X49" s="7" t="s">
        <v>101</v>
      </c>
      <c r="Y49" s="7">
        <v>23.134807586669922</v>
      </c>
      <c r="Z49" s="8">
        <v>24.642057418823242</v>
      </c>
      <c r="AA49" s="7">
        <f>GEOMEAN(Y49:Z51)</f>
        <v>23.963476658432498</v>
      </c>
      <c r="AB49" s="8">
        <v>23.38117790222168</v>
      </c>
      <c r="AC49" s="6">
        <f>AVERAGE(AB49:AB51)</f>
        <v>23.424259821573894</v>
      </c>
      <c r="AD49" s="6">
        <f>AC49-AA49</f>
        <v>-0.53921683685860344</v>
      </c>
      <c r="AE49" s="6">
        <f>AD49-1.142</f>
        <v>-1.6812168368586033</v>
      </c>
      <c r="AF49" s="6">
        <f>2^(-AE49)</f>
        <v>3.2069832905069875</v>
      </c>
      <c r="AH49" s="6" t="s">
        <v>119</v>
      </c>
      <c r="AI49" s="7" t="s">
        <v>101</v>
      </c>
      <c r="AJ49" s="7">
        <v>23.134807586669922</v>
      </c>
      <c r="AK49" s="8">
        <v>24.642057418823242</v>
      </c>
      <c r="AL49" s="7">
        <f>GEOMEAN(AJ49:AK51)</f>
        <v>23.963476658432498</v>
      </c>
      <c r="AM49" s="8">
        <v>27.12523078918457</v>
      </c>
      <c r="AN49" s="6">
        <f>AVERAGE(AM49:AM51)</f>
        <v>26.96745999654134</v>
      </c>
      <c r="AO49" s="6">
        <f>AN49-AL49</f>
        <v>3.0039833381088421</v>
      </c>
      <c r="AP49" s="6">
        <f>AO49-2.693</f>
        <v>0.31098333810884204</v>
      </c>
      <c r="AQ49" s="6">
        <f>2^(-AP49)</f>
        <v>0.80609214111251981</v>
      </c>
    </row>
    <row r="50" spans="1:43" x14ac:dyDescent="0.2">
      <c r="A50" s="6" t="s">
        <v>120</v>
      </c>
      <c r="B50" s="7" t="s">
        <v>101</v>
      </c>
      <c r="C50" s="7">
        <v>23.23768424987793</v>
      </c>
      <c r="D50" s="8">
        <v>24.666347503662109</v>
      </c>
      <c r="F50" s="7">
        <v>23.043481826782227</v>
      </c>
      <c r="L50" s="6" t="s">
        <v>120</v>
      </c>
      <c r="M50" s="7" t="s">
        <v>101</v>
      </c>
      <c r="N50" s="7">
        <v>23.23768424987793</v>
      </c>
      <c r="O50" s="8">
        <v>24.666347503662109</v>
      </c>
      <c r="Q50" s="8">
        <v>21.612003326416016</v>
      </c>
      <c r="R50" s="6"/>
      <c r="S50" s="6"/>
      <c r="T50" s="6"/>
      <c r="U50" s="6"/>
      <c r="W50" s="6" t="s">
        <v>120</v>
      </c>
      <c r="X50" s="7" t="s">
        <v>101</v>
      </c>
      <c r="Y50" s="7">
        <v>23.23768424987793</v>
      </c>
      <c r="Z50" s="8">
        <v>24.666347503662109</v>
      </c>
      <c r="AB50" s="8">
        <v>23.235918045043945</v>
      </c>
      <c r="AC50" s="6"/>
      <c r="AD50" s="6"/>
      <c r="AE50" s="6"/>
      <c r="AF50" s="6"/>
      <c r="AH50" s="6" t="s">
        <v>120</v>
      </c>
      <c r="AI50" s="7" t="s">
        <v>101</v>
      </c>
      <c r="AJ50" s="7">
        <v>23.23768424987793</v>
      </c>
      <c r="AK50" s="8">
        <v>24.666347503662109</v>
      </c>
      <c r="AM50" s="8">
        <v>27.029993057250977</v>
      </c>
      <c r="AN50" s="6"/>
      <c r="AO50" s="6"/>
      <c r="AP50" s="6"/>
      <c r="AQ50" s="6"/>
    </row>
    <row r="51" spans="1:43" x14ac:dyDescent="0.2">
      <c r="A51" s="6" t="s">
        <v>121</v>
      </c>
      <c r="B51" s="7" t="s">
        <v>101</v>
      </c>
      <c r="C51" s="7">
        <v>23.197172164916992</v>
      </c>
      <c r="D51" s="8">
        <v>24.981779098510742</v>
      </c>
      <c r="F51" s="7">
        <v>23.126276016235352</v>
      </c>
      <c r="G51" s="9"/>
      <c r="L51" s="6" t="s">
        <v>121</v>
      </c>
      <c r="M51" s="7" t="s">
        <v>101</v>
      </c>
      <c r="N51" s="7">
        <v>23.197172164916992</v>
      </c>
      <c r="O51" s="8">
        <v>24.981779098510742</v>
      </c>
      <c r="Q51" s="8"/>
      <c r="R51" s="9"/>
      <c r="S51" s="6"/>
      <c r="T51" s="6"/>
      <c r="U51" s="6"/>
      <c r="W51" s="6" t="s">
        <v>121</v>
      </c>
      <c r="X51" s="7" t="s">
        <v>101</v>
      </c>
      <c r="Y51" s="7">
        <v>23.197172164916992</v>
      </c>
      <c r="Z51" s="8">
        <v>24.981779098510742</v>
      </c>
      <c r="AB51" s="8">
        <v>23.655683517456055</v>
      </c>
      <c r="AC51" s="9"/>
      <c r="AD51" s="6"/>
      <c r="AE51" s="6"/>
      <c r="AF51" s="6"/>
      <c r="AH51" s="6" t="s">
        <v>121</v>
      </c>
      <c r="AI51" s="7" t="s">
        <v>101</v>
      </c>
      <c r="AJ51" s="7">
        <v>23.197172164916992</v>
      </c>
      <c r="AK51" s="8">
        <v>24.981779098510742</v>
      </c>
      <c r="AM51" s="8">
        <v>26.747156143188477</v>
      </c>
      <c r="AN51" s="9"/>
      <c r="AO51" s="6"/>
      <c r="AP51" s="6"/>
      <c r="AQ51" s="6"/>
    </row>
    <row r="52" spans="1:43" x14ac:dyDescent="0.2">
      <c r="A52" s="6" t="s">
        <v>122</v>
      </c>
      <c r="B52" s="7" t="s">
        <v>101</v>
      </c>
      <c r="C52" s="7">
        <v>22.69023323059082</v>
      </c>
      <c r="D52" s="8">
        <v>24.596488952636719</v>
      </c>
      <c r="E52" s="7">
        <f>GEOMEAN(C52:D54)</f>
        <v>23.707054829456869</v>
      </c>
      <c r="F52" s="7">
        <v>22.616327285766602</v>
      </c>
      <c r="G52" s="6">
        <f>AVERAGE(F52:F54)</f>
        <v>22.633601188659668</v>
      </c>
      <c r="H52" s="6">
        <f>G52-E52</f>
        <v>-1.0734536407972008</v>
      </c>
      <c r="I52" s="6">
        <f>H52--0.158</f>
        <v>-0.91545364079720082</v>
      </c>
      <c r="J52" s="6">
        <f>2^(-I52)</f>
        <v>1.886162063098072</v>
      </c>
      <c r="L52" s="6" t="s">
        <v>122</v>
      </c>
      <c r="M52" s="7" t="s">
        <v>101</v>
      </c>
      <c r="N52" s="7">
        <v>22.69023323059082</v>
      </c>
      <c r="O52" s="8">
        <v>24.596488952636719</v>
      </c>
      <c r="P52" s="7">
        <f>GEOMEAN(N52:O54)</f>
        <v>23.707054829456869</v>
      </c>
      <c r="Q52" s="8">
        <v>21.626590728759766</v>
      </c>
      <c r="R52" s="6">
        <f>AVERAGE(Q52:Q54)</f>
        <v>21.727616310119629</v>
      </c>
      <c r="S52" s="6">
        <f>R52-P52</f>
        <v>-1.9794385193372399</v>
      </c>
      <c r="T52" s="6">
        <f>S52--1.987</f>
        <v>7.5614806627601894E-3</v>
      </c>
      <c r="U52" s="6">
        <f>2^(-T52)</f>
        <v>0.99477249222109709</v>
      </c>
      <c r="W52" s="6" t="s">
        <v>122</v>
      </c>
      <c r="X52" s="7" t="s">
        <v>101</v>
      </c>
      <c r="Y52" s="7">
        <v>22.69023323059082</v>
      </c>
      <c r="Z52" s="8">
        <v>24.596488952636719</v>
      </c>
      <c r="AA52" s="7">
        <f>GEOMEAN(Y52:Z54)</f>
        <v>23.707054829456869</v>
      </c>
      <c r="AB52" s="8">
        <v>24.08751106262207</v>
      </c>
      <c r="AC52" s="6">
        <f>AVERAGE(AB52:AB54)</f>
        <v>24.272460301717121</v>
      </c>
      <c r="AD52" s="6">
        <f>AC52-AA52</f>
        <v>0.5654054722602524</v>
      </c>
      <c r="AE52" s="6">
        <f>AD52-1.142</f>
        <v>-0.57659452773974751</v>
      </c>
      <c r="AF52" s="6">
        <f>2^(-AE52)</f>
        <v>1.491324828028973</v>
      </c>
      <c r="AH52" s="6" t="s">
        <v>122</v>
      </c>
      <c r="AI52" s="7" t="s">
        <v>101</v>
      </c>
      <c r="AJ52" s="7">
        <v>22.69023323059082</v>
      </c>
      <c r="AK52" s="8">
        <v>24.596488952636719</v>
      </c>
      <c r="AL52" s="7">
        <f>GEOMEAN(AJ52:AK54)</f>
        <v>23.707054829456869</v>
      </c>
      <c r="AM52" s="8">
        <v>25.451953887939453</v>
      </c>
      <c r="AN52" s="6">
        <f>AVERAGE(AM52:AM54)</f>
        <v>25.520587921142578</v>
      </c>
      <c r="AO52" s="6">
        <f>AN52-AL52</f>
        <v>1.8135330916857093</v>
      </c>
      <c r="AP52" s="6">
        <f>AO52-2.693</f>
        <v>-0.87946690831429075</v>
      </c>
      <c r="AQ52" s="6">
        <f>2^(-AP52)</f>
        <v>1.8396953879592362</v>
      </c>
    </row>
    <row r="53" spans="1:43" x14ac:dyDescent="0.2">
      <c r="A53" s="6" t="s">
        <v>123</v>
      </c>
      <c r="B53" s="7" t="s">
        <v>101</v>
      </c>
      <c r="C53" s="7">
        <v>22.788766860961914</v>
      </c>
      <c r="D53" s="8">
        <v>24.935754776000977</v>
      </c>
      <c r="F53" s="7">
        <v>22.650875091552734</v>
      </c>
      <c r="L53" s="6" t="s">
        <v>123</v>
      </c>
      <c r="M53" s="7" t="s">
        <v>101</v>
      </c>
      <c r="N53" s="7">
        <v>22.788766860961914</v>
      </c>
      <c r="O53" s="8">
        <v>24.935754776000977</v>
      </c>
      <c r="Q53" s="8">
        <v>21.828641891479492</v>
      </c>
      <c r="R53" s="6"/>
      <c r="S53" s="6"/>
      <c r="T53" s="6"/>
      <c r="U53" s="6"/>
      <c r="W53" s="6" t="s">
        <v>123</v>
      </c>
      <c r="X53" s="7" t="s">
        <v>101</v>
      </c>
      <c r="Y53" s="7">
        <v>22.788766860961914</v>
      </c>
      <c r="Z53" s="8">
        <v>24.935754776000977</v>
      </c>
      <c r="AB53" s="8">
        <v>24.462612152099609</v>
      </c>
      <c r="AC53" s="6"/>
      <c r="AD53" s="6"/>
      <c r="AE53" s="6"/>
      <c r="AF53" s="6"/>
      <c r="AH53" s="6" t="s">
        <v>123</v>
      </c>
      <c r="AI53" s="7" t="s">
        <v>101</v>
      </c>
      <c r="AJ53" s="7">
        <v>22.788766860961914</v>
      </c>
      <c r="AK53" s="8">
        <v>24.935754776000977</v>
      </c>
      <c r="AM53" s="8">
        <v>25.565219879150391</v>
      </c>
      <c r="AN53" s="6"/>
      <c r="AO53" s="6"/>
      <c r="AP53" s="6"/>
      <c r="AQ53" s="6"/>
    </row>
    <row r="54" spans="1:43" x14ac:dyDescent="0.2">
      <c r="A54" s="6" t="s">
        <v>124</v>
      </c>
      <c r="B54" s="7" t="s">
        <v>101</v>
      </c>
      <c r="C54" s="7">
        <v>22.648883819580078</v>
      </c>
      <c r="D54" s="8">
        <v>24.715158462524414</v>
      </c>
      <c r="F54" s="7"/>
      <c r="G54" s="9"/>
      <c r="L54" s="6" t="s">
        <v>124</v>
      </c>
      <c r="M54" s="7" t="s">
        <v>101</v>
      </c>
      <c r="N54" s="7">
        <v>22.648883819580078</v>
      </c>
      <c r="O54" s="8">
        <v>24.715158462524414</v>
      </c>
      <c r="Q54" s="8"/>
      <c r="R54" s="9"/>
      <c r="S54" s="6"/>
      <c r="T54" s="6"/>
      <c r="U54" s="6"/>
      <c r="W54" s="6" t="s">
        <v>124</v>
      </c>
      <c r="X54" s="7" t="s">
        <v>101</v>
      </c>
      <c r="Y54" s="7">
        <v>22.648883819580078</v>
      </c>
      <c r="Z54" s="8">
        <v>24.715158462524414</v>
      </c>
      <c r="AB54" s="8">
        <v>24.267257690429688</v>
      </c>
      <c r="AC54" s="9"/>
      <c r="AD54" s="6"/>
      <c r="AE54" s="6"/>
      <c r="AF54" s="6"/>
      <c r="AH54" s="6" t="s">
        <v>124</v>
      </c>
      <c r="AI54" s="7" t="s">
        <v>101</v>
      </c>
      <c r="AJ54" s="7">
        <v>22.648883819580078</v>
      </c>
      <c r="AK54" s="8">
        <v>24.715158462524414</v>
      </c>
      <c r="AM54" s="8">
        <v>25.544589996337891</v>
      </c>
      <c r="AN54" s="9"/>
      <c r="AO54" s="6"/>
      <c r="AP54" s="6"/>
      <c r="AQ54" s="6"/>
    </row>
    <row r="55" spans="1:43" x14ac:dyDescent="0.2">
      <c r="A55" s="6" t="s">
        <v>125</v>
      </c>
      <c r="B55" s="7" t="s">
        <v>101</v>
      </c>
      <c r="C55" s="7">
        <v>22.833475112915039</v>
      </c>
      <c r="D55" s="8">
        <v>24.310857772827148</v>
      </c>
      <c r="E55" s="7">
        <f>GEOMEAN(C55:D57)</f>
        <v>23.541972955001288</v>
      </c>
      <c r="F55" s="7">
        <v>23.389925003051758</v>
      </c>
      <c r="G55" s="6">
        <f>AVERAGE(F55:F57)</f>
        <v>23.354673385620117</v>
      </c>
      <c r="H55" s="6">
        <f>G55-E55</f>
        <v>-0.18729956938117098</v>
      </c>
      <c r="I55" s="6">
        <f>H55--0.158</f>
        <v>-2.9299569381170981E-2</v>
      </c>
      <c r="J55" s="6">
        <f>2^(-I55)</f>
        <v>1.020516543092632</v>
      </c>
      <c r="L55" s="6" t="s">
        <v>125</v>
      </c>
      <c r="M55" s="7" t="s">
        <v>101</v>
      </c>
      <c r="N55" s="7">
        <v>22.833475112915039</v>
      </c>
      <c r="O55" s="8">
        <v>24.310857772827148</v>
      </c>
      <c r="P55" s="7">
        <f>GEOMEAN(N55:O57)</f>
        <v>23.541972955001288</v>
      </c>
      <c r="Q55" s="8">
        <v>22.259208679199219</v>
      </c>
      <c r="R55" s="6">
        <f>AVERAGE(Q55:Q57)</f>
        <v>22.204031944274902</v>
      </c>
      <c r="S55" s="6">
        <f>R55-P55</f>
        <v>-1.3379410107263858</v>
      </c>
      <c r="T55" s="6">
        <f>S55--1.987</f>
        <v>0.64905898927361427</v>
      </c>
      <c r="U55" s="6">
        <f>2^(-T55)</f>
        <v>0.6376961210286145</v>
      </c>
      <c r="W55" s="6" t="s">
        <v>125</v>
      </c>
      <c r="X55" s="7" t="s">
        <v>101</v>
      </c>
      <c r="Y55" s="7">
        <v>22.833475112915039</v>
      </c>
      <c r="Z55" s="8">
        <v>24.310857772827148</v>
      </c>
      <c r="AA55" s="7">
        <f>GEOMEAN(Y55:Z57)</f>
        <v>23.541972955001288</v>
      </c>
      <c r="AB55" s="8">
        <v>24.50933837890625</v>
      </c>
      <c r="AC55" s="6">
        <f>AVERAGE(AB55:AB57)</f>
        <v>24.393753051757812</v>
      </c>
      <c r="AD55" s="6">
        <f>AC55-AA55</f>
        <v>0.85178009675652433</v>
      </c>
      <c r="AE55" s="6">
        <f>AD55-1.142</f>
        <v>-0.29021990324347557</v>
      </c>
      <c r="AF55" s="6">
        <f>2^(-AE55)</f>
        <v>1.2228266532231538</v>
      </c>
      <c r="AH55" s="6" t="s">
        <v>125</v>
      </c>
      <c r="AI55" s="7" t="s">
        <v>101</v>
      </c>
      <c r="AJ55" s="7">
        <v>22.833475112915039</v>
      </c>
      <c r="AK55" s="8">
        <v>24.310857772827148</v>
      </c>
      <c r="AL55" s="7">
        <f>GEOMEAN(AJ55:AK57)</f>
        <v>23.541972955001288</v>
      </c>
      <c r="AM55" s="8">
        <v>26.252397537231445</v>
      </c>
      <c r="AN55" s="6">
        <f>AVERAGE(AM55:AM57)</f>
        <v>26.13340950012207</v>
      </c>
      <c r="AO55" s="6">
        <f>AN55-AL55</f>
        <v>2.5914365451207821</v>
      </c>
      <c r="AP55" s="6">
        <f>AO55-2.693</f>
        <v>-0.10156345487921792</v>
      </c>
      <c r="AQ55" s="6">
        <f>2^(-AP55)</f>
        <v>1.072935577671583</v>
      </c>
    </row>
    <row r="56" spans="1:43" x14ac:dyDescent="0.2">
      <c r="A56" s="6" t="s">
        <v>126</v>
      </c>
      <c r="B56" s="7" t="s">
        <v>101</v>
      </c>
      <c r="C56" s="7">
        <v>22.712375640869141</v>
      </c>
      <c r="D56" s="8">
        <v>24.396171569824219</v>
      </c>
      <c r="F56" s="7"/>
      <c r="L56" s="6" t="s">
        <v>126</v>
      </c>
      <c r="M56" s="7" t="s">
        <v>101</v>
      </c>
      <c r="N56" s="7">
        <v>22.712375640869141</v>
      </c>
      <c r="O56" s="8">
        <v>24.396171569824219</v>
      </c>
      <c r="Q56" s="8">
        <v>22.148855209350586</v>
      </c>
      <c r="R56" s="6"/>
      <c r="S56" s="6"/>
      <c r="T56" s="6"/>
      <c r="U56" s="6"/>
      <c r="W56" s="6" t="s">
        <v>126</v>
      </c>
      <c r="X56" s="7" t="s">
        <v>101</v>
      </c>
      <c r="Y56" s="7">
        <v>22.712375640869141</v>
      </c>
      <c r="Z56" s="8">
        <v>24.396171569824219</v>
      </c>
      <c r="AB56" s="8">
        <v>24.443582534790039</v>
      </c>
      <c r="AC56" s="6"/>
      <c r="AD56" s="6"/>
      <c r="AE56" s="6"/>
      <c r="AF56" s="6"/>
      <c r="AH56" s="6" t="s">
        <v>126</v>
      </c>
      <c r="AI56" s="7" t="s">
        <v>101</v>
      </c>
      <c r="AJ56" s="7">
        <v>22.712375640869141</v>
      </c>
      <c r="AK56" s="8">
        <v>24.396171569824219</v>
      </c>
      <c r="AM56" s="8">
        <v>26.104700088500977</v>
      </c>
      <c r="AN56" s="6"/>
      <c r="AO56" s="6"/>
      <c r="AP56" s="6"/>
      <c r="AQ56" s="6"/>
    </row>
    <row r="57" spans="1:43" x14ac:dyDescent="0.2">
      <c r="A57" s="6" t="s">
        <v>127</v>
      </c>
      <c r="B57" s="7" t="s">
        <v>101</v>
      </c>
      <c r="C57" s="7">
        <v>22.662281036376953</v>
      </c>
      <c r="D57" s="8">
        <v>24.422885894775391</v>
      </c>
      <c r="F57" s="7">
        <v>23.319421768188477</v>
      </c>
      <c r="G57" s="9"/>
      <c r="L57" s="6" t="s">
        <v>127</v>
      </c>
      <c r="M57" s="7" t="s">
        <v>101</v>
      </c>
      <c r="N57" s="7">
        <v>22.662281036376953</v>
      </c>
      <c r="O57" s="8">
        <v>24.422885894775391</v>
      </c>
      <c r="Q57" s="8"/>
      <c r="R57" s="9"/>
      <c r="S57" s="6"/>
      <c r="T57" s="6"/>
      <c r="U57" s="6"/>
      <c r="W57" s="6" t="s">
        <v>127</v>
      </c>
      <c r="X57" s="7" t="s">
        <v>101</v>
      </c>
      <c r="Y57" s="7">
        <v>22.662281036376953</v>
      </c>
      <c r="Z57" s="8">
        <v>24.422885894775391</v>
      </c>
      <c r="AB57" s="8">
        <v>24.228338241577148</v>
      </c>
      <c r="AC57" s="9"/>
      <c r="AD57" s="6"/>
      <c r="AE57" s="6"/>
      <c r="AF57" s="6"/>
      <c r="AH57" s="6" t="s">
        <v>127</v>
      </c>
      <c r="AI57" s="7" t="s">
        <v>101</v>
      </c>
      <c r="AJ57" s="7">
        <v>22.662281036376953</v>
      </c>
      <c r="AK57" s="8">
        <v>24.422885894775391</v>
      </c>
      <c r="AM57" s="8">
        <v>26.043130874633789</v>
      </c>
      <c r="AN57" s="9"/>
      <c r="AO57" s="6"/>
      <c r="AP57" s="6"/>
      <c r="AQ57" s="6"/>
    </row>
    <row r="58" spans="1:43" x14ac:dyDescent="0.2">
      <c r="A58" s="6" t="s">
        <v>128</v>
      </c>
      <c r="B58" s="7" t="s">
        <v>101</v>
      </c>
      <c r="C58" s="7">
        <v>23.127492904663086</v>
      </c>
      <c r="D58" s="8">
        <v>24.591049194335938</v>
      </c>
      <c r="E58" s="7">
        <f>GEOMEAN(C58:D60)</f>
        <v>23.814624436675981</v>
      </c>
      <c r="F58" s="7"/>
      <c r="G58" s="6">
        <f>AVERAGE(F58:F60)</f>
        <v>23.33271312713623</v>
      </c>
      <c r="H58" s="6">
        <f>G58-E58</f>
        <v>-0.48191130953975048</v>
      </c>
      <c r="I58" s="6">
        <f>H58--0.158</f>
        <v>-0.32391130953975045</v>
      </c>
      <c r="J58" s="6">
        <f>2^(-I58)</f>
        <v>1.251719506153016</v>
      </c>
      <c r="L58" s="6" t="s">
        <v>128</v>
      </c>
      <c r="M58" s="7" t="s">
        <v>101</v>
      </c>
      <c r="N58" s="7">
        <v>23.127492904663086</v>
      </c>
      <c r="O58" s="8">
        <v>24.591049194335938</v>
      </c>
      <c r="P58" s="7">
        <f>GEOMEAN(N58:O60)</f>
        <v>23.814624436675981</v>
      </c>
      <c r="Q58" s="8">
        <v>22.739360809326172</v>
      </c>
      <c r="R58" s="6">
        <f>AVERAGE(Q58:Q60)</f>
        <v>22.780372619628906</v>
      </c>
      <c r="S58" s="6">
        <f>R58-P58</f>
        <v>-1.0342518170470747</v>
      </c>
      <c r="T58" s="6">
        <f>S58--1.987</f>
        <v>0.9527481829529254</v>
      </c>
      <c r="U58" s="6">
        <f>2^(-T58)</f>
        <v>0.51664736484597151</v>
      </c>
      <c r="W58" s="6" t="s">
        <v>128</v>
      </c>
      <c r="X58" s="7" t="s">
        <v>101</v>
      </c>
      <c r="Y58" s="7">
        <v>23.127492904663086</v>
      </c>
      <c r="Z58" s="8">
        <v>24.591049194335938</v>
      </c>
      <c r="AA58" s="7">
        <f>GEOMEAN(Y58:Z60)</f>
        <v>23.814624436675981</v>
      </c>
      <c r="AB58" s="8">
        <v>24.977579116821289</v>
      </c>
      <c r="AC58" s="6">
        <f>AVERAGE(AB58:AB60)</f>
        <v>24.793919881184895</v>
      </c>
      <c r="AD58" s="6">
        <f>AC58-AA58</f>
        <v>0.9792954445089137</v>
      </c>
      <c r="AE58" s="6">
        <f>AD58-1.142</f>
        <v>-0.1627045554910862</v>
      </c>
      <c r="AF58" s="6">
        <f>2^(-AE58)</f>
        <v>1.1193836304929514</v>
      </c>
      <c r="AH58" s="6" t="s">
        <v>128</v>
      </c>
      <c r="AI58" s="7" t="s">
        <v>101</v>
      </c>
      <c r="AJ58" s="7">
        <v>23.127492904663086</v>
      </c>
      <c r="AK58" s="8">
        <v>24.591049194335938</v>
      </c>
      <c r="AL58" s="7">
        <f>GEOMEAN(AJ58:AK60)</f>
        <v>23.814624436675981</v>
      </c>
      <c r="AM58" s="8">
        <v>26.861284255981445</v>
      </c>
      <c r="AN58" s="6">
        <f>AVERAGE(AM58:AM60)</f>
        <v>26.903422037760418</v>
      </c>
      <c r="AO58" s="6">
        <f>AN58-AL58</f>
        <v>3.0887976010844369</v>
      </c>
      <c r="AP58" s="6">
        <f>AO58-2.693</f>
        <v>0.39579760108443685</v>
      </c>
      <c r="AQ58" s="6">
        <f>2^(-AP58)</f>
        <v>0.76006905250946255</v>
      </c>
    </row>
    <row r="59" spans="1:43" x14ac:dyDescent="0.2">
      <c r="A59" s="6" t="s">
        <v>129</v>
      </c>
      <c r="B59" s="7" t="s">
        <v>101</v>
      </c>
      <c r="C59" s="7">
        <v>23.040372848510742</v>
      </c>
      <c r="D59" s="8">
        <v>24.516767501831055</v>
      </c>
      <c r="F59" s="7">
        <v>23.38470458984375</v>
      </c>
      <c r="L59" s="6" t="s">
        <v>129</v>
      </c>
      <c r="M59" s="7" t="s">
        <v>101</v>
      </c>
      <c r="N59" s="7">
        <v>23.040372848510742</v>
      </c>
      <c r="O59" s="8">
        <v>24.516767501831055</v>
      </c>
      <c r="Q59" s="8">
        <v>22.851423263549805</v>
      </c>
      <c r="R59" s="6"/>
      <c r="S59" s="6"/>
      <c r="T59" s="6"/>
      <c r="U59" s="6"/>
      <c r="W59" s="6" t="s">
        <v>129</v>
      </c>
      <c r="X59" s="7" t="s">
        <v>101</v>
      </c>
      <c r="Y59" s="7">
        <v>23.040372848510742</v>
      </c>
      <c r="Z59" s="8">
        <v>24.516767501831055</v>
      </c>
      <c r="AB59" s="8">
        <v>24.472660064697266</v>
      </c>
      <c r="AC59" s="6"/>
      <c r="AD59" s="6"/>
      <c r="AE59" s="6"/>
      <c r="AF59" s="6"/>
      <c r="AH59" s="6" t="s">
        <v>129</v>
      </c>
      <c r="AI59" s="7" t="s">
        <v>101</v>
      </c>
      <c r="AJ59" s="7">
        <v>23.040372848510742</v>
      </c>
      <c r="AK59" s="8">
        <v>24.516767501831055</v>
      </c>
      <c r="AM59" s="8">
        <v>26.791866302490234</v>
      </c>
      <c r="AN59" s="6"/>
      <c r="AO59" s="6"/>
      <c r="AP59" s="6"/>
      <c r="AQ59" s="6"/>
    </row>
    <row r="60" spans="1:43" x14ac:dyDescent="0.2">
      <c r="A60" s="6" t="s">
        <v>130</v>
      </c>
      <c r="B60" s="7" t="s">
        <v>101</v>
      </c>
      <c r="C60" s="7">
        <v>23.141454696655273</v>
      </c>
      <c r="D60" s="8">
        <v>24.53654670715332</v>
      </c>
      <c r="F60" s="7">
        <v>23.280721664428711</v>
      </c>
      <c r="G60" s="9"/>
      <c r="L60" s="6" t="s">
        <v>130</v>
      </c>
      <c r="M60" s="7" t="s">
        <v>101</v>
      </c>
      <c r="N60" s="7">
        <v>23.141454696655273</v>
      </c>
      <c r="O60" s="8">
        <v>24.53654670715332</v>
      </c>
      <c r="Q60" s="8">
        <v>22.750333786010742</v>
      </c>
      <c r="R60" s="9"/>
      <c r="S60" s="6"/>
      <c r="T60" s="6"/>
      <c r="U60" s="6"/>
      <c r="W60" s="6" t="s">
        <v>130</v>
      </c>
      <c r="X60" s="7" t="s">
        <v>101</v>
      </c>
      <c r="Y60" s="7">
        <v>23.141454696655273</v>
      </c>
      <c r="Z60" s="8">
        <v>24.53654670715332</v>
      </c>
      <c r="AB60" s="8">
        <v>24.931520462036133</v>
      </c>
      <c r="AC60" s="9"/>
      <c r="AD60" s="6"/>
      <c r="AE60" s="6"/>
      <c r="AF60" s="6"/>
      <c r="AH60" s="6" t="s">
        <v>130</v>
      </c>
      <c r="AI60" s="7" t="s">
        <v>101</v>
      </c>
      <c r="AJ60" s="7">
        <v>23.141454696655273</v>
      </c>
      <c r="AK60" s="8">
        <v>24.53654670715332</v>
      </c>
      <c r="AM60" s="8">
        <v>27.05711555480957</v>
      </c>
      <c r="AN60" s="9"/>
      <c r="AO60" s="6"/>
      <c r="AP60" s="6"/>
      <c r="AQ60" s="6"/>
    </row>
    <row r="61" spans="1:43" x14ac:dyDescent="0.2">
      <c r="A61" s="6" t="s">
        <v>131</v>
      </c>
      <c r="B61" s="7" t="s">
        <v>101</v>
      </c>
      <c r="C61" s="7">
        <v>22.747264862060547</v>
      </c>
      <c r="D61" s="8">
        <v>24.612649917602539</v>
      </c>
      <c r="E61" s="7">
        <f>GEOMEAN(C61:D63)</f>
        <v>23.652494229232499</v>
      </c>
      <c r="F61" s="7">
        <v>23.198902130126953</v>
      </c>
      <c r="G61" s="6">
        <f>AVERAGE(F61:F63)</f>
        <v>23.191136042277019</v>
      </c>
      <c r="H61" s="6">
        <f>G61-E61</f>
        <v>-0.46135818695547925</v>
      </c>
      <c r="I61" s="6">
        <f>H61--0.158</f>
        <v>-0.30335818695547923</v>
      </c>
      <c r="J61" s="6">
        <f>2^(-I61)</f>
        <v>1.2340135080608206</v>
      </c>
      <c r="L61" s="6" t="s">
        <v>131</v>
      </c>
      <c r="M61" s="7" t="s">
        <v>101</v>
      </c>
      <c r="N61" s="7">
        <v>22.747264862060547</v>
      </c>
      <c r="O61" s="8">
        <v>24.612649917602539</v>
      </c>
      <c r="P61" s="7">
        <f>GEOMEAN(N61:O63)</f>
        <v>23.652494229232499</v>
      </c>
      <c r="Q61" s="8">
        <v>21.799903869628906</v>
      </c>
      <c r="R61" s="6">
        <f>AVERAGE(Q61:Q63)</f>
        <v>21.946627934773762</v>
      </c>
      <c r="S61" s="6">
        <f>R61-P61</f>
        <v>-1.7058662944587368</v>
      </c>
      <c r="T61" s="6">
        <f>S61--1.987</f>
        <v>0.28113370554126327</v>
      </c>
      <c r="U61" s="6">
        <f>2^(-T61)</f>
        <v>0.82294407324716845</v>
      </c>
      <c r="W61" s="6" t="s">
        <v>131</v>
      </c>
      <c r="X61" s="7" t="s">
        <v>101</v>
      </c>
      <c r="Y61" s="7">
        <v>22.747264862060547</v>
      </c>
      <c r="Z61" s="8">
        <v>24.612649917602539</v>
      </c>
      <c r="AA61" s="7">
        <f>GEOMEAN(Y61:Z63)</f>
        <v>23.652494229232499</v>
      </c>
      <c r="AB61" s="8">
        <v>24.024587631225586</v>
      </c>
      <c r="AC61" s="6">
        <f>AVERAGE(AB61:AB63)</f>
        <v>24.045953750610352</v>
      </c>
      <c r="AD61" s="6">
        <f>AC61-AA61</f>
        <v>0.39345952137785289</v>
      </c>
      <c r="AE61" s="6">
        <f>AD61-1.142</f>
        <v>-0.74854047862214701</v>
      </c>
      <c r="AF61" s="6">
        <f>2^(-AE61)</f>
        <v>1.6800922830474452</v>
      </c>
      <c r="AH61" s="6" t="s">
        <v>131</v>
      </c>
      <c r="AI61" s="7" t="s">
        <v>101</v>
      </c>
      <c r="AJ61" s="7">
        <v>22.747264862060547</v>
      </c>
      <c r="AK61" s="8">
        <v>24.612649917602539</v>
      </c>
      <c r="AL61" s="7">
        <f>GEOMEAN(AJ61:AK63)</f>
        <v>23.652494229232499</v>
      </c>
      <c r="AM61" s="8">
        <v>26.280220031738281</v>
      </c>
      <c r="AN61" s="6">
        <f>AVERAGE(AM61:AM63)</f>
        <v>26.218917210896809</v>
      </c>
      <c r="AO61" s="6">
        <f>AN61-AL61</f>
        <v>2.56642298166431</v>
      </c>
      <c r="AP61" s="6">
        <f>AO61-2.693</f>
        <v>-0.12657701833569002</v>
      </c>
      <c r="AQ61" s="6">
        <f>2^(-AP61)</f>
        <v>1.0917004247576065</v>
      </c>
    </row>
    <row r="62" spans="1:43" x14ac:dyDescent="0.2">
      <c r="A62" s="6" t="s">
        <v>132</v>
      </c>
      <c r="B62" s="7" t="s">
        <v>101</v>
      </c>
      <c r="C62" s="7">
        <v>22.708757400512695</v>
      </c>
      <c r="D62" s="8">
        <v>24.568874359130859</v>
      </c>
      <c r="F62" s="7">
        <v>23.225812911987305</v>
      </c>
      <c r="L62" s="6" t="s">
        <v>132</v>
      </c>
      <c r="M62" s="7" t="s">
        <v>101</v>
      </c>
      <c r="N62" s="7">
        <v>22.708757400512695</v>
      </c>
      <c r="O62" s="8">
        <v>24.568874359130859</v>
      </c>
      <c r="Q62" s="8">
        <v>21.975286483764648</v>
      </c>
      <c r="R62" s="6"/>
      <c r="S62" s="6"/>
      <c r="T62" s="6"/>
      <c r="U62" s="6"/>
      <c r="W62" s="6" t="s">
        <v>132</v>
      </c>
      <c r="X62" s="7" t="s">
        <v>101</v>
      </c>
      <c r="Y62" s="7">
        <v>22.708757400512695</v>
      </c>
      <c r="Z62" s="8">
        <v>24.568874359130859</v>
      </c>
      <c r="AB62" s="8">
        <v>24.172691345214844</v>
      </c>
      <c r="AC62" s="6"/>
      <c r="AD62" s="6"/>
      <c r="AE62" s="6"/>
      <c r="AF62" s="6"/>
      <c r="AH62" s="6" t="s">
        <v>132</v>
      </c>
      <c r="AI62" s="7" t="s">
        <v>101</v>
      </c>
      <c r="AJ62" s="7">
        <v>22.708757400512695</v>
      </c>
      <c r="AK62" s="8">
        <v>24.568874359130859</v>
      </c>
      <c r="AM62" s="8">
        <v>26.394344329833984</v>
      </c>
      <c r="AN62" s="6"/>
      <c r="AO62" s="6"/>
      <c r="AP62" s="6"/>
      <c r="AQ62" s="6"/>
    </row>
    <row r="63" spans="1:43" x14ac:dyDescent="0.2">
      <c r="A63" s="6" t="s">
        <v>133</v>
      </c>
      <c r="B63" s="7" t="s">
        <v>101</v>
      </c>
      <c r="C63" s="7">
        <v>22.863544464111328</v>
      </c>
      <c r="D63" s="8">
        <v>24.516130447387695</v>
      </c>
      <c r="F63" s="7">
        <v>23.148693084716797</v>
      </c>
      <c r="G63" s="9"/>
      <c r="L63" s="6" t="s">
        <v>133</v>
      </c>
      <c r="M63" s="7" t="s">
        <v>101</v>
      </c>
      <c r="N63" s="7">
        <v>22.863544464111328</v>
      </c>
      <c r="O63" s="8">
        <v>24.516130447387695</v>
      </c>
      <c r="Q63" s="8">
        <v>22.064693450927734</v>
      </c>
      <c r="R63" s="9"/>
      <c r="S63" s="6"/>
      <c r="T63" s="6"/>
      <c r="U63" s="6"/>
      <c r="W63" s="6" t="s">
        <v>133</v>
      </c>
      <c r="X63" s="7" t="s">
        <v>101</v>
      </c>
      <c r="Y63" s="7">
        <v>22.863544464111328</v>
      </c>
      <c r="Z63" s="8">
        <v>24.516130447387695</v>
      </c>
      <c r="AB63" s="8">
        <v>23.940582275390625</v>
      </c>
      <c r="AC63" s="9"/>
      <c r="AD63" s="6"/>
      <c r="AE63" s="6"/>
      <c r="AF63" s="6"/>
      <c r="AH63" s="6" t="s">
        <v>133</v>
      </c>
      <c r="AI63" s="7" t="s">
        <v>101</v>
      </c>
      <c r="AJ63" s="7">
        <v>22.863544464111328</v>
      </c>
      <c r="AK63" s="8">
        <v>24.516130447387695</v>
      </c>
      <c r="AM63" s="8">
        <v>25.982187271118164</v>
      </c>
      <c r="AN63" s="9"/>
      <c r="AO63" s="6"/>
      <c r="AP63" s="6"/>
      <c r="AQ63" s="6"/>
    </row>
    <row r="64" spans="1:43" x14ac:dyDescent="0.2">
      <c r="A64" s="6" t="s">
        <v>134</v>
      </c>
      <c r="B64" s="7" t="s">
        <v>101</v>
      </c>
      <c r="C64" s="7">
        <v>22.896141052246094</v>
      </c>
      <c r="D64" s="8">
        <v>24.704643249511719</v>
      </c>
      <c r="E64" s="7">
        <f>GEOMEAN(C64:D66)</f>
        <v>23.868920120557412</v>
      </c>
      <c r="F64" s="7">
        <v>22.570785522460938</v>
      </c>
      <c r="G64" s="6">
        <f>AVERAGE(F64:F66)</f>
        <v>22.484590530395508</v>
      </c>
      <c r="H64" s="6">
        <f>G64-E64</f>
        <v>-1.3843295901619044</v>
      </c>
      <c r="I64" s="6">
        <f>H64--0.158</f>
        <v>-1.2263295901619045</v>
      </c>
      <c r="J64" s="6">
        <f>2^(-I64)</f>
        <v>2.339709784261053</v>
      </c>
      <c r="L64" s="6" t="s">
        <v>134</v>
      </c>
      <c r="M64" s="7" t="s">
        <v>101</v>
      </c>
      <c r="N64" s="7">
        <v>22.896141052246094</v>
      </c>
      <c r="O64" s="8">
        <v>24.704643249511719</v>
      </c>
      <c r="P64" s="7">
        <f>GEOMEAN(N64:O66)</f>
        <v>23.868920120557412</v>
      </c>
      <c r="Q64" s="8"/>
      <c r="R64" s="6">
        <f>AVERAGE(Q64:Q66)</f>
        <v>20.949797630310059</v>
      </c>
      <c r="S64" s="6">
        <f>R64-P64</f>
        <v>-2.9191224902473536</v>
      </c>
      <c r="T64" s="6">
        <f>S64--1.987</f>
        <v>-0.9321224902473535</v>
      </c>
      <c r="U64" s="6">
        <f>2^(-T64)</f>
        <v>1.9080810974958446</v>
      </c>
      <c r="W64" s="6" t="s">
        <v>134</v>
      </c>
      <c r="X64" s="7" t="s">
        <v>101</v>
      </c>
      <c r="Y64" s="7">
        <v>22.896141052246094</v>
      </c>
      <c r="Z64" s="8">
        <v>24.704643249511719</v>
      </c>
      <c r="AA64" s="7">
        <f>GEOMEAN(Y64:Z66)</f>
        <v>23.868920120557412</v>
      </c>
      <c r="AB64" s="8">
        <v>23.419862747192383</v>
      </c>
      <c r="AC64" s="6">
        <f>AVERAGE(AB64:AB66)</f>
        <v>23.479918162027996</v>
      </c>
      <c r="AD64" s="6">
        <f>AC64-AA64</f>
        <v>-0.38900195852941621</v>
      </c>
      <c r="AE64" s="6">
        <f>AD64-1.142</f>
        <v>-1.5310019585294161</v>
      </c>
      <c r="AF64" s="6">
        <f>2^(-AE64)</f>
        <v>2.8898647189777602</v>
      </c>
      <c r="AH64" s="6" t="s">
        <v>134</v>
      </c>
      <c r="AI64" s="7" t="s">
        <v>101</v>
      </c>
      <c r="AJ64" s="7">
        <v>22.896141052246094</v>
      </c>
      <c r="AK64" s="8">
        <v>24.704643249511719</v>
      </c>
      <c r="AL64" s="7">
        <f>GEOMEAN(AJ64:AK66)</f>
        <v>23.868920120557412</v>
      </c>
      <c r="AM64" s="8">
        <v>24.751632690429688</v>
      </c>
      <c r="AN64" s="6">
        <f>AVERAGE(AM64:AM66)</f>
        <v>24.701755523681641</v>
      </c>
      <c r="AO64" s="6">
        <f>AN64-AL64</f>
        <v>0.83283540312422843</v>
      </c>
      <c r="AP64" s="6">
        <f>AO64-2.693</f>
        <v>-1.8601645968757716</v>
      </c>
      <c r="AQ64" s="6">
        <f>2^(-AP64)</f>
        <v>3.6304907998298339</v>
      </c>
    </row>
    <row r="65" spans="1:43" x14ac:dyDescent="0.2">
      <c r="A65" s="6" t="s">
        <v>135</v>
      </c>
      <c r="B65" s="7" t="s">
        <v>101</v>
      </c>
      <c r="C65" s="7">
        <v>22.804258346557617</v>
      </c>
      <c r="D65" s="8">
        <v>24.511846542358398</v>
      </c>
      <c r="F65" s="7">
        <v>22.491464614868164</v>
      </c>
      <c r="L65" s="6" t="s">
        <v>135</v>
      </c>
      <c r="M65" s="7" t="s">
        <v>101</v>
      </c>
      <c r="N65" s="7">
        <v>22.804258346557617</v>
      </c>
      <c r="O65" s="8">
        <v>24.511846542358398</v>
      </c>
      <c r="Q65" s="8">
        <v>21.028696060180664</v>
      </c>
      <c r="R65" s="6"/>
      <c r="S65" s="6"/>
      <c r="T65" s="6"/>
      <c r="U65" s="6"/>
      <c r="W65" s="6" t="s">
        <v>135</v>
      </c>
      <c r="X65" s="7" t="s">
        <v>101</v>
      </c>
      <c r="Y65" s="7">
        <v>22.804258346557617</v>
      </c>
      <c r="Z65" s="8">
        <v>24.511846542358398</v>
      </c>
      <c r="AB65" s="8">
        <v>23.242618560791016</v>
      </c>
      <c r="AC65" s="6"/>
      <c r="AD65" s="6"/>
      <c r="AE65" s="6"/>
      <c r="AF65" s="6"/>
      <c r="AH65" s="6" t="s">
        <v>135</v>
      </c>
      <c r="AI65" s="7" t="s">
        <v>101</v>
      </c>
      <c r="AJ65" s="7">
        <v>22.804258346557617</v>
      </c>
      <c r="AK65" s="8">
        <v>24.511846542358398</v>
      </c>
      <c r="AM65" s="8">
        <v>24.645345687866211</v>
      </c>
      <c r="AN65" s="6"/>
      <c r="AO65" s="6"/>
      <c r="AP65" s="6"/>
      <c r="AQ65" s="6"/>
    </row>
    <row r="66" spans="1:43" x14ac:dyDescent="0.2">
      <c r="A66" s="6" t="s">
        <v>136</v>
      </c>
      <c r="B66" s="7" t="s">
        <v>101</v>
      </c>
      <c r="C66" s="7"/>
      <c r="D66" s="8">
        <v>24.503662109375</v>
      </c>
      <c r="F66" s="7">
        <v>22.391521453857422</v>
      </c>
      <c r="G66" s="9"/>
      <c r="L66" s="6" t="s">
        <v>136</v>
      </c>
      <c r="M66" s="7" t="s">
        <v>101</v>
      </c>
      <c r="O66" s="8">
        <v>24.503662109375</v>
      </c>
      <c r="Q66" s="8">
        <v>20.870899200439453</v>
      </c>
      <c r="R66" s="9"/>
      <c r="S66" s="6"/>
      <c r="T66" s="6"/>
      <c r="U66" s="6"/>
      <c r="W66" s="6" t="s">
        <v>136</v>
      </c>
      <c r="X66" s="7" t="s">
        <v>101</v>
      </c>
      <c r="Z66" s="8">
        <v>24.503662109375</v>
      </c>
      <c r="AB66" s="8">
        <v>23.777273178100586</v>
      </c>
      <c r="AC66" s="9"/>
      <c r="AD66" s="6"/>
      <c r="AE66" s="6"/>
      <c r="AF66" s="6"/>
      <c r="AH66" s="6" t="s">
        <v>136</v>
      </c>
      <c r="AI66" s="7" t="s">
        <v>101</v>
      </c>
      <c r="AK66" s="8">
        <v>24.503662109375</v>
      </c>
      <c r="AM66" s="8">
        <v>24.708288192749023</v>
      </c>
      <c r="AN66" s="9"/>
      <c r="AO66" s="6"/>
      <c r="AP66" s="6"/>
      <c r="AQ66" s="6"/>
    </row>
    <row r="67" spans="1:43" x14ac:dyDescent="0.2">
      <c r="A67" s="6" t="s">
        <v>137</v>
      </c>
      <c r="B67" s="7" t="s">
        <v>101</v>
      </c>
      <c r="C67" s="7">
        <v>22.642204284667969</v>
      </c>
      <c r="D67" s="8">
        <v>24.416015625</v>
      </c>
      <c r="E67" s="7">
        <f>GEOMEAN(C67:D69)</f>
        <v>23.556558097126974</v>
      </c>
      <c r="F67" s="7">
        <v>21.906389236450195</v>
      </c>
      <c r="G67" s="6">
        <f>AVERAGE(F67:F69)</f>
        <v>22.051942825317383</v>
      </c>
      <c r="H67" s="6">
        <f>G67-E67</f>
        <v>-1.5046152718095911</v>
      </c>
      <c r="I67" s="6">
        <f>H67--0.158</f>
        <v>-1.3466152718095912</v>
      </c>
      <c r="J67" s="6">
        <f>2^(-I67)</f>
        <v>2.5431477335536585</v>
      </c>
      <c r="L67" s="6" t="s">
        <v>137</v>
      </c>
      <c r="M67" s="7" t="s">
        <v>101</v>
      </c>
      <c r="N67" s="7">
        <v>22.642204284667969</v>
      </c>
      <c r="O67" s="8">
        <v>24.416015625</v>
      </c>
      <c r="P67" s="7">
        <f>GEOMEAN(N67:O69)</f>
        <v>23.556558097126974</v>
      </c>
      <c r="Q67" s="8">
        <v>21.490854263305664</v>
      </c>
      <c r="R67" s="6">
        <f>AVERAGE(Q67:Q69)</f>
        <v>21.768143335978191</v>
      </c>
      <c r="S67" s="6">
        <f>R67-P67</f>
        <v>-1.7884147611487826</v>
      </c>
      <c r="T67" s="6">
        <f>S67--1.987</f>
        <v>0.19858523885121748</v>
      </c>
      <c r="U67" s="6">
        <f>2^(-T67)</f>
        <v>0.87140467671897126</v>
      </c>
      <c r="W67" s="6" t="s">
        <v>137</v>
      </c>
      <c r="X67" s="7" t="s">
        <v>101</v>
      </c>
      <c r="Y67" s="7">
        <v>22.642204284667969</v>
      </c>
      <c r="Z67" s="8">
        <v>24.416015625</v>
      </c>
      <c r="AA67" s="7">
        <f>GEOMEAN(Y67:Z69)</f>
        <v>23.556558097126974</v>
      </c>
      <c r="AB67" s="8">
        <v>23.843725204467773</v>
      </c>
      <c r="AC67" s="6">
        <f>AVERAGE(AB67:AB69)</f>
        <v>23.73409144083659</v>
      </c>
      <c r="AD67" s="6">
        <f>AC67-AA67</f>
        <v>0.17753334370961582</v>
      </c>
      <c r="AE67" s="6">
        <f>AD67-1.142</f>
        <v>-0.96446665629038408</v>
      </c>
      <c r="AF67" s="6">
        <f>2^(-AE67)</f>
        <v>1.951342004980706</v>
      </c>
      <c r="AH67" s="6" t="s">
        <v>137</v>
      </c>
      <c r="AI67" s="7" t="s">
        <v>101</v>
      </c>
      <c r="AJ67" s="7">
        <v>22.642204284667969</v>
      </c>
      <c r="AK67" s="8">
        <v>24.416015625</v>
      </c>
      <c r="AL67" s="7">
        <f>GEOMEAN(AJ67:AK69)</f>
        <v>23.556558097126974</v>
      </c>
      <c r="AM67" s="8">
        <v>25.379743576049805</v>
      </c>
      <c r="AN67" s="6">
        <f>AVERAGE(AM67:AM69)</f>
        <v>25.269994735717773</v>
      </c>
      <c r="AO67" s="6">
        <f>AN67-AL67</f>
        <v>1.7134366385907995</v>
      </c>
      <c r="AP67" s="6">
        <f>AO67-2.693</f>
        <v>-0.97956336140920053</v>
      </c>
      <c r="AQ67" s="6">
        <f>2^(-AP67)</f>
        <v>1.9718685231765425</v>
      </c>
    </row>
    <row r="68" spans="1:43" x14ac:dyDescent="0.2">
      <c r="A68" s="6" t="s">
        <v>138</v>
      </c>
      <c r="B68" s="7" t="s">
        <v>101</v>
      </c>
      <c r="C68" s="7">
        <v>22.599897384643555</v>
      </c>
      <c r="D68" s="8">
        <v>24.583139419555664</v>
      </c>
      <c r="F68" s="7">
        <v>22.185455322265625</v>
      </c>
      <c r="L68" s="6" t="s">
        <v>138</v>
      </c>
      <c r="M68" s="7" t="s">
        <v>101</v>
      </c>
      <c r="N68" s="7">
        <v>22.599897384643555</v>
      </c>
      <c r="O68" s="8">
        <v>24.583139419555664</v>
      </c>
      <c r="Q68" s="8">
        <v>21.855867385864258</v>
      </c>
      <c r="R68" s="6"/>
      <c r="S68" s="6"/>
      <c r="T68" s="6"/>
      <c r="U68" s="6"/>
      <c r="W68" s="6" t="s">
        <v>138</v>
      </c>
      <c r="X68" s="7" t="s">
        <v>101</v>
      </c>
      <c r="Y68" s="7">
        <v>22.599897384643555</v>
      </c>
      <c r="Z68" s="8">
        <v>24.583139419555664</v>
      </c>
      <c r="AB68" s="8">
        <v>23.777065277099609</v>
      </c>
      <c r="AC68" s="6"/>
      <c r="AD68" s="6"/>
      <c r="AE68" s="6"/>
      <c r="AF68" s="6"/>
      <c r="AH68" s="6" t="s">
        <v>138</v>
      </c>
      <c r="AI68" s="7" t="s">
        <v>101</v>
      </c>
      <c r="AJ68" s="7">
        <v>22.599897384643555</v>
      </c>
      <c r="AK68" s="8">
        <v>24.583139419555664</v>
      </c>
      <c r="AM68" s="8">
        <v>25.219810485839844</v>
      </c>
      <c r="AN68" s="6"/>
      <c r="AO68" s="6"/>
      <c r="AP68" s="6"/>
      <c r="AQ68" s="6"/>
    </row>
    <row r="69" spans="1:43" x14ac:dyDescent="0.2">
      <c r="A69" s="6" t="s">
        <v>139</v>
      </c>
      <c r="B69" s="7" t="s">
        <v>101</v>
      </c>
      <c r="C69" s="7">
        <v>22.715177536010742</v>
      </c>
      <c r="D69" s="8">
        <v>24.491622924804688</v>
      </c>
      <c r="F69" s="7">
        <v>22.063983917236328</v>
      </c>
      <c r="G69" s="9"/>
      <c r="L69" s="6" t="s">
        <v>139</v>
      </c>
      <c r="M69" s="7" t="s">
        <v>101</v>
      </c>
      <c r="N69" s="7">
        <v>22.715177536010742</v>
      </c>
      <c r="O69" s="8">
        <v>24.491622924804688</v>
      </c>
      <c r="Q69" s="8">
        <v>21.957708358764648</v>
      </c>
      <c r="R69" s="9"/>
      <c r="S69" s="6"/>
      <c r="T69" s="6"/>
      <c r="U69" s="6"/>
      <c r="W69" s="6" t="s">
        <v>139</v>
      </c>
      <c r="X69" s="7" t="s">
        <v>101</v>
      </c>
      <c r="Y69" s="7">
        <v>22.715177536010742</v>
      </c>
      <c r="Z69" s="8">
        <v>24.491622924804688</v>
      </c>
      <c r="AB69" s="8">
        <v>23.581483840942383</v>
      </c>
      <c r="AC69" s="9"/>
      <c r="AD69" s="6"/>
      <c r="AE69" s="6"/>
      <c r="AF69" s="6"/>
      <c r="AH69" s="6" t="s">
        <v>139</v>
      </c>
      <c r="AI69" s="7" t="s">
        <v>101</v>
      </c>
      <c r="AJ69" s="7">
        <v>22.715177536010742</v>
      </c>
      <c r="AK69" s="8">
        <v>24.491622924804688</v>
      </c>
      <c r="AM69" s="8">
        <v>25.210430145263672</v>
      </c>
      <c r="AN69" s="9"/>
      <c r="AO69" s="6"/>
      <c r="AP69" s="6"/>
      <c r="AQ69" s="6"/>
    </row>
    <row r="70" spans="1:43" x14ac:dyDescent="0.2">
      <c r="A70" s="6" t="s">
        <v>140</v>
      </c>
      <c r="B70" s="7" t="s">
        <v>101</v>
      </c>
      <c r="C70" s="7">
        <v>22.857339859008789</v>
      </c>
      <c r="D70" s="8">
        <v>24.520828247070312</v>
      </c>
      <c r="E70" s="7">
        <f>GEOMEAN(C70:D72)</f>
        <v>23.607375318570622</v>
      </c>
      <c r="F70" s="7">
        <v>23.459499359130859</v>
      </c>
      <c r="G70" s="6">
        <f>AVERAGE(F70:F72)</f>
        <v>23.373748143513996</v>
      </c>
      <c r="H70" s="6">
        <f>G70-E70</f>
        <v>-0.23362717505662545</v>
      </c>
      <c r="I70" s="6">
        <f>H70--0.158</f>
        <v>-7.5627175056625445E-2</v>
      </c>
      <c r="J70" s="6">
        <f>2^(-I70)</f>
        <v>1.0538190574826545</v>
      </c>
      <c r="L70" s="6" t="s">
        <v>140</v>
      </c>
      <c r="M70" s="7" t="s">
        <v>101</v>
      </c>
      <c r="N70" s="7">
        <v>22.857339859008789</v>
      </c>
      <c r="O70" s="8">
        <v>24.520828247070312</v>
      </c>
      <c r="P70" s="7">
        <f>GEOMEAN(N70:O72)</f>
        <v>23.607375318570622</v>
      </c>
      <c r="Q70" s="8">
        <v>21.415386199951172</v>
      </c>
      <c r="R70" s="6">
        <f>AVERAGE(Q70:Q72)</f>
        <v>21.474158604939777</v>
      </c>
      <c r="S70" s="6">
        <f>R70-P70</f>
        <v>-2.1332167136308442</v>
      </c>
      <c r="T70" s="6">
        <f>S70--1.987</f>
        <v>-0.1462167136308441</v>
      </c>
      <c r="U70" s="6">
        <f>2^(-T70)</f>
        <v>1.1066635774593099</v>
      </c>
      <c r="W70" s="6" t="s">
        <v>140</v>
      </c>
      <c r="X70" s="7" t="s">
        <v>101</v>
      </c>
      <c r="Y70" s="7">
        <v>22.857339859008789</v>
      </c>
      <c r="Z70" s="8">
        <v>24.520828247070312</v>
      </c>
      <c r="AA70" s="7">
        <f>GEOMEAN(Y70:Z72)</f>
        <v>23.607375318570622</v>
      </c>
      <c r="AB70" s="8">
        <v>23.883419036865234</v>
      </c>
      <c r="AC70" s="6">
        <f>AVERAGE(AB70:AB72)</f>
        <v>23.920659065246582</v>
      </c>
      <c r="AD70" s="6">
        <f>AC70-AA70</f>
        <v>0.31328374667596037</v>
      </c>
      <c r="AE70" s="6">
        <f>AD70-1.142</f>
        <v>-0.82871625332403953</v>
      </c>
      <c r="AF70" s="6">
        <f>2^(-AE70)</f>
        <v>1.7761042363314474</v>
      </c>
      <c r="AH70" s="6" t="s">
        <v>140</v>
      </c>
      <c r="AI70" s="7" t="s">
        <v>101</v>
      </c>
      <c r="AJ70" s="7">
        <v>22.857339859008789</v>
      </c>
      <c r="AK70" s="8">
        <v>24.520828247070312</v>
      </c>
      <c r="AL70" s="7">
        <f>GEOMEAN(AJ70:AK72)</f>
        <v>23.607375318570622</v>
      </c>
      <c r="AM70" s="8">
        <v>25.339061737060547</v>
      </c>
      <c r="AN70" s="6">
        <f>AVERAGE(AM70:AM72)</f>
        <v>25.246489206949871</v>
      </c>
      <c r="AO70" s="6">
        <f>AN70-AL70</f>
        <v>1.6391138883792493</v>
      </c>
      <c r="AP70" s="6">
        <f>AO70-2.693</f>
        <v>-1.0538861116207507</v>
      </c>
      <c r="AQ70" s="6">
        <f>2^(-AP70)</f>
        <v>2.076114643201906</v>
      </c>
    </row>
    <row r="71" spans="1:43" x14ac:dyDescent="0.2">
      <c r="A71" s="6" t="s">
        <v>141</v>
      </c>
      <c r="B71" s="7" t="s">
        <v>101</v>
      </c>
      <c r="C71" s="7">
        <v>22.668947219848633</v>
      </c>
      <c r="D71" s="8">
        <v>24.452533721923828</v>
      </c>
      <c r="F71" s="7">
        <v>23.295509338378906</v>
      </c>
      <c r="L71" s="6" t="s">
        <v>141</v>
      </c>
      <c r="M71" s="7" t="s">
        <v>101</v>
      </c>
      <c r="N71" s="7">
        <v>22.668947219848633</v>
      </c>
      <c r="O71" s="8">
        <v>24.452533721923828</v>
      </c>
      <c r="Q71" s="8">
        <v>21.583457946777344</v>
      </c>
      <c r="R71" s="6"/>
      <c r="S71" s="6"/>
      <c r="T71" s="6"/>
      <c r="U71" s="6"/>
      <c r="W71" s="6" t="s">
        <v>141</v>
      </c>
      <c r="X71" s="7" t="s">
        <v>101</v>
      </c>
      <c r="Y71" s="7">
        <v>22.668947219848633</v>
      </c>
      <c r="Z71" s="8">
        <v>24.452533721923828</v>
      </c>
      <c r="AB71" s="8">
        <v>23.95789909362793</v>
      </c>
      <c r="AC71" s="6"/>
      <c r="AD71" s="6"/>
      <c r="AE71" s="6"/>
      <c r="AF71" s="6"/>
      <c r="AH71" s="6" t="s">
        <v>141</v>
      </c>
      <c r="AI71" s="7" t="s">
        <v>101</v>
      </c>
      <c r="AJ71" s="7">
        <v>22.668947219848633</v>
      </c>
      <c r="AK71" s="8">
        <v>24.452533721923828</v>
      </c>
      <c r="AM71" s="8">
        <v>25.160886764526367</v>
      </c>
      <c r="AN71" s="6"/>
      <c r="AO71" s="6"/>
      <c r="AP71" s="6"/>
      <c r="AQ71" s="6"/>
    </row>
    <row r="72" spans="1:43" x14ac:dyDescent="0.2">
      <c r="A72" s="6" t="s">
        <v>142</v>
      </c>
      <c r="B72" s="7" t="s">
        <v>101</v>
      </c>
      <c r="C72" s="7">
        <v>22.871248245239258</v>
      </c>
      <c r="D72" s="8">
        <v>24.360170364379883</v>
      </c>
      <c r="F72" s="7">
        <v>23.366235733032227</v>
      </c>
      <c r="G72" s="9"/>
      <c r="L72" s="6" t="s">
        <v>142</v>
      </c>
      <c r="M72" s="7" t="s">
        <v>101</v>
      </c>
      <c r="N72" s="7">
        <v>22.871248245239258</v>
      </c>
      <c r="O72" s="8">
        <v>24.360170364379883</v>
      </c>
      <c r="Q72" s="8">
        <v>21.42363166809082</v>
      </c>
      <c r="R72" s="9"/>
      <c r="S72" s="6"/>
      <c r="T72" s="6"/>
      <c r="U72" s="6"/>
      <c r="W72" s="6" t="s">
        <v>142</v>
      </c>
      <c r="X72" s="7" t="s">
        <v>101</v>
      </c>
      <c r="Y72" s="7">
        <v>22.871248245239258</v>
      </c>
      <c r="Z72" s="8">
        <v>24.360170364379883</v>
      </c>
      <c r="AB72" s="8"/>
      <c r="AC72" s="9"/>
      <c r="AD72" s="6"/>
      <c r="AE72" s="6"/>
      <c r="AF72" s="6"/>
      <c r="AH72" s="6" t="s">
        <v>142</v>
      </c>
      <c r="AI72" s="7" t="s">
        <v>101</v>
      </c>
      <c r="AJ72" s="7">
        <v>22.871248245239258</v>
      </c>
      <c r="AK72" s="8">
        <v>24.360170364379883</v>
      </c>
      <c r="AM72" s="8">
        <v>25.239519119262695</v>
      </c>
      <c r="AN72" s="9"/>
      <c r="AO72" s="6"/>
      <c r="AP72" s="6"/>
      <c r="AQ72" s="6"/>
    </row>
    <row r="73" spans="1:43" x14ac:dyDescent="0.2">
      <c r="A73" s="6" t="s">
        <v>143</v>
      </c>
      <c r="B73" s="7" t="s">
        <v>144</v>
      </c>
      <c r="C73" s="7"/>
      <c r="D73" s="8">
        <v>24.358057022094727</v>
      </c>
      <c r="E73" s="7">
        <f>GEOMEAN(C73:D75)</f>
        <v>23.774792773703599</v>
      </c>
      <c r="F73" s="7">
        <v>23.00074577331543</v>
      </c>
      <c r="G73" s="6">
        <f>AVERAGE(F73:F75)</f>
        <v>23.068711598714192</v>
      </c>
      <c r="H73" s="6">
        <f>G73-E73</f>
        <v>-0.70608117498940715</v>
      </c>
      <c r="I73" s="6">
        <f>H73--0.158</f>
        <v>-0.54808117498940712</v>
      </c>
      <c r="J73" s="6">
        <f>2^(-I73)</f>
        <v>1.4621397151532227</v>
      </c>
      <c r="L73" s="6" t="s">
        <v>143</v>
      </c>
      <c r="M73" s="7" t="s">
        <v>144</v>
      </c>
      <c r="O73" s="8">
        <v>24.358057022094727</v>
      </c>
      <c r="P73" s="7">
        <f>GEOMEAN(N73:O75)</f>
        <v>23.774792773703599</v>
      </c>
      <c r="Q73" s="8">
        <v>21.873861312866211</v>
      </c>
      <c r="R73" s="6">
        <f>AVERAGE(Q73:Q75)</f>
        <v>21.868298848470051</v>
      </c>
      <c r="S73" s="6">
        <f>R73-P73</f>
        <v>-1.9064939252335478</v>
      </c>
      <c r="T73" s="6">
        <f>S73--1.987</f>
        <v>8.0506074766452329E-2</v>
      </c>
      <c r="U73" s="6">
        <f>2^(-T73)</f>
        <v>0.94572584275779004</v>
      </c>
      <c r="W73" s="6" t="s">
        <v>143</v>
      </c>
      <c r="X73" s="7" t="s">
        <v>144</v>
      </c>
      <c r="Z73" s="8">
        <v>24.358057022094727</v>
      </c>
      <c r="AA73" s="7">
        <f>GEOMEAN(Y73:Z75)</f>
        <v>23.774792773703599</v>
      </c>
      <c r="AB73" s="8">
        <v>24.039430618286133</v>
      </c>
      <c r="AC73" s="6">
        <f>AVERAGE(AB73:AB75)</f>
        <v>24.031678517659504</v>
      </c>
      <c r="AD73" s="6">
        <f>AC73-AA73</f>
        <v>0.25688574395590535</v>
      </c>
      <c r="AE73" s="6">
        <f>AD73-1.142</f>
        <v>-0.88511425604409455</v>
      </c>
      <c r="AF73" s="6">
        <f>2^(-AE73)</f>
        <v>1.8469108840920043</v>
      </c>
      <c r="AH73" s="6" t="s">
        <v>143</v>
      </c>
      <c r="AI73" s="7" t="s">
        <v>144</v>
      </c>
      <c r="AK73" s="8">
        <v>24.358057022094727</v>
      </c>
      <c r="AL73" s="7">
        <f>GEOMEAN(AJ73:AK75)</f>
        <v>23.774792773703599</v>
      </c>
      <c r="AM73" s="8">
        <v>26.421886444091797</v>
      </c>
      <c r="AN73" s="6">
        <f>AVERAGE(AM73:AM75)</f>
        <v>26.055955251057942</v>
      </c>
      <c r="AO73" s="6">
        <f>AN73-AL73</f>
        <v>2.2811624773543429</v>
      </c>
      <c r="AP73" s="6">
        <f>AO73-2.693</f>
        <v>-0.41183752264565721</v>
      </c>
      <c r="AQ73" s="6">
        <f>2^(-AP73)</f>
        <v>1.3303792043795257</v>
      </c>
    </row>
    <row r="74" spans="1:43" x14ac:dyDescent="0.2">
      <c r="A74" s="6" t="s">
        <v>145</v>
      </c>
      <c r="B74" s="7" t="s">
        <v>144</v>
      </c>
      <c r="C74" s="7">
        <v>23.037319183349609</v>
      </c>
      <c r="D74" s="8">
        <v>24.269025802612305</v>
      </c>
      <c r="F74" s="7">
        <v>23.136974334716797</v>
      </c>
      <c r="L74" s="6" t="s">
        <v>145</v>
      </c>
      <c r="M74" s="7" t="s">
        <v>144</v>
      </c>
      <c r="N74" s="7">
        <v>23.037319183349609</v>
      </c>
      <c r="O74" s="8">
        <v>24.269025802612305</v>
      </c>
      <c r="Q74" s="8">
        <v>21.534631729125977</v>
      </c>
      <c r="R74" s="6"/>
      <c r="S74" s="6"/>
      <c r="T74" s="6"/>
      <c r="U74" s="6"/>
      <c r="W74" s="6" t="s">
        <v>145</v>
      </c>
      <c r="X74" s="7" t="s">
        <v>144</v>
      </c>
      <c r="Y74" s="7">
        <v>23.037319183349609</v>
      </c>
      <c r="Z74" s="8">
        <v>24.269025802612305</v>
      </c>
      <c r="AB74" s="8">
        <v>23.976812362670898</v>
      </c>
      <c r="AC74" s="6"/>
      <c r="AD74" s="6"/>
      <c r="AE74" s="6"/>
      <c r="AF74" s="6"/>
      <c r="AH74" s="6" t="s">
        <v>145</v>
      </c>
      <c r="AI74" s="7" t="s">
        <v>144</v>
      </c>
      <c r="AJ74" s="7">
        <v>23.037319183349609</v>
      </c>
      <c r="AK74" s="8">
        <v>24.269025802612305</v>
      </c>
      <c r="AM74" s="8">
        <v>25.927936553955078</v>
      </c>
      <c r="AN74" s="6"/>
      <c r="AO74" s="6"/>
      <c r="AP74" s="6"/>
      <c r="AQ74" s="6"/>
    </row>
    <row r="75" spans="1:43" x14ac:dyDescent="0.2">
      <c r="A75" s="6" t="s">
        <v>146</v>
      </c>
      <c r="B75" s="7" t="s">
        <v>144</v>
      </c>
      <c r="C75" s="7">
        <v>22.968751907348633</v>
      </c>
      <c r="D75" s="8">
        <v>24.283952713012695</v>
      </c>
      <c r="F75" s="7">
        <v>23.068414688110352</v>
      </c>
      <c r="G75" s="9"/>
      <c r="L75" s="6" t="s">
        <v>146</v>
      </c>
      <c r="M75" s="7" t="s">
        <v>144</v>
      </c>
      <c r="N75" s="7">
        <v>22.968751907348633</v>
      </c>
      <c r="O75" s="8">
        <v>24.283952713012695</v>
      </c>
      <c r="Q75" s="8">
        <v>22.196403503417969</v>
      </c>
      <c r="R75" s="9"/>
      <c r="S75" s="6"/>
      <c r="T75" s="6"/>
      <c r="U75" s="6"/>
      <c r="W75" s="6" t="s">
        <v>146</v>
      </c>
      <c r="X75" s="7" t="s">
        <v>144</v>
      </c>
      <c r="Y75" s="7">
        <v>22.968751907348633</v>
      </c>
      <c r="Z75" s="8">
        <v>24.283952713012695</v>
      </c>
      <c r="AB75" s="8">
        <v>24.078792572021484</v>
      </c>
      <c r="AC75" s="9"/>
      <c r="AD75" s="6"/>
      <c r="AE75" s="6"/>
      <c r="AF75" s="6"/>
      <c r="AH75" s="6" t="s">
        <v>146</v>
      </c>
      <c r="AI75" s="7" t="s">
        <v>144</v>
      </c>
      <c r="AJ75" s="7">
        <v>22.968751907348633</v>
      </c>
      <c r="AK75" s="8">
        <v>24.283952713012695</v>
      </c>
      <c r="AM75" s="8">
        <v>25.818042755126953</v>
      </c>
      <c r="AN75" s="9"/>
      <c r="AO75" s="6"/>
      <c r="AP75" s="6"/>
      <c r="AQ75" s="6"/>
    </row>
    <row r="76" spans="1:43" x14ac:dyDescent="0.2">
      <c r="A76" s="6" t="s">
        <v>147</v>
      </c>
      <c r="B76" s="7" t="s">
        <v>144</v>
      </c>
      <c r="C76" s="7">
        <v>22.796480178833008</v>
      </c>
      <c r="D76" s="8">
        <v>24.261173248291016</v>
      </c>
      <c r="E76" s="7">
        <f>GEOMEAN(C76:D78)</f>
        <v>23.545795711507093</v>
      </c>
      <c r="F76" s="7">
        <v>22.721973419189453</v>
      </c>
      <c r="G76" s="6">
        <f>AVERAGE(F76:F78)</f>
        <v>22.686920166015625</v>
      </c>
      <c r="H76" s="6">
        <f>G76-E76</f>
        <v>-0.85887554549146827</v>
      </c>
      <c r="I76" s="6">
        <f>H76--0.158</f>
        <v>-0.70087554549146824</v>
      </c>
      <c r="J76" s="6">
        <f>2^(-I76)</f>
        <v>1.6254909744671946</v>
      </c>
      <c r="L76" s="6" t="s">
        <v>147</v>
      </c>
      <c r="M76" s="7" t="s">
        <v>144</v>
      </c>
      <c r="N76" s="7">
        <v>22.796480178833008</v>
      </c>
      <c r="O76" s="8">
        <v>24.261173248291016</v>
      </c>
      <c r="P76" s="7">
        <f>GEOMEAN(N76:O78)</f>
        <v>23.545795711507093</v>
      </c>
      <c r="Q76" s="8">
        <v>22.864412307739258</v>
      </c>
      <c r="R76" s="6">
        <f>AVERAGE(Q76:Q78)</f>
        <v>22.881702423095703</v>
      </c>
      <c r="S76" s="6">
        <f>R76-P76</f>
        <v>-0.66409328841139015</v>
      </c>
      <c r="T76" s="6">
        <f>S76--1.987</f>
        <v>1.32290671158861</v>
      </c>
      <c r="U76" s="6">
        <f>2^(-T76)</f>
        <v>0.3997287618413401</v>
      </c>
      <c r="W76" s="6" t="s">
        <v>147</v>
      </c>
      <c r="X76" s="7" t="s">
        <v>144</v>
      </c>
      <c r="Y76" s="7">
        <v>22.796480178833008</v>
      </c>
      <c r="Z76" s="8">
        <v>24.261173248291016</v>
      </c>
      <c r="AA76" s="7">
        <f>GEOMEAN(Y76:Z78)</f>
        <v>23.545795711507093</v>
      </c>
      <c r="AB76" s="8">
        <v>24.784900665283203</v>
      </c>
      <c r="AC76" s="6">
        <f>AVERAGE(AB76:AB78)</f>
        <v>24.740203857421875</v>
      </c>
      <c r="AD76" s="6">
        <f>AC76-AA76</f>
        <v>1.1944081459147817</v>
      </c>
      <c r="AE76" s="6">
        <f>AD76-1.142</f>
        <v>5.2408145914781823E-2</v>
      </c>
      <c r="AF76" s="6">
        <f>2^(-AE76)</f>
        <v>0.96432533334870496</v>
      </c>
      <c r="AH76" s="6" t="s">
        <v>147</v>
      </c>
      <c r="AI76" s="7" t="s">
        <v>144</v>
      </c>
      <c r="AJ76" s="7">
        <v>22.796480178833008</v>
      </c>
      <c r="AK76" s="8">
        <v>24.261173248291016</v>
      </c>
      <c r="AL76" s="7">
        <f>GEOMEAN(AJ76:AK78)</f>
        <v>23.545795711507093</v>
      </c>
      <c r="AM76" s="8">
        <v>27.017080307006836</v>
      </c>
      <c r="AN76" s="6">
        <f>AVERAGE(AM76:AM78)</f>
        <v>27.036752700805664</v>
      </c>
      <c r="AO76" s="6">
        <f>AN76-AL76</f>
        <v>3.4909569892985708</v>
      </c>
      <c r="AP76" s="6">
        <f>AO76-2.693</f>
        <v>0.79795698929857073</v>
      </c>
      <c r="AQ76" s="6">
        <f>2^(-AP76)</f>
        <v>0.57516309361116824</v>
      </c>
    </row>
    <row r="77" spans="1:43" x14ac:dyDescent="0.2">
      <c r="A77" s="6" t="s">
        <v>148</v>
      </c>
      <c r="B77" s="7" t="s">
        <v>144</v>
      </c>
      <c r="C77" s="7">
        <v>22.720258712768555</v>
      </c>
      <c r="D77" s="8">
        <v>24.404996871948242</v>
      </c>
      <c r="F77" s="7">
        <v>22.601917266845703</v>
      </c>
      <c r="L77" s="6" t="s">
        <v>148</v>
      </c>
      <c r="M77" s="7" t="s">
        <v>144</v>
      </c>
      <c r="N77" s="7">
        <v>22.720258712768555</v>
      </c>
      <c r="O77" s="8">
        <v>24.404996871948242</v>
      </c>
      <c r="Q77" s="8"/>
      <c r="R77" s="6"/>
      <c r="S77" s="6"/>
      <c r="T77" s="6"/>
      <c r="U77" s="6"/>
      <c r="W77" s="6" t="s">
        <v>148</v>
      </c>
      <c r="X77" s="7" t="s">
        <v>144</v>
      </c>
      <c r="Y77" s="7">
        <v>22.720258712768555</v>
      </c>
      <c r="Z77" s="8">
        <v>24.404996871948242</v>
      </c>
      <c r="AB77" s="8">
        <v>24.910341262817383</v>
      </c>
      <c r="AC77" s="6"/>
      <c r="AD77" s="6"/>
      <c r="AE77" s="6"/>
      <c r="AF77" s="6"/>
      <c r="AH77" s="6" t="s">
        <v>148</v>
      </c>
      <c r="AI77" s="7" t="s">
        <v>144</v>
      </c>
      <c r="AJ77" s="7">
        <v>22.720258712768555</v>
      </c>
      <c r="AK77" s="8">
        <v>24.404996871948242</v>
      </c>
      <c r="AM77" s="8">
        <v>26.948219299316406</v>
      </c>
      <c r="AN77" s="6"/>
      <c r="AO77" s="6"/>
      <c r="AP77" s="6"/>
      <c r="AQ77" s="6"/>
    </row>
    <row r="78" spans="1:43" x14ac:dyDescent="0.2">
      <c r="A78" s="6" t="s">
        <v>149</v>
      </c>
      <c r="B78" s="7" t="s">
        <v>144</v>
      </c>
      <c r="C78" s="7">
        <v>22.958696365356445</v>
      </c>
      <c r="D78" s="8">
        <v>24.202564239501953</v>
      </c>
      <c r="F78" s="7">
        <v>22.736869812011719</v>
      </c>
      <c r="G78" s="9"/>
      <c r="L78" s="6" t="s">
        <v>149</v>
      </c>
      <c r="M78" s="7" t="s">
        <v>144</v>
      </c>
      <c r="N78" s="7">
        <v>22.958696365356445</v>
      </c>
      <c r="O78" s="8">
        <v>24.202564239501953</v>
      </c>
      <c r="Q78" s="8">
        <v>22.898992538452148</v>
      </c>
      <c r="R78" s="9"/>
      <c r="S78" s="6"/>
      <c r="T78" s="6"/>
      <c r="U78" s="6"/>
      <c r="W78" s="6" t="s">
        <v>149</v>
      </c>
      <c r="X78" s="7" t="s">
        <v>144</v>
      </c>
      <c r="Y78" s="7">
        <v>22.958696365356445</v>
      </c>
      <c r="Z78" s="8">
        <v>24.202564239501953</v>
      </c>
      <c r="AB78" s="8">
        <v>24.525369644165039</v>
      </c>
      <c r="AC78" s="9"/>
      <c r="AD78" s="6"/>
      <c r="AE78" s="6"/>
      <c r="AF78" s="6"/>
      <c r="AH78" s="6" t="s">
        <v>149</v>
      </c>
      <c r="AI78" s="7" t="s">
        <v>144</v>
      </c>
      <c r="AJ78" s="7">
        <v>22.958696365356445</v>
      </c>
      <c r="AK78" s="8">
        <v>24.202564239501953</v>
      </c>
      <c r="AM78" s="8">
        <v>27.14495849609375</v>
      </c>
      <c r="AN78" s="9"/>
      <c r="AO78" s="6"/>
      <c r="AP78" s="6"/>
      <c r="AQ78" s="6"/>
    </row>
    <row r="79" spans="1:43" x14ac:dyDescent="0.2">
      <c r="A79" s="6" t="s">
        <v>150</v>
      </c>
      <c r="B79" s="7" t="s">
        <v>144</v>
      </c>
      <c r="C79" s="7">
        <v>22.287815093994141</v>
      </c>
      <c r="D79" s="8">
        <v>24.131139755249023</v>
      </c>
      <c r="E79" s="7">
        <f>GEOMEAN(C79:D81)</f>
        <v>23.167616083022647</v>
      </c>
      <c r="F79" s="7">
        <v>25.095626831054688</v>
      </c>
      <c r="G79" s="6">
        <f>AVERAGE(F79:F81)</f>
        <v>25.023780186971027</v>
      </c>
      <c r="H79" s="6">
        <f>G79-E79</f>
        <v>1.8561641039483803</v>
      </c>
      <c r="I79" s="6">
        <f>H79--0.158</f>
        <v>2.0141641039483802</v>
      </c>
      <c r="J79" s="6">
        <f>2^(-I79)</f>
        <v>0.24755755715783084</v>
      </c>
      <c r="L79" s="6" t="s">
        <v>150</v>
      </c>
      <c r="M79" s="7" t="s">
        <v>144</v>
      </c>
      <c r="N79" s="7">
        <v>22.287815093994141</v>
      </c>
      <c r="O79" s="8">
        <v>24.131139755249023</v>
      </c>
      <c r="P79" s="7">
        <f>GEOMEAN(N79:O81)</f>
        <v>23.167616083022647</v>
      </c>
      <c r="Q79" s="8">
        <v>24.356706619262695</v>
      </c>
      <c r="R79" s="6">
        <f>AVERAGE(Q79:Q81)</f>
        <v>24.39305814107259</v>
      </c>
      <c r="S79" s="6">
        <f>R79-P79</f>
        <v>1.2254420580499428</v>
      </c>
      <c r="T79" s="6">
        <f>S79--1.987</f>
        <v>3.2124420580499429</v>
      </c>
      <c r="U79" s="6">
        <f>2^(-T79)</f>
        <v>0.10788438276376895</v>
      </c>
      <c r="W79" s="6" t="s">
        <v>150</v>
      </c>
      <c r="X79" s="7" t="s">
        <v>144</v>
      </c>
      <c r="Y79" s="7">
        <v>22.287815093994141</v>
      </c>
      <c r="Z79" s="8">
        <v>24.131139755249023</v>
      </c>
      <c r="AA79" s="7">
        <f>GEOMEAN(Y79:Z81)</f>
        <v>23.167616083022647</v>
      </c>
      <c r="AB79" s="8">
        <v>26.864341735839844</v>
      </c>
      <c r="AC79" s="6">
        <f>AVERAGE(AB79:AB81)</f>
        <v>26.812336603800457</v>
      </c>
      <c r="AD79" s="6">
        <f>AC79-AA79</f>
        <v>3.6447205207778097</v>
      </c>
      <c r="AE79" s="6">
        <f>AD79-1.142</f>
        <v>2.5027205207778098</v>
      </c>
      <c r="AF79" s="6">
        <f>2^(-AE79)</f>
        <v>0.1764436578223906</v>
      </c>
      <c r="AH79" s="6" t="s">
        <v>150</v>
      </c>
      <c r="AI79" s="7" t="s">
        <v>144</v>
      </c>
      <c r="AJ79" s="7">
        <v>22.287815093994141</v>
      </c>
      <c r="AK79" s="8">
        <v>24.131139755249023</v>
      </c>
      <c r="AL79" s="7">
        <f>GEOMEAN(AJ79:AK81)</f>
        <v>23.167616083022647</v>
      </c>
      <c r="AM79" s="8">
        <v>27.499591827392578</v>
      </c>
      <c r="AN79" s="6">
        <f>AVERAGE(AM79:AM81)</f>
        <v>27.514990488688152</v>
      </c>
      <c r="AO79" s="6">
        <f>AN79-AL79</f>
        <v>4.347374405665505</v>
      </c>
      <c r="AP79" s="6">
        <f>AO79-2.693</f>
        <v>1.654374405665505</v>
      </c>
      <c r="AQ79" s="6">
        <f>2^(-AP79)</f>
        <v>0.31767546905191818</v>
      </c>
    </row>
    <row r="80" spans="1:43" x14ac:dyDescent="0.2">
      <c r="A80" s="6" t="s">
        <v>151</v>
      </c>
      <c r="B80" s="7" t="s">
        <v>144</v>
      </c>
      <c r="C80" s="7">
        <v>22.237556457519531</v>
      </c>
      <c r="D80" s="8">
        <v>24.025096893310547</v>
      </c>
      <c r="F80" s="7">
        <v>25.036333084106445</v>
      </c>
      <c r="L80" s="6" t="s">
        <v>151</v>
      </c>
      <c r="M80" s="7" t="s">
        <v>144</v>
      </c>
      <c r="N80" s="7">
        <v>22.237556457519531</v>
      </c>
      <c r="O80" s="8">
        <v>24.025096893310547</v>
      </c>
      <c r="Q80" s="8">
        <v>24.555719375610352</v>
      </c>
      <c r="R80" s="6"/>
      <c r="S80" s="6"/>
      <c r="T80" s="6"/>
      <c r="U80" s="6"/>
      <c r="W80" s="6" t="s">
        <v>151</v>
      </c>
      <c r="X80" s="7" t="s">
        <v>144</v>
      </c>
      <c r="Y80" s="7">
        <v>22.237556457519531</v>
      </c>
      <c r="Z80" s="8">
        <v>24.025096893310547</v>
      </c>
      <c r="AB80" s="8">
        <v>26.805791854858398</v>
      </c>
      <c r="AC80" s="6"/>
      <c r="AD80" s="6"/>
      <c r="AE80" s="6"/>
      <c r="AF80" s="6"/>
      <c r="AH80" s="6" t="s">
        <v>151</v>
      </c>
      <c r="AI80" s="7" t="s">
        <v>144</v>
      </c>
      <c r="AJ80" s="7">
        <v>22.237556457519531</v>
      </c>
      <c r="AK80" s="8">
        <v>24.025096893310547</v>
      </c>
      <c r="AM80" s="8">
        <v>27.540298461914062</v>
      </c>
      <c r="AN80" s="6"/>
      <c r="AO80" s="6"/>
      <c r="AP80" s="6"/>
      <c r="AQ80" s="6"/>
    </row>
    <row r="81" spans="1:43" x14ac:dyDescent="0.2">
      <c r="A81" s="6" t="s">
        <v>152</v>
      </c>
      <c r="B81" s="7" t="s">
        <v>144</v>
      </c>
      <c r="C81" s="7">
        <v>22.248746871948242</v>
      </c>
      <c r="D81" s="8">
        <v>24.187166213989258</v>
      </c>
      <c r="F81" s="7">
        <v>24.939380645751953</v>
      </c>
      <c r="G81" s="9"/>
      <c r="L81" s="6" t="s">
        <v>152</v>
      </c>
      <c r="M81" s="7" t="s">
        <v>144</v>
      </c>
      <c r="N81" s="7">
        <v>22.248746871948242</v>
      </c>
      <c r="O81" s="8">
        <v>24.187166213989258</v>
      </c>
      <c r="Q81" s="8">
        <v>24.266748428344727</v>
      </c>
      <c r="R81" s="9"/>
      <c r="S81" s="6"/>
      <c r="T81" s="6"/>
      <c r="U81" s="6"/>
      <c r="W81" s="6" t="s">
        <v>152</v>
      </c>
      <c r="X81" s="7" t="s">
        <v>144</v>
      </c>
      <c r="Y81" s="7">
        <v>22.248746871948242</v>
      </c>
      <c r="Z81" s="8">
        <v>24.187166213989258</v>
      </c>
      <c r="AB81" s="8">
        <v>26.766876220703125</v>
      </c>
      <c r="AC81" s="9"/>
      <c r="AD81" s="6"/>
      <c r="AE81" s="6"/>
      <c r="AF81" s="6"/>
      <c r="AH81" s="6" t="s">
        <v>152</v>
      </c>
      <c r="AI81" s="7" t="s">
        <v>144</v>
      </c>
      <c r="AJ81" s="7">
        <v>22.248746871948242</v>
      </c>
      <c r="AK81" s="8">
        <v>24.187166213989258</v>
      </c>
      <c r="AM81" s="8">
        <v>27.505081176757812</v>
      </c>
      <c r="AN81" s="9"/>
      <c r="AO81" s="6"/>
      <c r="AP81" s="6"/>
      <c r="AQ81" s="6"/>
    </row>
    <row r="82" spans="1:43" x14ac:dyDescent="0.2">
      <c r="A82" s="6" t="s">
        <v>153</v>
      </c>
      <c r="B82" s="7" t="s">
        <v>144</v>
      </c>
      <c r="C82" s="7">
        <v>22.291875839233398</v>
      </c>
      <c r="D82" s="8">
        <v>24.236928939819336</v>
      </c>
      <c r="E82" s="7">
        <f>GEOMEAN(C82:D84)</f>
        <v>23.337480308546759</v>
      </c>
      <c r="F82" s="7">
        <v>23.708974838256836</v>
      </c>
      <c r="G82" s="6">
        <f>AVERAGE(F82:F84)</f>
        <v>23.721817652384441</v>
      </c>
      <c r="H82" s="6">
        <f>G82-E82</f>
        <v>0.38433734383768225</v>
      </c>
      <c r="I82" s="6">
        <f>H82--0.158</f>
        <v>0.54233734383768228</v>
      </c>
      <c r="J82" s="6">
        <f>2^(-I82)</f>
        <v>0.68665753754425607</v>
      </c>
      <c r="L82" s="6" t="s">
        <v>153</v>
      </c>
      <c r="M82" s="7" t="s">
        <v>144</v>
      </c>
      <c r="N82" s="7">
        <v>22.291875839233398</v>
      </c>
      <c r="O82" s="8">
        <v>24.236928939819336</v>
      </c>
      <c r="P82" s="7">
        <f>GEOMEAN(N82:O84)</f>
        <v>23.337480308546759</v>
      </c>
      <c r="Q82" s="8">
        <v>23.947708129882812</v>
      </c>
      <c r="R82" s="6">
        <f>AVERAGE(Q82:Q84)</f>
        <v>23.775436401367188</v>
      </c>
      <c r="S82" s="6">
        <f>R82-P82</f>
        <v>0.43795609282042847</v>
      </c>
      <c r="T82" s="6">
        <f>S82--1.987</f>
        <v>2.4249560928204286</v>
      </c>
      <c r="U82" s="6">
        <f>2^(-T82)</f>
        <v>0.18621535010771087</v>
      </c>
      <c r="W82" s="6" t="s">
        <v>153</v>
      </c>
      <c r="X82" s="7" t="s">
        <v>144</v>
      </c>
      <c r="Y82" s="7">
        <v>22.291875839233398</v>
      </c>
      <c r="Z82" s="8">
        <v>24.236928939819336</v>
      </c>
      <c r="AA82" s="7">
        <f>GEOMEAN(Y82:Z84)</f>
        <v>23.337480308546759</v>
      </c>
      <c r="AB82" s="8">
        <v>25.847267150878906</v>
      </c>
      <c r="AC82" s="6">
        <f>AVERAGE(AB82:AB84)</f>
        <v>25.71875508626302</v>
      </c>
      <c r="AD82" s="6">
        <f>AC82-AA82</f>
        <v>2.3812747777162606</v>
      </c>
      <c r="AE82" s="6">
        <f>AD82-1.142</f>
        <v>1.2392747777162607</v>
      </c>
      <c r="AF82" s="6">
        <f>2^(-AE82)</f>
        <v>0.42358553309631375</v>
      </c>
      <c r="AH82" s="6" t="s">
        <v>153</v>
      </c>
      <c r="AI82" s="7" t="s">
        <v>144</v>
      </c>
      <c r="AJ82" s="7">
        <v>22.291875839233398</v>
      </c>
      <c r="AK82" s="8">
        <v>24.236928939819336</v>
      </c>
      <c r="AL82" s="7">
        <f>GEOMEAN(AJ82:AK84)</f>
        <v>23.337480308546759</v>
      </c>
      <c r="AM82" s="8">
        <v>27.553974151611328</v>
      </c>
      <c r="AN82" s="6">
        <f>AVERAGE(AM82:AM84)</f>
        <v>27.556698481241863</v>
      </c>
      <c r="AO82" s="6">
        <f>AN82-AL82</f>
        <v>4.2192181726951041</v>
      </c>
      <c r="AP82" s="6">
        <f>AO82-0.236649</f>
        <v>3.9825691726951042</v>
      </c>
      <c r="AQ82" s="6">
        <f>2^(-AP82)</f>
        <v>6.3259713285205271E-2</v>
      </c>
    </row>
    <row r="83" spans="1:43" x14ac:dyDescent="0.2">
      <c r="A83" s="6" t="s">
        <v>154</v>
      </c>
      <c r="B83" s="7" t="s">
        <v>144</v>
      </c>
      <c r="C83" s="7">
        <v>22.507944107055664</v>
      </c>
      <c r="D83" s="8">
        <v>24.1683349609375</v>
      </c>
      <c r="F83" s="7">
        <v>23.813188552856445</v>
      </c>
      <c r="L83" s="6" t="s">
        <v>154</v>
      </c>
      <c r="M83" s="7" t="s">
        <v>144</v>
      </c>
      <c r="N83" s="7">
        <v>22.507944107055664</v>
      </c>
      <c r="O83" s="8">
        <v>24.1683349609375</v>
      </c>
      <c r="Q83" s="8">
        <v>23.651220321655273</v>
      </c>
      <c r="R83" s="6"/>
      <c r="S83" s="6"/>
      <c r="T83" s="6"/>
      <c r="U83" s="6"/>
      <c r="W83" s="6" t="s">
        <v>154</v>
      </c>
      <c r="X83" s="7" t="s">
        <v>144</v>
      </c>
      <c r="Y83" s="7">
        <v>22.507944107055664</v>
      </c>
      <c r="Z83" s="8">
        <v>24.1683349609375</v>
      </c>
      <c r="AB83" s="8">
        <v>25.845012664794922</v>
      </c>
      <c r="AC83" s="6"/>
      <c r="AD83" s="6"/>
      <c r="AE83" s="6"/>
      <c r="AF83" s="6"/>
      <c r="AH83" s="6" t="s">
        <v>154</v>
      </c>
      <c r="AI83" s="7" t="s">
        <v>144</v>
      </c>
      <c r="AJ83" s="7">
        <v>22.507944107055664</v>
      </c>
      <c r="AK83" s="8">
        <v>24.1683349609375</v>
      </c>
      <c r="AM83" s="8">
        <v>27.645519256591797</v>
      </c>
      <c r="AN83" s="6"/>
      <c r="AO83" s="6"/>
      <c r="AP83" s="6"/>
      <c r="AQ83" s="6"/>
    </row>
    <row r="84" spans="1:43" x14ac:dyDescent="0.2">
      <c r="A84" s="6" t="s">
        <v>155</v>
      </c>
      <c r="B84" s="7" t="s">
        <v>144</v>
      </c>
      <c r="C84" s="7">
        <v>22.547557830810547</v>
      </c>
      <c r="D84" s="8">
        <v>24.379091262817383</v>
      </c>
      <c r="F84" s="7">
        <v>23.643289566040039</v>
      </c>
      <c r="G84" s="9"/>
      <c r="L84" s="6" t="s">
        <v>155</v>
      </c>
      <c r="M84" s="7" t="s">
        <v>144</v>
      </c>
      <c r="N84" s="7">
        <v>22.547557830810547</v>
      </c>
      <c r="O84" s="8">
        <v>24.379091262817383</v>
      </c>
      <c r="Q84" s="8">
        <v>23.727380752563477</v>
      </c>
      <c r="R84" s="9"/>
      <c r="S84" s="6"/>
      <c r="T84" s="6"/>
      <c r="U84" s="6"/>
      <c r="W84" s="6" t="s">
        <v>155</v>
      </c>
      <c r="X84" s="7" t="s">
        <v>144</v>
      </c>
      <c r="Y84" s="7">
        <v>22.547557830810547</v>
      </c>
      <c r="Z84" s="8">
        <v>24.379091262817383</v>
      </c>
      <c r="AB84" s="8">
        <v>25.463985443115234</v>
      </c>
      <c r="AC84" s="9"/>
      <c r="AD84" s="6"/>
      <c r="AE84" s="6"/>
      <c r="AF84" s="6"/>
      <c r="AH84" s="6" t="s">
        <v>155</v>
      </c>
      <c r="AI84" s="7" t="s">
        <v>144</v>
      </c>
      <c r="AJ84" s="7">
        <v>22.547557830810547</v>
      </c>
      <c r="AK84" s="8">
        <v>24.379091262817383</v>
      </c>
      <c r="AM84" s="8">
        <v>27.470602035522461</v>
      </c>
      <c r="AN84" s="9"/>
      <c r="AO84" s="6"/>
      <c r="AP84" s="6"/>
      <c r="AQ84" s="6"/>
    </row>
    <row r="85" spans="1:43" x14ac:dyDescent="0.2">
      <c r="A85" s="6" t="s">
        <v>156</v>
      </c>
      <c r="B85" s="7" t="s">
        <v>157</v>
      </c>
      <c r="C85" s="7">
        <v>22.96281623840332</v>
      </c>
      <c r="D85" s="8">
        <v>24.912324905395508</v>
      </c>
      <c r="E85" s="7">
        <f>GEOMEAN(C85:D87)</f>
        <v>23.884289826222769</v>
      </c>
      <c r="F85" s="7">
        <v>25.886032104492188</v>
      </c>
      <c r="G85" s="6">
        <f>AVERAGE(F85:F87)</f>
        <v>25.834676742553711</v>
      </c>
      <c r="H85" s="6">
        <f>G85-E85</f>
        <v>1.9503869163309417</v>
      </c>
      <c r="I85" s="6">
        <f>H85--0.158</f>
        <v>2.1083869163309417</v>
      </c>
      <c r="J85" s="6">
        <f>2^(-I85)</f>
        <v>0.23190616587079602</v>
      </c>
      <c r="L85" s="6" t="s">
        <v>156</v>
      </c>
      <c r="M85" s="7" t="s">
        <v>157</v>
      </c>
      <c r="N85" s="7">
        <v>22.96281623840332</v>
      </c>
      <c r="O85" s="8">
        <v>24.912324905395508</v>
      </c>
      <c r="P85" s="7">
        <f>GEOMEAN(N85:O87)</f>
        <v>23.884289826222769</v>
      </c>
      <c r="Q85" s="8">
        <v>24.127109527587891</v>
      </c>
      <c r="R85" s="6">
        <f>AVERAGE(Q85:Q87)</f>
        <v>24.090288162231445</v>
      </c>
      <c r="S85" s="6">
        <f>R85-P85</f>
        <v>0.20599833600867612</v>
      </c>
      <c r="T85" s="6">
        <f>S85--1.987</f>
        <v>2.1929983360086762</v>
      </c>
      <c r="U85" s="6">
        <f>2^(-T85)</f>
        <v>0.21869644346879658</v>
      </c>
      <c r="W85" s="6" t="s">
        <v>156</v>
      </c>
      <c r="X85" s="7" t="s">
        <v>157</v>
      </c>
      <c r="Y85" s="7">
        <v>22.96281623840332</v>
      </c>
      <c r="Z85" s="8">
        <v>24.912324905395508</v>
      </c>
      <c r="AA85" s="7">
        <f>GEOMEAN(Y85:Z87)</f>
        <v>23.884289826222769</v>
      </c>
      <c r="AB85" s="8">
        <v>26.617324829101562</v>
      </c>
      <c r="AC85" s="6">
        <f>AVERAGE(AB85:AB87)</f>
        <v>26.807477951049805</v>
      </c>
      <c r="AD85" s="6">
        <f>AC85-AA85</f>
        <v>2.9231881248270355</v>
      </c>
      <c r="AE85" s="6">
        <f>AD85-1.142</f>
        <v>1.7811881248270356</v>
      </c>
      <c r="AF85" s="6">
        <f>2^(-AE85)</f>
        <v>0.29094369259495767</v>
      </c>
      <c r="AH85" s="6" t="s">
        <v>156</v>
      </c>
      <c r="AI85" s="7" t="s">
        <v>157</v>
      </c>
      <c r="AJ85" s="7">
        <v>22.96281623840332</v>
      </c>
      <c r="AK85" s="8">
        <v>24.912324905395508</v>
      </c>
      <c r="AL85" s="7">
        <f>GEOMEAN(AJ85:AK87)</f>
        <v>23.884289826222769</v>
      </c>
      <c r="AM85" s="8">
        <v>27.584621429443359</v>
      </c>
      <c r="AN85" s="6">
        <f>AVERAGE(AM85:AM87)</f>
        <v>27.423763910929363</v>
      </c>
      <c r="AO85" s="6">
        <f>AN85-AL85</f>
        <v>3.539474084706594</v>
      </c>
      <c r="AP85" s="6">
        <f>AO85-2.693</f>
        <v>0.84647408470659391</v>
      </c>
      <c r="AQ85" s="6">
        <f>2^(-AP85)</f>
        <v>0.55614227608263356</v>
      </c>
    </row>
    <row r="86" spans="1:43" x14ac:dyDescent="0.2">
      <c r="A86" s="6" t="s">
        <v>158</v>
      </c>
      <c r="B86" s="7" t="s">
        <v>157</v>
      </c>
      <c r="C86" s="7">
        <v>22.990684509277344</v>
      </c>
      <c r="D86" s="8">
        <v>24.791679382324219</v>
      </c>
      <c r="F86" s="7">
        <v>25.760797500610352</v>
      </c>
      <c r="L86" s="6" t="s">
        <v>158</v>
      </c>
      <c r="M86" s="7" t="s">
        <v>157</v>
      </c>
      <c r="N86" s="7">
        <v>22.990684509277344</v>
      </c>
      <c r="O86" s="8">
        <v>24.791679382324219</v>
      </c>
      <c r="Q86" s="8">
        <v>23.974800109863281</v>
      </c>
      <c r="R86" s="6"/>
      <c r="S86" s="6"/>
      <c r="T86" s="6"/>
      <c r="U86" s="6"/>
      <c r="W86" s="6" t="s">
        <v>158</v>
      </c>
      <c r="X86" s="7" t="s">
        <v>157</v>
      </c>
      <c r="Y86" s="7">
        <v>22.990684509277344</v>
      </c>
      <c r="Z86" s="8">
        <v>24.791679382324219</v>
      </c>
      <c r="AB86" s="8">
        <v>26.776298522949219</v>
      </c>
      <c r="AC86" s="6"/>
      <c r="AD86" s="6"/>
      <c r="AE86" s="6"/>
      <c r="AF86" s="6"/>
      <c r="AH86" s="6" t="s">
        <v>158</v>
      </c>
      <c r="AI86" s="7" t="s">
        <v>157</v>
      </c>
      <c r="AJ86" s="7">
        <v>22.990684509277344</v>
      </c>
      <c r="AK86" s="8">
        <v>24.791679382324219</v>
      </c>
      <c r="AM86" s="8">
        <v>27.324737548828125</v>
      </c>
      <c r="AN86" s="6"/>
      <c r="AO86" s="6"/>
      <c r="AP86" s="6"/>
      <c r="AQ86" s="6"/>
    </row>
    <row r="87" spans="1:43" x14ac:dyDescent="0.2">
      <c r="A87" s="6" t="s">
        <v>159</v>
      </c>
      <c r="B87" s="7" t="s">
        <v>157</v>
      </c>
      <c r="C87" s="7">
        <v>22.936582565307617</v>
      </c>
      <c r="D87" s="8">
        <v>24.822643280029297</v>
      </c>
      <c r="F87" s="7">
        <v>25.857200622558594</v>
      </c>
      <c r="G87" s="9"/>
      <c r="L87" s="6" t="s">
        <v>159</v>
      </c>
      <c r="M87" s="7" t="s">
        <v>157</v>
      </c>
      <c r="N87" s="7">
        <v>22.936582565307617</v>
      </c>
      <c r="O87" s="8">
        <v>24.822643280029297</v>
      </c>
      <c r="Q87" s="8">
        <v>24.168954849243164</v>
      </c>
      <c r="R87" s="9"/>
      <c r="S87" s="6"/>
      <c r="T87" s="6"/>
      <c r="U87" s="6"/>
      <c r="W87" s="6" t="s">
        <v>159</v>
      </c>
      <c r="X87" s="7" t="s">
        <v>157</v>
      </c>
      <c r="Y87" s="7">
        <v>22.936582565307617</v>
      </c>
      <c r="Z87" s="8">
        <v>24.822643280029297</v>
      </c>
      <c r="AB87" s="8">
        <v>27.028810501098633</v>
      </c>
      <c r="AC87" s="9"/>
      <c r="AD87" s="6"/>
      <c r="AE87" s="6"/>
      <c r="AF87" s="6"/>
      <c r="AH87" s="6" t="s">
        <v>159</v>
      </c>
      <c r="AI87" s="7" t="s">
        <v>157</v>
      </c>
      <c r="AJ87" s="7">
        <v>22.936582565307617</v>
      </c>
      <c r="AK87" s="8">
        <v>24.822643280029297</v>
      </c>
      <c r="AM87" s="8">
        <v>27.361932754516602</v>
      </c>
      <c r="AN87" s="9"/>
      <c r="AO87" s="6"/>
      <c r="AP87" s="6"/>
      <c r="AQ87" s="6"/>
    </row>
    <row r="88" spans="1:43" x14ac:dyDescent="0.2">
      <c r="A88" s="6" t="s">
        <v>160</v>
      </c>
      <c r="B88" s="7" t="s">
        <v>157</v>
      </c>
      <c r="C88" s="7">
        <v>22.534849166870117</v>
      </c>
      <c r="D88" s="8">
        <v>24.492509841918945</v>
      </c>
      <c r="E88" s="7">
        <f>GEOMEAN(C88:D90)</f>
        <v>23.482773188740548</v>
      </c>
      <c r="F88" s="7">
        <v>24.846717834472656</v>
      </c>
      <c r="G88" s="6">
        <f>AVERAGE(F88:F90)</f>
        <v>24.913473129272461</v>
      </c>
      <c r="H88" s="6">
        <f>G88-E88</f>
        <v>1.4306999405319125</v>
      </c>
      <c r="I88" s="6">
        <f>H88--0.158</f>
        <v>1.5886999405319124</v>
      </c>
      <c r="J88" s="6">
        <f>2^(-I88)</f>
        <v>0.33247091894344977</v>
      </c>
      <c r="L88" s="6" t="s">
        <v>160</v>
      </c>
      <c r="M88" s="7" t="s">
        <v>157</v>
      </c>
      <c r="N88" s="7">
        <v>22.534849166870117</v>
      </c>
      <c r="O88" s="8">
        <v>24.492509841918945</v>
      </c>
      <c r="P88" s="7">
        <f>GEOMEAN(N88:O90)</f>
        <v>23.482773188740548</v>
      </c>
      <c r="Q88" s="8"/>
      <c r="R88" s="6">
        <f>AVERAGE(Q88:Q90)</f>
        <v>23.904611587524414</v>
      </c>
      <c r="S88" s="6">
        <f>R88-P88</f>
        <v>0.42183839878386564</v>
      </c>
      <c r="T88" s="6">
        <f>S88--1.987</f>
        <v>2.4088383987838657</v>
      </c>
      <c r="U88" s="6">
        <f>2^(-T88)</f>
        <v>0.18830740010520242</v>
      </c>
      <c r="W88" s="6" t="s">
        <v>160</v>
      </c>
      <c r="X88" s="7" t="s">
        <v>157</v>
      </c>
      <c r="Y88" s="7">
        <v>22.534849166870117</v>
      </c>
      <c r="Z88" s="8">
        <v>24.492509841918945</v>
      </c>
      <c r="AA88" s="7">
        <f>GEOMEAN(Y88:Z90)</f>
        <v>23.482773188740548</v>
      </c>
      <c r="AB88" s="8"/>
      <c r="AC88" s="6">
        <f>AVERAGE(AB88:AB90)</f>
        <v>26.75450611114502</v>
      </c>
      <c r="AD88" s="6">
        <f>AC88-AA88</f>
        <v>3.2717329224044711</v>
      </c>
      <c r="AE88" s="6">
        <f>AD88-1.142</f>
        <v>2.1297329224044712</v>
      </c>
      <c r="AF88" s="6">
        <f>2^(-AE88)</f>
        <v>0.22850015952448027</v>
      </c>
      <c r="AH88" s="6" t="s">
        <v>160</v>
      </c>
      <c r="AI88" s="7" t="s">
        <v>157</v>
      </c>
      <c r="AJ88" s="7">
        <v>22.534849166870117</v>
      </c>
      <c r="AK88" s="8">
        <v>24.492509841918945</v>
      </c>
      <c r="AL88" s="7">
        <f>GEOMEAN(AJ88:AK90)</f>
        <v>23.482773188740548</v>
      </c>
      <c r="AM88" s="8">
        <v>26.448457717895508</v>
      </c>
      <c r="AN88" s="6">
        <f>AVERAGE(AM88:AM90)</f>
        <v>26.562198638916016</v>
      </c>
      <c r="AO88" s="6">
        <f>AN88-AL88</f>
        <v>3.0794254501754672</v>
      </c>
      <c r="AP88" s="6">
        <f>AO88-2.693</f>
        <v>0.38642545017546714</v>
      </c>
      <c r="AQ88" s="6">
        <f>2^(-AP88)</f>
        <v>0.76502274674862225</v>
      </c>
    </row>
    <row r="89" spans="1:43" x14ac:dyDescent="0.2">
      <c r="A89" s="6" t="s">
        <v>161</v>
      </c>
      <c r="B89" s="7" t="s">
        <v>157</v>
      </c>
      <c r="C89" s="7">
        <v>22.486660003662109</v>
      </c>
      <c r="D89" s="8">
        <v>24.503005981445312</v>
      </c>
      <c r="F89" s="7">
        <v>24.913909912109375</v>
      </c>
      <c r="L89" s="6" t="s">
        <v>161</v>
      </c>
      <c r="M89" s="7" t="s">
        <v>157</v>
      </c>
      <c r="N89" s="7">
        <v>22.486660003662109</v>
      </c>
      <c r="O89" s="8">
        <v>24.503005981445312</v>
      </c>
      <c r="Q89" s="8">
        <v>23.932355880737305</v>
      </c>
      <c r="R89" s="6"/>
      <c r="S89" s="6"/>
      <c r="T89" s="6"/>
      <c r="U89" s="6"/>
      <c r="W89" s="6" t="s">
        <v>161</v>
      </c>
      <c r="X89" s="7" t="s">
        <v>157</v>
      </c>
      <c r="Y89" s="7">
        <v>22.486660003662109</v>
      </c>
      <c r="Z89" s="8">
        <v>24.503005981445312</v>
      </c>
      <c r="AB89" s="8">
        <v>26.751747131347656</v>
      </c>
      <c r="AC89" s="6"/>
      <c r="AD89" s="6"/>
      <c r="AE89" s="6"/>
      <c r="AF89" s="6"/>
      <c r="AH89" s="6" t="s">
        <v>161</v>
      </c>
      <c r="AI89" s="7" t="s">
        <v>157</v>
      </c>
      <c r="AJ89" s="7">
        <v>22.486660003662109</v>
      </c>
      <c r="AK89" s="8">
        <v>24.503005981445312</v>
      </c>
      <c r="AM89" s="8">
        <v>26.52342414855957</v>
      </c>
      <c r="AN89" s="6"/>
      <c r="AO89" s="6"/>
      <c r="AP89" s="6"/>
      <c r="AQ89" s="6"/>
    </row>
    <row r="90" spans="1:43" x14ac:dyDescent="0.2">
      <c r="A90" s="6" t="s">
        <v>162</v>
      </c>
      <c r="B90" s="7" t="s">
        <v>157</v>
      </c>
      <c r="C90" s="7">
        <v>22.538925170898438</v>
      </c>
      <c r="D90" s="8">
        <v>24.464189529418945</v>
      </c>
      <c r="F90" s="7">
        <v>24.979791641235352</v>
      </c>
      <c r="G90" s="9"/>
      <c r="L90" s="6" t="s">
        <v>162</v>
      </c>
      <c r="M90" s="7" t="s">
        <v>157</v>
      </c>
      <c r="N90" s="7">
        <v>22.538925170898438</v>
      </c>
      <c r="O90" s="8">
        <v>24.464189529418945</v>
      </c>
      <c r="Q90" s="8">
        <v>23.876867294311523</v>
      </c>
      <c r="R90" s="9"/>
      <c r="S90" s="6"/>
      <c r="T90" s="6"/>
      <c r="U90" s="6"/>
      <c r="W90" s="6" t="s">
        <v>162</v>
      </c>
      <c r="X90" s="7" t="s">
        <v>157</v>
      </c>
      <c r="Y90" s="7">
        <v>22.538925170898438</v>
      </c>
      <c r="Z90" s="8">
        <v>24.464189529418945</v>
      </c>
      <c r="AB90" s="8">
        <v>26.757265090942383</v>
      </c>
      <c r="AC90" s="9"/>
      <c r="AD90" s="6"/>
      <c r="AE90" s="6"/>
      <c r="AF90" s="6"/>
      <c r="AH90" s="6" t="s">
        <v>162</v>
      </c>
      <c r="AI90" s="7" t="s">
        <v>157</v>
      </c>
      <c r="AJ90" s="7">
        <v>22.538925170898438</v>
      </c>
      <c r="AK90" s="8">
        <v>24.464189529418945</v>
      </c>
      <c r="AM90" s="8">
        <v>26.714714050292969</v>
      </c>
      <c r="AN90" s="9"/>
      <c r="AO90" s="6"/>
      <c r="AP90" s="6"/>
      <c r="AQ90" s="6"/>
    </row>
    <row r="91" spans="1:43" x14ac:dyDescent="0.2">
      <c r="A91" s="6" t="s">
        <v>163</v>
      </c>
      <c r="B91" s="7" t="s">
        <v>157</v>
      </c>
      <c r="C91" s="7">
        <v>22.736629486083984</v>
      </c>
      <c r="D91" s="8">
        <v>24.500102996826172</v>
      </c>
      <c r="E91" s="7">
        <f>GEOMEAN(C91:D93)</f>
        <v>23.601705827232383</v>
      </c>
      <c r="F91" s="7">
        <v>25.092578887939453</v>
      </c>
      <c r="G91" s="6">
        <f>AVERAGE(F91:F93)</f>
        <v>25.095312118530273</v>
      </c>
      <c r="H91" s="6">
        <f>G91-E91</f>
        <v>1.4936062912978905</v>
      </c>
      <c r="I91" s="6">
        <f>H91--0.158</f>
        <v>1.6516062912978904</v>
      </c>
      <c r="J91" s="6">
        <f>2^(-I91)</f>
        <v>0.31828558149123681</v>
      </c>
      <c r="L91" s="6" t="s">
        <v>163</v>
      </c>
      <c r="M91" s="7" t="s">
        <v>157</v>
      </c>
      <c r="N91" s="7">
        <v>22.736629486083984</v>
      </c>
      <c r="O91" s="8">
        <v>24.500102996826172</v>
      </c>
      <c r="P91" s="7">
        <f>GEOMEAN(N91:O93)</f>
        <v>23.601705827232383</v>
      </c>
      <c r="Q91" s="8">
        <v>23.907583236694336</v>
      </c>
      <c r="R91" s="6">
        <f>AVERAGE(Q91:Q93)</f>
        <v>23.873439153035481</v>
      </c>
      <c r="S91" s="6">
        <f>R91-P91</f>
        <v>0.27173332580309761</v>
      </c>
      <c r="T91" s="6">
        <f>S91--1.987</f>
        <v>2.2587333258030977</v>
      </c>
      <c r="U91" s="6">
        <f>2^(-T91)</f>
        <v>0.20895536040331367</v>
      </c>
      <c r="W91" s="6" t="s">
        <v>163</v>
      </c>
      <c r="X91" s="7" t="s">
        <v>157</v>
      </c>
      <c r="Y91" s="7">
        <v>22.736629486083984</v>
      </c>
      <c r="Z91" s="8">
        <v>24.500102996826172</v>
      </c>
      <c r="AA91" s="7">
        <f>GEOMEAN(Y91:Z93)</f>
        <v>23.601705827232383</v>
      </c>
      <c r="AB91" s="8">
        <v>26.394672393798828</v>
      </c>
      <c r="AC91" s="6">
        <f>AVERAGE(AB91:AB93)</f>
        <v>26.459303855895996</v>
      </c>
      <c r="AD91" s="6">
        <f>AC91-AA91</f>
        <v>2.8575980286636131</v>
      </c>
      <c r="AE91" s="6">
        <f>AD91-1.142</f>
        <v>1.7155980286636132</v>
      </c>
      <c r="AF91" s="6">
        <f>2^(-AE91)</f>
        <v>0.30447632765595622</v>
      </c>
      <c r="AH91" s="6" t="s">
        <v>163</v>
      </c>
      <c r="AI91" s="7" t="s">
        <v>157</v>
      </c>
      <c r="AJ91" s="7">
        <v>22.736629486083984</v>
      </c>
      <c r="AK91" s="8">
        <v>24.500102996826172</v>
      </c>
      <c r="AL91" s="7">
        <f>GEOMEAN(AJ91:AK93)</f>
        <v>23.601705827232383</v>
      </c>
      <c r="AM91" s="8">
        <v>26.392631530761719</v>
      </c>
      <c r="AN91" s="6">
        <f>AVERAGE(AM91:AM93)</f>
        <v>26.470439275105793</v>
      </c>
      <c r="AO91" s="6">
        <f>AN91-AL91</f>
        <v>2.8687334478734101</v>
      </c>
      <c r="AP91" s="6">
        <f>AO91-2.693</f>
        <v>0.17573344787341005</v>
      </c>
      <c r="AQ91" s="6">
        <f>2^(-AP91)</f>
        <v>0.88531732056958279</v>
      </c>
    </row>
    <row r="92" spans="1:43" x14ac:dyDescent="0.2">
      <c r="A92" s="6" t="s">
        <v>164</v>
      </c>
      <c r="B92" s="7" t="s">
        <v>157</v>
      </c>
      <c r="C92" s="7">
        <v>22.610578536987305</v>
      </c>
      <c r="D92" s="8">
        <v>24.521602630615234</v>
      </c>
      <c r="F92" s="7">
        <v>25.009517669677734</v>
      </c>
      <c r="L92" s="6" t="s">
        <v>164</v>
      </c>
      <c r="M92" s="7" t="s">
        <v>157</v>
      </c>
      <c r="N92" s="7">
        <v>22.610578536987305</v>
      </c>
      <c r="O92" s="8">
        <v>24.521602630615234</v>
      </c>
      <c r="Q92" s="8">
        <v>23.788717269897461</v>
      </c>
      <c r="R92" s="6"/>
      <c r="S92" s="6"/>
      <c r="T92" s="6"/>
      <c r="U92" s="6"/>
      <c r="W92" s="6" t="s">
        <v>164</v>
      </c>
      <c r="X92" s="7" t="s">
        <v>157</v>
      </c>
      <c r="Y92" s="7">
        <v>22.610578536987305</v>
      </c>
      <c r="Z92" s="8">
        <v>24.521602630615234</v>
      </c>
      <c r="AB92" s="8">
        <v>26.523935317993164</v>
      </c>
      <c r="AC92" s="6"/>
      <c r="AD92" s="6"/>
      <c r="AE92" s="6"/>
      <c r="AF92" s="6"/>
      <c r="AH92" s="6" t="s">
        <v>164</v>
      </c>
      <c r="AI92" s="7" t="s">
        <v>157</v>
      </c>
      <c r="AJ92" s="7">
        <v>22.610578536987305</v>
      </c>
      <c r="AK92" s="8">
        <v>24.521602630615234</v>
      </c>
      <c r="AM92" s="8">
        <v>26.524551391601562</v>
      </c>
      <c r="AN92" s="6"/>
      <c r="AO92" s="6"/>
      <c r="AP92" s="6"/>
      <c r="AQ92" s="6"/>
    </row>
    <row r="93" spans="1:43" x14ac:dyDescent="0.2">
      <c r="A93" s="6" t="s">
        <v>165</v>
      </c>
      <c r="B93" s="7" t="s">
        <v>157</v>
      </c>
      <c r="C93" s="7">
        <v>22.830600738525391</v>
      </c>
      <c r="D93" s="8">
        <v>24.512550354003906</v>
      </c>
      <c r="F93" s="7">
        <v>25.183839797973633</v>
      </c>
      <c r="G93" s="9"/>
      <c r="L93" s="6" t="s">
        <v>165</v>
      </c>
      <c r="M93" s="7" t="s">
        <v>157</v>
      </c>
      <c r="N93" s="7">
        <v>22.830600738525391</v>
      </c>
      <c r="O93" s="8">
        <v>24.512550354003906</v>
      </c>
      <c r="Q93" s="8">
        <v>23.924016952514648</v>
      </c>
      <c r="R93" s="9"/>
      <c r="S93" s="6"/>
      <c r="T93" s="6"/>
      <c r="U93" s="6"/>
      <c r="W93" s="6" t="s">
        <v>165</v>
      </c>
      <c r="X93" s="7" t="s">
        <v>157</v>
      </c>
      <c r="Y93" s="7">
        <v>22.830600738525391</v>
      </c>
      <c r="Z93" s="8">
        <v>24.512550354003906</v>
      </c>
      <c r="AB93" t="s">
        <v>81</v>
      </c>
      <c r="AC93" s="9"/>
      <c r="AD93" s="6"/>
      <c r="AE93" s="6"/>
      <c r="AF93" s="6"/>
      <c r="AH93" s="6" t="s">
        <v>165</v>
      </c>
      <c r="AI93" s="7" t="s">
        <v>157</v>
      </c>
      <c r="AJ93" s="7">
        <v>22.830600738525391</v>
      </c>
      <c r="AK93" s="8">
        <v>24.512550354003906</v>
      </c>
      <c r="AM93" s="8">
        <v>26.494134902954102</v>
      </c>
      <c r="AN93" s="9"/>
      <c r="AO93" s="6"/>
      <c r="AP93" s="6"/>
      <c r="AQ93" s="6"/>
    </row>
    <row r="94" spans="1:43" x14ac:dyDescent="0.2">
      <c r="A94" s="6" t="s">
        <v>166</v>
      </c>
      <c r="B94" s="7" t="s">
        <v>157</v>
      </c>
      <c r="C94" s="7">
        <v>23.340841293334961</v>
      </c>
      <c r="D94" s="8">
        <v>25.464954376220703</v>
      </c>
      <c r="E94" s="7">
        <f>GEOMEAN(C94:D96)</f>
        <v>24.367011940412951</v>
      </c>
      <c r="F94" s="7">
        <v>26.476585388183594</v>
      </c>
      <c r="G94" s="6">
        <f>AVERAGE(F94:F96)</f>
        <v>26.398028055826824</v>
      </c>
      <c r="H94" s="6">
        <f>G94-E94</f>
        <v>2.0310161154138733</v>
      </c>
      <c r="I94" s="6">
        <f>H94--0.158</f>
        <v>2.1890161154138732</v>
      </c>
      <c r="J94" s="6">
        <f>2^(-I94)</f>
        <v>0.21930093750048726</v>
      </c>
      <c r="L94" s="6" t="s">
        <v>166</v>
      </c>
      <c r="M94" s="7" t="s">
        <v>157</v>
      </c>
      <c r="N94" s="7">
        <v>23.340841293334961</v>
      </c>
      <c r="O94" s="8">
        <v>25.464954376220703</v>
      </c>
      <c r="P94" s="7">
        <f>GEOMEAN(N94:O96)</f>
        <v>24.367011940412951</v>
      </c>
      <c r="Q94" s="8">
        <v>25.046991348266602</v>
      </c>
      <c r="R94" s="6">
        <f>AVERAGE(Q94:Q96)</f>
        <v>24.993514060974121</v>
      </c>
      <c r="S94" s="6">
        <f>R94-P94</f>
        <v>0.62650212056117027</v>
      </c>
      <c r="T94" s="6">
        <f>S94--1.987</f>
        <v>2.6135021205611704</v>
      </c>
      <c r="U94" s="6">
        <f>2^(-T94)</f>
        <v>0.16340203766002265</v>
      </c>
      <c r="W94" s="6" t="s">
        <v>166</v>
      </c>
      <c r="X94" s="7" t="s">
        <v>157</v>
      </c>
      <c r="Y94" s="7">
        <v>23.340841293334961</v>
      </c>
      <c r="Z94" s="8">
        <v>25.464954376220703</v>
      </c>
      <c r="AA94" s="7">
        <f>GEOMEAN(Y94:Z96)</f>
        <v>24.367011940412951</v>
      </c>
      <c r="AB94" s="8">
        <v>25.821191787719727</v>
      </c>
      <c r="AC94" s="6">
        <f>AVERAGE(AB94:AB96)</f>
        <v>26.581577301025391</v>
      </c>
      <c r="AD94" s="6">
        <f>AC94-AA94</f>
        <v>2.2145653606124398</v>
      </c>
      <c r="AE94" s="6">
        <f>AD94-1.142</f>
        <v>1.0725653606124399</v>
      </c>
      <c r="AF94" s="6">
        <f>2^(-AE94)</f>
        <v>0.47547277427803397</v>
      </c>
      <c r="AH94" s="6" t="s">
        <v>166</v>
      </c>
      <c r="AI94" s="7" t="s">
        <v>157</v>
      </c>
      <c r="AJ94" s="7">
        <v>23.340841293334961</v>
      </c>
      <c r="AK94" s="8">
        <v>25.464954376220703</v>
      </c>
      <c r="AL94" s="7">
        <f>GEOMEAN(AJ94:AK96)</f>
        <v>24.367011940412951</v>
      </c>
      <c r="AM94" s="8">
        <v>29.166362762451172</v>
      </c>
      <c r="AN94" s="6">
        <f>AVERAGE(AM94:AM96)</f>
        <v>29.182305653889973</v>
      </c>
      <c r="AO94" s="6">
        <f>AN94-AL94</f>
        <v>4.815293713477022</v>
      </c>
      <c r="AP94" s="6">
        <f>AO94-2.693</f>
        <v>2.1222937134770219</v>
      </c>
      <c r="AQ94" s="6">
        <f>2^(-AP94)</f>
        <v>0.22968145602712822</v>
      </c>
    </row>
    <row r="95" spans="1:43" x14ac:dyDescent="0.2">
      <c r="A95" s="6" t="s">
        <v>167</v>
      </c>
      <c r="B95" s="7" t="s">
        <v>157</v>
      </c>
      <c r="C95" s="7">
        <v>23.210947036743164</v>
      </c>
      <c r="D95" s="8">
        <v>25.419776916503906</v>
      </c>
      <c r="F95" s="7">
        <v>26.274932861328125</v>
      </c>
      <c r="L95" s="6" t="s">
        <v>167</v>
      </c>
      <c r="M95" s="7" t="s">
        <v>157</v>
      </c>
      <c r="N95" s="7">
        <v>23.210947036743164</v>
      </c>
      <c r="O95" s="8">
        <v>25.419776916503906</v>
      </c>
      <c r="Q95" s="8"/>
      <c r="R95" s="6"/>
      <c r="S95" s="6"/>
      <c r="T95" s="6"/>
      <c r="U95" s="6"/>
      <c r="W95" s="6" t="s">
        <v>167</v>
      </c>
      <c r="X95" s="7" t="s">
        <v>157</v>
      </c>
      <c r="Y95" s="7">
        <v>23.210947036743164</v>
      </c>
      <c r="Z95" s="8">
        <v>25.419776916503906</v>
      </c>
      <c r="AB95" s="8">
        <v>26.983743667602539</v>
      </c>
      <c r="AC95" s="6"/>
      <c r="AD95" s="6"/>
      <c r="AE95" s="6"/>
      <c r="AF95" s="6"/>
      <c r="AH95" s="6" t="s">
        <v>167</v>
      </c>
      <c r="AI95" s="7" t="s">
        <v>157</v>
      </c>
      <c r="AJ95" s="7">
        <v>23.210947036743164</v>
      </c>
      <c r="AK95" s="8">
        <v>25.419776916503906</v>
      </c>
      <c r="AM95" s="8">
        <v>29.235986709594727</v>
      </c>
      <c r="AN95" s="6"/>
      <c r="AO95" s="6"/>
      <c r="AP95" s="6"/>
      <c r="AQ95" s="6"/>
    </row>
    <row r="96" spans="1:43" x14ac:dyDescent="0.2">
      <c r="A96" s="6" t="s">
        <v>168</v>
      </c>
      <c r="B96" s="7" t="s">
        <v>157</v>
      </c>
      <c r="C96" s="7">
        <v>23.315048217773438</v>
      </c>
      <c r="D96" s="8">
        <v>25.600788116455078</v>
      </c>
      <c r="F96" s="7">
        <v>26.44256591796875</v>
      </c>
      <c r="G96" s="9"/>
      <c r="L96" s="6" t="s">
        <v>168</v>
      </c>
      <c r="M96" s="7" t="s">
        <v>157</v>
      </c>
      <c r="N96" s="7">
        <v>23.315048217773438</v>
      </c>
      <c r="O96" s="8">
        <v>25.600788116455078</v>
      </c>
      <c r="Q96" s="8">
        <v>24.940036773681641</v>
      </c>
      <c r="R96" s="9"/>
      <c r="S96" s="6"/>
      <c r="T96" s="6"/>
      <c r="U96" s="6"/>
      <c r="W96" s="6" t="s">
        <v>168</v>
      </c>
      <c r="X96" s="7" t="s">
        <v>157</v>
      </c>
      <c r="Y96" s="7">
        <v>23.315048217773438</v>
      </c>
      <c r="Z96" s="8">
        <v>25.600788116455078</v>
      </c>
      <c r="AB96" s="8">
        <v>26.939796447753906</v>
      </c>
      <c r="AC96" s="9"/>
      <c r="AD96" s="6"/>
      <c r="AE96" s="6"/>
      <c r="AF96" s="6"/>
      <c r="AH96" s="6" t="s">
        <v>168</v>
      </c>
      <c r="AI96" s="7" t="s">
        <v>157</v>
      </c>
      <c r="AJ96" s="7">
        <v>23.315048217773438</v>
      </c>
      <c r="AK96" s="8">
        <v>25.600788116455078</v>
      </c>
      <c r="AM96" s="8">
        <v>29.144567489624023</v>
      </c>
      <c r="AN96" s="9"/>
      <c r="AO96" s="6"/>
      <c r="AP96" s="6"/>
      <c r="AQ96" s="6"/>
    </row>
    <row r="97" spans="1:43" x14ac:dyDescent="0.2">
      <c r="A97" s="6" t="s">
        <v>169</v>
      </c>
      <c r="B97" s="7" t="s">
        <v>157</v>
      </c>
      <c r="C97" s="7">
        <v>22.399070739746094</v>
      </c>
      <c r="D97" s="8">
        <v>23.99708366394043</v>
      </c>
      <c r="E97" s="7">
        <f>GEOMEAN(C97:D99)</f>
        <v>23.410166588445794</v>
      </c>
      <c r="F97" s="7">
        <v>23.101062774658203</v>
      </c>
      <c r="G97" s="6">
        <f>AVERAGE(F97:F99)</f>
        <v>23.092436472574871</v>
      </c>
      <c r="H97" s="6">
        <f>G97-E97</f>
        <v>-0.3177301158709227</v>
      </c>
      <c r="I97" s="6">
        <f>H97--0.158</f>
        <v>-0.1597301158709227</v>
      </c>
      <c r="J97" s="6">
        <f>2^(-I97)</f>
        <v>1.1170781473603058</v>
      </c>
      <c r="L97" s="6" t="s">
        <v>169</v>
      </c>
      <c r="M97" s="7" t="s">
        <v>157</v>
      </c>
      <c r="N97" s="7">
        <v>22.399070739746094</v>
      </c>
      <c r="O97" s="8">
        <v>23.99708366394043</v>
      </c>
      <c r="P97" s="7">
        <f>GEOMEAN(N97:O99)</f>
        <v>23.410166588445794</v>
      </c>
      <c r="Q97" s="8">
        <v>23.483442306518555</v>
      </c>
      <c r="R97" s="6">
        <f>AVERAGE(Q97:Q99)</f>
        <v>23.496725082397461</v>
      </c>
      <c r="S97" s="6">
        <f>R97-P97</f>
        <v>8.6558493951667259E-2</v>
      </c>
      <c r="T97" s="6">
        <f>S97--1.987</f>
        <v>2.0735584939516674</v>
      </c>
      <c r="U97" s="6">
        <f>2^(-T97)</f>
        <v>0.23757278868025505</v>
      </c>
      <c r="W97" s="6" t="s">
        <v>169</v>
      </c>
      <c r="X97" s="7" t="s">
        <v>157</v>
      </c>
      <c r="Y97" s="7">
        <v>22.399070739746094</v>
      </c>
      <c r="Z97" s="8">
        <v>23.99708366394043</v>
      </c>
      <c r="AA97" s="7">
        <f>GEOMEAN(Y97:Z99)</f>
        <v>23.410166588445794</v>
      </c>
      <c r="AB97" s="8">
        <v>25.305557250976562</v>
      </c>
      <c r="AC97" s="6">
        <f>AVERAGE(AB97:AB99)</f>
        <v>25.329209009806316</v>
      </c>
      <c r="AD97" s="6">
        <f>AC97-AA97</f>
        <v>1.9190424213605226</v>
      </c>
      <c r="AE97" s="6">
        <f>AD97-1.142</f>
        <v>0.77704242136052271</v>
      </c>
      <c r="AF97" s="6">
        <f>2^(-AE97)</f>
        <v>0.58356189145928417</v>
      </c>
      <c r="AH97" s="6" t="s">
        <v>169</v>
      </c>
      <c r="AI97" s="7" t="s">
        <v>157</v>
      </c>
      <c r="AJ97" s="7">
        <v>22.399070739746094</v>
      </c>
      <c r="AK97" s="8">
        <v>23.99708366394043</v>
      </c>
      <c r="AL97" s="7">
        <f>GEOMEAN(AJ97:AK99)</f>
        <v>23.410166588445794</v>
      </c>
      <c r="AM97" s="8">
        <v>27.264957427978516</v>
      </c>
      <c r="AN97" s="6">
        <f>AVERAGE(AM97:AM99)</f>
        <v>27.208935419718426</v>
      </c>
      <c r="AO97" s="6">
        <f>AN97-AL97</f>
        <v>3.798768831272632</v>
      </c>
      <c r="AP97" s="6">
        <f>AO97-2.693</f>
        <v>1.1057688312726319</v>
      </c>
      <c r="AQ97" s="6">
        <f>2^(-AP97)</f>
        <v>0.46465478463306392</v>
      </c>
    </row>
    <row r="98" spans="1:43" x14ac:dyDescent="0.2">
      <c r="A98" s="6" t="s">
        <v>170</v>
      </c>
      <c r="B98" s="7" t="s">
        <v>157</v>
      </c>
      <c r="C98" s="7">
        <v>22.406967163085938</v>
      </c>
      <c r="D98" s="8">
        <v>24.150012969970703</v>
      </c>
      <c r="F98" s="7">
        <v>23.167049407958984</v>
      </c>
      <c r="L98" s="6" t="s">
        <v>170</v>
      </c>
      <c r="M98" s="7" t="s">
        <v>157</v>
      </c>
      <c r="N98" s="7">
        <v>22.406967163085938</v>
      </c>
      <c r="O98" s="8">
        <v>24.150012969970703</v>
      </c>
      <c r="Q98" s="8">
        <v>23.583288192749023</v>
      </c>
      <c r="R98" s="6"/>
      <c r="S98" s="6"/>
      <c r="T98" s="6"/>
      <c r="U98" s="6"/>
      <c r="W98" s="6" t="s">
        <v>170</v>
      </c>
      <c r="X98" s="7" t="s">
        <v>157</v>
      </c>
      <c r="Y98" s="7">
        <v>22.406967163085938</v>
      </c>
      <c r="Z98" s="8">
        <v>24.150012969970703</v>
      </c>
      <c r="AB98" s="8">
        <v>25.495677947998047</v>
      </c>
      <c r="AC98" s="6"/>
      <c r="AD98" s="6"/>
      <c r="AE98" s="6"/>
      <c r="AF98" s="6"/>
      <c r="AH98" s="6" t="s">
        <v>170</v>
      </c>
      <c r="AI98" s="7" t="s">
        <v>157</v>
      </c>
      <c r="AJ98" s="7">
        <v>22.406967163085938</v>
      </c>
      <c r="AK98" s="8">
        <v>24.150012969970703</v>
      </c>
      <c r="AM98" s="8">
        <v>27.093252182006836</v>
      </c>
      <c r="AN98" s="6"/>
      <c r="AO98" s="6"/>
      <c r="AP98" s="6"/>
      <c r="AQ98" s="6"/>
    </row>
    <row r="99" spans="1:43" x14ac:dyDescent="0.2">
      <c r="A99" s="6" t="s">
        <v>171</v>
      </c>
      <c r="B99" s="7" t="s">
        <v>157</v>
      </c>
      <c r="C99" s="7"/>
      <c r="D99" s="8">
        <v>24.17317008972168</v>
      </c>
      <c r="F99" s="7">
        <v>23.009197235107422</v>
      </c>
      <c r="G99" s="9"/>
      <c r="L99" s="6" t="s">
        <v>171</v>
      </c>
      <c r="M99" s="7" t="s">
        <v>157</v>
      </c>
      <c r="O99" s="8">
        <v>24.17317008972168</v>
      </c>
      <c r="Q99" s="8">
        <v>23.423444747924805</v>
      </c>
      <c r="R99" s="9"/>
      <c r="S99" s="6"/>
      <c r="T99" s="6"/>
      <c r="U99" s="6"/>
      <c r="W99" s="6" t="s">
        <v>171</v>
      </c>
      <c r="X99" s="7" t="s">
        <v>157</v>
      </c>
      <c r="Z99" s="8">
        <v>24.17317008972168</v>
      </c>
      <c r="AB99" s="8">
        <v>25.186391830444336</v>
      </c>
      <c r="AC99" s="9"/>
      <c r="AD99" s="6"/>
      <c r="AE99" s="6"/>
      <c r="AF99" s="6"/>
      <c r="AH99" s="6" t="s">
        <v>171</v>
      </c>
      <c r="AI99" s="7" t="s">
        <v>157</v>
      </c>
      <c r="AK99" s="8">
        <v>24.17317008972168</v>
      </c>
      <c r="AM99" s="8">
        <v>27.268596649169922</v>
      </c>
      <c r="AN99" s="9"/>
      <c r="AO99" s="6"/>
      <c r="AP99" s="6"/>
      <c r="AQ99" s="6"/>
    </row>
    <row r="100" spans="1:43" x14ac:dyDescent="0.2">
      <c r="A100" s="6" t="s">
        <v>172</v>
      </c>
      <c r="B100" s="7" t="s">
        <v>157</v>
      </c>
      <c r="C100" s="7">
        <v>22.848382949829102</v>
      </c>
      <c r="D100" s="8">
        <v>24.273361206054688</v>
      </c>
      <c r="E100" s="7">
        <f>GEOMEAN(C100:D102)</f>
        <v>23.521486067786107</v>
      </c>
      <c r="F100" s="7">
        <v>24.890195846557617</v>
      </c>
      <c r="G100" s="6">
        <f>AVERAGE(F100:F102)</f>
        <v>24.90681266784668</v>
      </c>
      <c r="H100" s="6">
        <f>G100-E100</f>
        <v>1.3853266000605728</v>
      </c>
      <c r="I100" s="6">
        <f>H100--0.158</f>
        <v>1.5433266000605728</v>
      </c>
      <c r="J100" s="6">
        <f>2^(-I100)</f>
        <v>0.34309342887537203</v>
      </c>
      <c r="L100" s="6" t="s">
        <v>172</v>
      </c>
      <c r="M100" s="7" t="s">
        <v>157</v>
      </c>
      <c r="N100" s="7">
        <v>22.848382949829102</v>
      </c>
      <c r="O100" s="8">
        <v>24.273361206054688</v>
      </c>
      <c r="P100" s="7">
        <f>GEOMEAN(N100:O102)</f>
        <v>23.521486067786107</v>
      </c>
      <c r="Q100" s="8">
        <v>24.204179763793945</v>
      </c>
      <c r="R100" s="6">
        <f>AVERAGE(Q100:Q102)</f>
        <v>24.324415842692058</v>
      </c>
      <c r="S100" s="6">
        <f>R100-P100</f>
        <v>0.80292977490595163</v>
      </c>
      <c r="T100" s="6">
        <f>S100--1.987</f>
        <v>2.7899297749059517</v>
      </c>
      <c r="U100" s="6">
        <f>2^(-T100)</f>
        <v>0.14459306107583561</v>
      </c>
      <c r="W100" s="6" t="s">
        <v>172</v>
      </c>
      <c r="X100" s="7" t="s">
        <v>157</v>
      </c>
      <c r="Y100" s="7">
        <v>22.848382949829102</v>
      </c>
      <c r="Z100" s="8">
        <v>24.273361206054688</v>
      </c>
      <c r="AA100" s="7">
        <f>GEOMEAN(Y100:Z102)</f>
        <v>23.521486067786107</v>
      </c>
      <c r="AB100" s="8">
        <v>26.717884063720703</v>
      </c>
      <c r="AC100" s="6">
        <f>AVERAGE(AB100:AB102)</f>
        <v>26.743989944458008</v>
      </c>
      <c r="AD100" s="6">
        <f>AC100-AA100</f>
        <v>3.222503876671901</v>
      </c>
      <c r="AE100" s="6">
        <f>AD100-1.142</f>
        <v>2.0805038766719011</v>
      </c>
      <c r="AF100" s="6">
        <f>2^(-AE100)</f>
        <v>0.23643182091741441</v>
      </c>
      <c r="AH100" s="6" t="s">
        <v>172</v>
      </c>
      <c r="AI100" s="7" t="s">
        <v>157</v>
      </c>
      <c r="AJ100" s="7">
        <v>22.848382949829102</v>
      </c>
      <c r="AK100" s="8">
        <v>24.273361206054688</v>
      </c>
      <c r="AL100" s="7">
        <f>GEOMEAN(AJ100:AK102)</f>
        <v>23.521486067786107</v>
      </c>
      <c r="AM100" s="8">
        <v>28.282720565795898</v>
      </c>
      <c r="AN100" s="6">
        <f>AVERAGE(AM100:AM102)</f>
        <v>28.200461705525715</v>
      </c>
      <c r="AO100" s="6">
        <f>AN100-AL100</f>
        <v>4.6789756377396081</v>
      </c>
      <c r="AP100" s="6">
        <f>AO100-2.693</f>
        <v>1.9859756377396081</v>
      </c>
      <c r="AQ100" s="6">
        <f>2^(-AP100)</f>
        <v>0.25244208725983347</v>
      </c>
    </row>
    <row r="101" spans="1:43" x14ac:dyDescent="0.2">
      <c r="A101" s="6" t="s">
        <v>173</v>
      </c>
      <c r="B101" s="7" t="s">
        <v>157</v>
      </c>
      <c r="C101" s="7">
        <v>22.693317413330078</v>
      </c>
      <c r="D101" s="8">
        <v>24.376867294311523</v>
      </c>
      <c r="F101" s="7">
        <v>24.937681198120117</v>
      </c>
      <c r="L101" s="6" t="s">
        <v>173</v>
      </c>
      <c r="M101" s="7" t="s">
        <v>157</v>
      </c>
      <c r="N101" s="7">
        <v>22.693317413330078</v>
      </c>
      <c r="O101" s="8">
        <v>24.376867294311523</v>
      </c>
      <c r="Q101" s="8">
        <v>24.557273864746094</v>
      </c>
      <c r="R101" s="6"/>
      <c r="S101" s="6"/>
      <c r="T101" s="6"/>
      <c r="U101" s="6"/>
      <c r="W101" s="6" t="s">
        <v>173</v>
      </c>
      <c r="X101" s="7" t="s">
        <v>157</v>
      </c>
      <c r="Y101" s="7">
        <v>22.693317413330078</v>
      </c>
      <c r="Z101" s="8">
        <v>24.376867294311523</v>
      </c>
      <c r="AB101" s="8">
        <v>26.890411376953125</v>
      </c>
      <c r="AC101" s="6"/>
      <c r="AD101" s="6"/>
      <c r="AE101" s="6"/>
      <c r="AF101" s="6"/>
      <c r="AH101" s="6" t="s">
        <v>173</v>
      </c>
      <c r="AI101" s="7" t="s">
        <v>157</v>
      </c>
      <c r="AJ101" s="7">
        <v>22.693317413330078</v>
      </c>
      <c r="AK101" s="8">
        <v>24.376867294311523</v>
      </c>
      <c r="AM101" s="8">
        <v>28.102958679199219</v>
      </c>
      <c r="AN101" s="6"/>
      <c r="AO101" s="6"/>
      <c r="AP101" s="6"/>
      <c r="AQ101" s="6"/>
    </row>
    <row r="102" spans="1:43" x14ac:dyDescent="0.2">
      <c r="A102" s="6" t="s">
        <v>174</v>
      </c>
      <c r="B102" s="7" t="s">
        <v>157</v>
      </c>
      <c r="C102" s="7">
        <v>22.741134643554688</v>
      </c>
      <c r="D102" s="8">
        <v>24.27253532409668</v>
      </c>
      <c r="F102" s="7">
        <v>24.892560958862305</v>
      </c>
      <c r="G102" s="9"/>
      <c r="L102" s="6" t="s">
        <v>174</v>
      </c>
      <c r="M102" s="7" t="s">
        <v>157</v>
      </c>
      <c r="N102" s="7">
        <v>22.741134643554688</v>
      </c>
      <c r="O102" s="8">
        <v>24.27253532409668</v>
      </c>
      <c r="Q102" s="8">
        <v>24.211793899536133</v>
      </c>
      <c r="R102" s="9"/>
      <c r="S102" s="6"/>
      <c r="T102" s="6"/>
      <c r="U102" s="6"/>
      <c r="W102" s="6" t="s">
        <v>174</v>
      </c>
      <c r="X102" s="7" t="s">
        <v>157</v>
      </c>
      <c r="Y102" s="7">
        <v>22.741134643554688</v>
      </c>
      <c r="Z102" s="8">
        <v>24.27253532409668</v>
      </c>
      <c r="AB102" s="8">
        <v>26.623674392700195</v>
      </c>
      <c r="AC102" s="9"/>
      <c r="AD102" s="6"/>
      <c r="AE102" s="6"/>
      <c r="AF102" s="6"/>
      <c r="AH102" s="6" t="s">
        <v>174</v>
      </c>
      <c r="AI102" s="7" t="s">
        <v>157</v>
      </c>
      <c r="AJ102" s="7">
        <v>22.741134643554688</v>
      </c>
      <c r="AK102" s="8">
        <v>24.27253532409668</v>
      </c>
      <c r="AM102" s="8">
        <v>28.215705871582031</v>
      </c>
      <c r="AN102" s="9"/>
      <c r="AO102" s="6"/>
      <c r="AP102" s="6"/>
      <c r="AQ102" s="6"/>
    </row>
    <row r="103" spans="1:43" x14ac:dyDescent="0.2">
      <c r="A103" s="6" t="s">
        <v>175</v>
      </c>
      <c r="B103" s="7" t="s">
        <v>157</v>
      </c>
      <c r="C103" s="7">
        <v>26.218437194824219</v>
      </c>
      <c r="D103" s="8">
        <v>26.521030426025391</v>
      </c>
      <c r="E103" s="7">
        <f>GEOMEAN(C103:D105)</f>
        <v>26.325692360554584</v>
      </c>
      <c r="F103" s="7">
        <v>24.272832870483398</v>
      </c>
      <c r="G103" s="6">
        <f>AVERAGE(F103:F105)</f>
        <v>24.337793986002605</v>
      </c>
      <c r="H103" s="6">
        <f>G103-E103</f>
        <v>-1.9878983745519783</v>
      </c>
      <c r="I103" s="6">
        <f>H103--0.158</f>
        <v>-1.8298983745519783</v>
      </c>
      <c r="J103" s="6">
        <f>2^(-I103)</f>
        <v>3.5551202882212731</v>
      </c>
      <c r="L103" s="6" t="s">
        <v>175</v>
      </c>
      <c r="M103" s="7" t="s">
        <v>157</v>
      </c>
      <c r="N103" s="7">
        <v>26.218437194824219</v>
      </c>
      <c r="O103" s="8">
        <v>26.521030426025391</v>
      </c>
      <c r="P103" s="7">
        <f>GEOMEAN(N103:O105)</f>
        <v>26.325692360554584</v>
      </c>
      <c r="Q103" s="8">
        <v>25.571798324584961</v>
      </c>
      <c r="R103" s="6">
        <f>AVERAGE(Q103:Q105)</f>
        <v>25.756993611653645</v>
      </c>
      <c r="S103" s="6">
        <f>R103-P103</f>
        <v>-0.56869874890093897</v>
      </c>
      <c r="T103" s="6">
        <f>S103--1.987</f>
        <v>1.4183012510990611</v>
      </c>
      <c r="U103" s="6">
        <f>2^(-T103)</f>
        <v>0.37415261122883053</v>
      </c>
      <c r="W103" s="6" t="s">
        <v>175</v>
      </c>
      <c r="X103" s="7" t="s">
        <v>157</v>
      </c>
      <c r="Y103" s="7">
        <v>26.218437194824219</v>
      </c>
      <c r="Z103" s="8">
        <v>26.521030426025391</v>
      </c>
      <c r="AA103" s="7">
        <f>GEOMEAN(Y103:Z105)</f>
        <v>26.325692360554584</v>
      </c>
      <c r="AB103" s="8">
        <v>26.722606658935547</v>
      </c>
      <c r="AC103" s="6">
        <f>AVERAGE(AB103:AB105)</f>
        <v>26.670212427775066</v>
      </c>
      <c r="AD103" s="6">
        <f>AC103-AA103</f>
        <v>0.34452006722048267</v>
      </c>
      <c r="AE103" s="6">
        <f>AD103-1.142</f>
        <v>-0.79747993277951723</v>
      </c>
      <c r="AF103" s="6">
        <f>2^(-AE103)</f>
        <v>1.7380624650442005</v>
      </c>
      <c r="AH103" s="6" t="s">
        <v>175</v>
      </c>
      <c r="AI103" s="7" t="s">
        <v>157</v>
      </c>
      <c r="AJ103" s="7">
        <v>26.218437194824219</v>
      </c>
      <c r="AK103" s="8">
        <v>26.521030426025391</v>
      </c>
      <c r="AL103" s="7">
        <f>GEOMEAN(AJ103:AK105)</f>
        <v>26.325692360554584</v>
      </c>
      <c r="AM103" s="8">
        <v>29.850269317626953</v>
      </c>
      <c r="AN103" s="6">
        <f>AVERAGE(AM103:AM105)</f>
        <v>29.802280426025391</v>
      </c>
      <c r="AO103" s="6">
        <f>AN103-AL103</f>
        <v>3.476588065470807</v>
      </c>
      <c r="AP103" s="6">
        <f>AO103-2.693</f>
        <v>0.78358806547080695</v>
      </c>
      <c r="AQ103" s="6">
        <f>2^(-AP103)</f>
        <v>0.58092021316341769</v>
      </c>
    </row>
    <row r="104" spans="1:43" x14ac:dyDescent="0.2">
      <c r="A104" s="6" t="s">
        <v>176</v>
      </c>
      <c r="B104" s="7" t="s">
        <v>157</v>
      </c>
      <c r="C104" s="7">
        <v>26.138603210449219</v>
      </c>
      <c r="D104" s="8">
        <v>26.423572540283203</v>
      </c>
      <c r="F104" s="7">
        <v>24.423786163330078</v>
      </c>
      <c r="L104" s="6" t="s">
        <v>176</v>
      </c>
      <c r="M104" s="7" t="s">
        <v>157</v>
      </c>
      <c r="N104" s="7">
        <v>26.138603210449219</v>
      </c>
      <c r="O104" s="8">
        <v>26.423572540283203</v>
      </c>
      <c r="Q104" s="8">
        <v>25.895757675170898</v>
      </c>
      <c r="R104" s="6"/>
      <c r="S104" s="6"/>
      <c r="T104" s="6"/>
      <c r="U104" s="6"/>
      <c r="W104" s="6" t="s">
        <v>176</v>
      </c>
      <c r="X104" s="7" t="s">
        <v>157</v>
      </c>
      <c r="Y104" s="7">
        <v>26.138603210449219</v>
      </c>
      <c r="Z104" s="8">
        <v>26.423572540283203</v>
      </c>
      <c r="AB104" s="8">
        <v>26.912147521972656</v>
      </c>
      <c r="AC104" s="6"/>
      <c r="AD104" s="6"/>
      <c r="AE104" s="6"/>
      <c r="AF104" s="6"/>
      <c r="AH104" s="6" t="s">
        <v>176</v>
      </c>
      <c r="AI104" s="7" t="s">
        <v>157</v>
      </c>
      <c r="AJ104" s="7">
        <v>26.138603210449219</v>
      </c>
      <c r="AK104" s="8">
        <v>26.423572540283203</v>
      </c>
      <c r="AM104" s="8">
        <v>29.7666015625</v>
      </c>
      <c r="AN104" s="6"/>
      <c r="AO104" s="6"/>
      <c r="AP104" s="6"/>
      <c r="AQ104" s="6"/>
    </row>
    <row r="105" spans="1:43" x14ac:dyDescent="0.2">
      <c r="A105" s="6" t="s">
        <v>177</v>
      </c>
      <c r="B105" s="7" t="s">
        <v>157</v>
      </c>
      <c r="C105" s="7">
        <v>26.064271926879883</v>
      </c>
      <c r="D105" s="8">
        <v>26.592679977416992</v>
      </c>
      <c r="F105" s="7">
        <v>24.316762924194336</v>
      </c>
      <c r="G105" s="9"/>
      <c r="L105" s="6" t="s">
        <v>177</v>
      </c>
      <c r="M105" s="7" t="s">
        <v>157</v>
      </c>
      <c r="N105" s="7">
        <v>26.064271926879883</v>
      </c>
      <c r="O105" s="8">
        <v>26.592679977416992</v>
      </c>
      <c r="Q105" s="8">
        <v>25.803424835205078</v>
      </c>
      <c r="R105" s="9"/>
      <c r="S105" s="6"/>
      <c r="T105" s="6"/>
      <c r="U105" s="6"/>
      <c r="W105" s="6" t="s">
        <v>177</v>
      </c>
      <c r="X105" s="7" t="s">
        <v>157</v>
      </c>
      <c r="Y105" s="7">
        <v>26.064271926879883</v>
      </c>
      <c r="Z105" s="8">
        <v>26.592679977416992</v>
      </c>
      <c r="AB105" s="8">
        <v>26.375883102416992</v>
      </c>
      <c r="AC105" s="9"/>
      <c r="AD105" s="6"/>
      <c r="AE105" s="6"/>
      <c r="AF105" s="6"/>
      <c r="AH105" s="6" t="s">
        <v>177</v>
      </c>
      <c r="AI105" s="7" t="s">
        <v>157</v>
      </c>
      <c r="AJ105" s="7">
        <v>26.064271926879883</v>
      </c>
      <c r="AK105" s="8">
        <v>26.592679977416992</v>
      </c>
      <c r="AM105" s="8">
        <v>29.789970397949219</v>
      </c>
      <c r="AN105" s="9"/>
      <c r="AO105" s="6"/>
      <c r="AP105" s="6"/>
      <c r="AQ105" s="6"/>
    </row>
    <row r="106" spans="1:43" x14ac:dyDescent="0.2">
      <c r="A106" s="6" t="s">
        <v>178</v>
      </c>
      <c r="B106" s="7" t="s">
        <v>157</v>
      </c>
      <c r="C106" s="7">
        <v>23.227424621582031</v>
      </c>
      <c r="D106" s="8">
        <v>24.645376205444336</v>
      </c>
      <c r="E106" s="7">
        <f>GEOMEAN(C106:D108)</f>
        <v>23.880656064757591</v>
      </c>
      <c r="F106" s="7"/>
      <c r="G106" s="6">
        <f>AVERAGE(F106:F108)</f>
        <v>23.985530853271484</v>
      </c>
      <c r="H106" s="6">
        <f>G106-E106</f>
        <v>0.10487478851389298</v>
      </c>
      <c r="I106" s="6">
        <f>H106--0.158</f>
        <v>0.26287478851389301</v>
      </c>
      <c r="J106" s="6">
        <f>2^(-I106)</f>
        <v>0.83342553701324973</v>
      </c>
      <c r="L106" s="6" t="s">
        <v>178</v>
      </c>
      <c r="M106" s="7" t="s">
        <v>157</v>
      </c>
      <c r="N106" s="7">
        <v>23.227424621582031</v>
      </c>
      <c r="O106" s="8">
        <v>24.645376205444336</v>
      </c>
      <c r="P106" s="7">
        <f>GEOMEAN(N106:O108)</f>
        <v>23.880656064757591</v>
      </c>
      <c r="Q106" s="8">
        <v>23.606548309326172</v>
      </c>
      <c r="R106" s="6">
        <f>AVERAGE(Q106:Q108)</f>
        <v>23.515181223551433</v>
      </c>
      <c r="S106" s="6">
        <f>R106-P106</f>
        <v>-0.36547484120615792</v>
      </c>
      <c r="T106" s="6">
        <f>S106--1.987</f>
        <v>1.6215251587938422</v>
      </c>
      <c r="U106" s="6">
        <f>2^(-T106)</f>
        <v>0.32499171410954125</v>
      </c>
      <c r="W106" s="6" t="s">
        <v>178</v>
      </c>
      <c r="X106" s="7" t="s">
        <v>157</v>
      </c>
      <c r="Y106" s="7">
        <v>23.227424621582031</v>
      </c>
      <c r="Z106" s="8">
        <v>24.645376205444336</v>
      </c>
      <c r="AA106" s="7">
        <f>GEOMEAN(Y106:Z108)</f>
        <v>23.880656064757591</v>
      </c>
      <c r="AB106" s="8">
        <v>25.153257369995117</v>
      </c>
      <c r="AC106" s="6">
        <f>AVERAGE(AB106:AB108)</f>
        <v>25.261869430541992</v>
      </c>
      <c r="AD106" s="6">
        <f>AC106-AA106</f>
        <v>1.3812133657844008</v>
      </c>
      <c r="AE106" s="6">
        <f>AD106-1.142</f>
        <v>0.23921336578440089</v>
      </c>
      <c r="AF106" s="6">
        <f>2^(-AE106)</f>
        <v>0.84720712892081962</v>
      </c>
      <c r="AH106" s="6" t="s">
        <v>178</v>
      </c>
      <c r="AI106" s="7" t="s">
        <v>157</v>
      </c>
      <c r="AJ106" s="7">
        <v>23.227424621582031</v>
      </c>
      <c r="AK106" s="8">
        <v>24.645376205444336</v>
      </c>
      <c r="AL106" s="7">
        <f>GEOMEAN(AJ106:AK108)</f>
        <v>23.880656064757591</v>
      </c>
      <c r="AM106" s="8">
        <v>27.497493743896484</v>
      </c>
      <c r="AN106" s="6">
        <f>AVERAGE(AM106:AM108)</f>
        <v>27.577976226806641</v>
      </c>
      <c r="AO106" s="6">
        <f>AN106-AL106</f>
        <v>3.6973201620490492</v>
      </c>
      <c r="AP106" s="6">
        <f>AO106-2.693</f>
        <v>1.0043201620490492</v>
      </c>
      <c r="AQ106" s="6">
        <f>2^(-AP106)</f>
        <v>0.49850498546183397</v>
      </c>
    </row>
    <row r="107" spans="1:43" x14ac:dyDescent="0.2">
      <c r="A107" s="6" t="s">
        <v>179</v>
      </c>
      <c r="B107" s="7" t="s">
        <v>157</v>
      </c>
      <c r="C107" s="7">
        <v>23.146175384521484</v>
      </c>
      <c r="D107" s="8">
        <v>24.612043380737305</v>
      </c>
      <c r="F107" s="7">
        <v>23.979381561279297</v>
      </c>
      <c r="L107" s="6" t="s">
        <v>179</v>
      </c>
      <c r="M107" s="7" t="s">
        <v>157</v>
      </c>
      <c r="N107" s="7">
        <v>23.146175384521484</v>
      </c>
      <c r="O107" s="8">
        <v>24.612043380737305</v>
      </c>
      <c r="Q107" s="8">
        <v>23.136154174804688</v>
      </c>
      <c r="R107" s="6"/>
      <c r="S107" s="6"/>
      <c r="T107" s="6"/>
      <c r="U107" s="6"/>
      <c r="W107" s="6" t="s">
        <v>179</v>
      </c>
      <c r="X107" s="7" t="s">
        <v>157</v>
      </c>
      <c r="Y107" s="7">
        <v>23.146175384521484</v>
      </c>
      <c r="Z107" s="8">
        <v>24.612043380737305</v>
      </c>
      <c r="AB107" s="8"/>
      <c r="AC107" s="6"/>
      <c r="AD107" s="6"/>
      <c r="AE107" s="6"/>
      <c r="AF107" s="6"/>
      <c r="AH107" s="6" t="s">
        <v>179</v>
      </c>
      <c r="AI107" s="7" t="s">
        <v>157</v>
      </c>
      <c r="AJ107" s="7">
        <v>23.146175384521484</v>
      </c>
      <c r="AK107" s="8">
        <v>24.612043380737305</v>
      </c>
      <c r="AM107" s="8">
        <v>27.556678771972656</v>
      </c>
      <c r="AN107" s="6"/>
      <c r="AO107" s="6"/>
      <c r="AP107" s="6"/>
      <c r="AQ107" s="6"/>
    </row>
    <row r="108" spans="1:43" x14ac:dyDescent="0.2">
      <c r="A108" s="6" t="s">
        <v>180</v>
      </c>
      <c r="B108" s="7" t="s">
        <v>157</v>
      </c>
      <c r="C108" s="7">
        <v>23.182043075561523</v>
      </c>
      <c r="D108" s="8">
        <v>24.533662796020508</v>
      </c>
      <c r="F108" s="7">
        <v>23.991680145263672</v>
      </c>
      <c r="G108" s="9"/>
      <c r="L108" s="6" t="s">
        <v>180</v>
      </c>
      <c r="M108" s="7" t="s">
        <v>157</v>
      </c>
      <c r="N108" s="7">
        <v>23.182043075561523</v>
      </c>
      <c r="O108" s="8">
        <v>24.533662796020508</v>
      </c>
      <c r="Q108" s="8">
        <v>23.802841186523438</v>
      </c>
      <c r="R108" s="9"/>
      <c r="S108" s="6"/>
      <c r="T108" s="6"/>
      <c r="U108" s="6"/>
      <c r="W108" s="6" t="s">
        <v>180</v>
      </c>
      <c r="X108" s="7" t="s">
        <v>157</v>
      </c>
      <c r="Y108" s="7">
        <v>23.182043075561523</v>
      </c>
      <c r="Z108" s="8">
        <v>24.533662796020508</v>
      </c>
      <c r="AB108" s="8">
        <v>25.370481491088867</v>
      </c>
      <c r="AC108" s="9"/>
      <c r="AD108" s="6"/>
      <c r="AE108" s="6"/>
      <c r="AF108" s="6"/>
      <c r="AH108" s="6" t="s">
        <v>180</v>
      </c>
      <c r="AI108" s="7" t="s">
        <v>157</v>
      </c>
      <c r="AJ108" s="7">
        <v>23.182043075561523</v>
      </c>
      <c r="AK108" s="8">
        <v>24.533662796020508</v>
      </c>
      <c r="AM108" s="8">
        <v>27.679756164550781</v>
      </c>
      <c r="AN108" s="9"/>
      <c r="AO108" s="6"/>
      <c r="AP108" s="6"/>
      <c r="AQ108" s="6"/>
    </row>
    <row r="109" spans="1:43" x14ac:dyDescent="0.2">
      <c r="A109" s="6" t="s">
        <v>181</v>
      </c>
      <c r="B109" s="7" t="s">
        <v>182</v>
      </c>
      <c r="C109" s="7">
        <v>23.540632247924805</v>
      </c>
      <c r="D109" s="8">
        <v>25.335193634033203</v>
      </c>
      <c r="E109" s="7">
        <f>GEOMEAN(C109:D111)</f>
        <v>24.288199202856834</v>
      </c>
      <c r="F109" s="7">
        <v>24.18855094909668</v>
      </c>
      <c r="G109" s="6">
        <f>AVERAGE(F109:F111)</f>
        <v>24.223101298014324</v>
      </c>
      <c r="H109" s="6">
        <f>G109-E109</f>
        <v>-6.509790484250999E-2</v>
      </c>
      <c r="I109" s="6">
        <f>H109--0.158</f>
        <v>9.2902095157490011E-2</v>
      </c>
      <c r="J109" s="6">
        <f>2^(-I109)</f>
        <v>0.93763472450229635</v>
      </c>
      <c r="L109" s="6" t="s">
        <v>181</v>
      </c>
      <c r="M109" s="7" t="s">
        <v>182</v>
      </c>
      <c r="N109" s="7">
        <v>23.540632247924805</v>
      </c>
      <c r="O109" s="8">
        <v>25.335193634033203</v>
      </c>
      <c r="P109" s="7">
        <f>GEOMEAN(N109:O111)</f>
        <v>24.288199202856834</v>
      </c>
      <c r="Q109" s="8">
        <v>23.332727432250977</v>
      </c>
      <c r="R109" s="6">
        <f>AVERAGE(Q109:Q111)</f>
        <v>23.380468368530273</v>
      </c>
      <c r="S109" s="6">
        <f>R109-P109</f>
        <v>-0.90773083432656065</v>
      </c>
      <c r="T109" s="6">
        <f>S109--1.987</f>
        <v>1.0792691656734394</v>
      </c>
      <c r="U109" s="6">
        <f>2^(-T109)</f>
        <v>0.47326850899948231</v>
      </c>
      <c r="W109" s="6" t="s">
        <v>181</v>
      </c>
      <c r="X109" s="7" t="s">
        <v>182</v>
      </c>
      <c r="Y109" s="7">
        <v>23.540632247924805</v>
      </c>
      <c r="Z109" s="8">
        <v>25.335193634033203</v>
      </c>
      <c r="AA109" s="7">
        <f>GEOMEAN(Y109:Z111)</f>
        <v>24.288199202856834</v>
      </c>
      <c r="AB109" s="8">
        <v>25.534618377685547</v>
      </c>
      <c r="AC109" s="6">
        <f>AVERAGE(AB109:AB111)</f>
        <v>25.553074518839519</v>
      </c>
      <c r="AD109" s="6">
        <f>AC109-AA109</f>
        <v>1.2648753159826853</v>
      </c>
      <c r="AE109" s="6">
        <f>AD109-1.142</f>
        <v>0.12287531598268542</v>
      </c>
      <c r="AF109" s="6">
        <f>2^(-AE109)</f>
        <v>0.91835552717386582</v>
      </c>
      <c r="AH109" s="6" t="s">
        <v>181</v>
      </c>
      <c r="AI109" s="7" t="s">
        <v>182</v>
      </c>
      <c r="AJ109" s="7">
        <v>23.540632247924805</v>
      </c>
      <c r="AK109" s="8">
        <v>25.335193634033203</v>
      </c>
      <c r="AL109" s="7">
        <f>GEOMEAN(AJ109:AK111)</f>
        <v>24.288199202856834</v>
      </c>
      <c r="AM109" s="8">
        <v>26.396242141723633</v>
      </c>
      <c r="AN109" s="6">
        <f>AVERAGE(AM109:AM111)</f>
        <v>26.587210337320965</v>
      </c>
      <c r="AO109" s="6">
        <f>AN109-AL109</f>
        <v>2.2990111344641306</v>
      </c>
      <c r="AP109" s="6">
        <f>AO109-2.693</f>
        <v>-0.39398886553586943</v>
      </c>
      <c r="AQ109" s="6">
        <f>2^(-AP109)</f>
        <v>1.3140214857257544</v>
      </c>
    </row>
    <row r="110" spans="1:43" x14ac:dyDescent="0.2">
      <c r="A110" s="6" t="s">
        <v>183</v>
      </c>
      <c r="B110" s="7" t="s">
        <v>182</v>
      </c>
      <c r="C110" s="7">
        <v>23.319242477416992</v>
      </c>
      <c r="D110" s="8">
        <v>25.119480133056641</v>
      </c>
      <c r="F110" s="7">
        <v>24.226495742797852</v>
      </c>
      <c r="L110" s="6" t="s">
        <v>183</v>
      </c>
      <c r="M110" s="7" t="s">
        <v>182</v>
      </c>
      <c r="N110" s="7">
        <v>23.319242477416992</v>
      </c>
      <c r="O110" s="8">
        <v>25.119480133056641</v>
      </c>
      <c r="Q110" s="8">
        <v>23.346433639526367</v>
      </c>
      <c r="R110" s="6"/>
      <c r="S110" s="6"/>
      <c r="T110" s="6"/>
      <c r="U110" s="6"/>
      <c r="W110" s="6" t="s">
        <v>183</v>
      </c>
      <c r="X110" s="7" t="s">
        <v>182</v>
      </c>
      <c r="Y110" s="7">
        <v>23.319242477416992</v>
      </c>
      <c r="Z110" s="8">
        <v>25.119480133056641</v>
      </c>
      <c r="AB110" s="8">
        <v>25.572944641113281</v>
      </c>
      <c r="AC110" s="6"/>
      <c r="AD110" s="6"/>
      <c r="AE110" s="6"/>
      <c r="AF110" s="6"/>
      <c r="AH110" s="6" t="s">
        <v>183</v>
      </c>
      <c r="AI110" s="7" t="s">
        <v>182</v>
      </c>
      <c r="AJ110" s="7">
        <v>23.319242477416992</v>
      </c>
      <c r="AK110" s="8">
        <v>25.119480133056641</v>
      </c>
      <c r="AM110" s="8">
        <v>26.67169189453125</v>
      </c>
      <c r="AN110" s="6"/>
      <c r="AO110" s="6"/>
      <c r="AP110" s="6"/>
      <c r="AQ110" s="6"/>
    </row>
    <row r="111" spans="1:43" x14ac:dyDescent="0.2">
      <c r="A111" s="6" t="s">
        <v>184</v>
      </c>
      <c r="B111" s="7" t="s">
        <v>182</v>
      </c>
      <c r="C111" s="7">
        <v>23.354213714599609</v>
      </c>
      <c r="D111" s="8">
        <v>25.161655426025391</v>
      </c>
      <c r="F111" s="7">
        <v>24.254257202148438</v>
      </c>
      <c r="G111" s="9"/>
      <c r="L111" s="6" t="s">
        <v>184</v>
      </c>
      <c r="M111" s="7" t="s">
        <v>182</v>
      </c>
      <c r="N111" s="7">
        <v>23.354213714599609</v>
      </c>
      <c r="O111" s="8">
        <v>25.161655426025391</v>
      </c>
      <c r="Q111" s="8">
        <v>23.462244033813477</v>
      </c>
      <c r="R111" s="9"/>
      <c r="S111" s="6"/>
      <c r="T111" s="6"/>
      <c r="U111" s="6"/>
      <c r="W111" s="6" t="s">
        <v>184</v>
      </c>
      <c r="X111" s="7" t="s">
        <v>182</v>
      </c>
      <c r="Y111" s="7">
        <v>23.354213714599609</v>
      </c>
      <c r="Z111" s="8">
        <v>25.161655426025391</v>
      </c>
      <c r="AB111" s="8">
        <v>25.551660537719727</v>
      </c>
      <c r="AC111" s="9"/>
      <c r="AD111" s="6"/>
      <c r="AE111" s="6"/>
      <c r="AF111" s="6"/>
      <c r="AH111" s="6" t="s">
        <v>184</v>
      </c>
      <c r="AI111" s="7" t="s">
        <v>182</v>
      </c>
      <c r="AJ111" s="7">
        <v>23.354213714599609</v>
      </c>
      <c r="AK111" s="8">
        <v>25.161655426025391</v>
      </c>
      <c r="AM111" s="8">
        <v>26.693696975708008</v>
      </c>
      <c r="AN111" s="9"/>
      <c r="AO111" s="6"/>
      <c r="AP111" s="6"/>
      <c r="AQ111" s="6"/>
    </row>
    <row r="112" spans="1:43" x14ac:dyDescent="0.2">
      <c r="A112" s="6" t="s">
        <v>185</v>
      </c>
      <c r="B112" s="7" t="s">
        <v>182</v>
      </c>
      <c r="C112" s="7">
        <v>23.176448822021484</v>
      </c>
      <c r="D112" s="8">
        <v>25.233810424804688</v>
      </c>
      <c r="E112" s="7">
        <f>GEOMEAN(C112:D114)</f>
        <v>24.173211892194256</v>
      </c>
      <c r="F112" s="7">
        <v>23.346830368041992</v>
      </c>
      <c r="G112" s="6">
        <f>AVERAGE(F112:F114)</f>
        <v>23.332535425821941</v>
      </c>
      <c r="H112" s="6">
        <f>G112-E112</f>
        <v>-0.84067646637231519</v>
      </c>
      <c r="I112" s="6">
        <f>H112--0.158</f>
        <v>-0.68267646637231516</v>
      </c>
      <c r="J112" s="6">
        <f>2^(-I112)</f>
        <v>1.6051147797703584</v>
      </c>
      <c r="L112" s="6" t="s">
        <v>185</v>
      </c>
      <c r="M112" s="7" t="s">
        <v>182</v>
      </c>
      <c r="N112" s="7">
        <v>23.176448822021484</v>
      </c>
      <c r="O112" s="8">
        <v>25.233810424804688</v>
      </c>
      <c r="P112" s="7">
        <f>GEOMEAN(N112:O114)</f>
        <v>24.173211892194256</v>
      </c>
      <c r="Q112" s="8">
        <v>24.228963851928711</v>
      </c>
      <c r="R112" s="6">
        <f>AVERAGE(Q112:Q114)</f>
        <v>23.986818313598633</v>
      </c>
      <c r="S112" s="6">
        <f>R112-P112</f>
        <v>-0.18639357859562367</v>
      </c>
      <c r="T112" s="6">
        <f>S112--1.987</f>
        <v>1.8006064214043764</v>
      </c>
      <c r="U112" s="6">
        <f>2^(-T112)</f>
        <v>0.28705390335365627</v>
      </c>
      <c r="W112" s="6" t="s">
        <v>185</v>
      </c>
      <c r="X112" s="7" t="s">
        <v>182</v>
      </c>
      <c r="Y112" s="7">
        <v>23.176448822021484</v>
      </c>
      <c r="Z112" s="8">
        <v>25.233810424804688</v>
      </c>
      <c r="AA112" s="7">
        <f>GEOMEAN(Y112:Z114)</f>
        <v>24.173211892194256</v>
      </c>
      <c r="AB112" s="8">
        <v>26.452493667602539</v>
      </c>
      <c r="AC112" s="6">
        <f>AVERAGE(AB112:AB114)</f>
        <v>26.263687133789062</v>
      </c>
      <c r="AD112" s="6">
        <f>AC112-AA112</f>
        <v>2.090475241594806</v>
      </c>
      <c r="AE112" s="6">
        <f>AD112-1.142</f>
        <v>0.94847524159480612</v>
      </c>
      <c r="AF112" s="6">
        <f>2^(-AE112)</f>
        <v>0.51817982754640768</v>
      </c>
      <c r="AH112" s="6" t="s">
        <v>185</v>
      </c>
      <c r="AI112" s="7" t="s">
        <v>182</v>
      </c>
      <c r="AJ112" s="7">
        <v>23.176448822021484</v>
      </c>
      <c r="AK112" s="8">
        <v>25.233810424804688</v>
      </c>
      <c r="AL112" s="7">
        <f>GEOMEAN(AJ112:AK114)</f>
        <v>24.173211892194256</v>
      </c>
      <c r="AM112" s="8">
        <v>25.49577522277832</v>
      </c>
      <c r="AN112" s="6">
        <f>AVERAGE(AM112:AM114)</f>
        <v>25.733414332071941</v>
      </c>
      <c r="AO112" s="6">
        <f>AN112-AL112</f>
        <v>1.5602024398776848</v>
      </c>
      <c r="AP112" s="6">
        <f>AO112-2.693</f>
        <v>-1.1327975601223153</v>
      </c>
      <c r="AQ112" s="6">
        <f>2^(-AP112)</f>
        <v>2.192835455532852</v>
      </c>
    </row>
    <row r="113" spans="1:43" x14ac:dyDescent="0.2">
      <c r="A113" s="6" t="s">
        <v>186</v>
      </c>
      <c r="B113" s="7" t="s">
        <v>182</v>
      </c>
      <c r="C113" s="7">
        <v>23.193277359008789</v>
      </c>
      <c r="D113" s="8">
        <v>25.095912933349609</v>
      </c>
      <c r="F113" s="7">
        <v>23.394533157348633</v>
      </c>
      <c r="L113" s="6" t="s">
        <v>186</v>
      </c>
      <c r="M113" s="7" t="s">
        <v>182</v>
      </c>
      <c r="N113" s="7">
        <v>23.193277359008789</v>
      </c>
      <c r="O113" s="8">
        <v>25.095912933349609</v>
      </c>
      <c r="Q113" s="8">
        <v>23.966794967651367</v>
      </c>
      <c r="R113" s="6"/>
      <c r="S113" s="6"/>
      <c r="T113" s="6"/>
      <c r="U113" s="6"/>
      <c r="W113" s="6" t="s">
        <v>186</v>
      </c>
      <c r="X113" s="7" t="s">
        <v>182</v>
      </c>
      <c r="Y113" s="7">
        <v>23.193277359008789</v>
      </c>
      <c r="Z113" s="8">
        <v>25.095912933349609</v>
      </c>
      <c r="AB113" s="8">
        <v>26.246810913085938</v>
      </c>
      <c r="AC113" s="6"/>
      <c r="AD113" s="6"/>
      <c r="AE113" s="6"/>
      <c r="AF113" s="6"/>
      <c r="AH113" s="6" t="s">
        <v>186</v>
      </c>
      <c r="AI113" s="7" t="s">
        <v>182</v>
      </c>
      <c r="AJ113" s="7">
        <v>23.193277359008789</v>
      </c>
      <c r="AK113" s="8">
        <v>25.095912933349609</v>
      </c>
      <c r="AM113" s="8">
        <v>25.840286254882812</v>
      </c>
      <c r="AN113" s="6"/>
      <c r="AO113" s="6"/>
      <c r="AP113" s="6"/>
      <c r="AQ113" s="6"/>
    </row>
    <row r="114" spans="1:43" x14ac:dyDescent="0.2">
      <c r="A114" s="6" t="s">
        <v>187</v>
      </c>
      <c r="B114" s="7" t="s">
        <v>182</v>
      </c>
      <c r="C114" s="7">
        <v>23.313858032226562</v>
      </c>
      <c r="D114" s="8">
        <v>25.141845703125</v>
      </c>
      <c r="F114" s="7">
        <v>23.256242752075195</v>
      </c>
      <c r="G114" s="9"/>
      <c r="L114" s="6" t="s">
        <v>187</v>
      </c>
      <c r="M114" s="7" t="s">
        <v>182</v>
      </c>
      <c r="N114" s="7">
        <v>23.313858032226562</v>
      </c>
      <c r="O114" s="8">
        <v>25.141845703125</v>
      </c>
      <c r="Q114" s="8">
        <v>23.76469612121582</v>
      </c>
      <c r="R114" s="9"/>
      <c r="S114" s="6"/>
      <c r="T114" s="6"/>
      <c r="U114" s="6"/>
      <c r="W114" s="6" t="s">
        <v>187</v>
      </c>
      <c r="X114" s="7" t="s">
        <v>182</v>
      </c>
      <c r="Y114" s="7">
        <v>23.313858032226562</v>
      </c>
      <c r="Z114" s="8">
        <v>25.141845703125</v>
      </c>
      <c r="AB114" s="8">
        <v>26.091756820678711</v>
      </c>
      <c r="AC114" s="9"/>
      <c r="AD114" s="6"/>
      <c r="AE114" s="6"/>
      <c r="AF114" s="6"/>
      <c r="AH114" s="6" t="s">
        <v>187</v>
      </c>
      <c r="AI114" s="7" t="s">
        <v>182</v>
      </c>
      <c r="AJ114" s="7">
        <v>23.313858032226562</v>
      </c>
      <c r="AK114" s="8">
        <v>25.141845703125</v>
      </c>
      <c r="AM114" s="8">
        <v>25.864181518554688</v>
      </c>
      <c r="AN114" s="9"/>
      <c r="AO114" s="6"/>
      <c r="AP114" s="6"/>
      <c r="AQ114" s="6"/>
    </row>
    <row r="115" spans="1:43" x14ac:dyDescent="0.2">
      <c r="A115" s="6" t="s">
        <v>188</v>
      </c>
      <c r="B115" s="7" t="s">
        <v>182</v>
      </c>
      <c r="C115" s="7">
        <v>23.65260124206543</v>
      </c>
      <c r="D115" s="8">
        <v>25.7049560546875</v>
      </c>
      <c r="E115" s="7">
        <f>GEOMEAN(C115:D117)</f>
        <v>24.683589695983713</v>
      </c>
      <c r="F115" s="7">
        <v>25.131515502929688</v>
      </c>
      <c r="G115" s="6">
        <f>AVERAGE(F115:F117)</f>
        <v>25.181917190551758</v>
      </c>
      <c r="H115" s="6">
        <f>G115-E115</f>
        <v>0.49832749456804493</v>
      </c>
      <c r="I115" s="6">
        <f>H115--0.158</f>
        <v>0.65632749456804496</v>
      </c>
      <c r="J115" s="6">
        <f>2^(-I115)</f>
        <v>0.63449139588548131</v>
      </c>
      <c r="L115" s="6" t="s">
        <v>188</v>
      </c>
      <c r="M115" s="7" t="s">
        <v>182</v>
      </c>
      <c r="N115" s="7">
        <v>23.65260124206543</v>
      </c>
      <c r="O115" s="8">
        <v>25.7049560546875</v>
      </c>
      <c r="P115" s="7">
        <f>GEOMEAN(N115:O117)</f>
        <v>24.683589695983713</v>
      </c>
      <c r="Q115" s="8">
        <v>25.961284637451172</v>
      </c>
      <c r="R115" s="6">
        <f>AVERAGE(Q115:Q117)</f>
        <v>25.920188268025715</v>
      </c>
      <c r="S115" s="6">
        <f>R115-P115</f>
        <v>1.2365985720420021</v>
      </c>
      <c r="T115" s="6">
        <f>S115--1.987</f>
        <v>3.2235985720420022</v>
      </c>
      <c r="U115" s="6">
        <f>2^(-T115)</f>
        <v>0.10705331886676604</v>
      </c>
      <c r="W115" s="6" t="s">
        <v>188</v>
      </c>
      <c r="X115" s="7" t="s">
        <v>182</v>
      </c>
      <c r="Y115" s="7">
        <v>23.65260124206543</v>
      </c>
      <c r="Z115" s="8">
        <v>25.7049560546875</v>
      </c>
      <c r="AA115" s="7">
        <f>GEOMEAN(Y115:Z117)</f>
        <v>24.683589695983713</v>
      </c>
      <c r="AB115" s="8"/>
      <c r="AC115" s="6">
        <f>AVERAGE(AB115:AB117)</f>
        <v>28.383711814880371</v>
      </c>
      <c r="AD115" s="6">
        <f>AC115-AA115</f>
        <v>3.7001221188966582</v>
      </c>
      <c r="AE115" s="6">
        <f>AD115-1.142</f>
        <v>2.5581221188966583</v>
      </c>
      <c r="AF115" s="6">
        <f>2^(-AE115)</f>
        <v>0.16979641231054829</v>
      </c>
      <c r="AH115" s="6" t="s">
        <v>188</v>
      </c>
      <c r="AI115" s="7" t="s">
        <v>182</v>
      </c>
      <c r="AJ115" s="7">
        <v>23.65260124206543</v>
      </c>
      <c r="AK115" s="8">
        <v>25.7049560546875</v>
      </c>
      <c r="AL115" s="7">
        <f>GEOMEAN(AJ115:AK117)</f>
        <v>24.683589695983713</v>
      </c>
      <c r="AM115" s="8">
        <v>27.872528076171875</v>
      </c>
      <c r="AN115" s="6">
        <f>AVERAGE(AM115:AM117)</f>
        <v>27.836371103922527</v>
      </c>
      <c r="AO115" s="6">
        <f>AN115-AL115</f>
        <v>3.1527814079388143</v>
      </c>
      <c r="AP115" s="6">
        <f>AO115-2.693</f>
        <v>0.45978140793881428</v>
      </c>
      <c r="AQ115" s="6">
        <f>2^(-AP115)</f>
        <v>0.72709641739768383</v>
      </c>
    </row>
    <row r="116" spans="1:43" x14ac:dyDescent="0.2">
      <c r="A116" s="6" t="s">
        <v>189</v>
      </c>
      <c r="B116" s="7" t="s">
        <v>182</v>
      </c>
      <c r="C116" s="7">
        <v>23.615509033203125</v>
      </c>
      <c r="D116" s="8">
        <v>25.799161911010742</v>
      </c>
      <c r="F116" s="7">
        <v>25.181814193725586</v>
      </c>
      <c r="L116" s="6" t="s">
        <v>189</v>
      </c>
      <c r="M116" s="7" t="s">
        <v>182</v>
      </c>
      <c r="N116" s="7">
        <v>23.615509033203125</v>
      </c>
      <c r="O116" s="8">
        <v>25.799161911010742</v>
      </c>
      <c r="Q116" s="8">
        <v>25.78376579284668</v>
      </c>
      <c r="R116" s="6"/>
      <c r="S116" s="6"/>
      <c r="T116" s="6"/>
      <c r="U116" s="6"/>
      <c r="W116" s="6" t="s">
        <v>189</v>
      </c>
      <c r="X116" s="7" t="s">
        <v>182</v>
      </c>
      <c r="Y116" s="7">
        <v>23.615509033203125</v>
      </c>
      <c r="Z116" s="8">
        <v>25.799161911010742</v>
      </c>
      <c r="AB116" s="8">
        <v>28.311653137207031</v>
      </c>
      <c r="AC116" s="6"/>
      <c r="AD116" s="6"/>
      <c r="AE116" s="6"/>
      <c r="AF116" s="6"/>
      <c r="AH116" s="6" t="s">
        <v>189</v>
      </c>
      <c r="AI116" s="7" t="s">
        <v>182</v>
      </c>
      <c r="AJ116" s="7">
        <v>23.615509033203125</v>
      </c>
      <c r="AK116" s="8">
        <v>25.799161911010742</v>
      </c>
      <c r="AM116" s="8">
        <v>27.966957092285156</v>
      </c>
      <c r="AN116" s="6"/>
      <c r="AO116" s="6"/>
      <c r="AP116" s="6"/>
      <c r="AQ116" s="6"/>
    </row>
    <row r="117" spans="1:43" x14ac:dyDescent="0.2">
      <c r="A117" s="6" t="s">
        <v>190</v>
      </c>
      <c r="B117" s="7" t="s">
        <v>182</v>
      </c>
      <c r="C117" s="7">
        <v>23.575664520263672</v>
      </c>
      <c r="D117" s="8">
        <v>25.899255752563477</v>
      </c>
      <c r="F117" s="7">
        <v>25.232421875</v>
      </c>
      <c r="G117" s="9"/>
      <c r="L117" s="6" t="s">
        <v>190</v>
      </c>
      <c r="M117" s="7" t="s">
        <v>182</v>
      </c>
      <c r="N117" s="7">
        <v>23.575664520263672</v>
      </c>
      <c r="O117" s="8">
        <v>25.899255752563477</v>
      </c>
      <c r="Q117" s="8">
        <v>26.015514373779297</v>
      </c>
      <c r="R117" s="9"/>
      <c r="S117" s="6"/>
      <c r="T117" s="6"/>
      <c r="U117" s="6"/>
      <c r="W117" s="6" t="s">
        <v>190</v>
      </c>
      <c r="X117" s="7" t="s">
        <v>182</v>
      </c>
      <c r="Y117" s="7">
        <v>23.575664520263672</v>
      </c>
      <c r="Z117" s="8">
        <v>25.899255752563477</v>
      </c>
      <c r="AB117" s="8">
        <v>28.455770492553711</v>
      </c>
      <c r="AC117" s="9"/>
      <c r="AD117" s="6"/>
      <c r="AE117" s="6"/>
      <c r="AF117" s="6"/>
      <c r="AH117" s="6" t="s">
        <v>190</v>
      </c>
      <c r="AI117" s="7" t="s">
        <v>182</v>
      </c>
      <c r="AJ117" s="7">
        <v>23.575664520263672</v>
      </c>
      <c r="AK117" s="8">
        <v>25.899255752563477</v>
      </c>
      <c r="AM117" s="8">
        <v>27.669628143310547</v>
      </c>
      <c r="AN117" s="9"/>
      <c r="AO117" s="6"/>
      <c r="AP117" s="6"/>
      <c r="AQ117" s="6"/>
    </row>
    <row r="118" spans="1:43" x14ac:dyDescent="0.2">
      <c r="A118" s="6" t="s">
        <v>191</v>
      </c>
      <c r="B118" s="7" t="s">
        <v>182</v>
      </c>
      <c r="C118" s="7">
        <v>23.398025512695312</v>
      </c>
      <c r="D118" s="8">
        <v>24.880189895629883</v>
      </c>
      <c r="E118" s="7">
        <f>GEOMEAN(C118:D120)</f>
        <v>24.032631808866935</v>
      </c>
      <c r="F118" s="7">
        <v>24.588008880615234</v>
      </c>
      <c r="G118" s="6">
        <f>AVERAGE(F118:F120)</f>
        <v>24.606585502624512</v>
      </c>
      <c r="H118" s="6">
        <f>G118-E118</f>
        <v>0.5739536937575771</v>
      </c>
      <c r="I118" s="6">
        <f>H118--0.158</f>
        <v>0.73195369375757713</v>
      </c>
      <c r="J118" s="6">
        <f>2^(-I118)</f>
        <v>0.60208801554951774</v>
      </c>
      <c r="L118" s="6" t="s">
        <v>191</v>
      </c>
      <c r="M118" s="7" t="s">
        <v>182</v>
      </c>
      <c r="N118" s="7">
        <v>23.398025512695312</v>
      </c>
      <c r="O118" s="8">
        <v>24.880189895629883</v>
      </c>
      <c r="P118" s="7">
        <f>GEOMEAN(N118:O120)</f>
        <v>24.032631808866935</v>
      </c>
      <c r="Q118" s="8">
        <v>25.960308074951172</v>
      </c>
      <c r="R118" s="6">
        <f>AVERAGE(Q118:Q120)</f>
        <v>26.000490188598633</v>
      </c>
      <c r="S118" s="6">
        <f>R118-P118</f>
        <v>1.9678583797316982</v>
      </c>
      <c r="T118" s="6">
        <f>S118--1.987</f>
        <v>3.9548583797316983</v>
      </c>
      <c r="U118" s="6">
        <f>2^(-T118)</f>
        <v>6.4486528631230777E-2</v>
      </c>
      <c r="W118" s="6" t="s">
        <v>191</v>
      </c>
      <c r="X118" s="7" t="s">
        <v>182</v>
      </c>
      <c r="Y118" s="7">
        <v>23.398025512695312</v>
      </c>
      <c r="Z118" s="8">
        <v>24.880189895629883</v>
      </c>
      <c r="AA118" s="7">
        <f>GEOMEAN(Y118:Z120)</f>
        <v>24.032631808866935</v>
      </c>
      <c r="AB118" s="8">
        <v>27.988191604614258</v>
      </c>
      <c r="AC118" s="6">
        <f>AVERAGE(AB118:AB120)</f>
        <v>28.251728057861328</v>
      </c>
      <c r="AD118" s="6">
        <f>AC118-AA118</f>
        <v>4.2190962489943935</v>
      </c>
      <c r="AE118" s="6">
        <f>AD118-1.142</f>
        <v>3.0770962489943936</v>
      </c>
      <c r="AF118" s="6">
        <f>2^(-AE118)</f>
        <v>0.1184954649857112</v>
      </c>
      <c r="AH118" s="6" t="s">
        <v>191</v>
      </c>
      <c r="AI118" s="7" t="s">
        <v>182</v>
      </c>
      <c r="AJ118" s="7">
        <v>23.398025512695312</v>
      </c>
      <c r="AK118" s="8">
        <v>24.880189895629883</v>
      </c>
      <c r="AL118" s="7">
        <f>GEOMEAN(AJ118:AK120)</f>
        <v>24.032631808866935</v>
      </c>
      <c r="AM118" s="8">
        <v>27.572393417358398</v>
      </c>
      <c r="AN118" s="6">
        <f>AVERAGE(AM118:AM120)</f>
        <v>27.388121922810871</v>
      </c>
      <c r="AO118" s="6">
        <f>AN118-AL118</f>
        <v>3.3554901139439366</v>
      </c>
      <c r="AP118" s="6">
        <f>AO118-2.693</f>
        <v>0.66249011394393653</v>
      </c>
      <c r="AQ118" s="6">
        <f>2^(-AP118)</f>
        <v>0.63178688143156836</v>
      </c>
    </row>
    <row r="119" spans="1:43" x14ac:dyDescent="0.2">
      <c r="A119" s="6" t="s">
        <v>192</v>
      </c>
      <c r="B119" s="7" t="s">
        <v>182</v>
      </c>
      <c r="C119" s="7">
        <v>23.146305084228516</v>
      </c>
      <c r="D119" s="8">
        <v>24.834741592407227</v>
      </c>
      <c r="F119" s="7"/>
      <c r="L119" s="6" t="s">
        <v>192</v>
      </c>
      <c r="M119" s="7" t="s">
        <v>182</v>
      </c>
      <c r="N119" s="7">
        <v>23.146305084228516</v>
      </c>
      <c r="O119" s="8">
        <v>24.834741592407227</v>
      </c>
      <c r="Q119" s="8">
        <v>25.964914321899414</v>
      </c>
      <c r="R119" s="6"/>
      <c r="S119" s="6"/>
      <c r="T119" s="6"/>
      <c r="U119" s="6"/>
      <c r="W119" s="6" t="s">
        <v>192</v>
      </c>
      <c r="X119" s="7" t="s">
        <v>182</v>
      </c>
      <c r="Y119" s="7">
        <v>23.146305084228516</v>
      </c>
      <c r="Z119" s="8">
        <v>24.834741592407227</v>
      </c>
      <c r="AB119" s="8">
        <v>28.642498016357422</v>
      </c>
      <c r="AC119" s="6"/>
      <c r="AD119" s="6"/>
      <c r="AE119" s="6"/>
      <c r="AF119" s="6"/>
      <c r="AH119" s="6" t="s">
        <v>192</v>
      </c>
      <c r="AI119" s="7" t="s">
        <v>182</v>
      </c>
      <c r="AJ119" s="7">
        <v>23.146305084228516</v>
      </c>
      <c r="AK119" s="8">
        <v>24.834741592407227</v>
      </c>
      <c r="AM119" s="8">
        <v>27.317222595214844</v>
      </c>
      <c r="AN119" s="6"/>
      <c r="AO119" s="6"/>
      <c r="AP119" s="6"/>
      <c r="AQ119" s="6"/>
    </row>
    <row r="120" spans="1:43" x14ac:dyDescent="0.2">
      <c r="A120" s="6" t="s">
        <v>193</v>
      </c>
      <c r="B120" s="7" t="s">
        <v>182</v>
      </c>
      <c r="C120" s="7">
        <v>23.228605270385742</v>
      </c>
      <c r="D120" s="8">
        <v>24.786239624023438</v>
      </c>
      <c r="F120" s="7">
        <v>24.625162124633789</v>
      </c>
      <c r="G120" s="9"/>
      <c r="L120" s="6" t="s">
        <v>193</v>
      </c>
      <c r="M120" s="7" t="s">
        <v>182</v>
      </c>
      <c r="N120" s="7">
        <v>23.228605270385742</v>
      </c>
      <c r="O120" s="8">
        <v>24.786239624023438</v>
      </c>
      <c r="Q120" s="8">
        <v>26.076248168945312</v>
      </c>
      <c r="R120" s="9"/>
      <c r="S120" s="6"/>
      <c r="T120" s="6"/>
      <c r="U120" s="6"/>
      <c r="W120" s="6" t="s">
        <v>193</v>
      </c>
      <c r="X120" s="7" t="s">
        <v>182</v>
      </c>
      <c r="Y120" s="7">
        <v>23.228605270385742</v>
      </c>
      <c r="Z120" s="8">
        <v>24.786239624023438</v>
      </c>
      <c r="AB120" s="8">
        <v>28.124494552612305</v>
      </c>
      <c r="AC120" s="9"/>
      <c r="AD120" s="6"/>
      <c r="AE120" s="6"/>
      <c r="AF120" s="6"/>
      <c r="AH120" s="6" t="s">
        <v>193</v>
      </c>
      <c r="AI120" s="7" t="s">
        <v>182</v>
      </c>
      <c r="AJ120" s="7">
        <v>23.228605270385742</v>
      </c>
      <c r="AK120" s="8">
        <v>24.786239624023438</v>
      </c>
      <c r="AM120" s="8">
        <v>27.274749755859375</v>
      </c>
      <c r="AN120" s="9"/>
      <c r="AO120" s="6"/>
      <c r="AP120" s="6"/>
      <c r="AQ120" s="6"/>
    </row>
    <row r="121" spans="1:43" x14ac:dyDescent="0.2">
      <c r="A121" s="6" t="s">
        <v>194</v>
      </c>
      <c r="B121" s="7" t="s">
        <v>182</v>
      </c>
      <c r="C121" s="7">
        <v>23.746912002563477</v>
      </c>
      <c r="D121" s="8">
        <v>25.706113815307617</v>
      </c>
      <c r="E121" s="7">
        <f>GEOMEAN(C121:D123)</f>
        <v>24.667212314763905</v>
      </c>
      <c r="F121" s="7">
        <v>26.159395217895508</v>
      </c>
      <c r="G121" s="6">
        <f>AVERAGE(F121:F123)</f>
        <v>25.979094823201496</v>
      </c>
      <c r="H121" s="6">
        <f>G121-E121</f>
        <v>1.3118825084375914</v>
      </c>
      <c r="I121" s="6">
        <f>H121--0.158</f>
        <v>1.4698825084375913</v>
      </c>
      <c r="J121" s="6">
        <f>2^(-I121)</f>
        <v>0.36101169809539341</v>
      </c>
      <c r="L121" s="6" t="s">
        <v>194</v>
      </c>
      <c r="M121" s="7" t="s">
        <v>182</v>
      </c>
      <c r="N121" s="7">
        <v>23.746912002563477</v>
      </c>
      <c r="O121" s="8">
        <v>25.706113815307617</v>
      </c>
      <c r="P121" s="7">
        <f>GEOMEAN(N121:O123)</f>
        <v>24.667212314763905</v>
      </c>
      <c r="Q121" s="8"/>
      <c r="R121" s="6">
        <f>AVERAGE(Q121:Q123)</f>
        <v>26.184436798095703</v>
      </c>
      <c r="S121" s="6">
        <f>R121-P121</f>
        <v>1.5172244833317983</v>
      </c>
      <c r="T121" s="6">
        <f>S121--1.987</f>
        <v>3.5042244833317984</v>
      </c>
      <c r="U121" s="6">
        <f>2^(-T121)</f>
        <v>8.8129908450603645E-2</v>
      </c>
      <c r="W121" s="6" t="s">
        <v>194</v>
      </c>
      <c r="X121" s="7" t="s">
        <v>182</v>
      </c>
      <c r="Y121" s="7">
        <v>23.746912002563477</v>
      </c>
      <c r="Z121" s="8">
        <v>25.706113815307617</v>
      </c>
      <c r="AA121" s="7">
        <f>GEOMEAN(Y121:Z123)</f>
        <v>24.667212314763905</v>
      </c>
      <c r="AB121" s="8">
        <v>27.574058532714844</v>
      </c>
      <c r="AC121" s="6">
        <f>AVERAGE(AB121:AB123)</f>
        <v>27.645176569620769</v>
      </c>
      <c r="AD121" s="6">
        <f>AC121-AA121</f>
        <v>2.9779642548568646</v>
      </c>
      <c r="AE121" s="6">
        <f>AD121-1.142</f>
        <v>1.8359642548568647</v>
      </c>
      <c r="AF121" s="6">
        <f>2^(-AE121)</f>
        <v>0.28010424350602486</v>
      </c>
      <c r="AH121" s="6" t="s">
        <v>194</v>
      </c>
      <c r="AI121" s="7" t="s">
        <v>182</v>
      </c>
      <c r="AJ121" s="7">
        <v>23.746912002563477</v>
      </c>
      <c r="AK121" s="8">
        <v>25.706113815307617</v>
      </c>
      <c r="AL121" s="7">
        <f>GEOMEAN(AJ121:AK123)</f>
        <v>24.667212314763905</v>
      </c>
      <c r="AM121" s="8">
        <v>30.140161514282227</v>
      </c>
      <c r="AN121" s="6">
        <f>AVERAGE(AM121:AM123)</f>
        <v>30.022059758504231</v>
      </c>
      <c r="AO121" s="6">
        <f>AN121-AL121</f>
        <v>5.3548474437403257</v>
      </c>
      <c r="AP121" s="6">
        <f>AO121-2.693</f>
        <v>2.6618474437403257</v>
      </c>
      <c r="AQ121" s="6">
        <f>2^(-AP121)</f>
        <v>0.15801709577367087</v>
      </c>
    </row>
    <row r="122" spans="1:43" x14ac:dyDescent="0.2">
      <c r="A122" s="6" t="s">
        <v>195</v>
      </c>
      <c r="B122" s="7" t="s">
        <v>182</v>
      </c>
      <c r="C122" s="7">
        <v>23.730609893798828</v>
      </c>
      <c r="D122" s="8">
        <v>25.669876098632812</v>
      </c>
      <c r="F122" s="7">
        <v>25.790107727050781</v>
      </c>
      <c r="L122" s="6" t="s">
        <v>195</v>
      </c>
      <c r="M122" s="7" t="s">
        <v>182</v>
      </c>
      <c r="N122" s="7">
        <v>23.730609893798828</v>
      </c>
      <c r="O122" s="8">
        <v>25.669876098632812</v>
      </c>
      <c r="Q122" s="8">
        <v>25.936080932617188</v>
      </c>
      <c r="R122" s="6"/>
      <c r="S122" s="6"/>
      <c r="T122" s="6"/>
      <c r="U122" s="6"/>
      <c r="W122" s="6" t="s">
        <v>195</v>
      </c>
      <c r="X122" s="7" t="s">
        <v>182</v>
      </c>
      <c r="Y122" s="7">
        <v>23.730609893798828</v>
      </c>
      <c r="Z122" s="8">
        <v>25.669876098632812</v>
      </c>
      <c r="AB122" s="8">
        <v>27.566194534301758</v>
      </c>
      <c r="AC122" s="6"/>
      <c r="AD122" s="6"/>
      <c r="AE122" s="6"/>
      <c r="AF122" s="6"/>
      <c r="AH122" s="6" t="s">
        <v>195</v>
      </c>
      <c r="AI122" s="7" t="s">
        <v>182</v>
      </c>
      <c r="AJ122" s="7">
        <v>23.730609893798828</v>
      </c>
      <c r="AK122" s="8">
        <v>25.669876098632812</v>
      </c>
      <c r="AM122" s="8">
        <v>29.935306549072266</v>
      </c>
      <c r="AN122" s="6"/>
      <c r="AO122" s="6"/>
      <c r="AP122" s="6"/>
      <c r="AQ122" s="6"/>
    </row>
    <row r="123" spans="1:43" x14ac:dyDescent="0.2">
      <c r="A123" s="6" t="s">
        <v>196</v>
      </c>
      <c r="B123" s="7" t="s">
        <v>182</v>
      </c>
      <c r="C123" s="7">
        <v>23.627096176147461</v>
      </c>
      <c r="D123" s="8">
        <v>25.640933990478516</v>
      </c>
      <c r="F123" s="7">
        <v>25.987781524658203</v>
      </c>
      <c r="G123" s="9"/>
      <c r="L123" s="6" t="s">
        <v>196</v>
      </c>
      <c r="M123" s="7" t="s">
        <v>182</v>
      </c>
      <c r="N123" s="7">
        <v>23.627096176147461</v>
      </c>
      <c r="O123" s="8">
        <v>25.640933990478516</v>
      </c>
      <c r="Q123" s="8">
        <v>26.432792663574219</v>
      </c>
      <c r="R123" s="9"/>
      <c r="S123" s="6"/>
      <c r="T123" s="6"/>
      <c r="U123" s="6"/>
      <c r="W123" s="6" t="s">
        <v>196</v>
      </c>
      <c r="X123" s="7" t="s">
        <v>182</v>
      </c>
      <c r="Y123" s="7">
        <v>23.627096176147461</v>
      </c>
      <c r="Z123" s="8">
        <v>25.640933990478516</v>
      </c>
      <c r="AB123" s="8">
        <v>27.795276641845703</v>
      </c>
      <c r="AC123" s="9"/>
      <c r="AD123" s="6"/>
      <c r="AE123" s="6"/>
      <c r="AF123" s="6"/>
      <c r="AH123" s="6" t="s">
        <v>196</v>
      </c>
      <c r="AI123" s="7" t="s">
        <v>182</v>
      </c>
      <c r="AJ123" s="7">
        <v>23.627096176147461</v>
      </c>
      <c r="AK123" s="8">
        <v>25.640933990478516</v>
      </c>
      <c r="AM123" s="8">
        <v>29.990711212158203</v>
      </c>
      <c r="AN123" s="9"/>
      <c r="AO123" s="6"/>
      <c r="AP123" s="6"/>
      <c r="AQ123" s="6"/>
    </row>
    <row r="124" spans="1:43" x14ac:dyDescent="0.2">
      <c r="A124" s="6" t="s">
        <v>197</v>
      </c>
      <c r="B124" s="7" t="s">
        <v>198</v>
      </c>
      <c r="C124" s="7">
        <v>24.025739669799805</v>
      </c>
      <c r="D124" s="8">
        <v>26.654035568237305</v>
      </c>
      <c r="E124" s="7">
        <f>GEOMEAN(C124:D126)</f>
        <v>25.541013685456473</v>
      </c>
      <c r="F124" s="7">
        <v>24.885059356689453</v>
      </c>
      <c r="G124" s="6">
        <f>AVERAGE(F124:F126)</f>
        <v>24.904703140258789</v>
      </c>
      <c r="H124" s="6">
        <f>G124-E124</f>
        <v>-0.63631054519768426</v>
      </c>
      <c r="I124" s="6">
        <f>H124--0.158</f>
        <v>-0.47831054519768423</v>
      </c>
      <c r="J124" s="6" cm="1">
        <f t="array" aca="1" ref="J124" ca="1">J124:J142=2^(-I124)</f>
        <v>0</v>
      </c>
      <c r="L124" s="6" t="s">
        <v>197</v>
      </c>
      <c r="M124" s="7" t="s">
        <v>198</v>
      </c>
      <c r="N124" s="7">
        <v>24.025739669799805</v>
      </c>
      <c r="O124" s="8">
        <v>26.654035568237305</v>
      </c>
      <c r="P124" s="7">
        <f>GEOMEAN(N124:O126)</f>
        <v>25.541013685456473</v>
      </c>
      <c r="Q124" s="8">
        <v>25.159215927124023</v>
      </c>
      <c r="R124" s="6">
        <f>AVERAGE(Q124:Q126)</f>
        <v>25.430522918701172</v>
      </c>
      <c r="S124" s="6">
        <f>R124-P124</f>
        <v>-0.11049076675530145</v>
      </c>
      <c r="T124" s="6">
        <f>S124--1.987</f>
        <v>1.8765092332446986</v>
      </c>
      <c r="U124" s="6">
        <f>2^(-T124)</f>
        <v>0.27234188159469258</v>
      </c>
      <c r="W124" s="6" t="s">
        <v>197</v>
      </c>
      <c r="X124" s="7" t="s">
        <v>198</v>
      </c>
      <c r="Y124" s="7">
        <v>24.025739669799805</v>
      </c>
      <c r="Z124" s="8">
        <v>26.654035568237305</v>
      </c>
      <c r="AA124" s="7">
        <f>GEOMEAN(Y124:Z126)</f>
        <v>25.541013685456473</v>
      </c>
      <c r="AB124" s="8">
        <v>27.114326477050781</v>
      </c>
      <c r="AC124" s="6">
        <f>AVERAGE(AB124:AB126)</f>
        <v>26.998274485270183</v>
      </c>
      <c r="AD124" s="6">
        <f>AC124-AA124</f>
        <v>1.4572607998137102</v>
      </c>
      <c r="AE124" s="6">
        <f>AD124-1.142</f>
        <v>0.31526079981371025</v>
      </c>
      <c r="AF124" s="6">
        <f>2^(-AE124)</f>
        <v>0.80370568959850985</v>
      </c>
      <c r="AH124" s="6" t="s">
        <v>197</v>
      </c>
      <c r="AI124" s="7" t="s">
        <v>198</v>
      </c>
      <c r="AJ124" s="7">
        <v>24.025739669799805</v>
      </c>
      <c r="AK124" s="8">
        <v>26.654035568237305</v>
      </c>
      <c r="AL124" s="7">
        <f>GEOMEAN(AJ124:AK126)</f>
        <v>25.541013685456473</v>
      </c>
      <c r="AM124" s="8">
        <v>27.965105056762695</v>
      </c>
      <c r="AN124" s="6">
        <f>AVERAGE(AM124:AM126)</f>
        <v>28.073587417602539</v>
      </c>
      <c r="AO124" s="6">
        <f>AN124-AL124</f>
        <v>2.5325737321460657</v>
      </c>
      <c r="AP124" s="6">
        <f>AO124-2.693</f>
        <v>-0.16042626785393432</v>
      </c>
      <c r="AQ124" s="6">
        <f>2^(-AP124)</f>
        <v>1.1176173076118243</v>
      </c>
    </row>
    <row r="125" spans="1:43" x14ac:dyDescent="0.2">
      <c r="A125" s="6" t="s">
        <v>199</v>
      </c>
      <c r="B125" s="7" t="s">
        <v>198</v>
      </c>
      <c r="C125" s="7"/>
      <c r="D125" s="8">
        <v>26.538522720336914</v>
      </c>
      <c r="F125" s="7"/>
      <c r="L125" s="6" t="s">
        <v>199</v>
      </c>
      <c r="M125" s="7" t="s">
        <v>198</v>
      </c>
      <c r="O125" s="8">
        <v>26.538522720336914</v>
      </c>
      <c r="Q125" s="8">
        <v>25.469402313232422</v>
      </c>
      <c r="R125" s="6"/>
      <c r="S125" s="6"/>
      <c r="T125" s="6"/>
      <c r="U125" s="6"/>
      <c r="W125" s="6" t="s">
        <v>199</v>
      </c>
      <c r="X125" s="7" t="s">
        <v>198</v>
      </c>
      <c r="Z125" s="8">
        <v>26.538522720336914</v>
      </c>
      <c r="AB125" s="8">
        <v>26.434413909912109</v>
      </c>
      <c r="AC125" s="6"/>
      <c r="AD125" s="6"/>
      <c r="AE125" s="6"/>
      <c r="AF125" s="6"/>
      <c r="AH125" s="6" t="s">
        <v>199</v>
      </c>
      <c r="AI125" s="7" t="s">
        <v>198</v>
      </c>
      <c r="AK125" s="8">
        <v>26.538522720336914</v>
      </c>
      <c r="AM125" s="8">
        <v>28.204326629638672</v>
      </c>
      <c r="AN125" s="6"/>
      <c r="AO125" s="6"/>
      <c r="AP125" s="6"/>
      <c r="AQ125" s="6"/>
    </row>
    <row r="126" spans="1:43" x14ac:dyDescent="0.2">
      <c r="A126" s="6" t="s">
        <v>200</v>
      </c>
      <c r="B126" s="7" t="s">
        <v>198</v>
      </c>
      <c r="C126" s="7">
        <v>24.096031188964844</v>
      </c>
      <c r="D126" s="8">
        <v>26.541694641113281</v>
      </c>
      <c r="F126" s="7">
        <v>24.924346923828125</v>
      </c>
      <c r="G126" s="9"/>
      <c r="L126" s="6" t="s">
        <v>200</v>
      </c>
      <c r="M126" s="7" t="s">
        <v>198</v>
      </c>
      <c r="N126" s="7">
        <v>24.096031188964844</v>
      </c>
      <c r="O126" s="8">
        <v>26.541694641113281</v>
      </c>
      <c r="Q126" s="8">
        <v>25.66295051574707</v>
      </c>
      <c r="R126" s="9"/>
      <c r="S126" s="6"/>
      <c r="T126" s="6"/>
      <c r="U126" s="6"/>
      <c r="W126" s="6" t="s">
        <v>200</v>
      </c>
      <c r="X126" s="7" t="s">
        <v>198</v>
      </c>
      <c r="Y126" s="7">
        <v>24.096031188964844</v>
      </c>
      <c r="Z126" s="8">
        <v>26.541694641113281</v>
      </c>
      <c r="AB126" s="8">
        <v>27.446083068847656</v>
      </c>
      <c r="AC126" s="9"/>
      <c r="AD126" s="6"/>
      <c r="AE126" s="6"/>
      <c r="AF126" s="6"/>
      <c r="AH126" s="6" t="s">
        <v>200</v>
      </c>
      <c r="AI126" s="7" t="s">
        <v>198</v>
      </c>
      <c r="AJ126" s="7">
        <v>24.096031188964844</v>
      </c>
      <c r="AK126" s="8">
        <v>26.541694641113281</v>
      </c>
      <c r="AM126" s="8">
        <v>28.05133056640625</v>
      </c>
      <c r="AN126" s="9"/>
      <c r="AO126" s="6"/>
      <c r="AP126" s="6"/>
      <c r="AQ126" s="6"/>
    </row>
    <row r="127" spans="1:43" x14ac:dyDescent="0.2">
      <c r="A127" s="6" t="s">
        <v>201</v>
      </c>
      <c r="B127" s="7" t="s">
        <v>198</v>
      </c>
      <c r="C127" s="7">
        <v>21.56556510925293</v>
      </c>
      <c r="D127" s="8">
        <v>24.338586807250977</v>
      </c>
      <c r="E127" s="7">
        <f>GEOMEAN(C127:D129)</f>
        <v>22.871995737000884</v>
      </c>
      <c r="F127" s="7">
        <v>22.131801605224609</v>
      </c>
      <c r="G127" s="6">
        <f>AVERAGE(F127:F129)</f>
        <v>22.156147638956707</v>
      </c>
      <c r="H127" s="6">
        <f>G127-E127</f>
        <v>-0.7158480980441766</v>
      </c>
      <c r="I127" s="6">
        <f>H127--0.158</f>
        <v>-0.55784809804417657</v>
      </c>
      <c r="J127" s="6">
        <f>2^(-I127)</f>
        <v>1.4720718589550328</v>
      </c>
      <c r="L127" s="6" t="s">
        <v>201</v>
      </c>
      <c r="M127" s="7" t="s">
        <v>198</v>
      </c>
      <c r="N127" s="7">
        <v>21.56556510925293</v>
      </c>
      <c r="O127" s="8">
        <v>24.338586807250977</v>
      </c>
      <c r="P127" s="7">
        <f>GEOMEAN(N127:O129)</f>
        <v>22.871995737000884</v>
      </c>
      <c r="Q127" s="8">
        <v>22.36213493347168</v>
      </c>
      <c r="R127" s="6">
        <f>AVERAGE(Q127:Q129)</f>
        <v>22.228183110555012</v>
      </c>
      <c r="S127" s="6">
        <f>R127-P127</f>
        <v>-0.64381262644587167</v>
      </c>
      <c r="T127" s="6">
        <f>S127--1.987</f>
        <v>1.3431873735541284</v>
      </c>
      <c r="U127" s="6">
        <f>2^(-T127)</f>
        <v>0.39414889265031788</v>
      </c>
      <c r="W127" s="6" t="s">
        <v>201</v>
      </c>
      <c r="X127" s="7" t="s">
        <v>198</v>
      </c>
      <c r="Y127" s="7">
        <v>21.56556510925293</v>
      </c>
      <c r="Z127" s="8">
        <v>24.338586807250977</v>
      </c>
      <c r="AA127" s="7">
        <f>GEOMEAN(Y127:Z129)</f>
        <v>22.871995737000884</v>
      </c>
      <c r="AB127" s="8">
        <v>24.805780410766602</v>
      </c>
      <c r="AC127" s="6">
        <f>AVERAGE(AB127:AB129)</f>
        <v>24.716643015543621</v>
      </c>
      <c r="AD127" s="6">
        <f>AC127-AA127</f>
        <v>1.8446472785427375</v>
      </c>
      <c r="AE127" s="6">
        <f>AD127-1.142</f>
        <v>0.70264727854273756</v>
      </c>
      <c r="AF127" s="6">
        <f>2^(-AE127)</f>
        <v>0.61444369589915959</v>
      </c>
      <c r="AH127" s="6" t="s">
        <v>201</v>
      </c>
      <c r="AI127" s="7" t="s">
        <v>198</v>
      </c>
      <c r="AJ127" s="7">
        <v>21.56556510925293</v>
      </c>
      <c r="AK127" s="8">
        <v>24.338586807250977</v>
      </c>
      <c r="AL127" s="7">
        <f>GEOMEAN(AJ127:AK129)</f>
        <v>22.871995737000884</v>
      </c>
      <c r="AM127" s="8">
        <v>24.992195129394531</v>
      </c>
      <c r="AN127" s="6">
        <f>AVERAGE(AM127:AM129)</f>
        <v>25.024489084879558</v>
      </c>
      <c r="AO127" s="6">
        <f>AN127-AL127</f>
        <v>2.152493347878675</v>
      </c>
      <c r="AP127" s="6">
        <f>AO127-2.693</f>
        <v>-0.54050665212132509</v>
      </c>
      <c r="AQ127" s="6">
        <f>2^(-AP127)</f>
        <v>1.4544832195865467</v>
      </c>
    </row>
    <row r="128" spans="1:43" x14ac:dyDescent="0.2">
      <c r="A128" s="6" t="s">
        <v>202</v>
      </c>
      <c r="B128" s="7" t="s">
        <v>198</v>
      </c>
      <c r="C128" s="7">
        <v>21.494832992553711</v>
      </c>
      <c r="D128" s="8">
        <v>24.191814422607422</v>
      </c>
      <c r="F128" s="7">
        <v>22.148612976074219</v>
      </c>
      <c r="L128" s="6" t="s">
        <v>202</v>
      </c>
      <c r="M128" s="7" t="s">
        <v>198</v>
      </c>
      <c r="N128" s="7">
        <v>21.494832992553711</v>
      </c>
      <c r="O128" s="8">
        <v>24.191814422607422</v>
      </c>
      <c r="Q128" s="8">
        <v>22.274818420410156</v>
      </c>
      <c r="R128" s="6"/>
      <c r="S128" s="6"/>
      <c r="T128" s="6"/>
      <c r="U128" s="6"/>
      <c r="W128" s="6" t="s">
        <v>202</v>
      </c>
      <c r="X128" s="7" t="s">
        <v>198</v>
      </c>
      <c r="Y128" s="7">
        <v>21.494832992553711</v>
      </c>
      <c r="Z128" s="8">
        <v>24.191814422607422</v>
      </c>
      <c r="AB128" s="8">
        <v>24.533058166503906</v>
      </c>
      <c r="AC128" s="6"/>
      <c r="AD128" s="6"/>
      <c r="AE128" s="6"/>
      <c r="AF128" s="6"/>
      <c r="AH128" s="6" t="s">
        <v>202</v>
      </c>
      <c r="AI128" s="7" t="s">
        <v>198</v>
      </c>
      <c r="AJ128" s="7">
        <v>21.494832992553711</v>
      </c>
      <c r="AK128" s="8">
        <v>24.191814422607422</v>
      </c>
      <c r="AM128" s="8">
        <v>25.057668685913086</v>
      </c>
      <c r="AN128" s="6"/>
      <c r="AO128" s="6"/>
      <c r="AP128" s="6"/>
      <c r="AQ128" s="6"/>
    </row>
    <row r="129" spans="1:43" x14ac:dyDescent="0.2">
      <c r="A129" s="6" t="s">
        <v>203</v>
      </c>
      <c r="B129" s="7" t="s">
        <v>198</v>
      </c>
      <c r="C129" s="7">
        <v>21.580093383789062</v>
      </c>
      <c r="D129" s="8">
        <v>24.305934906005859</v>
      </c>
      <c r="F129" s="7">
        <v>22.188028335571289</v>
      </c>
      <c r="G129" s="9"/>
      <c r="L129" s="6" t="s">
        <v>203</v>
      </c>
      <c r="M129" s="7" t="s">
        <v>198</v>
      </c>
      <c r="N129" s="7">
        <v>21.580093383789062</v>
      </c>
      <c r="O129" s="8">
        <v>24.305934906005859</v>
      </c>
      <c r="Q129" s="8">
        <v>22.047595977783203</v>
      </c>
      <c r="R129" s="9"/>
      <c r="S129" s="6"/>
      <c r="T129" s="6"/>
      <c r="U129" s="6"/>
      <c r="W129" s="6" t="s">
        <v>203</v>
      </c>
      <c r="X129" s="7" t="s">
        <v>198</v>
      </c>
      <c r="Y129" s="7">
        <v>21.580093383789062</v>
      </c>
      <c r="Z129" s="8">
        <v>24.305934906005859</v>
      </c>
      <c r="AB129" s="8">
        <v>24.811090469360352</v>
      </c>
      <c r="AC129" s="9"/>
      <c r="AD129" s="6"/>
      <c r="AE129" s="6"/>
      <c r="AF129" s="6"/>
      <c r="AH129" s="6" t="s">
        <v>203</v>
      </c>
      <c r="AI129" s="7" t="s">
        <v>198</v>
      </c>
      <c r="AJ129" s="7">
        <v>21.580093383789062</v>
      </c>
      <c r="AK129" s="8">
        <v>24.305934906005859</v>
      </c>
      <c r="AM129" s="8">
        <v>25.023603439331055</v>
      </c>
      <c r="AN129" s="9"/>
      <c r="AO129" s="6"/>
      <c r="AP129" s="6"/>
      <c r="AQ129" s="6"/>
    </row>
    <row r="130" spans="1:43" x14ac:dyDescent="0.2">
      <c r="A130" s="6" t="s">
        <v>204</v>
      </c>
      <c r="B130" s="7" t="s">
        <v>198</v>
      </c>
      <c r="C130" s="7">
        <v>23.936923980712891</v>
      </c>
      <c r="D130" s="8">
        <v>25.91346549987793</v>
      </c>
      <c r="E130" s="7">
        <f>GEOMEAN(C130:D132)</f>
        <v>24.864810244620553</v>
      </c>
      <c r="F130" s="7">
        <v>24.598121643066406</v>
      </c>
      <c r="G130" s="6">
        <f>AVERAGE(F130:F132)</f>
        <v>24.587887446085613</v>
      </c>
      <c r="H130" s="6">
        <f>G130-E130</f>
        <v>-0.27692279853494028</v>
      </c>
      <c r="I130" s="6">
        <f>H130--0.158</f>
        <v>-0.11892279853494028</v>
      </c>
      <c r="J130" s="6">
        <f>2^(-I130)</f>
        <v>1.0859237448401067</v>
      </c>
      <c r="L130" s="6" t="s">
        <v>204</v>
      </c>
      <c r="M130" s="7" t="s">
        <v>198</v>
      </c>
      <c r="N130" s="7">
        <v>23.936923980712891</v>
      </c>
      <c r="O130" s="8">
        <v>25.91346549987793</v>
      </c>
      <c r="P130" s="7">
        <f>GEOMEAN(N130:O132)</f>
        <v>24.864810244620553</v>
      </c>
      <c r="Q130" s="8">
        <v>26.037439346313477</v>
      </c>
      <c r="R130" s="6">
        <f>AVERAGE(Q130:Q132)</f>
        <v>25.956090291341145</v>
      </c>
      <c r="S130" s="6">
        <f>R130-P130</f>
        <v>1.0912800467205912</v>
      </c>
      <c r="T130" s="6">
        <f>S130--1.987</f>
        <v>3.0782800467205913</v>
      </c>
      <c r="U130" s="6">
        <f>2^(-T130)</f>
        <v>0.11839827387957422</v>
      </c>
      <c r="W130" s="6" t="s">
        <v>204</v>
      </c>
      <c r="X130" s="7" t="s">
        <v>198</v>
      </c>
      <c r="Y130" s="7">
        <v>23.936923980712891</v>
      </c>
      <c r="Z130" s="8">
        <v>25.91346549987793</v>
      </c>
      <c r="AA130" s="7">
        <f>GEOMEAN(Y130:Z132)</f>
        <v>24.864810244620553</v>
      </c>
      <c r="AB130" s="8">
        <v>28.145483016967773</v>
      </c>
      <c r="AC130" s="6">
        <f>AVERAGE(AB130:AB132)</f>
        <v>28.031979878743488</v>
      </c>
      <c r="AD130" s="6">
        <f>AC130-AA130</f>
        <v>3.167169634122935</v>
      </c>
      <c r="AE130" s="6">
        <f>AD130-1.142</f>
        <v>2.025169634122935</v>
      </c>
      <c r="AF130" s="6">
        <f>2^(-AE130)</f>
        <v>0.24567626097579986</v>
      </c>
      <c r="AH130" s="6" t="s">
        <v>204</v>
      </c>
      <c r="AI130" s="7" t="s">
        <v>198</v>
      </c>
      <c r="AJ130" s="7">
        <v>23.936923980712891</v>
      </c>
      <c r="AK130" s="8">
        <v>25.91346549987793</v>
      </c>
      <c r="AL130" s="7">
        <f>GEOMEAN(AJ130:AK132)</f>
        <v>24.864810244620553</v>
      </c>
      <c r="AM130" s="8">
        <v>27.237346649169922</v>
      </c>
      <c r="AN130" s="6">
        <f>AVERAGE(AM130:AM132)</f>
        <v>27.381152470906574</v>
      </c>
      <c r="AO130" s="6">
        <f>AN130-AL130</f>
        <v>2.5163422262860209</v>
      </c>
      <c r="AP130" s="6">
        <f>AO130-2.693</f>
        <v>-0.17665777371397917</v>
      </c>
      <c r="AQ130" s="6">
        <f>2^(-AP130)</f>
        <v>1.1302624221727369</v>
      </c>
    </row>
    <row r="131" spans="1:43" x14ac:dyDescent="0.2">
      <c r="A131" s="6" t="s">
        <v>205</v>
      </c>
      <c r="B131" s="7" t="s">
        <v>198</v>
      </c>
      <c r="C131" s="7">
        <v>23.869350433349609</v>
      </c>
      <c r="D131" s="8">
        <v>25.495523452758789</v>
      </c>
      <c r="F131" s="7">
        <v>24.566679000854492</v>
      </c>
      <c r="L131" s="6" t="s">
        <v>205</v>
      </c>
      <c r="M131" s="7" t="s">
        <v>198</v>
      </c>
      <c r="N131" s="7">
        <v>23.869350433349609</v>
      </c>
      <c r="O131" s="8">
        <v>25.495523452758789</v>
      </c>
      <c r="Q131" s="8">
        <v>25.895252227783203</v>
      </c>
      <c r="R131" s="6"/>
      <c r="S131" s="6"/>
      <c r="T131" s="6"/>
      <c r="U131" s="6"/>
      <c r="W131" s="6" t="s">
        <v>205</v>
      </c>
      <c r="X131" s="7" t="s">
        <v>198</v>
      </c>
      <c r="Y131" s="7">
        <v>23.869350433349609</v>
      </c>
      <c r="Z131" s="8">
        <v>25.495523452758789</v>
      </c>
      <c r="AB131" s="8">
        <v>27.804311752319336</v>
      </c>
      <c r="AC131" s="6"/>
      <c r="AD131" s="6"/>
      <c r="AE131" s="6"/>
      <c r="AF131" s="6"/>
      <c r="AH131" s="6" t="s">
        <v>205</v>
      </c>
      <c r="AI131" s="7" t="s">
        <v>198</v>
      </c>
      <c r="AJ131" s="7">
        <v>23.869350433349609</v>
      </c>
      <c r="AK131" s="8">
        <v>25.495523452758789</v>
      </c>
      <c r="AM131" s="8">
        <v>27.382333755493164</v>
      </c>
      <c r="AN131" s="6"/>
      <c r="AO131" s="6"/>
      <c r="AP131" s="6"/>
      <c r="AQ131" s="6"/>
    </row>
    <row r="132" spans="1:43" x14ac:dyDescent="0.2">
      <c r="A132" s="6" t="s">
        <v>206</v>
      </c>
      <c r="B132" s="7" t="s">
        <v>198</v>
      </c>
      <c r="C132" s="7">
        <v>24.028366088867188</v>
      </c>
      <c r="D132" s="8">
        <v>26.054832458496094</v>
      </c>
      <c r="F132" s="7">
        <v>24.598861694335938</v>
      </c>
      <c r="G132" s="9"/>
      <c r="L132" s="6" t="s">
        <v>206</v>
      </c>
      <c r="M132" s="7" t="s">
        <v>198</v>
      </c>
      <c r="N132" s="7">
        <v>24.028366088867188</v>
      </c>
      <c r="O132" s="8">
        <v>26.054832458496094</v>
      </c>
      <c r="Q132" s="8">
        <v>25.935579299926758</v>
      </c>
      <c r="R132" s="9"/>
      <c r="S132" s="6"/>
      <c r="T132" s="6"/>
      <c r="U132" s="6"/>
      <c r="W132" s="6" t="s">
        <v>206</v>
      </c>
      <c r="X132" s="7" t="s">
        <v>198</v>
      </c>
      <c r="Y132" s="7">
        <v>24.028366088867188</v>
      </c>
      <c r="Z132" s="8">
        <v>26.054832458496094</v>
      </c>
      <c r="AB132" s="8">
        <v>28.146144866943359</v>
      </c>
      <c r="AC132" s="9"/>
      <c r="AD132" s="6"/>
      <c r="AE132" s="6"/>
      <c r="AF132" s="6"/>
      <c r="AH132" s="6" t="s">
        <v>206</v>
      </c>
      <c r="AI132" s="7" t="s">
        <v>198</v>
      </c>
      <c r="AJ132" s="7">
        <v>24.028366088867188</v>
      </c>
      <c r="AK132" s="8">
        <v>26.054832458496094</v>
      </c>
      <c r="AM132" s="8">
        <v>27.523777008056641</v>
      </c>
      <c r="AN132" s="9"/>
      <c r="AO132" s="6"/>
      <c r="AP132" s="6"/>
      <c r="AQ132" s="6"/>
    </row>
    <row r="133" spans="1:43" x14ac:dyDescent="0.2">
      <c r="A133" s="6" t="s">
        <v>207</v>
      </c>
      <c r="B133" s="7" t="s">
        <v>198</v>
      </c>
      <c r="C133" s="7">
        <v>24.720769882202148</v>
      </c>
      <c r="D133" s="8">
        <v>26.463724136352539</v>
      </c>
      <c r="E133" s="7">
        <f>GEOMEAN(C133:D135)</f>
        <v>25.662531852340038</v>
      </c>
      <c r="F133" s="7">
        <v>27.462574005126953</v>
      </c>
      <c r="G133" s="6">
        <f>AVERAGE(F133:F135)</f>
        <v>27.371143976847332</v>
      </c>
      <c r="H133" s="6">
        <f>G133-E133</f>
        <v>1.7086121245072938</v>
      </c>
      <c r="I133" s="6">
        <f>H133--0.158</f>
        <v>1.8666121245072937</v>
      </c>
      <c r="J133" s="6">
        <f>2^(-I133)</f>
        <v>0.27421661169071326</v>
      </c>
      <c r="L133" s="6" t="s">
        <v>207</v>
      </c>
      <c r="M133" s="7" t="s">
        <v>198</v>
      </c>
      <c r="N133" s="7">
        <v>24.720769882202148</v>
      </c>
      <c r="O133" s="8">
        <v>26.463724136352539</v>
      </c>
      <c r="P133" s="7">
        <f>GEOMEAN(N133:O135)</f>
        <v>25.662531852340038</v>
      </c>
      <c r="Q133" s="8">
        <v>28.552501678466797</v>
      </c>
      <c r="R133" s="6">
        <f>AVERAGE(Q133:Q135)</f>
        <v>28.62061055501302</v>
      </c>
      <c r="S133" s="6">
        <f>R133-P133</f>
        <v>2.9580787026729816</v>
      </c>
      <c r="T133" s="6">
        <f>S133--1.987</f>
        <v>4.9450787026729817</v>
      </c>
      <c r="U133" s="6">
        <f>2^(-T133)</f>
        <v>3.2462576013904412E-2</v>
      </c>
      <c r="W133" s="6" t="s">
        <v>207</v>
      </c>
      <c r="X133" s="7" t="s">
        <v>198</v>
      </c>
      <c r="Y133" s="7">
        <v>24.720769882202148</v>
      </c>
      <c r="Z133" s="8">
        <v>26.463724136352539</v>
      </c>
      <c r="AA133" s="7">
        <f>GEOMEAN(Y133:Z135)</f>
        <v>25.662531852340038</v>
      </c>
      <c r="AB133" s="8">
        <v>30.792350769042969</v>
      </c>
      <c r="AC133" s="6">
        <f>AVERAGE(AB133:AB135)</f>
        <v>30.581521987915039</v>
      </c>
      <c r="AD133" s="6">
        <f>AC133-AA133</f>
        <v>4.918990135575001</v>
      </c>
      <c r="AE133" s="6">
        <f>AD133-1.142</f>
        <v>3.7769901355750011</v>
      </c>
      <c r="AF133" s="6">
        <f>2^(-AE133)</f>
        <v>7.2947880142961039E-2</v>
      </c>
      <c r="AH133" s="6" t="s">
        <v>207</v>
      </c>
      <c r="AI133" s="7" t="s">
        <v>198</v>
      </c>
      <c r="AJ133" s="7">
        <v>24.720769882202148</v>
      </c>
      <c r="AK133" s="8">
        <v>26.463724136352539</v>
      </c>
      <c r="AL133" s="7">
        <f>GEOMEAN(AJ133:AK135)</f>
        <v>25.662531852340038</v>
      </c>
      <c r="AM133" s="8">
        <v>29.853124618530273</v>
      </c>
      <c r="AN133" s="6">
        <f>AVERAGE(AM133:AM135)</f>
        <v>29.90033785502116</v>
      </c>
      <c r="AO133" s="6">
        <f>AN133-AL133</f>
        <v>4.237806002681122</v>
      </c>
      <c r="AP133" s="6">
        <f>AO133-2.693</f>
        <v>1.5448060026811219</v>
      </c>
      <c r="AQ133" s="6">
        <f>2^(-AP133)</f>
        <v>0.34274178618694451</v>
      </c>
    </row>
    <row r="134" spans="1:43" x14ac:dyDescent="0.2">
      <c r="A134" s="6" t="s">
        <v>208</v>
      </c>
      <c r="B134" s="7" t="s">
        <v>198</v>
      </c>
      <c r="C134" s="7">
        <v>24.695585250854492</v>
      </c>
      <c r="D134" s="8">
        <v>26.57171630859375</v>
      </c>
      <c r="F134" s="7">
        <v>27.340246200561523</v>
      </c>
      <c r="L134" s="6" t="s">
        <v>208</v>
      </c>
      <c r="M134" s="7" t="s">
        <v>198</v>
      </c>
      <c r="N134" s="7">
        <v>24.695585250854492</v>
      </c>
      <c r="O134" s="8">
        <v>26.57171630859375</v>
      </c>
      <c r="Q134" s="8">
        <v>28.582235336303711</v>
      </c>
      <c r="R134" s="6"/>
      <c r="S134" s="6"/>
      <c r="T134" s="6"/>
      <c r="U134" s="6"/>
      <c r="W134" s="6" t="s">
        <v>208</v>
      </c>
      <c r="X134" s="7" t="s">
        <v>198</v>
      </c>
      <c r="Y134" s="7">
        <v>24.695585250854492</v>
      </c>
      <c r="Z134" s="8">
        <v>26.57171630859375</v>
      </c>
      <c r="AB134" s="8">
        <v>30.504310607910156</v>
      </c>
      <c r="AC134" s="6"/>
      <c r="AD134" s="6"/>
      <c r="AE134" s="6"/>
      <c r="AF134" s="6"/>
      <c r="AH134" s="6" t="s">
        <v>208</v>
      </c>
      <c r="AI134" s="7" t="s">
        <v>198</v>
      </c>
      <c r="AJ134" s="7">
        <v>24.695585250854492</v>
      </c>
      <c r="AK134" s="8">
        <v>26.57171630859375</v>
      </c>
      <c r="AM134" s="8">
        <v>29.889688491821289</v>
      </c>
      <c r="AN134" s="6"/>
      <c r="AO134" s="6"/>
      <c r="AP134" s="6"/>
      <c r="AQ134" s="6"/>
    </row>
    <row r="135" spans="1:43" x14ac:dyDescent="0.2">
      <c r="A135" s="6" t="s">
        <v>209</v>
      </c>
      <c r="B135" s="7" t="s">
        <v>198</v>
      </c>
      <c r="C135" s="7">
        <v>24.756526947021484</v>
      </c>
      <c r="D135" s="8">
        <v>26.875429153442383</v>
      </c>
      <c r="F135" s="7">
        <v>27.310611724853516</v>
      </c>
      <c r="G135" s="9"/>
      <c r="L135" s="6" t="s">
        <v>209</v>
      </c>
      <c r="M135" s="7" t="s">
        <v>198</v>
      </c>
      <c r="N135" s="7">
        <v>24.756526947021484</v>
      </c>
      <c r="O135" s="8">
        <v>26.875429153442383</v>
      </c>
      <c r="Q135" s="8">
        <v>28.727094650268555</v>
      </c>
      <c r="R135" s="9"/>
      <c r="S135" s="6"/>
      <c r="T135" s="6"/>
      <c r="U135" s="6"/>
      <c r="W135" s="6" t="s">
        <v>209</v>
      </c>
      <c r="X135" s="7" t="s">
        <v>198</v>
      </c>
      <c r="Y135" s="7">
        <v>24.756526947021484</v>
      </c>
      <c r="Z135" s="8">
        <v>26.875429153442383</v>
      </c>
      <c r="AB135" s="8">
        <v>30.447904586791992</v>
      </c>
      <c r="AC135" s="9"/>
      <c r="AD135" s="6"/>
      <c r="AE135" s="6"/>
      <c r="AF135" s="6"/>
      <c r="AH135" s="6" t="s">
        <v>209</v>
      </c>
      <c r="AI135" s="7" t="s">
        <v>198</v>
      </c>
      <c r="AJ135" s="7">
        <v>24.756526947021484</v>
      </c>
      <c r="AK135" s="8">
        <v>26.875429153442383</v>
      </c>
      <c r="AM135" s="8">
        <v>29.958200454711914</v>
      </c>
      <c r="AN135" s="9"/>
      <c r="AO135" s="6"/>
      <c r="AP135" s="6"/>
      <c r="AQ135" s="6"/>
    </row>
    <row r="136" spans="1:43" x14ac:dyDescent="0.2">
      <c r="A136" s="6" t="s">
        <v>210</v>
      </c>
      <c r="B136" s="7" t="s">
        <v>198</v>
      </c>
      <c r="C136" s="7">
        <v>24.464157104492188</v>
      </c>
      <c r="D136" s="8">
        <v>26.966852188110352</v>
      </c>
      <c r="E136" s="7">
        <f>GEOMEAN(C136:D138)</f>
        <v>25.697429192164432</v>
      </c>
      <c r="F136" s="7">
        <v>26.690471649169922</v>
      </c>
      <c r="G136" s="6">
        <f>AVERAGE(F136:F138)</f>
        <v>26.720953623453777</v>
      </c>
      <c r="H136" s="6">
        <f>G136-E136</f>
        <v>1.0235244312893457</v>
      </c>
      <c r="I136" s="6">
        <f>H136--0.158</f>
        <v>1.1815244312893456</v>
      </c>
      <c r="J136" s="6">
        <f>2^(-I136)</f>
        <v>0.44088538806984068</v>
      </c>
      <c r="L136" s="6" t="s">
        <v>210</v>
      </c>
      <c r="M136" s="7" t="s">
        <v>198</v>
      </c>
      <c r="N136" s="7">
        <v>24.464157104492188</v>
      </c>
      <c r="O136" s="8">
        <v>26.966852188110352</v>
      </c>
      <c r="P136" s="7">
        <f>GEOMEAN(N136:O138)</f>
        <v>25.697429192164432</v>
      </c>
      <c r="Q136" s="8">
        <v>28.26270866394043</v>
      </c>
      <c r="R136" s="6">
        <f>AVERAGE(Q136:Q138)</f>
        <v>28.146668116251629</v>
      </c>
      <c r="S136" s="6">
        <f>R136-P136</f>
        <v>2.4492389240871972</v>
      </c>
      <c r="T136" s="6">
        <f>S136--1.987</f>
        <v>4.4362389240871973</v>
      </c>
      <c r="U136" s="6">
        <f>2^(-T136)</f>
        <v>4.6191175643686314E-2</v>
      </c>
      <c r="W136" s="6" t="s">
        <v>210</v>
      </c>
      <c r="X136" s="7" t="s">
        <v>198</v>
      </c>
      <c r="Y136" s="7">
        <v>24.464157104492188</v>
      </c>
      <c r="Z136" s="8">
        <v>26.966852188110352</v>
      </c>
      <c r="AA136" s="7">
        <f>GEOMEAN(Y136:Z138)</f>
        <v>25.697429192164432</v>
      </c>
      <c r="AB136" s="8">
        <v>30.0108642578125</v>
      </c>
      <c r="AC136" s="6">
        <f>AVERAGE(AB136:AB138)</f>
        <v>30.180333455403645</v>
      </c>
      <c r="AD136" s="6">
        <f>AC136-AA136</f>
        <v>4.4829042632392131</v>
      </c>
      <c r="AE136" s="6">
        <f>AD136-1.142</f>
        <v>3.3409042632392132</v>
      </c>
      <c r="AF136" s="6">
        <f>2^(-AE136)</f>
        <v>9.8693284873673487E-2</v>
      </c>
      <c r="AH136" s="6" t="s">
        <v>210</v>
      </c>
      <c r="AI136" s="7" t="s">
        <v>198</v>
      </c>
      <c r="AJ136" s="7">
        <v>24.464157104492188</v>
      </c>
      <c r="AK136" s="8">
        <v>26.966852188110352</v>
      </c>
      <c r="AL136" s="7">
        <f>GEOMEAN(AJ136:AK138)</f>
        <v>25.697429192164432</v>
      </c>
      <c r="AM136" s="8">
        <v>28.951835632324219</v>
      </c>
      <c r="AN136" s="6">
        <f>AVERAGE(AM136:AM138)</f>
        <v>28.876050313313801</v>
      </c>
      <c r="AO136" s="6">
        <f>AN136-AL136</f>
        <v>3.1786211211493693</v>
      </c>
      <c r="AP136" s="6">
        <f>AO136-2.693</f>
        <v>0.48562112114936928</v>
      </c>
      <c r="AQ136" s="6">
        <f>2^(-AP136)</f>
        <v>0.71418952481739129</v>
      </c>
    </row>
    <row r="137" spans="1:43" x14ac:dyDescent="0.2">
      <c r="A137" s="6" t="s">
        <v>211</v>
      </c>
      <c r="B137" s="7" t="s">
        <v>198</v>
      </c>
      <c r="C137" s="7">
        <v>24.472023010253906</v>
      </c>
      <c r="D137" s="8">
        <v>26.970050811767578</v>
      </c>
      <c r="F137" s="7">
        <v>26.821292877197266</v>
      </c>
      <c r="L137" s="6" t="s">
        <v>211</v>
      </c>
      <c r="M137" s="7" t="s">
        <v>198</v>
      </c>
      <c r="N137" s="7">
        <v>24.472023010253906</v>
      </c>
      <c r="O137" s="8">
        <v>26.970050811767578</v>
      </c>
      <c r="Q137" s="8">
        <v>28.237186431884766</v>
      </c>
      <c r="R137" s="6"/>
      <c r="S137" s="6"/>
      <c r="T137" s="6"/>
      <c r="U137" s="6"/>
      <c r="W137" s="6" t="s">
        <v>211</v>
      </c>
      <c r="X137" s="7" t="s">
        <v>198</v>
      </c>
      <c r="Y137" s="7">
        <v>24.472023010253906</v>
      </c>
      <c r="Z137" s="8">
        <v>26.970050811767578</v>
      </c>
      <c r="AB137" s="8">
        <v>30.467063903808594</v>
      </c>
      <c r="AC137" s="6"/>
      <c r="AD137" s="6"/>
      <c r="AE137" s="6"/>
      <c r="AF137" s="6"/>
      <c r="AH137" s="6" t="s">
        <v>211</v>
      </c>
      <c r="AI137" s="7" t="s">
        <v>198</v>
      </c>
      <c r="AJ137" s="7">
        <v>24.472023010253906</v>
      </c>
      <c r="AK137" s="8">
        <v>26.970050811767578</v>
      </c>
      <c r="AM137" s="8">
        <v>28.89988899230957</v>
      </c>
      <c r="AN137" s="6"/>
      <c r="AO137" s="6"/>
      <c r="AP137" s="6"/>
      <c r="AQ137" s="6"/>
    </row>
    <row r="138" spans="1:43" x14ac:dyDescent="0.2">
      <c r="A138" s="6" t="s">
        <v>212</v>
      </c>
      <c r="B138" s="7" t="s">
        <v>198</v>
      </c>
      <c r="C138" s="7">
        <v>24.481151580810547</v>
      </c>
      <c r="D138" s="8">
        <v>27.014322280883789</v>
      </c>
      <c r="F138" s="7">
        <v>26.651096343994141</v>
      </c>
      <c r="G138" s="9"/>
      <c r="L138" s="6" t="s">
        <v>212</v>
      </c>
      <c r="M138" s="7" t="s">
        <v>198</v>
      </c>
      <c r="N138" s="7">
        <v>24.481151580810547</v>
      </c>
      <c r="O138" s="8">
        <v>27.014322280883789</v>
      </c>
      <c r="Q138" s="8">
        <v>27.940109252929688</v>
      </c>
      <c r="R138" s="9"/>
      <c r="S138" s="6"/>
      <c r="T138" s="6"/>
      <c r="U138" s="6"/>
      <c r="W138" s="6" t="s">
        <v>212</v>
      </c>
      <c r="X138" s="7" t="s">
        <v>198</v>
      </c>
      <c r="Y138" s="7">
        <v>24.481151580810547</v>
      </c>
      <c r="Z138" s="8">
        <v>27.014322280883789</v>
      </c>
      <c r="AB138" s="8">
        <v>30.063072204589844</v>
      </c>
      <c r="AC138" s="9"/>
      <c r="AD138" s="6"/>
      <c r="AE138" s="6"/>
      <c r="AF138" s="6"/>
      <c r="AH138" s="6" t="s">
        <v>212</v>
      </c>
      <c r="AI138" s="7" t="s">
        <v>198</v>
      </c>
      <c r="AJ138" s="7">
        <v>24.481151580810547</v>
      </c>
      <c r="AK138" s="8">
        <v>27.014322280883789</v>
      </c>
      <c r="AM138" s="8">
        <v>28.776426315307617</v>
      </c>
      <c r="AN138" s="9"/>
      <c r="AO138" s="6"/>
      <c r="AP138" s="6"/>
      <c r="AQ138" s="6"/>
    </row>
    <row r="139" spans="1:43" x14ac:dyDescent="0.2">
      <c r="A139" s="6" t="s">
        <v>213</v>
      </c>
      <c r="B139" s="7" t="s">
        <v>198</v>
      </c>
      <c r="C139" s="7">
        <v>24.007900238037109</v>
      </c>
      <c r="D139" s="8">
        <v>26.087991714477539</v>
      </c>
      <c r="E139" s="7">
        <f>GEOMEAN(C139:D141)</f>
        <v>25.103082170694094</v>
      </c>
      <c r="F139" s="7">
        <v>23.547811508178711</v>
      </c>
      <c r="G139" s="6">
        <f>AVERAGE(F139:F141)</f>
        <v>23.614289601643879</v>
      </c>
      <c r="H139" s="6">
        <f>G139-E139</f>
        <v>-1.4887925690502151</v>
      </c>
      <c r="I139" s="6">
        <f>H139--0.158</f>
        <v>-1.3307925690502151</v>
      </c>
      <c r="J139" s="6">
        <f>2^(-I139)</f>
        <v>2.515408251824399</v>
      </c>
      <c r="L139" s="6" t="s">
        <v>213</v>
      </c>
      <c r="M139" s="7" t="s">
        <v>198</v>
      </c>
      <c r="N139" s="7">
        <v>24.007900238037109</v>
      </c>
      <c r="O139" s="8">
        <v>26.087991714477539</v>
      </c>
      <c r="P139" s="7">
        <f>GEOMEAN(N139:O141)</f>
        <v>25.103082170694094</v>
      </c>
      <c r="Q139" s="8">
        <v>23.828363418579102</v>
      </c>
      <c r="R139" s="6">
        <f>AVERAGE(Q139:Q141)</f>
        <v>23.794101079305012</v>
      </c>
      <c r="S139" s="6">
        <f>R139-P139</f>
        <v>-1.3089810913890823</v>
      </c>
      <c r="T139" s="6">
        <f>S139--1.987</f>
        <v>0.67801890861091785</v>
      </c>
      <c r="U139" s="6">
        <f>2^(-T139)</f>
        <v>0.62502295940653874</v>
      </c>
      <c r="W139" s="6" t="s">
        <v>213</v>
      </c>
      <c r="X139" s="7" t="s">
        <v>198</v>
      </c>
      <c r="Y139" s="7">
        <v>24.007900238037109</v>
      </c>
      <c r="Z139" s="8">
        <v>26.087991714477539</v>
      </c>
      <c r="AA139" s="7">
        <f>GEOMEAN(Y139:Z141)</f>
        <v>25.103082170694094</v>
      </c>
      <c r="AB139" s="8">
        <v>25.651376724243164</v>
      </c>
      <c r="AC139" s="6">
        <f>AVERAGE(AB139:AB141)</f>
        <v>25.72950045267741</v>
      </c>
      <c r="AD139" s="6">
        <f>AC139-AA139</f>
        <v>0.62641828198331595</v>
      </c>
      <c r="AE139" s="6">
        <f>AD139-1.142</f>
        <v>-0.51558171801668395</v>
      </c>
      <c r="AF139" s="6">
        <f>2^(-AE139)</f>
        <v>1.4295704495133472</v>
      </c>
      <c r="AH139" s="6" t="s">
        <v>213</v>
      </c>
      <c r="AI139" s="7" t="s">
        <v>198</v>
      </c>
      <c r="AJ139" s="7">
        <v>24.007900238037109</v>
      </c>
      <c r="AK139" s="8">
        <v>26.087991714477539</v>
      </c>
      <c r="AL139" s="7">
        <f>GEOMEAN(AJ139:AK141)</f>
        <v>25.103082170694094</v>
      </c>
      <c r="AM139" s="8">
        <v>26.269935607910156</v>
      </c>
      <c r="AN139" s="6">
        <f>AVERAGE(AM139:AM141)</f>
        <v>26.316890716552734</v>
      </c>
      <c r="AO139" s="6">
        <f>AN139-AL139</f>
        <v>1.2138085458586403</v>
      </c>
      <c r="AP139" s="6">
        <f>AO139-2.693</f>
        <v>-1.4791914541413598</v>
      </c>
      <c r="AQ139" s="6">
        <f>2^(-AP139)</f>
        <v>2.7879244268425865</v>
      </c>
    </row>
    <row r="140" spans="1:43" x14ac:dyDescent="0.2">
      <c r="A140" s="6" t="s">
        <v>214</v>
      </c>
      <c r="B140" s="7" t="s">
        <v>198</v>
      </c>
      <c r="C140" s="7">
        <v>23.906511306762695</v>
      </c>
      <c r="D140" s="8">
        <v>26.767839431762695</v>
      </c>
      <c r="F140" s="7">
        <v>23.662895202636719</v>
      </c>
      <c r="L140" s="6" t="s">
        <v>214</v>
      </c>
      <c r="M140" s="7" t="s">
        <v>198</v>
      </c>
      <c r="N140" s="7">
        <v>23.906511306762695</v>
      </c>
      <c r="O140" s="8">
        <v>26.767839431762695</v>
      </c>
      <c r="Q140" s="8">
        <v>23.707710266113281</v>
      </c>
      <c r="R140" s="6"/>
      <c r="S140" s="6"/>
      <c r="T140" s="6"/>
      <c r="U140" s="6"/>
      <c r="W140" s="6" t="s">
        <v>214</v>
      </c>
      <c r="X140" s="7" t="s">
        <v>198</v>
      </c>
      <c r="Y140" s="7">
        <v>23.906511306762695</v>
      </c>
      <c r="Z140" s="8">
        <v>26.767839431762695</v>
      </c>
      <c r="AB140" s="8">
        <v>26.321247100830078</v>
      </c>
      <c r="AC140" s="6"/>
      <c r="AD140" s="6"/>
      <c r="AE140" s="6"/>
      <c r="AF140" s="6"/>
      <c r="AH140" s="6" t="s">
        <v>214</v>
      </c>
      <c r="AI140" s="7" t="s">
        <v>198</v>
      </c>
      <c r="AJ140" s="7">
        <v>23.906511306762695</v>
      </c>
      <c r="AK140" s="8">
        <v>26.767839431762695</v>
      </c>
      <c r="AM140" s="8">
        <v>26.193622589111328</v>
      </c>
      <c r="AN140" s="6"/>
      <c r="AO140" s="6"/>
      <c r="AP140" s="6"/>
      <c r="AQ140" s="6"/>
    </row>
    <row r="141" spans="1:43" x14ac:dyDescent="0.2">
      <c r="A141" s="6" t="s">
        <v>215</v>
      </c>
      <c r="B141" s="7" t="s">
        <v>198</v>
      </c>
      <c r="C141" s="7">
        <v>24.191118240356445</v>
      </c>
      <c r="D141" s="8">
        <v>25.809642791748047</v>
      </c>
      <c r="F141" s="7">
        <v>23.632162094116211</v>
      </c>
      <c r="G141" s="9"/>
      <c r="L141" s="6" t="s">
        <v>215</v>
      </c>
      <c r="M141" s="7" t="s">
        <v>198</v>
      </c>
      <c r="N141" s="7">
        <v>24.191118240356445</v>
      </c>
      <c r="O141" s="8">
        <v>25.809642791748047</v>
      </c>
      <c r="Q141" s="8">
        <v>23.846229553222656</v>
      </c>
      <c r="R141" s="9"/>
      <c r="S141" s="6"/>
      <c r="T141" s="6"/>
      <c r="U141" s="6"/>
      <c r="W141" s="6" t="s">
        <v>215</v>
      </c>
      <c r="X141" s="7" t="s">
        <v>198</v>
      </c>
      <c r="Y141" s="7">
        <v>24.191118240356445</v>
      </c>
      <c r="Z141" s="8">
        <v>25.809642791748047</v>
      </c>
      <c r="AB141" s="8">
        <v>25.215877532958984</v>
      </c>
      <c r="AC141" s="9"/>
      <c r="AD141" s="6"/>
      <c r="AE141" s="6"/>
      <c r="AF141" s="6"/>
      <c r="AH141" s="6" t="s">
        <v>215</v>
      </c>
      <c r="AI141" s="7" t="s">
        <v>198</v>
      </c>
      <c r="AJ141" s="7">
        <v>24.191118240356445</v>
      </c>
      <c r="AK141" s="8">
        <v>25.809642791748047</v>
      </c>
      <c r="AM141" s="8">
        <v>26.487113952636719</v>
      </c>
      <c r="AN141" s="9"/>
      <c r="AO141" s="6"/>
      <c r="AP141" s="6"/>
      <c r="AQ141" s="6"/>
    </row>
    <row r="142" spans="1:43" x14ac:dyDescent="0.2">
      <c r="A142" s="6" t="s">
        <v>216</v>
      </c>
      <c r="B142" s="7" t="s">
        <v>198</v>
      </c>
      <c r="C142" s="7">
        <v>23.509239196777344</v>
      </c>
      <c r="D142" s="8">
        <v>25.254919052124023</v>
      </c>
      <c r="E142" s="7">
        <f>GEOMEAN(C142:D144)</f>
        <v>24.362137536390414</v>
      </c>
      <c r="F142" s="7">
        <v>25.137565612792969</v>
      </c>
      <c r="G142" s="6">
        <f>AVERAGE(F142:F144)</f>
        <v>24.942633310953777</v>
      </c>
      <c r="H142" s="6">
        <f>G142-E142</f>
        <v>0.58049577456336365</v>
      </c>
      <c r="I142" s="6">
        <f>H142--0.158</f>
        <v>0.73849577456336368</v>
      </c>
      <c r="J142" s="6">
        <f>2^(-I142)</f>
        <v>0.5993639532311994</v>
      </c>
      <c r="L142" s="6" t="s">
        <v>216</v>
      </c>
      <c r="M142" s="7" t="s">
        <v>198</v>
      </c>
      <c r="N142" s="7">
        <v>23.509239196777344</v>
      </c>
      <c r="O142" s="8">
        <v>25.254919052124023</v>
      </c>
      <c r="P142" s="7">
        <f>GEOMEAN(N142:O144)</f>
        <v>24.362137536390414</v>
      </c>
      <c r="Q142" s="8">
        <v>26.81324577331543</v>
      </c>
      <c r="R142" s="6">
        <f>AVERAGE(Q142:Q144)</f>
        <v>26.764411290486652</v>
      </c>
      <c r="S142" s="6">
        <f>R142-P142</f>
        <v>2.4022737540962389</v>
      </c>
      <c r="T142" s="6">
        <f>S142--1.987</f>
        <v>4.389273754096239</v>
      </c>
      <c r="U142" s="6">
        <f>2^(-T142)</f>
        <v>4.771961606526659E-2</v>
      </c>
      <c r="W142" s="6" t="s">
        <v>216</v>
      </c>
      <c r="X142" s="7" t="s">
        <v>198</v>
      </c>
      <c r="Y142" s="7">
        <v>23.509239196777344</v>
      </c>
      <c r="Z142" s="8">
        <v>25.254919052124023</v>
      </c>
      <c r="AA142" s="7">
        <f>GEOMEAN(Y142:Z144)</f>
        <v>24.362137536390414</v>
      </c>
      <c r="AB142" s="8">
        <v>28.535135269165039</v>
      </c>
      <c r="AC142" s="6">
        <f>AVERAGE(AB142:AB144)</f>
        <v>28.452966054280598</v>
      </c>
      <c r="AD142" s="6">
        <f>AC142-AA142</f>
        <v>4.0908285178901842</v>
      </c>
      <c r="AE142" s="6">
        <f>AD142-1.142</f>
        <v>2.9488285178901843</v>
      </c>
      <c r="AF142" s="6">
        <f>2^(-AE142)</f>
        <v>0.12951323877688359</v>
      </c>
      <c r="AH142" s="6" t="s">
        <v>216</v>
      </c>
      <c r="AI142" s="7" t="s">
        <v>198</v>
      </c>
      <c r="AJ142" s="7">
        <v>23.509239196777344</v>
      </c>
      <c r="AK142" s="8">
        <v>25.254919052124023</v>
      </c>
      <c r="AL142" s="7">
        <f>GEOMEAN(AJ142:AK144)</f>
        <v>24.362137536390414</v>
      </c>
      <c r="AM142" s="8">
        <v>27.961360931396484</v>
      </c>
      <c r="AN142" s="6">
        <f>AVERAGE(AM142:AM144)</f>
        <v>28.139226913452148</v>
      </c>
      <c r="AO142" s="6">
        <f>AN142-AL142</f>
        <v>3.7770893770617349</v>
      </c>
      <c r="AP142" s="6">
        <f>AO142-2.693</f>
        <v>1.0840893770617348</v>
      </c>
      <c r="AQ142" s="6">
        <f>2^(-AP142)</f>
        <v>0.47168990266513422</v>
      </c>
    </row>
    <row r="143" spans="1:43" x14ac:dyDescent="0.2">
      <c r="A143" s="6" t="s">
        <v>217</v>
      </c>
      <c r="B143" s="7" t="s">
        <v>198</v>
      </c>
      <c r="C143" s="7">
        <v>23.508501052856445</v>
      </c>
      <c r="D143" s="8">
        <v>25.179067611694336</v>
      </c>
      <c r="F143" s="7">
        <v>24.927946090698242</v>
      </c>
      <c r="L143" s="6" t="s">
        <v>217</v>
      </c>
      <c r="M143" s="7" t="s">
        <v>198</v>
      </c>
      <c r="N143" s="7">
        <v>23.508501052856445</v>
      </c>
      <c r="O143" s="8">
        <v>25.179067611694336</v>
      </c>
      <c r="Q143" s="8">
        <v>26.522275924682617</v>
      </c>
      <c r="R143" s="6"/>
      <c r="S143" s="6"/>
      <c r="T143" s="6"/>
      <c r="U143" s="6"/>
      <c r="W143" s="6" t="s">
        <v>217</v>
      </c>
      <c r="X143" s="7" t="s">
        <v>198</v>
      </c>
      <c r="Y143" s="7">
        <v>23.508501052856445</v>
      </c>
      <c r="Z143" s="8">
        <v>25.179067611694336</v>
      </c>
      <c r="AB143" s="8">
        <v>28.596187591552734</v>
      </c>
      <c r="AC143" s="6"/>
      <c r="AD143" s="6"/>
      <c r="AE143" s="6"/>
      <c r="AF143" s="6"/>
      <c r="AH143" s="6" t="s">
        <v>217</v>
      </c>
      <c r="AI143" s="7" t="s">
        <v>198</v>
      </c>
      <c r="AJ143" s="7">
        <v>23.508501052856445</v>
      </c>
      <c r="AK143" s="8">
        <v>25.179067611694336</v>
      </c>
      <c r="AM143" s="8">
        <v>28.115335464477539</v>
      </c>
      <c r="AN143" s="6"/>
      <c r="AO143" s="6"/>
      <c r="AP143" s="6"/>
      <c r="AQ143" s="6"/>
    </row>
    <row r="144" spans="1:43" x14ac:dyDescent="0.2">
      <c r="A144" s="6" t="s">
        <v>218</v>
      </c>
      <c r="B144" s="7" t="s">
        <v>198</v>
      </c>
      <c r="C144" s="7">
        <v>23.44719123840332</v>
      </c>
      <c r="D144" s="8">
        <v>25.371864318847656</v>
      </c>
      <c r="F144" s="7">
        <v>24.762388229370117</v>
      </c>
      <c r="G144" s="9"/>
      <c r="L144" s="6" t="s">
        <v>218</v>
      </c>
      <c r="M144" s="7" t="s">
        <v>198</v>
      </c>
      <c r="N144" s="7">
        <v>23.44719123840332</v>
      </c>
      <c r="O144" s="8">
        <v>25.371864318847656</v>
      </c>
      <c r="Q144" s="8">
        <v>26.957712173461914</v>
      </c>
      <c r="R144" s="9"/>
      <c r="S144" s="6"/>
      <c r="T144" s="6"/>
      <c r="U144" s="6"/>
      <c r="W144" s="6" t="s">
        <v>218</v>
      </c>
      <c r="X144" s="7" t="s">
        <v>198</v>
      </c>
      <c r="Y144" s="7">
        <v>23.44719123840332</v>
      </c>
      <c r="Z144" s="8">
        <v>25.371864318847656</v>
      </c>
      <c r="AB144" s="8">
        <v>28.227575302124023</v>
      </c>
      <c r="AC144" s="9"/>
      <c r="AD144" s="6"/>
      <c r="AE144" s="6"/>
      <c r="AF144" s="6"/>
      <c r="AH144" s="6" t="s">
        <v>218</v>
      </c>
      <c r="AI144" s="7" t="s">
        <v>198</v>
      </c>
      <c r="AJ144" s="7">
        <v>23.44719123840332</v>
      </c>
      <c r="AK144" s="8">
        <v>25.371864318847656</v>
      </c>
      <c r="AM144" s="8">
        <v>28.340984344482422</v>
      </c>
      <c r="AN144" s="9"/>
      <c r="AO144" s="6"/>
      <c r="AP144" s="6"/>
      <c r="AQ144" s="6"/>
    </row>
    <row r="145" spans="1:43" x14ac:dyDescent="0.2">
      <c r="A145" s="6" t="s">
        <v>219</v>
      </c>
      <c r="B145" s="7" t="s">
        <v>198</v>
      </c>
      <c r="C145" s="7">
        <v>24.607587814331055</v>
      </c>
      <c r="D145" s="8">
        <v>26.871986389160156</v>
      </c>
      <c r="E145" s="7">
        <f>GEOMEAN(C145:D147)</f>
        <v>25.625757840755664</v>
      </c>
      <c r="F145" s="7">
        <v>24.273893356323242</v>
      </c>
      <c r="G145" s="6">
        <f>AVERAGE(F145:F147)</f>
        <v>24.379314422607422</v>
      </c>
      <c r="H145" s="6">
        <f>G145-E145</f>
        <v>-1.2464434181482424</v>
      </c>
      <c r="I145" s="6">
        <f>H145--0.158</f>
        <v>-1.0884434181482425</v>
      </c>
      <c r="J145" s="6">
        <f>2^(-I145)</f>
        <v>2.1264448196930936</v>
      </c>
      <c r="L145" s="6" t="s">
        <v>219</v>
      </c>
      <c r="M145" s="7" t="s">
        <v>198</v>
      </c>
      <c r="N145" s="7">
        <v>24.607587814331055</v>
      </c>
      <c r="O145" s="8">
        <v>26.871986389160156</v>
      </c>
      <c r="P145" s="7">
        <f>GEOMEAN(N145:O147)</f>
        <v>25.625757840755664</v>
      </c>
      <c r="Q145" s="8">
        <v>24.362239837646484</v>
      </c>
      <c r="R145" s="6">
        <f>AVERAGE(Q145:Q147)</f>
        <v>24.466180801391602</v>
      </c>
      <c r="S145" s="6">
        <f>R145-P145</f>
        <v>-1.1595770393640628</v>
      </c>
      <c r="T145" s="6">
        <f>S145--1.987</f>
        <v>0.82742296063593734</v>
      </c>
      <c r="U145" s="6">
        <f>2^(-T145)</f>
        <v>0.56353496806704173</v>
      </c>
      <c r="W145" s="6" t="s">
        <v>219</v>
      </c>
      <c r="X145" s="7" t="s">
        <v>198</v>
      </c>
      <c r="Y145" s="7">
        <v>24.607587814331055</v>
      </c>
      <c r="Z145" s="8">
        <v>26.871986389160156</v>
      </c>
      <c r="AA145" s="7">
        <f>GEOMEAN(Y145:Z147)</f>
        <v>25.625757840755664</v>
      </c>
      <c r="AB145" s="8">
        <v>26.691177368164062</v>
      </c>
      <c r="AC145" s="6">
        <f>AVERAGE(AB145:AB147)</f>
        <v>26.681478500366211</v>
      </c>
      <c r="AD145" s="6">
        <f>AC145-AA145</f>
        <v>1.0557206596105466</v>
      </c>
      <c r="AE145" s="6">
        <f>AD145-1.142</f>
        <v>-8.6279340389453285E-2</v>
      </c>
      <c r="AF145" s="6">
        <f>2^(-AE145)</f>
        <v>1.0616287458585745</v>
      </c>
      <c r="AH145" s="6" t="s">
        <v>219</v>
      </c>
      <c r="AI145" s="7" t="s">
        <v>198</v>
      </c>
      <c r="AJ145" s="7">
        <v>24.607587814331055</v>
      </c>
      <c r="AK145" s="8">
        <v>26.871986389160156</v>
      </c>
      <c r="AL145" s="7">
        <f>GEOMEAN(AJ145:AK147)</f>
        <v>25.625757840755664</v>
      </c>
      <c r="AM145" s="8">
        <v>26.867292404174805</v>
      </c>
      <c r="AN145" s="6">
        <f>AVERAGE(AM145:AM147)</f>
        <v>26.942726771036785</v>
      </c>
      <c r="AO145" s="6">
        <f>AN145-AL145</f>
        <v>1.3169689302811207</v>
      </c>
      <c r="AP145" s="6">
        <f>AO145-2.693</f>
        <v>-1.3760310697188793</v>
      </c>
      <c r="AQ145" s="6">
        <f>2^(-AP145)</f>
        <v>2.5955334303938402</v>
      </c>
    </row>
    <row r="146" spans="1:43" x14ac:dyDescent="0.2">
      <c r="A146" s="6" t="s">
        <v>220</v>
      </c>
      <c r="B146" s="7" t="s">
        <v>198</v>
      </c>
      <c r="C146" s="7">
        <v>24.340444564819336</v>
      </c>
      <c r="D146" s="8">
        <v>26.901708602905273</v>
      </c>
      <c r="F146" s="7">
        <v>24.379005432128906</v>
      </c>
      <c r="L146" s="6" t="s">
        <v>220</v>
      </c>
      <c r="M146" s="7" t="s">
        <v>198</v>
      </c>
      <c r="N146" s="7">
        <v>24.340444564819336</v>
      </c>
      <c r="O146" s="8">
        <v>26.901708602905273</v>
      </c>
      <c r="Q146" s="8">
        <v>24.565469741821289</v>
      </c>
      <c r="R146" s="6"/>
      <c r="S146" s="6"/>
      <c r="T146" s="6"/>
      <c r="U146" s="6"/>
      <c r="W146" s="6" t="s">
        <v>220</v>
      </c>
      <c r="X146" s="7" t="s">
        <v>198</v>
      </c>
      <c r="Y146" s="7">
        <v>24.340444564819336</v>
      </c>
      <c r="Z146" s="8">
        <v>26.901708602905273</v>
      </c>
      <c r="AB146" s="8">
        <v>26.552629470825195</v>
      </c>
      <c r="AC146" s="6"/>
      <c r="AD146" s="6"/>
      <c r="AE146" s="6"/>
      <c r="AF146" s="6"/>
      <c r="AH146" s="6" t="s">
        <v>220</v>
      </c>
      <c r="AI146" s="7" t="s">
        <v>198</v>
      </c>
      <c r="AJ146" s="7">
        <v>24.340444564819336</v>
      </c>
      <c r="AK146" s="8">
        <v>26.901708602905273</v>
      </c>
      <c r="AM146" s="8">
        <v>26.982858657836914</v>
      </c>
      <c r="AN146" s="6"/>
      <c r="AO146" s="6"/>
      <c r="AP146" s="6"/>
      <c r="AQ146" s="6"/>
    </row>
    <row r="147" spans="1:43" x14ac:dyDescent="0.2">
      <c r="A147" s="6" t="s">
        <v>221</v>
      </c>
      <c r="B147" s="7" t="s">
        <v>198</v>
      </c>
      <c r="C147" s="7">
        <v>24.575597763061523</v>
      </c>
      <c r="D147" s="8">
        <v>26.612092971801758</v>
      </c>
      <c r="F147" s="7">
        <v>24.485044479370117</v>
      </c>
      <c r="G147" s="9"/>
      <c r="L147" s="6" t="s">
        <v>221</v>
      </c>
      <c r="M147" s="7" t="s">
        <v>198</v>
      </c>
      <c r="N147" s="7">
        <v>24.575597763061523</v>
      </c>
      <c r="O147" s="8">
        <v>26.612092971801758</v>
      </c>
      <c r="Q147" s="8">
        <v>24.470832824707031</v>
      </c>
      <c r="R147" s="9"/>
      <c r="S147" s="6"/>
      <c r="T147" s="6"/>
      <c r="U147" s="6"/>
      <c r="W147" s="6" t="s">
        <v>221</v>
      </c>
      <c r="X147" s="7" t="s">
        <v>198</v>
      </c>
      <c r="Y147" s="7">
        <v>24.575597763061523</v>
      </c>
      <c r="Z147" s="8">
        <v>26.612092971801758</v>
      </c>
      <c r="AB147" s="8">
        <v>26.800628662109375</v>
      </c>
      <c r="AC147" s="9"/>
      <c r="AD147" s="6"/>
      <c r="AE147" s="6"/>
      <c r="AF147" s="6"/>
      <c r="AH147" s="6" t="s">
        <v>221</v>
      </c>
      <c r="AI147" s="7" t="s">
        <v>198</v>
      </c>
      <c r="AJ147" s="7">
        <v>24.575597763061523</v>
      </c>
      <c r="AK147" s="8">
        <v>26.612092971801758</v>
      </c>
      <c r="AM147" s="8">
        <v>26.978029251098633</v>
      </c>
      <c r="AN147" s="9"/>
      <c r="AO147" s="6"/>
      <c r="AP147" s="6"/>
      <c r="AQ147" s="6"/>
    </row>
    <row r="148" spans="1:43" x14ac:dyDescent="0.2">
      <c r="A148" s="6" t="s">
        <v>222</v>
      </c>
      <c r="B148" s="7" t="s">
        <v>198</v>
      </c>
      <c r="C148" s="7">
        <v>23.034440994262695</v>
      </c>
      <c r="D148" s="8">
        <v>24.977813720703125</v>
      </c>
      <c r="E148" s="7">
        <f>GEOMEAN(C148:D150)</f>
        <v>23.893231200487637</v>
      </c>
      <c r="F148" s="7">
        <v>23.32054328918457</v>
      </c>
      <c r="G148" s="6">
        <f>AVERAGE(F148:F150)</f>
        <v>23.404726028442383</v>
      </c>
      <c r="H148" s="6">
        <f>G148-E148</f>
        <v>-0.48850517204525445</v>
      </c>
      <c r="I148" s="6">
        <f>H148--0.158</f>
        <v>-0.33050517204525443</v>
      </c>
      <c r="J148" s="6">
        <f>2^(-I148)</f>
        <v>1.2574536056095142</v>
      </c>
      <c r="L148" s="6" t="s">
        <v>222</v>
      </c>
      <c r="M148" s="7" t="s">
        <v>198</v>
      </c>
      <c r="N148" s="7">
        <v>23.034440994262695</v>
      </c>
      <c r="O148" s="8">
        <v>24.977813720703125</v>
      </c>
      <c r="P148" s="7">
        <f>GEOMEAN(N148:O150)</f>
        <v>23.893231200487637</v>
      </c>
      <c r="Q148" s="8">
        <v>24.417732238769531</v>
      </c>
      <c r="R148" s="6">
        <f>AVERAGE(Q148:Q150)</f>
        <v>24.430996576944988</v>
      </c>
      <c r="S148" s="6">
        <f>R148-P148</f>
        <v>0.5377653764573509</v>
      </c>
      <c r="T148" s="6">
        <f>S148--1.987</f>
        <v>2.524765376457351</v>
      </c>
      <c r="U148" s="6">
        <f>2^(-T148)</f>
        <v>0.17376803484291381</v>
      </c>
      <c r="W148" s="6" t="s">
        <v>222</v>
      </c>
      <c r="X148" s="7" t="s">
        <v>198</v>
      </c>
      <c r="Y148" s="7">
        <v>23.034440994262695</v>
      </c>
      <c r="Z148" s="8">
        <v>24.977813720703125</v>
      </c>
      <c r="AA148" s="7">
        <f>GEOMEAN(Y148:Z150)</f>
        <v>23.893231200487637</v>
      </c>
      <c r="AB148" s="8">
        <v>26.250452041625977</v>
      </c>
      <c r="AC148" s="6">
        <f>AVERAGE(AB148:AB150)</f>
        <v>26.363154729207356</v>
      </c>
      <c r="AD148" s="6">
        <f>AC148-AA148</f>
        <v>2.4699235287197183</v>
      </c>
      <c r="AE148" s="6">
        <f>AD148-1.142</f>
        <v>1.3279235287197184</v>
      </c>
      <c r="AF148" s="6">
        <f>2^(-AE148)</f>
        <v>0.39834116199601366</v>
      </c>
      <c r="AH148" s="6" t="s">
        <v>222</v>
      </c>
      <c r="AI148" s="7" t="s">
        <v>198</v>
      </c>
      <c r="AJ148" s="7">
        <v>23.034440994262695</v>
      </c>
      <c r="AK148" s="8">
        <v>24.977813720703125</v>
      </c>
      <c r="AL148" s="7">
        <f>GEOMEAN(AJ148:AK150)</f>
        <v>23.893231200487637</v>
      </c>
      <c r="AM148" s="8">
        <v>27.312843322753906</v>
      </c>
      <c r="AN148" s="6">
        <f>AVERAGE(AM148:AM150)</f>
        <v>27.267913182576496</v>
      </c>
      <c r="AO148" s="6">
        <f>AN148-AL148</f>
        <v>3.3746819820888589</v>
      </c>
      <c r="AP148" s="6">
        <f>AO148-2.693</f>
        <v>0.68168198208885888</v>
      </c>
      <c r="AQ148" s="6">
        <f>2^(-AP148)</f>
        <v>0.62343800843870445</v>
      </c>
    </row>
    <row r="149" spans="1:43" x14ac:dyDescent="0.2">
      <c r="A149" s="6" t="s">
        <v>223</v>
      </c>
      <c r="B149" s="7" t="s">
        <v>198</v>
      </c>
      <c r="C149" s="7">
        <v>23.0411376953125</v>
      </c>
      <c r="D149" s="8">
        <v>24.685115814208984</v>
      </c>
      <c r="F149" s="7">
        <v>23.54771614074707</v>
      </c>
      <c r="L149" s="6" t="s">
        <v>223</v>
      </c>
      <c r="M149" s="7" t="s">
        <v>198</v>
      </c>
      <c r="N149" s="7">
        <v>23.0411376953125</v>
      </c>
      <c r="O149" s="8">
        <v>24.685115814208984</v>
      </c>
      <c r="Q149" s="8">
        <v>24.4483642578125</v>
      </c>
      <c r="R149" s="6"/>
      <c r="S149" s="6"/>
      <c r="T149" s="6"/>
      <c r="U149" s="6"/>
      <c r="W149" s="6" t="s">
        <v>223</v>
      </c>
      <c r="X149" s="7" t="s">
        <v>198</v>
      </c>
      <c r="Y149" s="7">
        <v>23.0411376953125</v>
      </c>
      <c r="Z149" s="8">
        <v>24.685115814208984</v>
      </c>
      <c r="AB149" s="8">
        <v>26.3355712890625</v>
      </c>
      <c r="AC149" s="6"/>
      <c r="AD149" s="6"/>
      <c r="AE149" s="6"/>
      <c r="AF149" s="6"/>
      <c r="AH149" s="6" t="s">
        <v>223</v>
      </c>
      <c r="AI149" s="7" t="s">
        <v>198</v>
      </c>
      <c r="AJ149" s="7">
        <v>23.0411376953125</v>
      </c>
      <c r="AK149" s="8">
        <v>24.685115814208984</v>
      </c>
      <c r="AM149" s="8">
        <v>27.282720565795898</v>
      </c>
      <c r="AN149" s="6"/>
      <c r="AO149" s="6"/>
      <c r="AP149" s="6"/>
      <c r="AQ149" s="6"/>
    </row>
    <row r="150" spans="1:43" x14ac:dyDescent="0.2">
      <c r="A150" s="6" t="s">
        <v>224</v>
      </c>
      <c r="B150" s="7" t="s">
        <v>198</v>
      </c>
      <c r="C150" s="7">
        <v>22.911396026611328</v>
      </c>
      <c r="D150" s="8">
        <v>24.815702438354492</v>
      </c>
      <c r="F150" s="7">
        <v>23.345918655395508</v>
      </c>
      <c r="G150" s="9"/>
      <c r="L150" s="6" t="s">
        <v>224</v>
      </c>
      <c r="M150" s="7" t="s">
        <v>198</v>
      </c>
      <c r="N150" s="7">
        <v>22.911396026611328</v>
      </c>
      <c r="O150" s="8">
        <v>24.815702438354492</v>
      </c>
      <c r="Q150" s="8">
        <v>24.42689323425293</v>
      </c>
      <c r="R150" s="9"/>
      <c r="S150" s="6"/>
      <c r="T150" s="6"/>
      <c r="U150" s="6"/>
      <c r="W150" s="6" t="s">
        <v>224</v>
      </c>
      <c r="X150" s="7" t="s">
        <v>198</v>
      </c>
      <c r="Y150" s="7">
        <v>22.911396026611328</v>
      </c>
      <c r="Z150" s="8">
        <v>24.815702438354492</v>
      </c>
      <c r="AB150" s="8">
        <v>26.503440856933594</v>
      </c>
      <c r="AC150" s="9"/>
      <c r="AD150" s="6"/>
      <c r="AE150" s="6"/>
      <c r="AF150" s="6"/>
      <c r="AH150" s="6" t="s">
        <v>224</v>
      </c>
      <c r="AI150" s="7" t="s">
        <v>198</v>
      </c>
      <c r="AJ150" s="7">
        <v>22.911396026611328</v>
      </c>
      <c r="AK150" s="8">
        <v>24.815702438354492</v>
      </c>
      <c r="AM150" s="8">
        <v>27.208175659179688</v>
      </c>
      <c r="AN150" s="9"/>
      <c r="AO150" s="6"/>
      <c r="AP150" s="6"/>
      <c r="AQ150" s="6"/>
    </row>
    <row r="151" spans="1:43" x14ac:dyDescent="0.2">
      <c r="A151" s="6" t="s">
        <v>225</v>
      </c>
      <c r="B151" s="7" t="s">
        <v>198</v>
      </c>
      <c r="C151" s="7">
        <v>23.408979415893555</v>
      </c>
      <c r="D151" s="8">
        <v>24.98304557800293</v>
      </c>
      <c r="E151" s="7">
        <f>GEOMEAN(C151:D153)</f>
        <v>24.136597773538639</v>
      </c>
      <c r="F151" s="7">
        <v>23.889471054077148</v>
      </c>
      <c r="G151" s="6">
        <f>AVERAGE(F151:F153)</f>
        <v>23.979004542032879</v>
      </c>
      <c r="H151" s="6">
        <f>G151-E151</f>
        <v>-0.15759323150576066</v>
      </c>
      <c r="I151" s="6">
        <f>H151--0.158</f>
        <v>4.0676849423934569E-4</v>
      </c>
      <c r="J151" s="6">
        <f>2^(-I151)</f>
        <v>0.9997180893093659</v>
      </c>
      <c r="L151" s="6" t="s">
        <v>225</v>
      </c>
      <c r="M151" s="7" t="s">
        <v>198</v>
      </c>
      <c r="N151" s="7">
        <v>23.408979415893555</v>
      </c>
      <c r="O151" s="8">
        <v>24.98304557800293</v>
      </c>
      <c r="P151" s="7">
        <f>GEOMEAN(N151:O153)</f>
        <v>24.136597773538639</v>
      </c>
      <c r="Q151" s="8">
        <v>25.043306350708008</v>
      </c>
      <c r="R151" s="6">
        <f>AVERAGE(Q151:Q153)</f>
        <v>24.99513053894043</v>
      </c>
      <c r="S151" s="6">
        <f>R151-P151</f>
        <v>0.85853276540179024</v>
      </c>
      <c r="T151" s="6">
        <f>S151--1.987</f>
        <v>2.8455327654017903</v>
      </c>
      <c r="U151" s="6">
        <f>2^(-T151)</f>
        <v>0.13912631555235735</v>
      </c>
      <c r="W151" s="6" t="s">
        <v>225</v>
      </c>
      <c r="X151" s="7" t="s">
        <v>198</v>
      </c>
      <c r="Y151" s="7">
        <v>23.408979415893555</v>
      </c>
      <c r="Z151" s="8">
        <v>24.98304557800293</v>
      </c>
      <c r="AA151" s="7">
        <f>GEOMEAN(Y151:Z153)</f>
        <v>24.136597773538639</v>
      </c>
      <c r="AB151" s="8">
        <v>27.196718215942383</v>
      </c>
      <c r="AC151" s="6">
        <f>AVERAGE(AB151:AB153)</f>
        <v>27.010398864746094</v>
      </c>
      <c r="AD151" s="6">
        <f>AC151-AA151</f>
        <v>2.8738010912074543</v>
      </c>
      <c r="AE151" s="6">
        <f>AD151-1.142</f>
        <v>1.7318010912074544</v>
      </c>
      <c r="AF151" s="6">
        <f>2^(-AE151)</f>
        <v>0.30107585269814802</v>
      </c>
      <c r="AH151" s="6" t="s">
        <v>225</v>
      </c>
      <c r="AI151" s="7" t="s">
        <v>198</v>
      </c>
      <c r="AJ151" s="7">
        <v>23.408979415893555</v>
      </c>
      <c r="AK151" s="8">
        <v>24.98304557800293</v>
      </c>
      <c r="AL151" s="7">
        <f>GEOMEAN(AJ151:AK153)</f>
        <v>24.136597773538639</v>
      </c>
      <c r="AM151" s="8">
        <v>25.537151336669922</v>
      </c>
      <c r="AN151" s="6">
        <f>AVERAGE(AM151:AM153)</f>
        <v>25.519309997558594</v>
      </c>
      <c r="AO151" s="6">
        <f>AN151-AL151</f>
        <v>1.3827122240199543</v>
      </c>
      <c r="AP151" s="6">
        <f>AO151-2.693</f>
        <v>-1.3102877759800458</v>
      </c>
      <c r="AQ151" s="6">
        <f>2^(-AP151)</f>
        <v>2.4799100209476248</v>
      </c>
    </row>
    <row r="152" spans="1:43" x14ac:dyDescent="0.2">
      <c r="A152" s="6" t="s">
        <v>226</v>
      </c>
      <c r="B152" s="7" t="s">
        <v>198</v>
      </c>
      <c r="C152" s="7">
        <v>23.389511108398438</v>
      </c>
      <c r="D152" s="8">
        <v>24.94666862487793</v>
      </c>
      <c r="F152" s="7">
        <v>23.990278244018555</v>
      </c>
      <c r="L152" s="6" t="s">
        <v>226</v>
      </c>
      <c r="M152" s="7" t="s">
        <v>198</v>
      </c>
      <c r="N152" s="7">
        <v>23.389511108398438</v>
      </c>
      <c r="O152" s="8">
        <v>24.94666862487793</v>
      </c>
      <c r="Q152" s="8">
        <v>24.994380950927734</v>
      </c>
      <c r="R152" s="6"/>
      <c r="S152" s="6"/>
      <c r="T152" s="6"/>
      <c r="U152" s="6"/>
      <c r="W152" s="6" t="s">
        <v>226</v>
      </c>
      <c r="X152" s="7" t="s">
        <v>198</v>
      </c>
      <c r="Y152" s="7">
        <v>23.389511108398438</v>
      </c>
      <c r="Z152" s="8">
        <v>24.94666862487793</v>
      </c>
      <c r="AB152" s="8">
        <v>26.815553665161133</v>
      </c>
      <c r="AC152" s="6"/>
      <c r="AD152" s="6"/>
      <c r="AE152" s="6"/>
      <c r="AF152" s="6"/>
      <c r="AH152" s="6" t="s">
        <v>226</v>
      </c>
      <c r="AI152" s="7" t="s">
        <v>198</v>
      </c>
      <c r="AJ152" s="7">
        <v>23.389511108398438</v>
      </c>
      <c r="AK152" s="8">
        <v>24.94666862487793</v>
      </c>
      <c r="AM152" s="8">
        <v>25.501468658447266</v>
      </c>
      <c r="AN152" s="6"/>
      <c r="AO152" s="6"/>
      <c r="AP152" s="6"/>
      <c r="AQ152" s="6"/>
    </row>
    <row r="153" spans="1:43" x14ac:dyDescent="0.2">
      <c r="A153" s="6" t="s">
        <v>227</v>
      </c>
      <c r="B153" s="7" t="s">
        <v>198</v>
      </c>
      <c r="C153" s="7">
        <v>23.295806884765625</v>
      </c>
      <c r="D153" s="8">
        <v>24.872360229492188</v>
      </c>
      <c r="F153" s="7">
        <v>24.05726432800293</v>
      </c>
      <c r="G153" s="9"/>
      <c r="L153" s="6" t="s">
        <v>227</v>
      </c>
      <c r="M153" s="7" t="s">
        <v>198</v>
      </c>
      <c r="N153" s="7">
        <v>23.295806884765625</v>
      </c>
      <c r="O153" s="8">
        <v>24.872360229492188</v>
      </c>
      <c r="Q153" s="8">
        <v>24.947704315185547</v>
      </c>
      <c r="R153" s="9"/>
      <c r="S153" s="6"/>
      <c r="T153" s="6"/>
      <c r="U153" s="6"/>
      <c r="W153" s="6" t="s">
        <v>227</v>
      </c>
      <c r="X153" s="7" t="s">
        <v>198</v>
      </c>
      <c r="Y153" s="7">
        <v>23.295806884765625</v>
      </c>
      <c r="Z153" s="8">
        <v>24.872360229492188</v>
      </c>
      <c r="AB153" s="8">
        <v>27.018924713134766</v>
      </c>
      <c r="AC153" s="9"/>
      <c r="AD153" s="6"/>
      <c r="AE153" s="6"/>
      <c r="AF153" s="6"/>
      <c r="AH153" s="6" t="s">
        <v>227</v>
      </c>
      <c r="AI153" s="7" t="s">
        <v>198</v>
      </c>
      <c r="AJ153" s="7">
        <v>23.295806884765625</v>
      </c>
      <c r="AK153" s="8">
        <v>24.872360229492188</v>
      </c>
      <c r="AM153" t="s">
        <v>81</v>
      </c>
      <c r="AN153" s="9"/>
      <c r="AO153" s="6"/>
      <c r="AP153" s="6"/>
      <c r="AQ153" s="6"/>
    </row>
    <row r="154" spans="1:43" x14ac:dyDescent="0.2">
      <c r="A154" s="6" t="s">
        <v>228</v>
      </c>
      <c r="B154" s="7" t="s">
        <v>157</v>
      </c>
      <c r="C154" s="7">
        <v>23.153347015380859</v>
      </c>
      <c r="D154" s="8">
        <v>24.796361923217773</v>
      </c>
      <c r="E154" s="7">
        <f>GEOMEAN(C154:D156)</f>
        <v>23.942432332958099</v>
      </c>
      <c r="F154" s="7">
        <v>25.418083190917969</v>
      </c>
      <c r="G154" s="6">
        <f>AVERAGE(F154:F156)</f>
        <v>25.3480224609375</v>
      </c>
      <c r="H154" s="6">
        <f>G154-E154</f>
        <v>1.4055901279794014</v>
      </c>
      <c r="I154" s="6">
        <f>H154--0.158</f>
        <v>1.5635901279794013</v>
      </c>
      <c r="J154" s="6">
        <f>2^(-I154)</f>
        <v>0.33830815801178671</v>
      </c>
      <c r="L154" s="6" t="s">
        <v>228</v>
      </c>
      <c r="M154" s="7" t="s">
        <v>157</v>
      </c>
      <c r="N154" s="7">
        <v>23.153347015380859</v>
      </c>
      <c r="O154" s="8">
        <v>24.796361923217773</v>
      </c>
      <c r="P154" s="7">
        <f>GEOMEAN(N154:O156)</f>
        <v>23.942432332958099</v>
      </c>
      <c r="Q154" s="8">
        <v>24.868408203125</v>
      </c>
      <c r="R154" s="6">
        <f>AVERAGE(Q154:Q156)</f>
        <v>24.717446009318035</v>
      </c>
      <c r="S154" s="6">
        <f>R154-P154</f>
        <v>0.77501367635993645</v>
      </c>
      <c r="T154" s="6">
        <f>S154--1.987</f>
        <v>2.7620136763599366</v>
      </c>
      <c r="U154" s="6">
        <f>2^(-T154)</f>
        <v>0.14741817654146869</v>
      </c>
      <c r="W154" s="6" t="s">
        <v>228</v>
      </c>
      <c r="X154" s="7" t="s">
        <v>157</v>
      </c>
      <c r="Y154" s="7">
        <v>23.153347015380859</v>
      </c>
      <c r="Z154" s="8">
        <v>24.796361923217773</v>
      </c>
      <c r="AA154" s="7">
        <f>GEOMEAN(Y154:Z156)</f>
        <v>23.942432332958099</v>
      </c>
      <c r="AB154" s="8">
        <v>26.345804214477539</v>
      </c>
      <c r="AC154" s="6">
        <f>AVERAGE(AB154:AB156)</f>
        <v>26.625037511189777</v>
      </c>
      <c r="AD154" s="6">
        <f>AC154-AA154</f>
        <v>2.6826051782316789</v>
      </c>
      <c r="AE154" s="6">
        <f>AD154-1.142</f>
        <v>1.540605178231679</v>
      </c>
      <c r="AF154" s="6">
        <f>2^(-AE154)</f>
        <v>0.34374123254600314</v>
      </c>
      <c r="AH154" s="6" t="s">
        <v>228</v>
      </c>
      <c r="AI154" s="7" t="s">
        <v>157</v>
      </c>
      <c r="AJ154" s="7">
        <v>23.153347015380859</v>
      </c>
      <c r="AK154" s="8">
        <v>24.796361923217773</v>
      </c>
      <c r="AL154" s="7">
        <f>GEOMEAN(AJ154:AK156)</f>
        <v>23.942432332958099</v>
      </c>
      <c r="AM154" s="8"/>
      <c r="AN154" s="6">
        <f>AVERAGE(AM154:AM156)</f>
        <v>27.298342704772949</v>
      </c>
      <c r="AO154" s="6">
        <f>AN154-AL154</f>
        <v>3.3559103718148506</v>
      </c>
      <c r="AP154" s="6">
        <f>AO154-2.693</f>
        <v>0.66291037181485057</v>
      </c>
      <c r="AQ154" s="6">
        <f>2^(-AP154)</f>
        <v>0.63160286836311641</v>
      </c>
    </row>
    <row r="155" spans="1:43" x14ac:dyDescent="0.2">
      <c r="A155" s="6" t="s">
        <v>229</v>
      </c>
      <c r="B155" s="7" t="s">
        <v>157</v>
      </c>
      <c r="C155" s="7">
        <v>22.994815826416016</v>
      </c>
      <c r="D155" s="8">
        <v>24.860830307006836</v>
      </c>
      <c r="F155" s="7">
        <v>25.309467315673828</v>
      </c>
      <c r="L155" s="6" t="s">
        <v>229</v>
      </c>
      <c r="M155" s="7" t="s">
        <v>157</v>
      </c>
      <c r="N155" s="7">
        <v>22.994815826416016</v>
      </c>
      <c r="O155" s="8">
        <v>24.860830307006836</v>
      </c>
      <c r="Q155" s="8">
        <v>24.591846466064453</v>
      </c>
      <c r="R155" s="6"/>
      <c r="S155" s="6"/>
      <c r="T155" s="6"/>
      <c r="U155" s="6"/>
      <c r="W155" s="6" t="s">
        <v>229</v>
      </c>
      <c r="X155" s="7" t="s">
        <v>157</v>
      </c>
      <c r="Y155" s="7">
        <v>22.994815826416016</v>
      </c>
      <c r="Z155" s="8">
        <v>24.860830307006836</v>
      </c>
      <c r="AB155" s="8">
        <v>26.759908676147461</v>
      </c>
      <c r="AC155" s="6"/>
      <c r="AD155" s="6"/>
      <c r="AE155" s="6"/>
      <c r="AF155" s="6"/>
      <c r="AH155" s="6" t="s">
        <v>229</v>
      </c>
      <c r="AI155" s="7" t="s">
        <v>157</v>
      </c>
      <c r="AJ155" s="7">
        <v>22.994815826416016</v>
      </c>
      <c r="AK155" s="8">
        <v>24.860830307006836</v>
      </c>
      <c r="AM155" s="8">
        <v>27.270284652709961</v>
      </c>
      <c r="AN155" s="6"/>
      <c r="AO155" s="6"/>
      <c r="AP155" s="6"/>
      <c r="AQ155" s="6"/>
    </row>
    <row r="156" spans="1:43" x14ac:dyDescent="0.2">
      <c r="A156" s="6" t="s">
        <v>230</v>
      </c>
      <c r="B156" s="7" t="s">
        <v>157</v>
      </c>
      <c r="C156" s="7">
        <v>23.144414901733398</v>
      </c>
      <c r="D156" s="8">
        <v>24.797967910766602</v>
      </c>
      <c r="F156" s="7">
        <v>25.316516876220703</v>
      </c>
      <c r="G156" s="9"/>
      <c r="L156" s="6" t="s">
        <v>230</v>
      </c>
      <c r="M156" s="7" t="s">
        <v>157</v>
      </c>
      <c r="N156" s="7">
        <v>23.144414901733398</v>
      </c>
      <c r="O156" s="8">
        <v>24.797967910766602</v>
      </c>
      <c r="Q156" s="8">
        <v>24.692083358764648</v>
      </c>
      <c r="R156" s="9"/>
      <c r="S156" s="6"/>
      <c r="T156" s="6"/>
      <c r="U156" s="6"/>
      <c r="W156" s="6" t="s">
        <v>230</v>
      </c>
      <c r="X156" s="7" t="s">
        <v>157</v>
      </c>
      <c r="Y156" s="7">
        <v>23.144414901733398</v>
      </c>
      <c r="Z156" s="8">
        <v>24.797967910766602</v>
      </c>
      <c r="AB156" s="8">
        <v>26.769399642944336</v>
      </c>
      <c r="AC156" s="9"/>
      <c r="AD156" s="6"/>
      <c r="AE156" s="6"/>
      <c r="AF156" s="6"/>
      <c r="AH156" s="6" t="s">
        <v>230</v>
      </c>
      <c r="AI156" s="7" t="s">
        <v>157</v>
      </c>
      <c r="AJ156" s="7">
        <v>23.144414901733398</v>
      </c>
      <c r="AK156" s="8">
        <v>24.797967910766602</v>
      </c>
      <c r="AM156" s="8">
        <v>27.326400756835938</v>
      </c>
      <c r="AN156" s="9"/>
      <c r="AO156" s="6"/>
      <c r="AP156" s="6"/>
      <c r="AQ156" s="6"/>
    </row>
    <row r="157" spans="1:43" x14ac:dyDescent="0.2">
      <c r="A157" s="6" t="s">
        <v>231</v>
      </c>
      <c r="B157" s="7" t="s">
        <v>157</v>
      </c>
      <c r="C157" s="7">
        <v>24.105287551879883</v>
      </c>
      <c r="D157" s="8">
        <v>25.353054046630859</v>
      </c>
      <c r="E157" s="7">
        <f>GEOMEAN(C157:D159)</f>
        <v>24.741954345392411</v>
      </c>
      <c r="F157" s="7">
        <v>26.831863403320312</v>
      </c>
      <c r="G157" s="6">
        <f>AVERAGE(F157:F159)</f>
        <v>26.76971944173177</v>
      </c>
      <c r="H157" s="6">
        <f>G157-E157</f>
        <v>2.0277650963393583</v>
      </c>
      <c r="I157" s="6">
        <f>H157--0.158</f>
        <v>2.1857650963393582</v>
      </c>
      <c r="J157" s="6">
        <f>2^(-I157)</f>
        <v>0.21979567506403064</v>
      </c>
      <c r="L157" s="6" t="s">
        <v>231</v>
      </c>
      <c r="M157" s="7" t="s">
        <v>157</v>
      </c>
      <c r="N157" s="7">
        <v>24.105287551879883</v>
      </c>
      <c r="O157" s="8">
        <v>25.353054046630859</v>
      </c>
      <c r="P157" s="7">
        <f>GEOMEAN(N157:O159)</f>
        <v>24.741954345392411</v>
      </c>
      <c r="Q157" s="8">
        <v>25.930105209350586</v>
      </c>
      <c r="R157" s="6">
        <f>AVERAGE(Q157:Q159)</f>
        <v>26.097106297810871</v>
      </c>
      <c r="S157" s="6">
        <f>R157-P157</f>
        <v>1.3551519524184599</v>
      </c>
      <c r="T157" s="6">
        <f>S157--1.987</f>
        <v>3.34215195241846</v>
      </c>
      <c r="U157" s="6">
        <f>2^(-T157)</f>
        <v>9.860796863679161E-2</v>
      </c>
      <c r="W157" s="6" t="s">
        <v>231</v>
      </c>
      <c r="X157" s="7" t="s">
        <v>157</v>
      </c>
      <c r="Y157" s="7">
        <v>24.105287551879883</v>
      </c>
      <c r="Z157" s="8">
        <v>25.353054046630859</v>
      </c>
      <c r="AA157" s="7">
        <f>GEOMEAN(Y157:Z159)</f>
        <v>24.741954345392411</v>
      </c>
      <c r="AB157" s="8">
        <v>28.320287704467773</v>
      </c>
      <c r="AC157" s="6">
        <f>AVERAGE(AB157:AB159)</f>
        <v>28.494067509969074</v>
      </c>
      <c r="AD157" s="6">
        <f>AC157-AA157</f>
        <v>3.752113164576663</v>
      </c>
      <c r="AE157" s="6">
        <f>AD157-1.142</f>
        <v>2.6101131645766631</v>
      </c>
      <c r="AF157" s="6">
        <f>2^(-AE157)</f>
        <v>0.16378632762681988</v>
      </c>
      <c r="AH157" s="6" t="s">
        <v>231</v>
      </c>
      <c r="AI157" s="7" t="s">
        <v>157</v>
      </c>
      <c r="AJ157" s="7">
        <v>24.105287551879883</v>
      </c>
      <c r="AK157" s="8">
        <v>25.353054046630859</v>
      </c>
      <c r="AL157" s="7">
        <f>GEOMEAN(AJ157:AK159)</f>
        <v>24.741954345392411</v>
      </c>
      <c r="AM157" s="8">
        <v>28.435825347900391</v>
      </c>
      <c r="AN157" s="6">
        <f>AVERAGE(AM157:AM159)</f>
        <v>28.463756561279297</v>
      </c>
      <c r="AO157" s="6">
        <f>AN157-AL157</f>
        <v>3.7218022158868855</v>
      </c>
      <c r="AP157" s="6">
        <f>AO157-2.693</f>
        <v>1.0288022158868855</v>
      </c>
      <c r="AQ157" s="6">
        <f>2^(-AP157)</f>
        <v>0.49011689490607413</v>
      </c>
    </row>
    <row r="158" spans="1:43" x14ac:dyDescent="0.2">
      <c r="A158" s="6" t="s">
        <v>232</v>
      </c>
      <c r="B158" s="7" t="s">
        <v>157</v>
      </c>
      <c r="C158" s="7">
        <v>24.230487823486328</v>
      </c>
      <c r="D158" s="8">
        <v>25.308296203613281</v>
      </c>
      <c r="F158" s="7">
        <v>26.738395690917969</v>
      </c>
      <c r="L158" s="6" t="s">
        <v>232</v>
      </c>
      <c r="M158" s="7" t="s">
        <v>157</v>
      </c>
      <c r="N158" s="7">
        <v>24.230487823486328</v>
      </c>
      <c r="O158" s="8">
        <v>25.308296203613281</v>
      </c>
      <c r="Q158" s="8">
        <v>26.302959442138672</v>
      </c>
      <c r="R158" s="6"/>
      <c r="S158" s="6"/>
      <c r="T158" s="6"/>
      <c r="U158" s="6"/>
      <c r="W158" s="6" t="s">
        <v>232</v>
      </c>
      <c r="X158" s="7" t="s">
        <v>157</v>
      </c>
      <c r="Y158" s="7">
        <v>24.230487823486328</v>
      </c>
      <c r="Z158" s="8">
        <v>25.308296203613281</v>
      </c>
      <c r="AB158" s="8">
        <v>28.723304748535156</v>
      </c>
      <c r="AC158" s="6"/>
      <c r="AD158" s="6"/>
      <c r="AE158" s="6"/>
      <c r="AF158" s="6"/>
      <c r="AH158" s="6" t="s">
        <v>232</v>
      </c>
      <c r="AI158" s="7" t="s">
        <v>157</v>
      </c>
      <c r="AJ158" s="7">
        <v>24.230487823486328</v>
      </c>
      <c r="AK158" s="8">
        <v>25.308296203613281</v>
      </c>
      <c r="AM158" s="8"/>
      <c r="AN158" s="6"/>
      <c r="AO158" s="6"/>
      <c r="AP158" s="6"/>
      <c r="AQ158" s="6"/>
    </row>
    <row r="159" spans="1:43" x14ac:dyDescent="0.2">
      <c r="A159" s="6" t="s">
        <v>233</v>
      </c>
      <c r="B159" s="7" t="s">
        <v>157</v>
      </c>
      <c r="C159" s="7">
        <v>23.943338394165039</v>
      </c>
      <c r="D159" s="8">
        <v>25.565343856811523</v>
      </c>
      <c r="F159" s="7">
        <v>26.738899230957031</v>
      </c>
      <c r="L159" s="6" t="s">
        <v>233</v>
      </c>
      <c r="M159" s="7" t="s">
        <v>157</v>
      </c>
      <c r="N159" s="7">
        <v>23.943338394165039</v>
      </c>
      <c r="O159" s="8">
        <v>25.565343856811523</v>
      </c>
      <c r="Q159" s="8">
        <v>26.058254241943359</v>
      </c>
      <c r="R159" s="6"/>
      <c r="S159" s="6"/>
      <c r="T159" s="6"/>
      <c r="U159" s="6"/>
      <c r="W159" s="6" t="s">
        <v>233</v>
      </c>
      <c r="X159" s="7" t="s">
        <v>157</v>
      </c>
      <c r="Y159" s="7">
        <v>23.943338394165039</v>
      </c>
      <c r="Z159" s="8">
        <v>25.565343856811523</v>
      </c>
      <c r="AB159" s="8">
        <v>28.438610076904297</v>
      </c>
      <c r="AC159" s="6"/>
      <c r="AD159" s="6"/>
      <c r="AE159" s="6"/>
      <c r="AF159" s="6"/>
      <c r="AH159" s="6" t="s">
        <v>233</v>
      </c>
      <c r="AI159" s="7" t="s">
        <v>157</v>
      </c>
      <c r="AJ159" s="7">
        <v>23.943338394165039</v>
      </c>
      <c r="AK159" s="8">
        <v>25.565343856811523</v>
      </c>
      <c r="AM159" s="8">
        <v>28.491687774658203</v>
      </c>
      <c r="AN159" s="6"/>
      <c r="AO159" s="6"/>
      <c r="AP159" s="6"/>
      <c r="AQ159" s="6"/>
    </row>
    <row r="160" spans="1:43" x14ac:dyDescent="0.2">
      <c r="A160" s="6" t="s">
        <v>234</v>
      </c>
      <c r="B160" s="7" t="s">
        <v>198</v>
      </c>
      <c r="C160" s="7" t="s">
        <v>81</v>
      </c>
      <c r="D160" t="s">
        <v>81</v>
      </c>
      <c r="E160" s="7" t="e">
        <f>GEOMEAN(C160:D162)</f>
        <v>#NUM!</v>
      </c>
      <c r="F160" s="7" t="s">
        <v>81</v>
      </c>
      <c r="G160" s="6" t="e">
        <f>AVERAGE(F160:F162)</f>
        <v>#DIV/0!</v>
      </c>
      <c r="H160" s="6" t="e">
        <f>G160-E160</f>
        <v>#DIV/0!</v>
      </c>
      <c r="I160" s="6" t="e">
        <f>H160--0.158</f>
        <v>#DIV/0!</v>
      </c>
      <c r="J160" s="6" t="e">
        <f>2^(-I160)</f>
        <v>#DIV/0!</v>
      </c>
      <c r="L160" s="6" t="s">
        <v>234</v>
      </c>
      <c r="M160" s="7" t="s">
        <v>198</v>
      </c>
      <c r="N160" s="7" t="s">
        <v>81</v>
      </c>
      <c r="O160" t="s">
        <v>81</v>
      </c>
      <c r="P160" s="7" t="e">
        <f>GEOMEAN(N160:O162)</f>
        <v>#NUM!</v>
      </c>
      <c r="Q160" t="s">
        <v>81</v>
      </c>
      <c r="R160" s="6" t="e">
        <f>AVERAGE(Q160:Q162)</f>
        <v>#DIV/0!</v>
      </c>
      <c r="S160" s="6" t="e">
        <f>R160-P160</f>
        <v>#DIV/0!</v>
      </c>
      <c r="T160" s="6" t="e">
        <f>S160--1.987</f>
        <v>#DIV/0!</v>
      </c>
      <c r="U160" s="6" t="e">
        <f>2^(-T160)</f>
        <v>#DIV/0!</v>
      </c>
      <c r="W160" s="6" t="s">
        <v>234</v>
      </c>
      <c r="X160" s="7" t="s">
        <v>198</v>
      </c>
      <c r="Y160" s="7" t="s">
        <v>81</v>
      </c>
      <c r="Z160" t="s">
        <v>81</v>
      </c>
      <c r="AA160" s="7" t="e">
        <f>GEOMEAN(Y160:Z162)</f>
        <v>#NUM!</v>
      </c>
      <c r="AB160" t="s">
        <v>81</v>
      </c>
      <c r="AC160" s="6" t="e">
        <f>AVERAGE(AB160:AB162)</f>
        <v>#DIV/0!</v>
      </c>
      <c r="AD160" s="6" t="e">
        <f>AC160-AA160</f>
        <v>#DIV/0!</v>
      </c>
      <c r="AE160" s="6" t="e">
        <f>AD160-1.142</f>
        <v>#DIV/0!</v>
      </c>
      <c r="AF160" s="6" t="e">
        <f>2^(-AE160)</f>
        <v>#DIV/0!</v>
      </c>
      <c r="AH160" s="6" t="s">
        <v>234</v>
      </c>
      <c r="AI160" s="7" t="s">
        <v>198</v>
      </c>
      <c r="AJ160" s="7" t="s">
        <v>81</v>
      </c>
      <c r="AK160" t="s">
        <v>81</v>
      </c>
      <c r="AL160" s="7" t="e">
        <f>GEOMEAN(AJ160:AK162)</f>
        <v>#NUM!</v>
      </c>
      <c r="AM160" t="s">
        <v>81</v>
      </c>
      <c r="AN160" s="6" t="e">
        <f>AVERAGE(AM160:AM162)</f>
        <v>#DIV/0!</v>
      </c>
      <c r="AO160" s="6" t="e">
        <f>AN160-AL160</f>
        <v>#DIV/0!</v>
      </c>
      <c r="AP160" s="6" t="e">
        <f>AO160-2.693</f>
        <v>#DIV/0!</v>
      </c>
      <c r="AQ160" s="6" t="e">
        <f>2^(-AP160)</f>
        <v>#DIV/0!</v>
      </c>
    </row>
    <row r="161" spans="1:43" x14ac:dyDescent="0.2">
      <c r="A161" s="6" t="s">
        <v>235</v>
      </c>
      <c r="B161" s="7" t="s">
        <v>198</v>
      </c>
      <c r="C161" s="7" t="s">
        <v>81</v>
      </c>
      <c r="D161" t="s">
        <v>81</v>
      </c>
      <c r="F161" s="7" t="s">
        <v>81</v>
      </c>
      <c r="L161" s="6" t="s">
        <v>235</v>
      </c>
      <c r="M161" s="7" t="s">
        <v>198</v>
      </c>
      <c r="N161" s="7" t="s">
        <v>81</v>
      </c>
      <c r="O161" t="s">
        <v>81</v>
      </c>
      <c r="Q161" t="s">
        <v>81</v>
      </c>
      <c r="R161" s="6"/>
      <c r="S161" s="6"/>
      <c r="T161" s="6"/>
      <c r="U161" s="6"/>
      <c r="W161" s="6" t="s">
        <v>235</v>
      </c>
      <c r="X161" s="7" t="s">
        <v>198</v>
      </c>
      <c r="Y161" s="7" t="s">
        <v>81</v>
      </c>
      <c r="Z161" t="s">
        <v>81</v>
      </c>
      <c r="AB161" t="s">
        <v>81</v>
      </c>
      <c r="AC161" s="6"/>
      <c r="AD161" s="6"/>
      <c r="AE161" s="6"/>
      <c r="AF161" s="6"/>
      <c r="AH161" s="6" t="s">
        <v>235</v>
      </c>
      <c r="AI161" s="7" t="s">
        <v>198</v>
      </c>
      <c r="AJ161" s="7" t="s">
        <v>81</v>
      </c>
      <c r="AK161" t="s">
        <v>81</v>
      </c>
      <c r="AM161" t="s">
        <v>81</v>
      </c>
      <c r="AN161" s="6"/>
      <c r="AO161" s="6"/>
      <c r="AP161" s="6"/>
      <c r="AQ161" s="6"/>
    </row>
    <row r="162" spans="1:43" x14ac:dyDescent="0.2">
      <c r="A162" s="6" t="s">
        <v>236</v>
      </c>
      <c r="B162" s="7" t="s">
        <v>198</v>
      </c>
      <c r="C162" s="7" t="s">
        <v>81</v>
      </c>
      <c r="D162" t="s">
        <v>81</v>
      </c>
      <c r="F162" s="7" t="s">
        <v>81</v>
      </c>
      <c r="L162" s="6" t="s">
        <v>236</v>
      </c>
      <c r="M162" s="7" t="s">
        <v>198</v>
      </c>
      <c r="N162" s="7" t="s">
        <v>81</v>
      </c>
      <c r="O162" t="s">
        <v>81</v>
      </c>
      <c r="Q162" t="s">
        <v>81</v>
      </c>
      <c r="R162" s="6"/>
      <c r="S162" s="6"/>
      <c r="T162" s="6"/>
      <c r="U162" s="6"/>
      <c r="W162" s="6" t="s">
        <v>236</v>
      </c>
      <c r="X162" s="7" t="s">
        <v>198</v>
      </c>
      <c r="Y162" s="7" t="s">
        <v>81</v>
      </c>
      <c r="Z162" t="s">
        <v>81</v>
      </c>
      <c r="AB162" t="s">
        <v>81</v>
      </c>
      <c r="AC162" s="6"/>
      <c r="AD162" s="6"/>
      <c r="AE162" s="6"/>
      <c r="AF162" s="6"/>
      <c r="AH162" s="6" t="s">
        <v>236</v>
      </c>
      <c r="AI162" s="7" t="s">
        <v>198</v>
      </c>
      <c r="AJ162" s="7" t="s">
        <v>81</v>
      </c>
      <c r="AK162" t="s">
        <v>81</v>
      </c>
      <c r="AM162" t="s">
        <v>81</v>
      </c>
      <c r="AN162" s="6"/>
      <c r="AO162" s="6"/>
      <c r="AP162" s="6"/>
      <c r="AQ162" s="6"/>
    </row>
    <row r="163" spans="1:43" x14ac:dyDescent="0.2">
      <c r="A163" s="6" t="s">
        <v>237</v>
      </c>
      <c r="B163" s="7" t="s">
        <v>238</v>
      </c>
      <c r="C163" s="7" t="s">
        <v>81</v>
      </c>
      <c r="D163" t="s">
        <v>81</v>
      </c>
      <c r="E163" s="7" t="e">
        <f>GEOMEAN(C163:D165)</f>
        <v>#NUM!</v>
      </c>
      <c r="F163" s="7" t="s">
        <v>81</v>
      </c>
      <c r="G163" s="6" t="e">
        <f>AVERAGE(F163:F165)</f>
        <v>#DIV/0!</v>
      </c>
      <c r="H163" s="6" t="e">
        <f>G163-E163</f>
        <v>#DIV/0!</v>
      </c>
      <c r="I163" s="6" t="e">
        <f>H163--0.158</f>
        <v>#DIV/0!</v>
      </c>
      <c r="J163" s="6" t="e">
        <f>2^(-I163)</f>
        <v>#DIV/0!</v>
      </c>
      <c r="L163" s="6" t="s">
        <v>237</v>
      </c>
      <c r="M163" s="7" t="s">
        <v>238</v>
      </c>
      <c r="N163" s="7" t="s">
        <v>81</v>
      </c>
      <c r="O163" t="s">
        <v>81</v>
      </c>
      <c r="P163" s="7" t="e">
        <f>GEOMEAN(N163:O165)</f>
        <v>#NUM!</v>
      </c>
      <c r="Q163" t="s">
        <v>81</v>
      </c>
      <c r="R163" s="6" t="e">
        <f>AVERAGE(Q163:Q165)</f>
        <v>#DIV/0!</v>
      </c>
      <c r="S163" s="6" t="e">
        <f>R163-P163</f>
        <v>#DIV/0!</v>
      </c>
      <c r="T163" s="6" t="e">
        <f>S163--1.987</f>
        <v>#DIV/0!</v>
      </c>
      <c r="U163" s="6" t="e">
        <f>2^(-T163)</f>
        <v>#DIV/0!</v>
      </c>
      <c r="W163" s="6" t="s">
        <v>237</v>
      </c>
      <c r="X163" s="7" t="s">
        <v>238</v>
      </c>
      <c r="Y163" s="7" t="s">
        <v>81</v>
      </c>
      <c r="Z163" t="s">
        <v>81</v>
      </c>
      <c r="AA163" s="7" t="e">
        <f>GEOMEAN(Y163:Z165)</f>
        <v>#NUM!</v>
      </c>
      <c r="AB163" t="s">
        <v>81</v>
      </c>
      <c r="AC163" s="6" t="e">
        <f>AVERAGE(AB163:AB165)</f>
        <v>#DIV/0!</v>
      </c>
      <c r="AD163" s="6" t="e">
        <f>AC163-AA163</f>
        <v>#DIV/0!</v>
      </c>
      <c r="AE163" s="6" t="e">
        <f>AD163-1.142</f>
        <v>#DIV/0!</v>
      </c>
      <c r="AF163" s="6" t="e">
        <f>2^(-AE163)</f>
        <v>#DIV/0!</v>
      </c>
      <c r="AH163" s="6" t="s">
        <v>237</v>
      </c>
      <c r="AI163" s="7" t="s">
        <v>238</v>
      </c>
      <c r="AJ163" s="7" t="s">
        <v>81</v>
      </c>
      <c r="AK163" t="s">
        <v>81</v>
      </c>
      <c r="AL163" s="7" t="e">
        <f>GEOMEAN(AJ163:AK165)</f>
        <v>#NUM!</v>
      </c>
      <c r="AM163" t="s">
        <v>81</v>
      </c>
      <c r="AN163" s="6" t="e">
        <f>AVERAGE(AM163:AM165)</f>
        <v>#DIV/0!</v>
      </c>
      <c r="AO163" s="6" t="e">
        <f>AN163-AL163</f>
        <v>#DIV/0!</v>
      </c>
      <c r="AP163" s="6" t="e">
        <f>AO163-2.693</f>
        <v>#DIV/0!</v>
      </c>
      <c r="AQ163" s="6" t="e">
        <f>2^(-AP163)</f>
        <v>#DIV/0!</v>
      </c>
    </row>
    <row r="164" spans="1:43" x14ac:dyDescent="0.2">
      <c r="A164" s="6" t="s">
        <v>239</v>
      </c>
      <c r="B164" s="7" t="s">
        <v>238</v>
      </c>
      <c r="C164" s="7" t="s">
        <v>81</v>
      </c>
      <c r="D164" t="s">
        <v>81</v>
      </c>
      <c r="F164" s="7" t="s">
        <v>81</v>
      </c>
      <c r="L164" s="6" t="s">
        <v>239</v>
      </c>
      <c r="M164" s="7" t="s">
        <v>238</v>
      </c>
      <c r="N164" s="7" t="s">
        <v>81</v>
      </c>
      <c r="O164" t="s">
        <v>81</v>
      </c>
      <c r="Q164" t="s">
        <v>81</v>
      </c>
      <c r="R164" s="6"/>
      <c r="S164" s="6"/>
      <c r="T164" s="6"/>
      <c r="U164" s="6"/>
      <c r="W164" s="6" t="s">
        <v>239</v>
      </c>
      <c r="X164" s="7" t="s">
        <v>238</v>
      </c>
      <c r="Y164" s="7" t="s">
        <v>81</v>
      </c>
      <c r="Z164" t="s">
        <v>81</v>
      </c>
      <c r="AB164" t="s">
        <v>81</v>
      </c>
      <c r="AC164" s="6"/>
      <c r="AD164" s="6"/>
      <c r="AE164" s="6"/>
      <c r="AF164" s="6"/>
      <c r="AH164" s="6" t="s">
        <v>239</v>
      </c>
      <c r="AI164" s="7" t="s">
        <v>238</v>
      </c>
      <c r="AJ164" s="7" t="s">
        <v>81</v>
      </c>
      <c r="AK164" t="s">
        <v>81</v>
      </c>
      <c r="AM164" t="s">
        <v>81</v>
      </c>
      <c r="AN164" s="6"/>
      <c r="AO164" s="6"/>
      <c r="AP164" s="6"/>
      <c r="AQ164" s="6"/>
    </row>
    <row r="165" spans="1:43" x14ac:dyDescent="0.2">
      <c r="A165" s="6" t="s">
        <v>240</v>
      </c>
      <c r="B165" s="7" t="s">
        <v>238</v>
      </c>
      <c r="C165" s="7" t="s">
        <v>81</v>
      </c>
      <c r="D165" t="s">
        <v>81</v>
      </c>
      <c r="F165" s="7" t="s">
        <v>81</v>
      </c>
      <c r="L165" s="6" t="s">
        <v>240</v>
      </c>
      <c r="M165" s="7" t="s">
        <v>238</v>
      </c>
      <c r="N165" s="7" t="s">
        <v>81</v>
      </c>
      <c r="O165" t="s">
        <v>81</v>
      </c>
      <c r="Q165" t="s">
        <v>81</v>
      </c>
      <c r="R165" s="6"/>
      <c r="S165" s="6"/>
      <c r="T165" s="6"/>
      <c r="U165" s="6"/>
      <c r="W165" s="6" t="s">
        <v>240</v>
      </c>
      <c r="X165" s="7" t="s">
        <v>238</v>
      </c>
      <c r="Y165" s="7" t="s">
        <v>81</v>
      </c>
      <c r="Z165" t="s">
        <v>81</v>
      </c>
      <c r="AB165" t="s">
        <v>81</v>
      </c>
      <c r="AC165" s="6"/>
      <c r="AD165" s="6"/>
      <c r="AE165" s="6"/>
      <c r="AF165" s="6"/>
      <c r="AH165" s="6" t="s">
        <v>240</v>
      </c>
      <c r="AI165" s="7" t="s">
        <v>238</v>
      </c>
      <c r="AJ165" s="7" t="s">
        <v>81</v>
      </c>
      <c r="AK165" t="s">
        <v>81</v>
      </c>
      <c r="AM165" t="s">
        <v>81</v>
      </c>
      <c r="AN165" s="6"/>
      <c r="AO165" s="6"/>
      <c r="AP165" s="6"/>
      <c r="AQ165" s="6"/>
    </row>
    <row r="166" spans="1:43" x14ac:dyDescent="0.2">
      <c r="A166" s="6" t="s">
        <v>241</v>
      </c>
      <c r="B166" s="7" t="s">
        <v>242</v>
      </c>
      <c r="C166" s="7" t="s">
        <v>81</v>
      </c>
      <c r="D166" t="s">
        <v>81</v>
      </c>
      <c r="E166" s="7" t="e">
        <f>GEOMEAN(C166:D168)</f>
        <v>#NUM!</v>
      </c>
      <c r="F166" s="7" t="s">
        <v>81</v>
      </c>
      <c r="G166" s="6" t="e">
        <f>AVERAGE(F166:F168)</f>
        <v>#DIV/0!</v>
      </c>
      <c r="H166" s="6" t="e">
        <f>G166-E166</f>
        <v>#DIV/0!</v>
      </c>
      <c r="I166" s="6" t="e">
        <f>H166--0.158</f>
        <v>#DIV/0!</v>
      </c>
      <c r="J166" s="6" t="e">
        <f>2^(-I166)</f>
        <v>#DIV/0!</v>
      </c>
      <c r="L166" s="6" t="s">
        <v>241</v>
      </c>
      <c r="M166" s="7" t="s">
        <v>242</v>
      </c>
      <c r="N166" s="7" t="s">
        <v>81</v>
      </c>
      <c r="O166" t="s">
        <v>81</v>
      </c>
      <c r="P166" s="7" t="e">
        <f>GEOMEAN(N166:O168)</f>
        <v>#NUM!</v>
      </c>
      <c r="Q166" t="s">
        <v>81</v>
      </c>
      <c r="R166" s="6" t="e">
        <f>AVERAGE(Q166:Q168)</f>
        <v>#DIV/0!</v>
      </c>
      <c r="S166" s="6" t="e">
        <f>R166-P166</f>
        <v>#DIV/0!</v>
      </c>
      <c r="T166" s="6" t="e">
        <f>S166--1.987</f>
        <v>#DIV/0!</v>
      </c>
      <c r="U166" s="6" t="e">
        <f>2^(-T166)</f>
        <v>#DIV/0!</v>
      </c>
      <c r="W166" s="6" t="s">
        <v>241</v>
      </c>
      <c r="X166" s="7" t="s">
        <v>242</v>
      </c>
      <c r="Y166" s="7" t="s">
        <v>81</v>
      </c>
      <c r="Z166" t="s">
        <v>81</v>
      </c>
      <c r="AA166" s="7" t="e">
        <f>GEOMEAN(Y166:Z168)</f>
        <v>#NUM!</v>
      </c>
      <c r="AB166" t="s">
        <v>81</v>
      </c>
      <c r="AC166" s="6" t="e">
        <f>AVERAGE(AB166:AB168)</f>
        <v>#DIV/0!</v>
      </c>
      <c r="AD166" s="6" t="e">
        <f>AC166-AA166</f>
        <v>#DIV/0!</v>
      </c>
      <c r="AE166" s="6" t="e">
        <f>AD166-1.142</f>
        <v>#DIV/0!</v>
      </c>
      <c r="AF166" s="6" t="e">
        <f>2^(-AE166)</f>
        <v>#DIV/0!</v>
      </c>
      <c r="AH166" s="6" t="s">
        <v>241</v>
      </c>
      <c r="AI166" s="7" t="s">
        <v>242</v>
      </c>
      <c r="AJ166" s="7" t="s">
        <v>81</v>
      </c>
      <c r="AK166" t="s">
        <v>81</v>
      </c>
      <c r="AL166" s="7" t="e">
        <f>GEOMEAN(AJ166:AK168)</f>
        <v>#NUM!</v>
      </c>
      <c r="AM166" t="s">
        <v>81</v>
      </c>
      <c r="AN166" s="6" t="e">
        <f>AVERAGE(AM166:AM168)</f>
        <v>#DIV/0!</v>
      </c>
      <c r="AO166" s="6" t="e">
        <f>AN166-AL166</f>
        <v>#DIV/0!</v>
      </c>
      <c r="AP166" s="6" t="e">
        <f>AO166-2.693</f>
        <v>#DIV/0!</v>
      </c>
      <c r="AQ166" s="6" t="e">
        <f>2^(-AP166)</f>
        <v>#DIV/0!</v>
      </c>
    </row>
    <row r="167" spans="1:43" x14ac:dyDescent="0.2">
      <c r="A167" s="6" t="s">
        <v>243</v>
      </c>
      <c r="B167" s="7" t="s">
        <v>242</v>
      </c>
      <c r="C167" s="7" t="s">
        <v>81</v>
      </c>
      <c r="D167" t="s">
        <v>81</v>
      </c>
      <c r="F167" s="7" t="s">
        <v>81</v>
      </c>
      <c r="L167" s="6" t="s">
        <v>243</v>
      </c>
      <c r="M167" s="7" t="s">
        <v>242</v>
      </c>
      <c r="N167" s="7" t="s">
        <v>81</v>
      </c>
      <c r="O167" t="s">
        <v>81</v>
      </c>
      <c r="Q167" t="s">
        <v>81</v>
      </c>
      <c r="R167" s="6"/>
      <c r="S167" s="6"/>
      <c r="T167" s="6"/>
      <c r="U167" s="6"/>
      <c r="W167" s="6" t="s">
        <v>243</v>
      </c>
      <c r="X167" s="7" t="s">
        <v>242</v>
      </c>
      <c r="Y167" s="7" t="s">
        <v>81</v>
      </c>
      <c r="Z167" t="s">
        <v>81</v>
      </c>
      <c r="AB167" t="s">
        <v>81</v>
      </c>
      <c r="AC167" s="6"/>
      <c r="AD167" s="6"/>
      <c r="AE167" s="6"/>
      <c r="AF167" s="6"/>
      <c r="AH167" s="6" t="s">
        <v>243</v>
      </c>
      <c r="AI167" s="7" t="s">
        <v>242</v>
      </c>
      <c r="AJ167" s="7" t="s">
        <v>81</v>
      </c>
      <c r="AK167" t="s">
        <v>81</v>
      </c>
      <c r="AM167" t="s">
        <v>81</v>
      </c>
      <c r="AN167" s="6"/>
      <c r="AO167" s="6"/>
      <c r="AP167" s="6"/>
      <c r="AQ167" s="6"/>
    </row>
    <row r="168" spans="1:43" x14ac:dyDescent="0.2">
      <c r="A168" s="6" t="s">
        <v>244</v>
      </c>
      <c r="B168" s="7" t="s">
        <v>242</v>
      </c>
      <c r="C168" s="7" t="s">
        <v>81</v>
      </c>
      <c r="D168" t="s">
        <v>81</v>
      </c>
      <c r="F168" s="7" t="s">
        <v>81</v>
      </c>
      <c r="L168" s="6" t="s">
        <v>244</v>
      </c>
      <c r="M168" s="7" t="s">
        <v>242</v>
      </c>
      <c r="N168" s="7" t="s">
        <v>81</v>
      </c>
      <c r="O168" t="s">
        <v>81</v>
      </c>
      <c r="Q168" t="s">
        <v>81</v>
      </c>
      <c r="R168" s="6"/>
      <c r="S168" s="6"/>
      <c r="T168" s="6"/>
      <c r="U168" s="6"/>
      <c r="W168" s="6" t="s">
        <v>244</v>
      </c>
      <c r="X168" s="7" t="s">
        <v>242</v>
      </c>
      <c r="Y168" s="7" t="s">
        <v>81</v>
      </c>
      <c r="Z168" t="s">
        <v>81</v>
      </c>
      <c r="AB168" t="s">
        <v>81</v>
      </c>
      <c r="AC168" s="6"/>
      <c r="AD168" s="6"/>
      <c r="AE168" s="6"/>
      <c r="AF168" s="6"/>
      <c r="AH168" s="6" t="s">
        <v>244</v>
      </c>
      <c r="AI168" s="7" t="s">
        <v>242</v>
      </c>
      <c r="AJ168" s="7" t="s">
        <v>81</v>
      </c>
      <c r="AK168" t="s">
        <v>81</v>
      </c>
      <c r="AM168" t="s">
        <v>81</v>
      </c>
      <c r="AN168" s="6"/>
      <c r="AO168" s="6"/>
      <c r="AP168" s="6"/>
      <c r="AQ168" s="6"/>
    </row>
    <row r="169" spans="1:43" x14ac:dyDescent="0.2">
      <c r="A169" s="6" t="s">
        <v>245</v>
      </c>
      <c r="B169" s="7" t="s">
        <v>246</v>
      </c>
      <c r="C169" s="7" t="s">
        <v>81</v>
      </c>
      <c r="D169" t="s">
        <v>81</v>
      </c>
      <c r="E169" s="7" t="e">
        <f>GEOMEAN(C169:D171)</f>
        <v>#NUM!</v>
      </c>
      <c r="F169" s="7" t="s">
        <v>81</v>
      </c>
      <c r="G169" s="6" t="e">
        <f>AVERAGE(F169:F171)</f>
        <v>#DIV/0!</v>
      </c>
      <c r="H169" s="6" t="e">
        <f>G169-E169</f>
        <v>#DIV/0!</v>
      </c>
      <c r="I169" s="6" t="e">
        <f>H169--0.158</f>
        <v>#DIV/0!</v>
      </c>
      <c r="J169" s="6" t="e">
        <f>2^(-I169)</f>
        <v>#DIV/0!</v>
      </c>
      <c r="L169" s="6" t="s">
        <v>245</v>
      </c>
      <c r="M169" s="7" t="s">
        <v>246</v>
      </c>
      <c r="N169" s="7" t="s">
        <v>81</v>
      </c>
      <c r="O169" t="s">
        <v>81</v>
      </c>
      <c r="P169" s="7" t="e">
        <f>GEOMEAN(N169:O171)</f>
        <v>#NUM!</v>
      </c>
      <c r="Q169" t="s">
        <v>81</v>
      </c>
      <c r="R169" s="6" t="e">
        <f>AVERAGE(Q169:Q171)</f>
        <v>#DIV/0!</v>
      </c>
      <c r="S169" s="6" t="e">
        <f>R169-P169</f>
        <v>#DIV/0!</v>
      </c>
      <c r="T169" s="6" t="e">
        <f>S169--1.987</f>
        <v>#DIV/0!</v>
      </c>
      <c r="U169" s="6" t="e">
        <f>2^(-T169)</f>
        <v>#DIV/0!</v>
      </c>
      <c r="W169" s="6" t="s">
        <v>245</v>
      </c>
      <c r="X169" s="7" t="s">
        <v>246</v>
      </c>
      <c r="Y169" s="7" t="s">
        <v>81</v>
      </c>
      <c r="Z169" t="s">
        <v>81</v>
      </c>
      <c r="AA169" s="7" t="e">
        <f>GEOMEAN(Y169:Z171)</f>
        <v>#NUM!</v>
      </c>
      <c r="AB169" t="s">
        <v>81</v>
      </c>
      <c r="AC169" s="6" t="e">
        <f>AVERAGE(AB169:AB171)</f>
        <v>#DIV/0!</v>
      </c>
      <c r="AD169" s="6" t="e">
        <f>AC169-AA169</f>
        <v>#DIV/0!</v>
      </c>
      <c r="AE169" s="6" t="e">
        <f>AD169-1.142</f>
        <v>#DIV/0!</v>
      </c>
      <c r="AF169" s="6" t="e">
        <f>2^(-AE169)</f>
        <v>#DIV/0!</v>
      </c>
      <c r="AH169" s="6" t="s">
        <v>245</v>
      </c>
      <c r="AI169" s="7" t="s">
        <v>246</v>
      </c>
      <c r="AJ169" s="7" t="s">
        <v>81</v>
      </c>
      <c r="AK169" t="s">
        <v>81</v>
      </c>
      <c r="AL169" s="7" t="e">
        <f>GEOMEAN(AJ169:AK171)</f>
        <v>#NUM!</v>
      </c>
      <c r="AM169" t="s">
        <v>81</v>
      </c>
      <c r="AN169" s="6" t="e">
        <f>AVERAGE(AM169:AM171)</f>
        <v>#DIV/0!</v>
      </c>
      <c r="AO169" s="6" t="e">
        <f>AN169-AL169</f>
        <v>#DIV/0!</v>
      </c>
      <c r="AP169" s="6" t="e">
        <f>AO169-2.693</f>
        <v>#DIV/0!</v>
      </c>
      <c r="AQ169" s="6" t="e">
        <f>2^(-AP169)</f>
        <v>#DIV/0!</v>
      </c>
    </row>
    <row r="170" spans="1:43" x14ac:dyDescent="0.2">
      <c r="A170" s="6" t="s">
        <v>247</v>
      </c>
      <c r="B170" s="7" t="s">
        <v>246</v>
      </c>
      <c r="C170" s="7" t="s">
        <v>81</v>
      </c>
      <c r="D170" t="s">
        <v>81</v>
      </c>
      <c r="F170" s="7" t="s">
        <v>81</v>
      </c>
      <c r="L170" s="6" t="s">
        <v>247</v>
      </c>
      <c r="M170" s="7" t="s">
        <v>246</v>
      </c>
      <c r="N170" s="7" t="s">
        <v>81</v>
      </c>
      <c r="O170" t="s">
        <v>81</v>
      </c>
      <c r="Q170" t="s">
        <v>81</v>
      </c>
      <c r="R170" s="6"/>
      <c r="S170" s="6"/>
      <c r="T170" s="6"/>
      <c r="U170" s="6"/>
      <c r="W170" s="6" t="s">
        <v>247</v>
      </c>
      <c r="X170" s="7" t="s">
        <v>246</v>
      </c>
      <c r="Y170" s="7" t="s">
        <v>81</v>
      </c>
      <c r="Z170" t="s">
        <v>81</v>
      </c>
      <c r="AB170" t="s">
        <v>81</v>
      </c>
      <c r="AC170" s="6"/>
      <c r="AD170" s="6"/>
      <c r="AE170" s="6"/>
      <c r="AF170" s="6"/>
      <c r="AH170" s="6" t="s">
        <v>247</v>
      </c>
      <c r="AI170" s="7" t="s">
        <v>246</v>
      </c>
      <c r="AJ170" s="7" t="s">
        <v>81</v>
      </c>
      <c r="AK170" t="s">
        <v>81</v>
      </c>
      <c r="AM170" t="s">
        <v>81</v>
      </c>
      <c r="AN170" s="6"/>
      <c r="AO170" s="6"/>
      <c r="AP170" s="6"/>
      <c r="AQ170" s="6"/>
    </row>
    <row r="171" spans="1:43" x14ac:dyDescent="0.2">
      <c r="A171" s="6" t="s">
        <v>248</v>
      </c>
      <c r="B171" s="7" t="s">
        <v>246</v>
      </c>
      <c r="C171" s="7" t="s">
        <v>81</v>
      </c>
      <c r="D171" t="s">
        <v>81</v>
      </c>
      <c r="F171" s="7" t="s">
        <v>81</v>
      </c>
      <c r="L171" s="6" t="s">
        <v>248</v>
      </c>
      <c r="M171" s="7" t="s">
        <v>246</v>
      </c>
      <c r="N171" s="7" t="s">
        <v>81</v>
      </c>
      <c r="O171" t="s">
        <v>81</v>
      </c>
      <c r="Q171" t="s">
        <v>81</v>
      </c>
      <c r="R171" s="6"/>
      <c r="S171" s="6"/>
      <c r="T171" s="6"/>
      <c r="U171" s="6"/>
      <c r="W171" s="6" t="s">
        <v>248</v>
      </c>
      <c r="X171" s="7" t="s">
        <v>246</v>
      </c>
      <c r="Y171" s="7" t="s">
        <v>81</v>
      </c>
      <c r="Z171" t="s">
        <v>81</v>
      </c>
      <c r="AB171" t="s">
        <v>81</v>
      </c>
      <c r="AC171" s="6"/>
      <c r="AD171" s="6"/>
      <c r="AE171" s="6"/>
      <c r="AF171" s="6"/>
      <c r="AH171" s="6" t="s">
        <v>248</v>
      </c>
      <c r="AI171" s="7" t="s">
        <v>246</v>
      </c>
      <c r="AJ171" s="7" t="s">
        <v>81</v>
      </c>
      <c r="AK171" t="s">
        <v>81</v>
      </c>
      <c r="AM171" t="s">
        <v>81</v>
      </c>
      <c r="AN171" s="6"/>
      <c r="AO171" s="6"/>
      <c r="AP171" s="6"/>
      <c r="AQ171" s="6"/>
    </row>
    <row r="172" spans="1:43" x14ac:dyDescent="0.2">
      <c r="D172"/>
    </row>
    <row r="173" spans="1:43" x14ac:dyDescent="0.2">
      <c r="D173"/>
    </row>
    <row r="174" spans="1:43" x14ac:dyDescent="0.2">
      <c r="D174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91356-F1BE-4C50-850F-550F17B21E2C}">
  <dimension ref="A1:F76"/>
  <sheetViews>
    <sheetView workbookViewId="0">
      <selection sqref="A1:H76"/>
    </sheetView>
  </sheetViews>
  <sheetFormatPr baseColWidth="10" defaultColWidth="8.83203125" defaultRowHeight="15" x14ac:dyDescent="0.2"/>
  <sheetData>
    <row r="1" spans="1:6" x14ac:dyDescent="0.2">
      <c r="A1" s="1" t="s">
        <v>260</v>
      </c>
    </row>
    <row r="3" spans="1:6" x14ac:dyDescent="0.2">
      <c r="A3" s="1" t="s">
        <v>250</v>
      </c>
      <c r="B3" s="12"/>
      <c r="C3" s="12"/>
    </row>
    <row r="4" spans="1:6" x14ac:dyDescent="0.2">
      <c r="B4" s="12"/>
      <c r="C4" s="13"/>
    </row>
    <row r="5" spans="1:6" x14ac:dyDescent="0.2">
      <c r="A5" s="1" t="s">
        <v>251</v>
      </c>
      <c r="B5" s="12" t="s">
        <v>252</v>
      </c>
      <c r="C5" s="12" t="s">
        <v>253</v>
      </c>
      <c r="D5" s="12" t="s">
        <v>254</v>
      </c>
      <c r="E5" s="12" t="s">
        <v>255</v>
      </c>
      <c r="F5" s="12" t="s">
        <v>256</v>
      </c>
    </row>
    <row r="6" spans="1:6" x14ac:dyDescent="0.2">
      <c r="A6" s="1" t="s">
        <v>251</v>
      </c>
      <c r="B6" s="14">
        <v>9.6315383678935191</v>
      </c>
      <c r="C6" s="15">
        <v>4.7112770360751535</v>
      </c>
      <c r="D6" s="16">
        <v>2.354624031165037</v>
      </c>
      <c r="E6" s="17">
        <v>2.5656373006533295</v>
      </c>
      <c r="F6" s="17">
        <f>SUM(C6,D6,E6)</f>
        <v>9.6315383678935191</v>
      </c>
    </row>
    <row r="7" spans="1:6" x14ac:dyDescent="0.2">
      <c r="A7" s="1" t="s">
        <v>251</v>
      </c>
      <c r="B7" s="14">
        <v>24.3</v>
      </c>
      <c r="C7" s="16">
        <v>12.800844074369797</v>
      </c>
      <c r="D7" s="16">
        <v>8.3038667731264972</v>
      </c>
      <c r="E7" s="17">
        <v>3.2109045283449302</v>
      </c>
      <c r="F7" s="17">
        <f>SUM(C7,D7,E7)</f>
        <v>24.315615375841222</v>
      </c>
    </row>
    <row r="8" spans="1:6" x14ac:dyDescent="0.2">
      <c r="A8" s="1" t="s">
        <v>251</v>
      </c>
      <c r="B8" s="1">
        <v>1.4</v>
      </c>
      <c r="C8" s="16">
        <v>1.0337698139214335</v>
      </c>
      <c r="D8" s="16">
        <v>0.20675396278428668</v>
      </c>
      <c r="E8" s="17">
        <v>0.20675396278428668</v>
      </c>
      <c r="F8" s="17">
        <f>SUM(C8,D8,E8)</f>
        <v>1.4472777394900069</v>
      </c>
    </row>
    <row r="9" spans="1:6" x14ac:dyDescent="0.2">
      <c r="A9" s="1" t="s">
        <v>251</v>
      </c>
      <c r="B9" s="1">
        <v>1.9</v>
      </c>
      <c r="C9" s="16">
        <v>1.540049218067794</v>
      </c>
      <c r="D9" s="16">
        <v>0.3294435182980075</v>
      </c>
      <c r="E9" s="17">
        <v>4.3661189172025085E-2</v>
      </c>
      <c r="F9" s="17">
        <f>SUM(C9,D9,E9)</f>
        <v>1.9131539255378267</v>
      </c>
    </row>
    <row r="10" spans="1:6" x14ac:dyDescent="0.2">
      <c r="A10" s="1" t="s">
        <v>251</v>
      </c>
      <c r="B10" s="1">
        <v>1.7</v>
      </c>
      <c r="C10" s="16">
        <v>1.4394760825789532</v>
      </c>
      <c r="D10" s="18">
        <v>0.1804748541972111</v>
      </c>
      <c r="E10" s="19">
        <v>5.2233241234721783E-2</v>
      </c>
      <c r="F10" s="17">
        <f>SUM(C10,D10,E10)</f>
        <v>1.6721841780108861</v>
      </c>
    </row>
    <row r="11" spans="1:6" x14ac:dyDescent="0.2">
      <c r="B11" s="12">
        <f>AVERAGE(B6,B7,B8,B9,B10)</f>
        <v>7.7863076735787047</v>
      </c>
      <c r="C11" s="12">
        <f>AVERAGE(C6,C7,C8,C9,C10)</f>
        <v>4.305083245002626</v>
      </c>
      <c r="D11" s="12">
        <f>AVERAGE(D6,D7,D8,D9,D10)</f>
        <v>2.2750326279142081</v>
      </c>
      <c r="E11" s="12">
        <f>AVERAGE(D6,D7,D8,D9,D10)</f>
        <v>2.2750326279142081</v>
      </c>
      <c r="F11" s="12">
        <f>AVERAGE(F6,F7,F8,F9,F10)</f>
        <v>7.7959539173546926</v>
      </c>
    </row>
    <row r="12" spans="1:6" x14ac:dyDescent="0.2">
      <c r="B12" s="12"/>
      <c r="C12" s="13"/>
    </row>
    <row r="13" spans="1:6" x14ac:dyDescent="0.2">
      <c r="A13" s="1" t="s">
        <v>257</v>
      </c>
      <c r="B13" s="12" t="s">
        <v>252</v>
      </c>
      <c r="C13" s="12" t="s">
        <v>253</v>
      </c>
      <c r="D13" s="12" t="s">
        <v>254</v>
      </c>
      <c r="E13" s="12" t="s">
        <v>255</v>
      </c>
      <c r="F13" s="12" t="s">
        <v>256</v>
      </c>
    </row>
    <row r="14" spans="1:6" x14ac:dyDescent="0.2">
      <c r="A14" s="1" t="s">
        <v>257</v>
      </c>
      <c r="B14" s="20">
        <v>60.3</v>
      </c>
      <c r="C14" s="21">
        <v>38.985175495966864</v>
      </c>
      <c r="D14" s="21">
        <v>18.067364290385875</v>
      </c>
      <c r="E14" s="21">
        <v>3.2646609984739485</v>
      </c>
      <c r="F14" s="17">
        <f t="shared" ref="F14:F23" si="0">SUM(C14,D14,E14)</f>
        <v>60.317200784826689</v>
      </c>
    </row>
    <row r="15" spans="1:6" x14ac:dyDescent="0.2">
      <c r="A15" s="1" t="s">
        <v>257</v>
      </c>
      <c r="B15" s="20">
        <v>33.4</v>
      </c>
      <c r="C15" s="15">
        <v>22.654975194079544</v>
      </c>
      <c r="D15" s="21">
        <v>8.5815298907220896</v>
      </c>
      <c r="E15" s="21">
        <v>2.1806134726640405</v>
      </c>
      <c r="F15" s="17">
        <f t="shared" si="0"/>
        <v>33.417118557465677</v>
      </c>
    </row>
    <row r="16" spans="1:6" x14ac:dyDescent="0.2">
      <c r="A16" s="1" t="s">
        <v>257</v>
      </c>
      <c r="B16" s="14">
        <v>75.4078509520495</v>
      </c>
      <c r="C16" s="15">
        <v>36.518273438915323</v>
      </c>
      <c r="D16" s="21">
        <v>19.663612353283309</v>
      </c>
      <c r="E16" s="21">
        <v>19.225965159850876</v>
      </c>
      <c r="F16" s="17">
        <f t="shared" si="0"/>
        <v>75.4078509520495</v>
      </c>
    </row>
    <row r="17" spans="1:6" x14ac:dyDescent="0.2">
      <c r="A17" s="1" t="s">
        <v>257</v>
      </c>
      <c r="B17" s="14">
        <v>2.6660870825182932</v>
      </c>
      <c r="C17" s="15">
        <v>2.151706150836775</v>
      </c>
      <c r="D17" s="21">
        <v>0.24632326305875499</v>
      </c>
      <c r="E17" s="21">
        <v>0.26805766862276315</v>
      </c>
      <c r="F17" s="17">
        <f t="shared" si="0"/>
        <v>2.6660870825182932</v>
      </c>
    </row>
    <row r="18" spans="1:6" x14ac:dyDescent="0.2">
      <c r="A18" s="1" t="s">
        <v>257</v>
      </c>
      <c r="B18" s="14">
        <v>58.31470048389788</v>
      </c>
      <c r="C18" s="15">
        <v>48.443183714333387</v>
      </c>
      <c r="D18" s="21">
        <v>8.723510762556316</v>
      </c>
      <c r="E18" s="21">
        <v>1.1480060070081761</v>
      </c>
      <c r="F18" s="17">
        <f t="shared" si="0"/>
        <v>58.31470048389788</v>
      </c>
    </row>
    <row r="19" spans="1:6" x14ac:dyDescent="0.2">
      <c r="A19" s="1" t="s">
        <v>257</v>
      </c>
      <c r="B19" s="14">
        <v>63.220876585928487</v>
      </c>
      <c r="C19" s="15">
        <v>44.583127368594496</v>
      </c>
      <c r="D19" s="21">
        <v>14.193030153237766</v>
      </c>
      <c r="E19" s="21">
        <v>4.4447190640962271</v>
      </c>
      <c r="F19" s="17">
        <f t="shared" si="0"/>
        <v>63.220876585928487</v>
      </c>
    </row>
    <row r="20" spans="1:6" x14ac:dyDescent="0.2">
      <c r="A20" s="1" t="s">
        <v>257</v>
      </c>
      <c r="B20" s="14">
        <v>1.0124498107975388</v>
      </c>
      <c r="C20" s="15">
        <v>0.96912100291747305</v>
      </c>
      <c r="D20" s="21">
        <v>4.1884514284063666E-2</v>
      </c>
      <c r="E20" s="21">
        <v>1.4442935960021952E-3</v>
      </c>
      <c r="F20" s="17">
        <f t="shared" si="0"/>
        <v>1.0124498107975388</v>
      </c>
    </row>
    <row r="21" spans="1:6" x14ac:dyDescent="0.2">
      <c r="A21" s="1" t="s">
        <v>257</v>
      </c>
      <c r="B21" s="14">
        <v>8.0155682953768466</v>
      </c>
      <c r="C21" s="15">
        <v>7.7894072476726448</v>
      </c>
      <c r="D21" s="21">
        <v>0.21564192920633252</v>
      </c>
      <c r="E21" s="21">
        <v>1.0519118497869878E-2</v>
      </c>
      <c r="F21" s="17">
        <f t="shared" si="0"/>
        <v>8.0155682953768466</v>
      </c>
    </row>
    <row r="22" spans="1:6" x14ac:dyDescent="0.2">
      <c r="A22" s="1" t="s">
        <v>257</v>
      </c>
      <c r="B22" s="14">
        <v>89.563348137766454</v>
      </c>
      <c r="C22" s="16">
        <v>36.590308620346782</v>
      </c>
      <c r="D22" s="16">
        <v>24.963304576747884</v>
      </c>
      <c r="E22" s="16">
        <v>28.009734940671787</v>
      </c>
      <c r="F22" s="17">
        <f t="shared" si="0"/>
        <v>89.563348137766454</v>
      </c>
    </row>
    <row r="23" spans="1:6" x14ac:dyDescent="0.2">
      <c r="A23" s="1" t="s">
        <v>257</v>
      </c>
      <c r="B23" s="14">
        <v>4.4545261217835117</v>
      </c>
      <c r="C23" s="17">
        <v>4.4403487630254483</v>
      </c>
      <c r="D23" s="17">
        <v>8.5064152548380238E-3</v>
      </c>
      <c r="E23" s="17">
        <v>5.6709435032253489E-3</v>
      </c>
      <c r="F23" s="17">
        <f t="shared" si="0"/>
        <v>4.4545261217835117</v>
      </c>
    </row>
    <row r="24" spans="1:6" x14ac:dyDescent="0.2">
      <c r="A24" s="22"/>
      <c r="B24" s="12">
        <f>AVERAGE(B14,B15,B16,B17,B18,B19,B20,B21,B22,B23)</f>
        <v>39.635540747011845</v>
      </c>
      <c r="C24" s="12">
        <f t="shared" ref="C24:F24" si="1">AVERAGE(C14,C15,C16,C17,C18,C19,C20,C21,C22,C23)</f>
        <v>24.31256269966887</v>
      </c>
      <c r="D24" s="12">
        <f t="shared" si="1"/>
        <v>9.4704708148737247</v>
      </c>
      <c r="E24" s="12">
        <f t="shared" si="1"/>
        <v>5.8559391666984917</v>
      </c>
      <c r="F24" s="12">
        <f t="shared" si="1"/>
        <v>39.638972681241086</v>
      </c>
    </row>
    <row r="25" spans="1:6" x14ac:dyDescent="0.2">
      <c r="A25" s="22"/>
      <c r="B25" s="12"/>
      <c r="C25" s="12"/>
      <c r="D25" s="12"/>
      <c r="E25" s="12"/>
      <c r="F25" s="12"/>
    </row>
    <row r="26" spans="1:6" x14ac:dyDescent="0.2">
      <c r="B26" s="1"/>
    </row>
    <row r="27" spans="1:6" x14ac:dyDescent="0.2">
      <c r="A27" s="1" t="s">
        <v>258</v>
      </c>
      <c r="B27" s="1"/>
      <c r="C27" s="12"/>
    </row>
    <row r="28" spans="1:6" x14ac:dyDescent="0.2">
      <c r="B28" s="12"/>
      <c r="C28" s="13"/>
    </row>
    <row r="29" spans="1:6" x14ac:dyDescent="0.2">
      <c r="A29" s="1" t="s">
        <v>251</v>
      </c>
      <c r="B29" s="12" t="s">
        <v>252</v>
      </c>
      <c r="C29" s="12" t="s">
        <v>253</v>
      </c>
      <c r="D29" s="12" t="s">
        <v>254</v>
      </c>
      <c r="E29" s="12" t="s">
        <v>255</v>
      </c>
      <c r="F29" s="12" t="s">
        <v>256</v>
      </c>
    </row>
    <row r="30" spans="1:6" x14ac:dyDescent="0.2">
      <c r="A30" s="1" t="s">
        <v>251</v>
      </c>
      <c r="B30" s="14">
        <v>25.6</v>
      </c>
      <c r="C30" s="15">
        <v>23.834103912006249</v>
      </c>
      <c r="D30" s="16">
        <v>1.6973842548609792</v>
      </c>
      <c r="E30" s="17">
        <v>0.10766989676356958</v>
      </c>
      <c r="F30" s="17">
        <f>SUM(C30,D30,E30)</f>
        <v>25.639158063630795</v>
      </c>
    </row>
    <row r="31" spans="1:6" x14ac:dyDescent="0.2">
      <c r="A31" s="1" t="s">
        <v>251</v>
      </c>
      <c r="B31" s="14">
        <v>54.3</v>
      </c>
      <c r="C31" s="16">
        <v>29.174812073820661</v>
      </c>
      <c r="D31" s="16">
        <v>21.3</v>
      </c>
      <c r="E31" s="17">
        <v>3.9839768204984991</v>
      </c>
      <c r="F31" s="17">
        <f>SUM(C31,D31,E31)</f>
        <v>54.458788894319156</v>
      </c>
    </row>
    <row r="32" spans="1:6" x14ac:dyDescent="0.2">
      <c r="A32" s="1" t="s">
        <v>251</v>
      </c>
      <c r="B32" s="14">
        <v>46.1</v>
      </c>
      <c r="C32" s="16">
        <v>42.062251741876665</v>
      </c>
      <c r="D32" s="16">
        <v>3.9070130884938465</v>
      </c>
      <c r="E32" s="17">
        <v>0.16930390050140001</v>
      </c>
      <c r="F32" s="17">
        <f>SUM(C32,D32,E32)</f>
        <v>46.13856873087191</v>
      </c>
    </row>
    <row r="33" spans="1:6" x14ac:dyDescent="0.2">
      <c r="A33" s="1" t="s">
        <v>251</v>
      </c>
      <c r="B33" s="14">
        <v>48.3</v>
      </c>
      <c r="C33" s="16">
        <v>29.674985967170027</v>
      </c>
      <c r="D33" s="16">
        <v>16.749038237750366</v>
      </c>
      <c r="E33" s="17">
        <v>1.9146256314773489</v>
      </c>
      <c r="F33" s="17">
        <f>SUM(C33,D33,E33)</f>
        <v>48.338649836397742</v>
      </c>
    </row>
    <row r="34" spans="1:6" x14ac:dyDescent="0.2">
      <c r="B34" s="12">
        <f>AVERAGE(B30,B31,B32,B33)</f>
        <v>43.575000000000003</v>
      </c>
      <c r="C34" s="12">
        <f>AVERAGE(C30,C31,C32,C33)</f>
        <v>31.1865384237184</v>
      </c>
      <c r="D34" s="12">
        <f>AVERAGE(D30,D31,D32,D33)</f>
        <v>10.913358895276298</v>
      </c>
      <c r="E34" s="12">
        <f>AVERAGE(E30,E31,E32,E33)</f>
        <v>1.5438940623102042</v>
      </c>
    </row>
    <row r="35" spans="1:6" x14ac:dyDescent="0.2">
      <c r="B35" s="12"/>
      <c r="C35" s="13"/>
    </row>
    <row r="36" spans="1:6" x14ac:dyDescent="0.2">
      <c r="A36" s="1" t="s">
        <v>257</v>
      </c>
      <c r="B36" s="12" t="s">
        <v>252</v>
      </c>
      <c r="C36" s="12" t="s">
        <v>253</v>
      </c>
      <c r="D36" s="12" t="s">
        <v>254</v>
      </c>
      <c r="E36" s="12" t="s">
        <v>255</v>
      </c>
      <c r="F36" s="12" t="s">
        <v>256</v>
      </c>
    </row>
    <row r="37" spans="1:6" x14ac:dyDescent="0.2">
      <c r="A37" s="1" t="s">
        <v>257</v>
      </c>
      <c r="B37" s="20">
        <v>48.1</v>
      </c>
      <c r="C37" s="21">
        <v>32.567098467530272</v>
      </c>
      <c r="D37" s="21">
        <v>13.303276606553213</v>
      </c>
      <c r="E37" s="21">
        <v>2.2267377868089069</v>
      </c>
      <c r="F37" s="17">
        <f>SUM(C37,D37,E37)</f>
        <v>48.097112860892388</v>
      </c>
    </row>
    <row r="38" spans="1:6" x14ac:dyDescent="0.2">
      <c r="A38" s="1" t="s">
        <v>257</v>
      </c>
      <c r="B38" s="23">
        <v>44.1</v>
      </c>
      <c r="C38" s="16">
        <v>36.444500787035572</v>
      </c>
      <c r="D38" s="16">
        <v>7.1224078006317413</v>
      </c>
      <c r="E38" s="16">
        <v>0.49968835504283798</v>
      </c>
      <c r="F38" s="17">
        <f t="shared" ref="F38:F44" si="2">SUM(C38,D38,E38)</f>
        <v>44.066596942710149</v>
      </c>
    </row>
    <row r="39" spans="1:6" x14ac:dyDescent="0.2">
      <c r="A39" s="1" t="s">
        <v>257</v>
      </c>
      <c r="B39" s="23">
        <v>49.6</v>
      </c>
      <c r="C39" s="16">
        <v>40.01768844221106</v>
      </c>
      <c r="D39" s="16">
        <v>8.2331658291457295</v>
      </c>
      <c r="E39" s="16">
        <v>1.3330653266331658</v>
      </c>
      <c r="F39" s="17">
        <f t="shared" si="2"/>
        <v>49.583919597989954</v>
      </c>
    </row>
    <row r="40" spans="1:6" x14ac:dyDescent="0.2">
      <c r="A40" s="1" t="s">
        <v>257</v>
      </c>
      <c r="B40" s="23">
        <v>35.9</v>
      </c>
      <c r="C40" s="16">
        <v>31.026049973418395</v>
      </c>
      <c r="D40" s="16">
        <v>4.5826687931951087</v>
      </c>
      <c r="E40" s="16">
        <v>0.24455077086656035</v>
      </c>
      <c r="F40" s="17">
        <f t="shared" si="2"/>
        <v>35.853269537480067</v>
      </c>
    </row>
    <row r="41" spans="1:6" x14ac:dyDescent="0.2">
      <c r="A41" s="1" t="s">
        <v>257</v>
      </c>
      <c r="B41" s="23">
        <v>43.7</v>
      </c>
      <c r="C41" s="16">
        <v>29.737300074583572</v>
      </c>
      <c r="D41" s="16">
        <v>12.591364879423219</v>
      </c>
      <c r="E41" s="16">
        <v>1.4170879257479074</v>
      </c>
      <c r="F41" s="17">
        <f t="shared" si="2"/>
        <v>43.745752879754697</v>
      </c>
    </row>
    <row r="42" spans="1:6" x14ac:dyDescent="0.2">
      <c r="A42" s="1" t="s">
        <v>257</v>
      </c>
      <c r="B42" s="23">
        <v>50.8</v>
      </c>
      <c r="C42" s="16">
        <v>26.425600209623006</v>
      </c>
      <c r="D42" s="16">
        <v>17.97517277521208</v>
      </c>
      <c r="E42" s="16">
        <v>6.3705741705152139</v>
      </c>
      <c r="F42" s="17">
        <f t="shared" si="2"/>
        <v>50.771347155350298</v>
      </c>
    </row>
    <row r="43" spans="1:6" x14ac:dyDescent="0.2">
      <c r="A43" s="1" t="s">
        <v>257</v>
      </c>
      <c r="B43" s="23">
        <v>14.2</v>
      </c>
      <c r="C43" s="16">
        <v>14.170692431561996</v>
      </c>
      <c r="D43" s="16">
        <v>5.3676865271068172E-2</v>
      </c>
      <c r="E43" s="16">
        <v>0</v>
      </c>
      <c r="F43" s="17">
        <f t="shared" si="2"/>
        <v>14.224369296833064</v>
      </c>
    </row>
    <row r="44" spans="1:6" x14ac:dyDescent="0.2">
      <c r="A44" s="1" t="s">
        <v>257</v>
      </c>
      <c r="B44" s="23">
        <v>41.3</v>
      </c>
      <c r="C44" s="16">
        <v>22.299754129584098</v>
      </c>
      <c r="D44" s="16">
        <v>15.99889185164664</v>
      </c>
      <c r="E44" s="16">
        <v>3.0075838902933132</v>
      </c>
      <c r="F44" s="17">
        <f t="shared" si="2"/>
        <v>41.306229871524046</v>
      </c>
    </row>
    <row r="45" spans="1:6" x14ac:dyDescent="0.2">
      <c r="B45" s="12">
        <f>AVERAGE(B37,B38,B39,B40,B41,B42,B43,B44)</f>
        <v>40.962500000000006</v>
      </c>
      <c r="C45" s="12">
        <f>AVERAGE(C37,C38,C39,C40,C41,C42,C43,C44)</f>
        <v>29.086085564443501</v>
      </c>
      <c r="D45" s="12">
        <f>AVERAGE(D37,D38,D39,D40,D41,D42,D43,D44)</f>
        <v>9.982578175134849</v>
      </c>
      <c r="E45" s="12">
        <f>AVERAGE(E37,E38,E39,E40,E41,E42,E43,E44)</f>
        <v>1.8874110282384882</v>
      </c>
      <c r="F45" s="12">
        <f>AVERAGE(F37,F38,F39,F40,F41,F42,F43,F44)</f>
        <v>40.956074767816837</v>
      </c>
    </row>
    <row r="46" spans="1:6" x14ac:dyDescent="0.2">
      <c r="B46" s="23"/>
      <c r="C46" s="16"/>
      <c r="D46" s="16"/>
      <c r="E46" s="16"/>
      <c r="F46" s="16"/>
    </row>
    <row r="47" spans="1:6" x14ac:dyDescent="0.2">
      <c r="B47" s="1"/>
    </row>
    <row r="48" spans="1:6" x14ac:dyDescent="0.2">
      <c r="A48" s="1" t="s">
        <v>259</v>
      </c>
      <c r="B48" s="1"/>
    </row>
    <row r="49" spans="1:6" x14ac:dyDescent="0.2">
      <c r="B49" s="1"/>
    </row>
    <row r="50" spans="1:6" x14ac:dyDescent="0.2">
      <c r="A50" s="1" t="s">
        <v>251</v>
      </c>
      <c r="B50" s="12" t="s">
        <v>252</v>
      </c>
      <c r="C50" s="12" t="s">
        <v>253</v>
      </c>
      <c r="D50" s="12" t="s">
        <v>254</v>
      </c>
      <c r="E50" s="12" t="s">
        <v>255</v>
      </c>
      <c r="F50" s="12" t="s">
        <v>256</v>
      </c>
    </row>
    <row r="51" spans="1:6" x14ac:dyDescent="0.2">
      <c r="A51" s="1" t="s">
        <v>251</v>
      </c>
      <c r="B51" s="1">
        <v>85.6</v>
      </c>
      <c r="C51" s="21">
        <v>26.799967684601711</v>
      </c>
      <c r="D51" s="21">
        <v>27.752464049119407</v>
      </c>
      <c r="E51" s="21">
        <v>31.002585231862984</v>
      </c>
      <c r="F51" s="17">
        <f t="shared" ref="F51:F57" si="3">SUM(C51,D51,E51)</f>
        <v>85.555016965584102</v>
      </c>
    </row>
    <row r="52" spans="1:6" x14ac:dyDescent="0.2">
      <c r="A52" s="1" t="s">
        <v>251</v>
      </c>
      <c r="B52" s="14">
        <v>67.526346865028842</v>
      </c>
      <c r="C52" s="21">
        <f>C51/B51*100</f>
        <v>31.308373463319754</v>
      </c>
      <c r="D52" s="21">
        <f>E51/B51*100</f>
        <v>36.217973401709095</v>
      </c>
      <c r="E52" s="21">
        <f>G51/B51*100</f>
        <v>0</v>
      </c>
      <c r="F52" s="17">
        <f t="shared" si="3"/>
        <v>67.526346865028842</v>
      </c>
    </row>
    <row r="53" spans="1:6" x14ac:dyDescent="0.2">
      <c r="A53" s="1" t="s">
        <v>251</v>
      </c>
      <c r="B53" s="14">
        <v>81.589581304771173</v>
      </c>
      <c r="C53" s="21">
        <v>16.677215189873419</v>
      </c>
      <c r="D53" s="21">
        <v>26.818403115871469</v>
      </c>
      <c r="E53" s="21">
        <v>38.093962999026296</v>
      </c>
      <c r="F53" s="17">
        <f t="shared" si="3"/>
        <v>81.589581304771173</v>
      </c>
    </row>
    <row r="54" spans="1:6" x14ac:dyDescent="0.2">
      <c r="A54" s="1" t="s">
        <v>251</v>
      </c>
      <c r="B54" s="14">
        <v>22.524806787429601</v>
      </c>
      <c r="C54" s="21">
        <v>9.942219079893702</v>
      </c>
      <c r="D54" s="21">
        <v>8.4818489894434013</v>
      </c>
      <c r="E54" s="21">
        <v>4.1007387180924981</v>
      </c>
      <c r="F54" s="17">
        <f t="shared" si="3"/>
        <v>22.524806787429601</v>
      </c>
    </row>
    <row r="55" spans="1:6" x14ac:dyDescent="0.2">
      <c r="A55" s="1" t="s">
        <v>251</v>
      </c>
      <c r="B55" s="14">
        <v>75.10658368657046</v>
      </c>
      <c r="C55" s="21">
        <v>24.968147404013425</v>
      </c>
      <c r="D55" s="21">
        <v>24.899541812657734</v>
      </c>
      <c r="E55" s="21">
        <v>25.238894469899297</v>
      </c>
      <c r="F55" s="17">
        <f t="shared" si="3"/>
        <v>75.10658368657046</v>
      </c>
    </row>
    <row r="56" spans="1:6" x14ac:dyDescent="0.2">
      <c r="A56" s="1" t="s">
        <v>251</v>
      </c>
      <c r="B56" s="14">
        <v>52.433702584759985</v>
      </c>
      <c r="C56" s="21">
        <v>19.592046284777759</v>
      </c>
      <c r="D56" s="21">
        <v>16.762435084809351</v>
      </c>
      <c r="E56" s="21">
        <v>16.079221215172876</v>
      </c>
      <c r="F56" s="17">
        <f t="shared" si="3"/>
        <v>52.433702584759985</v>
      </c>
    </row>
    <row r="57" spans="1:6" x14ac:dyDescent="0.2">
      <c r="A57" s="1" t="s">
        <v>251</v>
      </c>
      <c r="B57" s="14">
        <v>66.276851621464715</v>
      </c>
      <c r="C57" s="21">
        <v>30.212048326007025</v>
      </c>
      <c r="D57" s="21">
        <v>27.538635923806364</v>
      </c>
      <c r="E57" s="21">
        <v>8.526167371651324</v>
      </c>
      <c r="F57" s="17">
        <f t="shared" si="3"/>
        <v>66.276851621464715</v>
      </c>
    </row>
    <row r="58" spans="1:6" x14ac:dyDescent="0.2">
      <c r="B58" s="12">
        <f>AVERAGE(B51,B52,B53,B54,B55,B56,B57)</f>
        <v>64.436838978574968</v>
      </c>
      <c r="C58" s="12">
        <f>AVERAGE(C51,C52,C53,C54,C55,C56,C57)</f>
        <v>22.785716776069542</v>
      </c>
      <c r="D58" s="12">
        <f>AVERAGE(D51,D52,D53,D54,D55,D56,D57)</f>
        <v>24.067328911059548</v>
      </c>
      <c r="E58" s="12">
        <f>AVERAGE(E51,E52,E53,E54,E55,E56,E57)</f>
        <v>17.577367143672184</v>
      </c>
      <c r="F58" s="12">
        <f>AVERAGE(F51,F52,F53,F54,F55,F56,F57)</f>
        <v>64.430412830801274</v>
      </c>
    </row>
    <row r="59" spans="1:6" x14ac:dyDescent="0.2">
      <c r="B59" s="1"/>
    </row>
    <row r="60" spans="1:6" x14ac:dyDescent="0.2">
      <c r="A60" s="1" t="s">
        <v>257</v>
      </c>
      <c r="B60" s="12" t="s">
        <v>252</v>
      </c>
      <c r="C60" s="12" t="s">
        <v>253</v>
      </c>
      <c r="D60" s="12" t="s">
        <v>254</v>
      </c>
      <c r="E60" s="12" t="s">
        <v>255</v>
      </c>
      <c r="F60" s="12" t="s">
        <v>256</v>
      </c>
    </row>
    <row r="61" spans="1:6" x14ac:dyDescent="0.2">
      <c r="A61" s="1" t="s">
        <v>257</v>
      </c>
      <c r="B61" s="24">
        <v>68.038740920096856</v>
      </c>
      <c r="C61" s="21">
        <v>36.940072639225178</v>
      </c>
      <c r="D61" s="21">
        <v>24.460250201775626</v>
      </c>
      <c r="E61" s="21">
        <v>6.638418079096045</v>
      </c>
      <c r="F61" s="17">
        <f t="shared" ref="F61:F74" si="4">SUM(C61,D61,E61)</f>
        <v>68.038740920096842</v>
      </c>
    </row>
    <row r="62" spans="1:6" x14ac:dyDescent="0.2">
      <c r="A62" s="1" t="s">
        <v>257</v>
      </c>
      <c r="B62" s="24">
        <v>85.457613468581613</v>
      </c>
      <c r="C62" s="21">
        <v>26.281375237291709</v>
      </c>
      <c r="D62" s="21">
        <v>26.030181588080765</v>
      </c>
      <c r="E62" s="21">
        <v>33.146056643209143</v>
      </c>
      <c r="F62" s="17">
        <f t="shared" si="4"/>
        <v>85.457613468581627</v>
      </c>
    </row>
    <row r="63" spans="1:6" x14ac:dyDescent="0.2">
      <c r="A63" s="1" t="s">
        <v>257</v>
      </c>
      <c r="B63" s="24">
        <v>91.458160324361288</v>
      </c>
      <c r="C63" s="21">
        <v>16.941038542328172</v>
      </c>
      <c r="D63" s="21">
        <v>12.178203312002346</v>
      </c>
      <c r="E63" s="21">
        <v>62.338918470030777</v>
      </c>
      <c r="F63" s="17">
        <f t="shared" si="4"/>
        <v>91.458160324361302</v>
      </c>
    </row>
    <row r="64" spans="1:6" x14ac:dyDescent="0.2">
      <c r="A64" s="1" t="s">
        <v>257</v>
      </c>
      <c r="B64" s="24">
        <v>74.783751493428923</v>
      </c>
      <c r="C64" s="21">
        <v>22.936678614097968</v>
      </c>
      <c r="D64" s="21">
        <v>20.578255675029869</v>
      </c>
      <c r="E64" s="21">
        <v>31.268817204301076</v>
      </c>
      <c r="F64" s="17">
        <f t="shared" si="4"/>
        <v>74.783751493428909</v>
      </c>
    </row>
    <row r="65" spans="1:6" x14ac:dyDescent="0.2">
      <c r="A65" s="1" t="s">
        <v>257</v>
      </c>
      <c r="B65" s="24">
        <v>80.643580529238818</v>
      </c>
      <c r="C65" s="21">
        <v>27.232176513457141</v>
      </c>
      <c r="D65" s="21">
        <v>19.239564747568668</v>
      </c>
      <c r="E65" s="21">
        <v>34.171839268212999</v>
      </c>
      <c r="F65" s="17">
        <f t="shared" si="4"/>
        <v>80.643580529238818</v>
      </c>
    </row>
    <row r="66" spans="1:6" x14ac:dyDescent="0.2">
      <c r="A66" s="1" t="s">
        <v>257</v>
      </c>
      <c r="B66" s="24">
        <v>69.858908396541665</v>
      </c>
      <c r="C66" s="21">
        <v>27.499602185328598</v>
      </c>
      <c r="D66" s="21">
        <v>14.689969766084973</v>
      </c>
      <c r="E66" s="21">
        <v>27.669336445128096</v>
      </c>
      <c r="F66" s="17">
        <f t="shared" si="4"/>
        <v>69.858908396541665</v>
      </c>
    </row>
    <row r="67" spans="1:6" x14ac:dyDescent="0.2">
      <c r="A67" s="1" t="s">
        <v>257</v>
      </c>
      <c r="B67" s="24">
        <v>65.58873588116974</v>
      </c>
      <c r="C67" s="21">
        <v>34.308112847490847</v>
      </c>
      <c r="D67" s="21">
        <v>24.708167861502226</v>
      </c>
      <c r="E67" s="21">
        <v>6.5724551721766638</v>
      </c>
      <c r="F67" s="17">
        <f t="shared" si="4"/>
        <v>65.58873588116974</v>
      </c>
    </row>
    <row r="68" spans="1:6" x14ac:dyDescent="0.2">
      <c r="A68" s="1" t="s">
        <v>257</v>
      </c>
      <c r="B68" s="24">
        <v>72.332409972299175</v>
      </c>
      <c r="C68" s="21">
        <v>33.196675900277008</v>
      </c>
      <c r="D68" s="21">
        <v>23.89196675900277</v>
      </c>
      <c r="E68" s="21">
        <v>15.24376731301939</v>
      </c>
      <c r="F68" s="17">
        <f t="shared" si="4"/>
        <v>72.33240997229916</v>
      </c>
    </row>
    <row r="69" spans="1:6" x14ac:dyDescent="0.2">
      <c r="A69" s="1" t="s">
        <v>257</v>
      </c>
      <c r="B69" s="24">
        <v>81.580771897388487</v>
      </c>
      <c r="C69" s="21">
        <v>31.26415530390571</v>
      </c>
      <c r="D69" s="21">
        <v>20.383637624220015</v>
      </c>
      <c r="E69" s="21">
        <v>29.93297896926277</v>
      </c>
      <c r="F69" s="17">
        <f t="shared" si="4"/>
        <v>81.580771897388502</v>
      </c>
    </row>
    <row r="70" spans="1:6" x14ac:dyDescent="0.2">
      <c r="A70" s="1" t="s">
        <v>257</v>
      </c>
      <c r="B70" s="24">
        <v>53.049487783733618</v>
      </c>
      <c r="C70" s="21">
        <v>23.494792366207157</v>
      </c>
      <c r="D70" s="21">
        <v>24.006398124519222</v>
      </c>
      <c r="E70" s="21">
        <v>5.5482972930072405</v>
      </c>
      <c r="F70" s="17">
        <f t="shared" si="4"/>
        <v>53.049487783733618</v>
      </c>
    </row>
    <row r="71" spans="1:6" x14ac:dyDescent="0.2">
      <c r="A71" s="1" t="s">
        <v>257</v>
      </c>
      <c r="B71" s="24">
        <v>75.458383080334301</v>
      </c>
      <c r="C71" s="21">
        <v>16.307777588265392</v>
      </c>
      <c r="D71" s="21">
        <v>35.056711581101823</v>
      </c>
      <c r="E71" s="21">
        <v>24.093893910967083</v>
      </c>
      <c r="F71" s="17">
        <f t="shared" si="4"/>
        <v>75.458383080334301</v>
      </c>
    </row>
    <row r="72" spans="1:6" x14ac:dyDescent="0.2">
      <c r="A72" s="1" t="s">
        <v>257</v>
      </c>
      <c r="B72" s="24">
        <v>85.383941212162071</v>
      </c>
      <c r="C72" s="21">
        <v>29.756286658127152</v>
      </c>
      <c r="D72" s="21">
        <v>31.131598462886807</v>
      </c>
      <c r="E72" s="21">
        <v>24.496056091148116</v>
      </c>
      <c r="F72" s="17">
        <f t="shared" si="4"/>
        <v>85.383941212162071</v>
      </c>
    </row>
    <row r="73" spans="1:6" x14ac:dyDescent="0.2">
      <c r="A73" s="1" t="s">
        <v>257</v>
      </c>
      <c r="B73" s="24">
        <v>75.113403106865007</v>
      </c>
      <c r="C73" s="21">
        <v>20.37454702110945</v>
      </c>
      <c r="D73" s="21">
        <v>21.611211069156887</v>
      </c>
      <c r="E73" s="21">
        <v>33.12764501659867</v>
      </c>
      <c r="F73" s="17">
        <f t="shared" si="4"/>
        <v>75.113403106865007</v>
      </c>
    </row>
    <row r="74" spans="1:6" x14ac:dyDescent="0.2">
      <c r="A74" s="1" t="s">
        <v>257</v>
      </c>
      <c r="B74" s="24">
        <v>72.891082999074371</v>
      </c>
      <c r="C74" s="21">
        <v>56.328293736501081</v>
      </c>
      <c r="D74" s="21">
        <v>11.564331996297438</v>
      </c>
      <c r="E74" s="21">
        <v>4.9984572662758406</v>
      </c>
      <c r="F74" s="17">
        <f t="shared" si="4"/>
        <v>72.891082999074357</v>
      </c>
    </row>
    <row r="75" spans="1:6" x14ac:dyDescent="0.2">
      <c r="B75" s="12">
        <f>AVERAGE(B61,B62,B63,B64,B65,B66,B67,B68,B69,B70,B71,B72,B73,B74)</f>
        <v>75.11706936180542</v>
      </c>
      <c r="C75" s="12">
        <f>AVERAGE(C61,C62,C63,C64,C65,C66,C67,C68,C69,C70,C71,C72,C73,C74)</f>
        <v>28.775827510972324</v>
      </c>
      <c r="D75" s="12">
        <f>AVERAGE(D61,D62,D63,D64,D65,D66,D67,D68,D69,D70,D71,D72,D73,D74)</f>
        <v>22.109317769230671</v>
      </c>
      <c r="E75" s="12">
        <f>AVERAGE(E61,E62,E63,E64,E65,E66,E67,E68,E69,E70,E71,E72,E73,E74)</f>
        <v>24.231924081602418</v>
      </c>
      <c r="F75" s="12">
        <f>AVERAGE(F61,F62,F63,F64,F65,F66,F67,F68,F69,F70,F71,F72,F73,F74)</f>
        <v>75.11706936180542</v>
      </c>
    </row>
    <row r="76" spans="1:6" x14ac:dyDescent="0.2">
      <c r="B7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59DC2-83CA-447E-8FAC-0E959F2F1A8B}">
  <dimension ref="A1:F76"/>
  <sheetViews>
    <sheetView workbookViewId="0">
      <selection activeCell="L16" sqref="L16"/>
    </sheetView>
  </sheetViews>
  <sheetFormatPr baseColWidth="10" defaultColWidth="8.83203125" defaultRowHeight="15" x14ac:dyDescent="0.2"/>
  <sheetData>
    <row r="1" spans="1:6" x14ac:dyDescent="0.2">
      <c r="A1" s="1" t="s">
        <v>261</v>
      </c>
    </row>
    <row r="3" spans="1:6" x14ac:dyDescent="0.2">
      <c r="A3" s="1" t="s">
        <v>250</v>
      </c>
      <c r="B3" s="12"/>
      <c r="C3" s="12"/>
    </row>
    <row r="4" spans="1:6" x14ac:dyDescent="0.2">
      <c r="B4" s="12"/>
      <c r="C4" s="13"/>
    </row>
    <row r="5" spans="1:6" x14ac:dyDescent="0.2">
      <c r="A5" s="1" t="s">
        <v>251</v>
      </c>
      <c r="B5" s="12" t="s">
        <v>252</v>
      </c>
      <c r="C5" s="12" t="s">
        <v>253</v>
      </c>
      <c r="D5" s="12" t="s">
        <v>254</v>
      </c>
      <c r="E5" s="12" t="s">
        <v>255</v>
      </c>
      <c r="F5" s="12" t="s">
        <v>256</v>
      </c>
    </row>
    <row r="6" spans="1:6" x14ac:dyDescent="0.2">
      <c r="A6" s="1" t="s">
        <v>251</v>
      </c>
      <c r="B6" s="14">
        <v>9.6315383678935191</v>
      </c>
      <c r="C6" s="15">
        <v>4.7112770360751535</v>
      </c>
      <c r="D6" s="16">
        <v>2.354624031165037</v>
      </c>
      <c r="E6" s="17">
        <v>2.5656373006533295</v>
      </c>
      <c r="F6" s="17">
        <f>SUM(C6,D6,E6)</f>
        <v>9.6315383678935191</v>
      </c>
    </row>
    <row r="7" spans="1:6" x14ac:dyDescent="0.2">
      <c r="A7" s="1" t="s">
        <v>251</v>
      </c>
      <c r="B7" s="14">
        <v>24.3</v>
      </c>
      <c r="C7" s="16">
        <v>12.800844074369797</v>
      </c>
      <c r="D7" s="16">
        <v>8.3038667731264972</v>
      </c>
      <c r="E7" s="17">
        <v>3.2109045283449302</v>
      </c>
      <c r="F7" s="17">
        <f>SUM(C7,D7,E7)</f>
        <v>24.315615375841222</v>
      </c>
    </row>
    <row r="8" spans="1:6" x14ac:dyDescent="0.2">
      <c r="A8" s="1" t="s">
        <v>251</v>
      </c>
      <c r="B8" s="1">
        <v>1.4</v>
      </c>
      <c r="C8" s="16">
        <v>1.0337698139214335</v>
      </c>
      <c r="D8" s="16">
        <v>0.20675396278428668</v>
      </c>
      <c r="E8" s="17">
        <v>0.20675396278428668</v>
      </c>
      <c r="F8" s="17">
        <f>SUM(C8,D8,E8)</f>
        <v>1.4472777394900069</v>
      </c>
    </row>
    <row r="9" spans="1:6" x14ac:dyDescent="0.2">
      <c r="A9" s="1" t="s">
        <v>251</v>
      </c>
      <c r="B9" s="1">
        <v>1.9</v>
      </c>
      <c r="C9" s="16">
        <v>1.540049218067794</v>
      </c>
      <c r="D9" s="16">
        <v>0.3294435182980075</v>
      </c>
      <c r="E9" s="17">
        <v>4.3661189172025085E-2</v>
      </c>
      <c r="F9" s="17">
        <f>SUM(C9,D9,E9)</f>
        <v>1.9131539255378267</v>
      </c>
    </row>
    <row r="10" spans="1:6" x14ac:dyDescent="0.2">
      <c r="A10" s="1" t="s">
        <v>251</v>
      </c>
      <c r="B10" s="1">
        <v>1.7</v>
      </c>
      <c r="C10" s="16">
        <v>1.4394760825789532</v>
      </c>
      <c r="D10" s="18">
        <v>0.1804748541972111</v>
      </c>
      <c r="E10" s="19">
        <v>5.2233241234721783E-2</v>
      </c>
      <c r="F10" s="17">
        <f>SUM(C10,D10,E10)</f>
        <v>1.6721841780108861</v>
      </c>
    </row>
    <row r="11" spans="1:6" x14ac:dyDescent="0.2">
      <c r="B11" s="12">
        <f>AVERAGE(B6,B7,B8,B9,B10)</f>
        <v>7.7863076735787047</v>
      </c>
      <c r="C11" s="12">
        <f>AVERAGE(C6,C7,C8,C9,C10)</f>
        <v>4.305083245002626</v>
      </c>
      <c r="D11" s="12">
        <f>AVERAGE(D6,D7,D8,D9,D10)</f>
        <v>2.2750326279142081</v>
      </c>
      <c r="E11" s="12">
        <f>AVERAGE(D6,D7,D8,D9,D10)</f>
        <v>2.2750326279142081</v>
      </c>
      <c r="F11" s="12">
        <f>AVERAGE(F6,F7,F8,F9,F10)</f>
        <v>7.7959539173546926</v>
      </c>
    </row>
    <row r="12" spans="1:6" x14ac:dyDescent="0.2">
      <c r="B12" s="12"/>
      <c r="C12" s="13"/>
    </row>
    <row r="13" spans="1:6" x14ac:dyDescent="0.2">
      <c r="A13" s="1" t="s">
        <v>257</v>
      </c>
      <c r="B13" s="12" t="s">
        <v>252</v>
      </c>
      <c r="C13" s="12" t="s">
        <v>253</v>
      </c>
      <c r="D13" s="12" t="s">
        <v>254</v>
      </c>
      <c r="E13" s="12" t="s">
        <v>255</v>
      </c>
      <c r="F13" s="12" t="s">
        <v>256</v>
      </c>
    </row>
    <row r="14" spans="1:6" x14ac:dyDescent="0.2">
      <c r="A14" s="1" t="s">
        <v>257</v>
      </c>
      <c r="B14" s="20">
        <v>60.3</v>
      </c>
      <c r="C14" s="21">
        <v>38.985175495966864</v>
      </c>
      <c r="D14" s="21">
        <v>18.067364290385875</v>
      </c>
      <c r="E14" s="21">
        <v>3.2646609984739485</v>
      </c>
      <c r="F14" s="17">
        <f t="shared" ref="F14:F23" si="0">SUM(C14,D14,E14)</f>
        <v>60.317200784826689</v>
      </c>
    </row>
    <row r="15" spans="1:6" x14ac:dyDescent="0.2">
      <c r="A15" s="1" t="s">
        <v>257</v>
      </c>
      <c r="B15" s="20">
        <v>33.4</v>
      </c>
      <c r="C15" s="15">
        <v>22.654975194079544</v>
      </c>
      <c r="D15" s="21">
        <v>8.5815298907220896</v>
      </c>
      <c r="E15" s="21">
        <v>2.1806134726640405</v>
      </c>
      <c r="F15" s="17">
        <f t="shared" si="0"/>
        <v>33.417118557465677</v>
      </c>
    </row>
    <row r="16" spans="1:6" x14ac:dyDescent="0.2">
      <c r="A16" s="1" t="s">
        <v>257</v>
      </c>
      <c r="B16" s="14">
        <v>75.4078509520495</v>
      </c>
      <c r="C16" s="15">
        <v>36.518273438915323</v>
      </c>
      <c r="D16" s="21">
        <v>19.663612353283309</v>
      </c>
      <c r="E16" s="21">
        <v>19.225965159850876</v>
      </c>
      <c r="F16" s="17">
        <f t="shared" si="0"/>
        <v>75.4078509520495</v>
      </c>
    </row>
    <row r="17" spans="1:6" x14ac:dyDescent="0.2">
      <c r="A17" s="1" t="s">
        <v>257</v>
      </c>
      <c r="B17" s="14">
        <v>2.6660870825182932</v>
      </c>
      <c r="C17" s="15">
        <v>2.151706150836775</v>
      </c>
      <c r="D17" s="21">
        <v>0.24632326305875499</v>
      </c>
      <c r="E17" s="21">
        <v>0.26805766862276315</v>
      </c>
      <c r="F17" s="17">
        <f t="shared" si="0"/>
        <v>2.6660870825182932</v>
      </c>
    </row>
    <row r="18" spans="1:6" x14ac:dyDescent="0.2">
      <c r="A18" s="1" t="s">
        <v>257</v>
      </c>
      <c r="B18" s="14">
        <v>58.31470048389788</v>
      </c>
      <c r="C18" s="15">
        <v>48.443183714333387</v>
      </c>
      <c r="D18" s="21">
        <v>8.723510762556316</v>
      </c>
      <c r="E18" s="21">
        <v>1.1480060070081761</v>
      </c>
      <c r="F18" s="17">
        <f t="shared" si="0"/>
        <v>58.31470048389788</v>
      </c>
    </row>
    <row r="19" spans="1:6" x14ac:dyDescent="0.2">
      <c r="A19" s="1" t="s">
        <v>257</v>
      </c>
      <c r="B19" s="14">
        <v>63.220876585928487</v>
      </c>
      <c r="C19" s="15">
        <v>44.583127368594496</v>
      </c>
      <c r="D19" s="21">
        <v>14.193030153237766</v>
      </c>
      <c r="E19" s="21">
        <v>4.4447190640962271</v>
      </c>
      <c r="F19" s="17">
        <f t="shared" si="0"/>
        <v>63.220876585928487</v>
      </c>
    </row>
    <row r="20" spans="1:6" x14ac:dyDescent="0.2">
      <c r="A20" s="1" t="s">
        <v>257</v>
      </c>
      <c r="B20" s="14">
        <v>1.0124498107975388</v>
      </c>
      <c r="C20" s="15">
        <v>0.96912100291747305</v>
      </c>
      <c r="D20" s="21">
        <v>4.1884514284063666E-2</v>
      </c>
      <c r="E20" s="21">
        <v>1.4442935960021952E-3</v>
      </c>
      <c r="F20" s="17">
        <f t="shared" si="0"/>
        <v>1.0124498107975388</v>
      </c>
    </row>
    <row r="21" spans="1:6" x14ac:dyDescent="0.2">
      <c r="A21" s="1" t="s">
        <v>257</v>
      </c>
      <c r="B21" s="14">
        <v>8.0155682953768466</v>
      </c>
      <c r="C21" s="15">
        <v>7.7894072476726448</v>
      </c>
      <c r="D21" s="21">
        <v>0.21564192920633252</v>
      </c>
      <c r="E21" s="21">
        <v>1.0519118497869878E-2</v>
      </c>
      <c r="F21" s="17">
        <f t="shared" si="0"/>
        <v>8.0155682953768466</v>
      </c>
    </row>
    <row r="22" spans="1:6" x14ac:dyDescent="0.2">
      <c r="A22" s="1" t="s">
        <v>257</v>
      </c>
      <c r="B22" s="14">
        <v>89.563348137766454</v>
      </c>
      <c r="C22" s="16">
        <v>36.590308620346782</v>
      </c>
      <c r="D22" s="16">
        <v>24.963304576747884</v>
      </c>
      <c r="E22" s="16">
        <v>28.009734940671787</v>
      </c>
      <c r="F22" s="17">
        <f t="shared" si="0"/>
        <v>89.563348137766454</v>
      </c>
    </row>
    <row r="23" spans="1:6" x14ac:dyDescent="0.2">
      <c r="A23" s="1" t="s">
        <v>257</v>
      </c>
      <c r="B23" s="14">
        <v>4.4545261217835117</v>
      </c>
      <c r="C23" s="17">
        <v>4.4403487630254483</v>
      </c>
      <c r="D23" s="17">
        <v>8.5064152548380238E-3</v>
      </c>
      <c r="E23" s="17">
        <v>5.6709435032253489E-3</v>
      </c>
      <c r="F23" s="17">
        <f t="shared" si="0"/>
        <v>4.4545261217835117</v>
      </c>
    </row>
    <row r="24" spans="1:6" x14ac:dyDescent="0.2">
      <c r="A24" s="22"/>
      <c r="B24" s="12">
        <f>AVERAGE(B14,B15,B16,B17,B18,B19,B20,B21,B22,B23)</f>
        <v>39.635540747011845</v>
      </c>
      <c r="C24" s="12">
        <f t="shared" ref="C24:F24" si="1">AVERAGE(C14,C15,C16,C17,C18,C19,C20,C21,C22,C23)</f>
        <v>24.31256269966887</v>
      </c>
      <c r="D24" s="12">
        <f t="shared" si="1"/>
        <v>9.4704708148737247</v>
      </c>
      <c r="E24" s="12">
        <f t="shared" si="1"/>
        <v>5.8559391666984917</v>
      </c>
      <c r="F24" s="12">
        <f t="shared" si="1"/>
        <v>39.638972681241086</v>
      </c>
    </row>
    <row r="25" spans="1:6" x14ac:dyDescent="0.2">
      <c r="A25" s="22"/>
      <c r="B25" s="12"/>
      <c r="C25" s="12"/>
      <c r="D25" s="12"/>
      <c r="E25" s="12"/>
      <c r="F25" s="12"/>
    </row>
    <row r="26" spans="1:6" x14ac:dyDescent="0.2">
      <c r="B26" s="1"/>
    </row>
    <row r="27" spans="1:6" x14ac:dyDescent="0.2">
      <c r="A27" s="1" t="s">
        <v>258</v>
      </c>
      <c r="B27" s="1"/>
      <c r="C27" s="12"/>
    </row>
    <row r="28" spans="1:6" x14ac:dyDescent="0.2">
      <c r="B28" s="12"/>
      <c r="C28" s="13"/>
    </row>
    <row r="29" spans="1:6" x14ac:dyDescent="0.2">
      <c r="A29" s="1" t="s">
        <v>251</v>
      </c>
      <c r="B29" s="12" t="s">
        <v>252</v>
      </c>
      <c r="C29" s="12" t="s">
        <v>253</v>
      </c>
      <c r="D29" s="12" t="s">
        <v>254</v>
      </c>
      <c r="E29" s="12" t="s">
        <v>255</v>
      </c>
      <c r="F29" s="12" t="s">
        <v>256</v>
      </c>
    </row>
    <row r="30" spans="1:6" x14ac:dyDescent="0.2">
      <c r="A30" s="1" t="s">
        <v>251</v>
      </c>
      <c r="B30" s="14">
        <v>25.6</v>
      </c>
      <c r="C30" s="15">
        <v>23.834103912006249</v>
      </c>
      <c r="D30" s="16">
        <v>1.6973842548609792</v>
      </c>
      <c r="E30" s="17">
        <v>0.10766989676356958</v>
      </c>
      <c r="F30" s="17">
        <f>SUM(C30,D30,E30)</f>
        <v>25.639158063630795</v>
      </c>
    </row>
    <row r="31" spans="1:6" x14ac:dyDescent="0.2">
      <c r="A31" s="1" t="s">
        <v>251</v>
      </c>
      <c r="B31" s="14">
        <v>54.3</v>
      </c>
      <c r="C31" s="16">
        <v>29.174812073820661</v>
      </c>
      <c r="D31" s="16">
        <v>21.3</v>
      </c>
      <c r="E31" s="17">
        <v>3.9839768204984991</v>
      </c>
      <c r="F31" s="17">
        <f>SUM(C31,D31,E31)</f>
        <v>54.458788894319156</v>
      </c>
    </row>
    <row r="32" spans="1:6" x14ac:dyDescent="0.2">
      <c r="A32" s="1" t="s">
        <v>251</v>
      </c>
      <c r="B32" s="14">
        <v>46.1</v>
      </c>
      <c r="C32" s="16">
        <v>42.062251741876665</v>
      </c>
      <c r="D32" s="16">
        <v>3.9070130884938465</v>
      </c>
      <c r="E32" s="17">
        <v>0.16930390050140001</v>
      </c>
      <c r="F32" s="17">
        <f>SUM(C32,D32,E32)</f>
        <v>46.13856873087191</v>
      </c>
    </row>
    <row r="33" spans="1:6" x14ac:dyDescent="0.2">
      <c r="A33" s="1" t="s">
        <v>251</v>
      </c>
      <c r="B33" s="14">
        <v>48.3</v>
      </c>
      <c r="C33" s="16">
        <v>29.674985967170027</v>
      </c>
      <c r="D33" s="16">
        <v>16.749038237750366</v>
      </c>
      <c r="E33" s="17">
        <v>1.9146256314773489</v>
      </c>
      <c r="F33" s="17">
        <f>SUM(C33,D33,E33)</f>
        <v>48.338649836397742</v>
      </c>
    </row>
    <row r="34" spans="1:6" x14ac:dyDescent="0.2">
      <c r="B34" s="12">
        <f>AVERAGE(B30,B31,B32,B33)</f>
        <v>43.575000000000003</v>
      </c>
      <c r="C34" s="12">
        <f>AVERAGE(C30,C31,C32,C33)</f>
        <v>31.1865384237184</v>
      </c>
      <c r="D34" s="12">
        <f>AVERAGE(D30,D31,D32,D33)</f>
        <v>10.913358895276298</v>
      </c>
      <c r="E34" s="12">
        <f>AVERAGE(E30,E31,E32,E33)</f>
        <v>1.5438940623102042</v>
      </c>
    </row>
    <row r="35" spans="1:6" x14ac:dyDescent="0.2">
      <c r="B35" s="12"/>
      <c r="C35" s="13"/>
    </row>
    <row r="36" spans="1:6" x14ac:dyDescent="0.2">
      <c r="A36" s="1" t="s">
        <v>257</v>
      </c>
      <c r="B36" s="12" t="s">
        <v>252</v>
      </c>
      <c r="C36" s="12" t="s">
        <v>253</v>
      </c>
      <c r="D36" s="12" t="s">
        <v>254</v>
      </c>
      <c r="E36" s="12" t="s">
        <v>255</v>
      </c>
      <c r="F36" s="12" t="s">
        <v>256</v>
      </c>
    </row>
    <row r="37" spans="1:6" x14ac:dyDescent="0.2">
      <c r="A37" s="1" t="s">
        <v>257</v>
      </c>
      <c r="B37" s="20">
        <v>48.1</v>
      </c>
      <c r="C37" s="21">
        <v>32.567098467530272</v>
      </c>
      <c r="D37" s="21">
        <v>13.303276606553213</v>
      </c>
      <c r="E37" s="21">
        <v>2.2267377868089069</v>
      </c>
      <c r="F37" s="17">
        <f>SUM(C37,D37,E37)</f>
        <v>48.097112860892388</v>
      </c>
    </row>
    <row r="38" spans="1:6" x14ac:dyDescent="0.2">
      <c r="A38" s="1" t="s">
        <v>257</v>
      </c>
      <c r="B38" s="23">
        <v>44.1</v>
      </c>
      <c r="C38" s="16">
        <v>36.444500787035572</v>
      </c>
      <c r="D38" s="16">
        <v>7.1224078006317413</v>
      </c>
      <c r="E38" s="16">
        <v>0.49968835504283798</v>
      </c>
      <c r="F38" s="17">
        <f t="shared" ref="F38:F44" si="2">SUM(C38,D38,E38)</f>
        <v>44.066596942710149</v>
      </c>
    </row>
    <row r="39" spans="1:6" x14ac:dyDescent="0.2">
      <c r="A39" s="1" t="s">
        <v>257</v>
      </c>
      <c r="B39" s="23">
        <v>49.6</v>
      </c>
      <c r="C39" s="16">
        <v>40.01768844221106</v>
      </c>
      <c r="D39" s="16">
        <v>8.2331658291457295</v>
      </c>
      <c r="E39" s="16">
        <v>1.3330653266331658</v>
      </c>
      <c r="F39" s="17">
        <f t="shared" si="2"/>
        <v>49.583919597989954</v>
      </c>
    </row>
    <row r="40" spans="1:6" x14ac:dyDescent="0.2">
      <c r="A40" s="1" t="s">
        <v>257</v>
      </c>
      <c r="B40" s="23">
        <v>35.9</v>
      </c>
      <c r="C40" s="16">
        <v>31.026049973418395</v>
      </c>
      <c r="D40" s="16">
        <v>4.5826687931951087</v>
      </c>
      <c r="E40" s="16">
        <v>0.24455077086656035</v>
      </c>
      <c r="F40" s="17">
        <f t="shared" si="2"/>
        <v>35.853269537480067</v>
      </c>
    </row>
    <row r="41" spans="1:6" x14ac:dyDescent="0.2">
      <c r="A41" s="1" t="s">
        <v>257</v>
      </c>
      <c r="B41" s="23">
        <v>43.7</v>
      </c>
      <c r="C41" s="16">
        <v>29.737300074583572</v>
      </c>
      <c r="D41" s="16">
        <v>12.591364879423219</v>
      </c>
      <c r="E41" s="16">
        <v>1.4170879257479074</v>
      </c>
      <c r="F41" s="17">
        <f t="shared" si="2"/>
        <v>43.745752879754697</v>
      </c>
    </row>
    <row r="42" spans="1:6" x14ac:dyDescent="0.2">
      <c r="A42" s="1" t="s">
        <v>257</v>
      </c>
      <c r="B42" s="23">
        <v>50.8</v>
      </c>
      <c r="C42" s="16">
        <v>26.425600209623006</v>
      </c>
      <c r="D42" s="16">
        <v>17.97517277521208</v>
      </c>
      <c r="E42" s="16">
        <v>6.3705741705152139</v>
      </c>
      <c r="F42" s="17">
        <f t="shared" si="2"/>
        <v>50.771347155350298</v>
      </c>
    </row>
    <row r="43" spans="1:6" x14ac:dyDescent="0.2">
      <c r="A43" s="1" t="s">
        <v>257</v>
      </c>
      <c r="B43" s="23">
        <v>14.2</v>
      </c>
      <c r="C43" s="16">
        <v>14.170692431561996</v>
      </c>
      <c r="D43" s="16">
        <v>5.3676865271068172E-2</v>
      </c>
      <c r="E43" s="16">
        <v>0</v>
      </c>
      <c r="F43" s="17">
        <f t="shared" si="2"/>
        <v>14.224369296833064</v>
      </c>
    </row>
    <row r="44" spans="1:6" x14ac:dyDescent="0.2">
      <c r="A44" s="1" t="s">
        <v>257</v>
      </c>
      <c r="B44" s="23">
        <v>41.3</v>
      </c>
      <c r="C44" s="16">
        <v>22.299754129584098</v>
      </c>
      <c r="D44" s="16">
        <v>15.99889185164664</v>
      </c>
      <c r="E44" s="16">
        <v>3.0075838902933132</v>
      </c>
      <c r="F44" s="17">
        <f t="shared" si="2"/>
        <v>41.306229871524046</v>
      </c>
    </row>
    <row r="45" spans="1:6" x14ac:dyDescent="0.2">
      <c r="B45" s="12">
        <f>AVERAGE(B37,B38,B39,B40,B41,B42,B43,B44)</f>
        <v>40.962500000000006</v>
      </c>
      <c r="C45" s="12">
        <f>AVERAGE(C37,C38,C39,C40,C41,C42,C43,C44)</f>
        <v>29.086085564443501</v>
      </c>
      <c r="D45" s="12">
        <f>AVERAGE(D37,D38,D39,D40,D41,D42,D43,D44)</f>
        <v>9.982578175134849</v>
      </c>
      <c r="E45" s="12">
        <f>AVERAGE(E37,E38,E39,E40,E41,E42,E43,E44)</f>
        <v>1.8874110282384882</v>
      </c>
      <c r="F45" s="12">
        <f>AVERAGE(F37,F38,F39,F40,F41,F42,F43,F44)</f>
        <v>40.956074767816837</v>
      </c>
    </row>
    <row r="46" spans="1:6" x14ac:dyDescent="0.2">
      <c r="B46" s="23"/>
      <c r="C46" s="16"/>
      <c r="D46" s="16"/>
      <c r="E46" s="16"/>
      <c r="F46" s="16"/>
    </row>
    <row r="47" spans="1:6" x14ac:dyDescent="0.2">
      <c r="B47" s="1"/>
    </row>
    <row r="48" spans="1:6" x14ac:dyDescent="0.2">
      <c r="A48" s="1" t="s">
        <v>259</v>
      </c>
      <c r="B48" s="1"/>
    </row>
    <row r="49" spans="1:6" x14ac:dyDescent="0.2">
      <c r="B49" s="1"/>
    </row>
    <row r="50" spans="1:6" x14ac:dyDescent="0.2">
      <c r="A50" s="1" t="s">
        <v>251</v>
      </c>
      <c r="B50" s="12" t="s">
        <v>252</v>
      </c>
      <c r="C50" s="12" t="s">
        <v>253</v>
      </c>
      <c r="D50" s="12" t="s">
        <v>254</v>
      </c>
      <c r="E50" s="12" t="s">
        <v>255</v>
      </c>
      <c r="F50" s="12" t="s">
        <v>256</v>
      </c>
    </row>
    <row r="51" spans="1:6" x14ac:dyDescent="0.2">
      <c r="A51" s="1" t="s">
        <v>251</v>
      </c>
      <c r="B51" s="1">
        <v>85.6</v>
      </c>
      <c r="C51" s="21">
        <v>26.799967684601711</v>
      </c>
      <c r="D51" s="21">
        <v>27.752464049119407</v>
      </c>
      <c r="E51" s="21">
        <v>31.002585231862984</v>
      </c>
      <c r="F51" s="17">
        <f t="shared" ref="F51:F57" si="3">SUM(C51,D51,E51)</f>
        <v>85.555016965584102</v>
      </c>
    </row>
    <row r="52" spans="1:6" x14ac:dyDescent="0.2">
      <c r="A52" s="1" t="s">
        <v>251</v>
      </c>
      <c r="B52" s="14">
        <v>67.526346865028842</v>
      </c>
      <c r="C52" s="21">
        <f>C51/B51*100</f>
        <v>31.308373463319754</v>
      </c>
      <c r="D52" s="21">
        <f>E51/B51*100</f>
        <v>36.217973401709095</v>
      </c>
      <c r="E52" s="21">
        <f>G51/B51*100</f>
        <v>0</v>
      </c>
      <c r="F52" s="17">
        <f t="shared" si="3"/>
        <v>67.526346865028842</v>
      </c>
    </row>
    <row r="53" spans="1:6" x14ac:dyDescent="0.2">
      <c r="A53" s="1" t="s">
        <v>251</v>
      </c>
      <c r="B53" s="14">
        <v>81.589581304771173</v>
      </c>
      <c r="C53" s="21">
        <v>16.677215189873419</v>
      </c>
      <c r="D53" s="21">
        <v>26.818403115871469</v>
      </c>
      <c r="E53" s="21">
        <v>38.093962999026296</v>
      </c>
      <c r="F53" s="17">
        <f t="shared" si="3"/>
        <v>81.589581304771173</v>
      </c>
    </row>
    <row r="54" spans="1:6" x14ac:dyDescent="0.2">
      <c r="A54" s="1" t="s">
        <v>251</v>
      </c>
      <c r="B54" s="14">
        <v>22.524806787429601</v>
      </c>
      <c r="C54" s="21">
        <v>9.942219079893702</v>
      </c>
      <c r="D54" s="21">
        <v>8.4818489894434013</v>
      </c>
      <c r="E54" s="21">
        <v>4.1007387180924981</v>
      </c>
      <c r="F54" s="17">
        <f t="shared" si="3"/>
        <v>22.524806787429601</v>
      </c>
    </row>
    <row r="55" spans="1:6" x14ac:dyDescent="0.2">
      <c r="A55" s="1" t="s">
        <v>251</v>
      </c>
      <c r="B55" s="14">
        <v>75.10658368657046</v>
      </c>
      <c r="C55" s="21">
        <v>24.968147404013425</v>
      </c>
      <c r="D55" s="21">
        <v>24.899541812657734</v>
      </c>
      <c r="E55" s="21">
        <v>25.238894469899297</v>
      </c>
      <c r="F55" s="17">
        <f t="shared" si="3"/>
        <v>75.10658368657046</v>
      </c>
    </row>
    <row r="56" spans="1:6" x14ac:dyDescent="0.2">
      <c r="A56" s="1" t="s">
        <v>251</v>
      </c>
      <c r="B56" s="14">
        <v>52.433702584759985</v>
      </c>
      <c r="C56" s="21">
        <v>19.592046284777759</v>
      </c>
      <c r="D56" s="21">
        <v>16.762435084809351</v>
      </c>
      <c r="E56" s="21">
        <v>16.079221215172876</v>
      </c>
      <c r="F56" s="17">
        <f t="shared" si="3"/>
        <v>52.433702584759985</v>
      </c>
    </row>
    <row r="57" spans="1:6" x14ac:dyDescent="0.2">
      <c r="A57" s="1" t="s">
        <v>251</v>
      </c>
      <c r="B57" s="14">
        <v>66.276851621464715</v>
      </c>
      <c r="C57" s="21">
        <v>30.212048326007025</v>
      </c>
      <c r="D57" s="21">
        <v>27.538635923806364</v>
      </c>
      <c r="E57" s="21">
        <v>8.526167371651324</v>
      </c>
      <c r="F57" s="17">
        <f t="shared" si="3"/>
        <v>66.276851621464715</v>
      </c>
    </row>
    <row r="58" spans="1:6" x14ac:dyDescent="0.2">
      <c r="B58" s="12">
        <f>AVERAGE(B51,B52,B53,B54,B55,B56,B57)</f>
        <v>64.436838978574968</v>
      </c>
      <c r="C58" s="12">
        <f>AVERAGE(C51,C52,C53,C54,C55,C56,C57)</f>
        <v>22.785716776069542</v>
      </c>
      <c r="D58" s="12">
        <f>AVERAGE(D51,D52,D53,D54,D55,D56,D57)</f>
        <v>24.067328911059548</v>
      </c>
      <c r="E58" s="12">
        <f>AVERAGE(E51,E52,E53,E54,E55,E56,E57)</f>
        <v>17.577367143672184</v>
      </c>
      <c r="F58" s="12">
        <f>AVERAGE(F51,F52,F53,F54,F55,F56,F57)</f>
        <v>64.430412830801274</v>
      </c>
    </row>
    <row r="59" spans="1:6" x14ac:dyDescent="0.2">
      <c r="B59" s="1"/>
    </row>
    <row r="60" spans="1:6" x14ac:dyDescent="0.2">
      <c r="A60" s="1" t="s">
        <v>257</v>
      </c>
      <c r="B60" s="12" t="s">
        <v>252</v>
      </c>
      <c r="C60" s="12" t="s">
        <v>253</v>
      </c>
      <c r="D60" s="12" t="s">
        <v>254</v>
      </c>
      <c r="E60" s="12" t="s">
        <v>255</v>
      </c>
      <c r="F60" s="12" t="s">
        <v>256</v>
      </c>
    </row>
    <row r="61" spans="1:6" x14ac:dyDescent="0.2">
      <c r="A61" s="1" t="s">
        <v>257</v>
      </c>
      <c r="B61" s="24">
        <v>68.038740920096856</v>
      </c>
      <c r="C61" s="21">
        <v>36.940072639225178</v>
      </c>
      <c r="D61" s="21">
        <v>24.460250201775626</v>
      </c>
      <c r="E61" s="21">
        <v>6.638418079096045</v>
      </c>
      <c r="F61" s="17">
        <f t="shared" ref="F61:F74" si="4">SUM(C61,D61,E61)</f>
        <v>68.038740920096842</v>
      </c>
    </row>
    <row r="62" spans="1:6" x14ac:dyDescent="0.2">
      <c r="A62" s="1" t="s">
        <v>257</v>
      </c>
      <c r="B62" s="24">
        <v>85.457613468581613</v>
      </c>
      <c r="C62" s="21">
        <v>26.281375237291709</v>
      </c>
      <c r="D62" s="21">
        <v>26.030181588080765</v>
      </c>
      <c r="E62" s="21">
        <v>33.146056643209143</v>
      </c>
      <c r="F62" s="17">
        <f t="shared" si="4"/>
        <v>85.457613468581627</v>
      </c>
    </row>
    <row r="63" spans="1:6" x14ac:dyDescent="0.2">
      <c r="A63" s="1" t="s">
        <v>257</v>
      </c>
      <c r="B63" s="24">
        <v>91.458160324361288</v>
      </c>
      <c r="C63" s="21">
        <v>16.941038542328172</v>
      </c>
      <c r="D63" s="21">
        <v>12.178203312002346</v>
      </c>
      <c r="E63" s="21">
        <v>62.338918470030777</v>
      </c>
      <c r="F63" s="17">
        <f t="shared" si="4"/>
        <v>91.458160324361302</v>
      </c>
    </row>
    <row r="64" spans="1:6" x14ac:dyDescent="0.2">
      <c r="A64" s="1" t="s">
        <v>257</v>
      </c>
      <c r="B64" s="24">
        <v>74.783751493428923</v>
      </c>
      <c r="C64" s="21">
        <v>22.936678614097968</v>
      </c>
      <c r="D64" s="21">
        <v>20.578255675029869</v>
      </c>
      <c r="E64" s="21">
        <v>31.268817204301076</v>
      </c>
      <c r="F64" s="17">
        <f t="shared" si="4"/>
        <v>74.783751493428909</v>
      </c>
    </row>
    <row r="65" spans="1:6" x14ac:dyDescent="0.2">
      <c r="A65" s="1" t="s">
        <v>257</v>
      </c>
      <c r="B65" s="24">
        <v>80.643580529238818</v>
      </c>
      <c r="C65" s="21">
        <v>27.232176513457141</v>
      </c>
      <c r="D65" s="21">
        <v>19.239564747568668</v>
      </c>
      <c r="E65" s="21">
        <v>34.171839268212999</v>
      </c>
      <c r="F65" s="17">
        <f t="shared" si="4"/>
        <v>80.643580529238818</v>
      </c>
    </row>
    <row r="66" spans="1:6" x14ac:dyDescent="0.2">
      <c r="A66" s="1" t="s">
        <v>257</v>
      </c>
      <c r="B66" s="24">
        <v>69.858908396541665</v>
      </c>
      <c r="C66" s="21">
        <v>27.499602185328598</v>
      </c>
      <c r="D66" s="21">
        <v>14.689969766084973</v>
      </c>
      <c r="E66" s="21">
        <v>27.669336445128096</v>
      </c>
      <c r="F66" s="17">
        <f t="shared" si="4"/>
        <v>69.858908396541665</v>
      </c>
    </row>
    <row r="67" spans="1:6" x14ac:dyDescent="0.2">
      <c r="A67" s="1" t="s">
        <v>257</v>
      </c>
      <c r="B67" s="24">
        <v>65.58873588116974</v>
      </c>
      <c r="C67" s="21">
        <v>34.308112847490847</v>
      </c>
      <c r="D67" s="21">
        <v>24.708167861502226</v>
      </c>
      <c r="E67" s="21">
        <v>6.5724551721766638</v>
      </c>
      <c r="F67" s="17">
        <f t="shared" si="4"/>
        <v>65.58873588116974</v>
      </c>
    </row>
    <row r="68" spans="1:6" x14ac:dyDescent="0.2">
      <c r="A68" s="1" t="s">
        <v>257</v>
      </c>
      <c r="B68" s="24">
        <v>72.332409972299175</v>
      </c>
      <c r="C68" s="21">
        <v>33.196675900277008</v>
      </c>
      <c r="D68" s="21">
        <v>23.89196675900277</v>
      </c>
      <c r="E68" s="21">
        <v>15.24376731301939</v>
      </c>
      <c r="F68" s="17">
        <f t="shared" si="4"/>
        <v>72.33240997229916</v>
      </c>
    </row>
    <row r="69" spans="1:6" x14ac:dyDescent="0.2">
      <c r="A69" s="1" t="s">
        <v>257</v>
      </c>
      <c r="B69" s="24">
        <v>81.580771897388487</v>
      </c>
      <c r="C69" s="21">
        <v>31.26415530390571</v>
      </c>
      <c r="D69" s="21">
        <v>20.383637624220015</v>
      </c>
      <c r="E69" s="21">
        <v>29.93297896926277</v>
      </c>
      <c r="F69" s="17">
        <f t="shared" si="4"/>
        <v>81.580771897388502</v>
      </c>
    </row>
    <row r="70" spans="1:6" x14ac:dyDescent="0.2">
      <c r="A70" s="1" t="s">
        <v>257</v>
      </c>
      <c r="B70" s="24">
        <v>53.049487783733618</v>
      </c>
      <c r="C70" s="21">
        <v>23.494792366207157</v>
      </c>
      <c r="D70" s="21">
        <v>24.006398124519222</v>
      </c>
      <c r="E70" s="21">
        <v>5.5482972930072405</v>
      </c>
      <c r="F70" s="17">
        <f t="shared" si="4"/>
        <v>53.049487783733618</v>
      </c>
    </row>
    <row r="71" spans="1:6" x14ac:dyDescent="0.2">
      <c r="A71" s="1" t="s">
        <v>257</v>
      </c>
      <c r="B71" s="24">
        <v>75.458383080334301</v>
      </c>
      <c r="C71" s="21">
        <v>16.307777588265392</v>
      </c>
      <c r="D71" s="21">
        <v>35.056711581101823</v>
      </c>
      <c r="E71" s="21">
        <v>24.093893910967083</v>
      </c>
      <c r="F71" s="17">
        <f t="shared" si="4"/>
        <v>75.458383080334301</v>
      </c>
    </row>
    <row r="72" spans="1:6" x14ac:dyDescent="0.2">
      <c r="A72" s="1" t="s">
        <v>257</v>
      </c>
      <c r="B72" s="24">
        <v>85.383941212162071</v>
      </c>
      <c r="C72" s="21">
        <v>29.756286658127152</v>
      </c>
      <c r="D72" s="21">
        <v>31.131598462886807</v>
      </c>
      <c r="E72" s="21">
        <v>24.496056091148116</v>
      </c>
      <c r="F72" s="17">
        <f t="shared" si="4"/>
        <v>85.383941212162071</v>
      </c>
    </row>
    <row r="73" spans="1:6" x14ac:dyDescent="0.2">
      <c r="A73" s="1" t="s">
        <v>257</v>
      </c>
      <c r="B73" s="24">
        <v>75.113403106865007</v>
      </c>
      <c r="C73" s="21">
        <v>20.37454702110945</v>
      </c>
      <c r="D73" s="21">
        <v>21.611211069156887</v>
      </c>
      <c r="E73" s="21">
        <v>33.12764501659867</v>
      </c>
      <c r="F73" s="17">
        <f t="shared" si="4"/>
        <v>75.113403106865007</v>
      </c>
    </row>
    <row r="74" spans="1:6" x14ac:dyDescent="0.2">
      <c r="A74" s="1" t="s">
        <v>257</v>
      </c>
      <c r="B74" s="24">
        <v>72.891082999074371</v>
      </c>
      <c r="C74" s="21">
        <v>56.328293736501081</v>
      </c>
      <c r="D74" s="21">
        <v>11.564331996297438</v>
      </c>
      <c r="E74" s="21">
        <v>4.9984572662758406</v>
      </c>
      <c r="F74" s="17">
        <f t="shared" si="4"/>
        <v>72.891082999074357</v>
      </c>
    </row>
    <row r="75" spans="1:6" x14ac:dyDescent="0.2">
      <c r="B75" s="12">
        <f>AVERAGE(B61,B62,B63,B64,B65,B66,B67,B68,B69,B70,B71,B72,B73,B74)</f>
        <v>75.11706936180542</v>
      </c>
      <c r="C75" s="12">
        <f>AVERAGE(C61,C62,C63,C64,C65,C66,C67,C68,C69,C70,C71,C72,C73,C74)</f>
        <v>28.775827510972324</v>
      </c>
      <c r="D75" s="12">
        <f>AVERAGE(D61,D62,D63,D64,D65,D66,D67,D68,D69,D70,D71,D72,D73,D74)</f>
        <v>22.109317769230671</v>
      </c>
      <c r="E75" s="12">
        <f>AVERAGE(E61,E62,E63,E64,E65,E66,E67,E68,E69,E70,E71,E72,E73,E74)</f>
        <v>24.231924081602418</v>
      </c>
      <c r="F75" s="12">
        <f>AVERAGE(F61,F62,F63,F64,F65,F66,F67,F68,F69,F70,F71,F72,F73,F74)</f>
        <v>75.11706936180542</v>
      </c>
    </row>
    <row r="76" spans="1:6" x14ac:dyDescent="0.2">
      <c r="B7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C374-F774-44D8-8BEE-CCF29666A715}">
  <dimension ref="A1:E116"/>
  <sheetViews>
    <sheetView topLeftCell="A91" workbookViewId="0">
      <selection activeCell="C32" sqref="C32"/>
    </sheetView>
  </sheetViews>
  <sheetFormatPr baseColWidth="10" defaultColWidth="8.83203125" defaultRowHeight="15" x14ac:dyDescent="0.2"/>
  <sheetData>
    <row r="1" spans="1:5" x14ac:dyDescent="0.2">
      <c r="A1" s="1" t="s">
        <v>48</v>
      </c>
      <c r="B1" s="1"/>
      <c r="C1" s="1"/>
      <c r="D1" s="1"/>
      <c r="E1" s="1"/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 t="s">
        <v>10</v>
      </c>
      <c r="D4" t="s">
        <v>11</v>
      </c>
      <c r="E4" t="s">
        <v>11</v>
      </c>
    </row>
    <row r="5" spans="1:5" x14ac:dyDescent="0.2">
      <c r="A5" t="s">
        <v>10</v>
      </c>
      <c r="D5" t="s">
        <v>11</v>
      </c>
      <c r="E5" t="s">
        <v>11</v>
      </c>
    </row>
    <row r="6" spans="1:5" x14ac:dyDescent="0.2">
      <c r="A6" t="s">
        <v>12</v>
      </c>
      <c r="D6" t="s">
        <v>11</v>
      </c>
      <c r="E6" t="s">
        <v>11</v>
      </c>
    </row>
    <row r="7" spans="1:5" x14ac:dyDescent="0.2">
      <c r="A7" t="s">
        <v>13</v>
      </c>
      <c r="D7" t="s">
        <v>14</v>
      </c>
      <c r="E7" t="s">
        <v>14</v>
      </c>
    </row>
    <row r="8" spans="1:5" x14ac:dyDescent="0.2">
      <c r="A8" t="s">
        <v>15</v>
      </c>
      <c r="D8">
        <v>0.57620000000000005</v>
      </c>
      <c r="E8">
        <v>2.6700000000000002E-2</v>
      </c>
    </row>
    <row r="9" spans="1:5" x14ac:dyDescent="0.2">
      <c r="A9" t="s">
        <v>16</v>
      </c>
      <c r="D9">
        <v>1.1192</v>
      </c>
      <c r="E9">
        <v>5.3499999999999999E-2</v>
      </c>
    </row>
    <row r="10" spans="1:5" x14ac:dyDescent="0.2">
      <c r="A10" t="s">
        <v>17</v>
      </c>
      <c r="D10">
        <v>2.7764000000000002</v>
      </c>
      <c r="E10">
        <v>0.12740000000000001</v>
      </c>
    </row>
    <row r="11" spans="1:5" x14ac:dyDescent="0.2">
      <c r="A11" t="s">
        <v>18</v>
      </c>
      <c r="D11">
        <v>6.0614999999999997</v>
      </c>
      <c r="E11">
        <v>0.24970000000000001</v>
      </c>
    </row>
    <row r="12" spans="1:5" x14ac:dyDescent="0.2">
      <c r="A12" t="s">
        <v>19</v>
      </c>
      <c r="D12">
        <v>8.5317000000000007</v>
      </c>
      <c r="E12">
        <v>0.37140000000000001</v>
      </c>
    </row>
    <row r="13" spans="1:5" x14ac:dyDescent="0.2">
      <c r="A13" t="s">
        <v>20</v>
      </c>
      <c r="D13">
        <v>10.769</v>
      </c>
      <c r="E13">
        <v>0.51190000000000002</v>
      </c>
    </row>
    <row r="14" spans="1:5" x14ac:dyDescent="0.2">
      <c r="A14" t="s">
        <v>21</v>
      </c>
      <c r="D14">
        <v>20.744599999999998</v>
      </c>
      <c r="E14">
        <v>1.0346</v>
      </c>
    </row>
    <row r="15" spans="1:5" x14ac:dyDescent="0.2">
      <c r="A15" t="s">
        <v>22</v>
      </c>
      <c r="D15">
        <v>27.819700000000001</v>
      </c>
      <c r="E15">
        <v>1.2721</v>
      </c>
    </row>
    <row r="16" spans="1:5" x14ac:dyDescent="0.2">
      <c r="A16" t="s">
        <v>23</v>
      </c>
      <c r="D16">
        <v>58.641100000000002</v>
      </c>
      <c r="E16">
        <v>2.7303000000000002</v>
      </c>
    </row>
    <row r="17" spans="1:5" x14ac:dyDescent="0.2">
      <c r="A17" t="s">
        <v>24</v>
      </c>
      <c r="D17">
        <v>89.284899999999993</v>
      </c>
      <c r="E17">
        <v>4.4786999999999999</v>
      </c>
    </row>
    <row r="18" spans="1:5" x14ac:dyDescent="0.2">
      <c r="A18" t="s">
        <v>25</v>
      </c>
      <c r="D18">
        <v>96.636399999999995</v>
      </c>
      <c r="E18">
        <v>4.9489000000000001</v>
      </c>
    </row>
    <row r="19" spans="1:5" x14ac:dyDescent="0.2">
      <c r="A19" t="s">
        <v>12</v>
      </c>
      <c r="D19" t="s">
        <v>11</v>
      </c>
      <c r="E19" t="s">
        <v>11</v>
      </c>
    </row>
    <row r="20" spans="1:5" x14ac:dyDescent="0.2">
      <c r="A20" t="s">
        <v>26</v>
      </c>
      <c r="B20" t="s">
        <v>27</v>
      </c>
      <c r="C20" t="s">
        <v>28</v>
      </c>
      <c r="D20">
        <v>4.0095000000000001</v>
      </c>
      <c r="E20">
        <v>0.31559999999999999</v>
      </c>
    </row>
    <row r="21" spans="1:5" x14ac:dyDescent="0.2">
      <c r="A21" t="s">
        <v>29</v>
      </c>
      <c r="B21" t="s">
        <v>30</v>
      </c>
      <c r="C21" t="s">
        <v>31</v>
      </c>
      <c r="D21">
        <v>10.273400000000001</v>
      </c>
      <c r="E21">
        <v>1.9049</v>
      </c>
    </row>
    <row r="22" spans="1:5" x14ac:dyDescent="0.2">
      <c r="A22" t="s">
        <v>32</v>
      </c>
      <c r="B22" t="s">
        <v>33</v>
      </c>
      <c r="C22" t="s">
        <v>31</v>
      </c>
      <c r="D22">
        <v>29.525700000000001</v>
      </c>
      <c r="E22">
        <v>4.6852999999999998</v>
      </c>
    </row>
    <row r="23" spans="1:5" x14ac:dyDescent="0.2">
      <c r="A23" t="s">
        <v>12</v>
      </c>
      <c r="D23" t="s">
        <v>11</v>
      </c>
      <c r="E23" t="s">
        <v>11</v>
      </c>
    </row>
    <row r="24" spans="1:5" x14ac:dyDescent="0.2">
      <c r="A24" t="s">
        <v>34</v>
      </c>
      <c r="B24" t="s">
        <v>35</v>
      </c>
      <c r="C24" t="s">
        <v>36</v>
      </c>
      <c r="D24">
        <v>6.3E-3</v>
      </c>
      <c r="E24">
        <v>2.3999999999999998E-3</v>
      </c>
    </row>
    <row r="25" spans="1:5" x14ac:dyDescent="0.2">
      <c r="A25" t="s">
        <v>37</v>
      </c>
      <c r="B25" t="s">
        <v>38</v>
      </c>
      <c r="C25" t="s">
        <v>36</v>
      </c>
      <c r="D25">
        <v>8.0999999999999996E-3</v>
      </c>
      <c r="E25">
        <v>3.0000000000000001E-3</v>
      </c>
    </row>
    <row r="26" spans="1:5" x14ac:dyDescent="0.2">
      <c r="A26" t="s">
        <v>39</v>
      </c>
      <c r="B26" t="s">
        <v>40</v>
      </c>
      <c r="C26" t="s">
        <v>41</v>
      </c>
      <c r="D26">
        <v>5.7999999999999996E-3</v>
      </c>
      <c r="E26">
        <v>3.5999999999999999E-3</v>
      </c>
    </row>
    <row r="27" spans="1:5" x14ac:dyDescent="0.2">
      <c r="A27" t="s">
        <v>12</v>
      </c>
      <c r="D27" t="s">
        <v>11</v>
      </c>
      <c r="E27" t="s">
        <v>11</v>
      </c>
    </row>
    <row r="28" spans="1:5" x14ac:dyDescent="0.2">
      <c r="B28">
        <v>200</v>
      </c>
      <c r="C28" t="s">
        <v>42</v>
      </c>
      <c r="D28">
        <v>16.704999999999998</v>
      </c>
      <c r="E28">
        <v>3.9346999999999999</v>
      </c>
    </row>
    <row r="29" spans="1:5" x14ac:dyDescent="0.2">
      <c r="B29">
        <v>200</v>
      </c>
      <c r="C29" t="s">
        <v>42</v>
      </c>
      <c r="D29">
        <v>7.2935999999999996</v>
      </c>
      <c r="E29">
        <v>1.2927999999999999</v>
      </c>
    </row>
    <row r="30" spans="1:5" x14ac:dyDescent="0.2">
      <c r="B30">
        <v>200</v>
      </c>
      <c r="C30" t="s">
        <v>42</v>
      </c>
      <c r="D30">
        <v>12.259</v>
      </c>
      <c r="E30">
        <v>2.6585999999999999</v>
      </c>
    </row>
    <row r="31" spans="1:5" x14ac:dyDescent="0.2">
      <c r="B31">
        <v>200</v>
      </c>
      <c r="C31" t="s">
        <v>42</v>
      </c>
      <c r="D31">
        <v>18.489000000000001</v>
      </c>
      <c r="E31">
        <v>2.6709999999999998</v>
      </c>
    </row>
    <row r="32" spans="1:5" x14ac:dyDescent="0.2">
      <c r="B32">
        <v>200</v>
      </c>
      <c r="C32" t="s">
        <v>42</v>
      </c>
      <c r="D32">
        <v>9.5488999999999997</v>
      </c>
      <c r="E32">
        <v>2.2692000000000001</v>
      </c>
    </row>
    <row r="33" spans="2:5" x14ac:dyDescent="0.2">
      <c r="B33">
        <v>200</v>
      </c>
      <c r="C33" t="s">
        <v>42</v>
      </c>
      <c r="D33">
        <v>27.646599999999999</v>
      </c>
      <c r="E33">
        <v>4.2234999999999996</v>
      </c>
    </row>
    <row r="34" spans="2:5" x14ac:dyDescent="0.2">
      <c r="B34">
        <v>200</v>
      </c>
      <c r="C34" t="s">
        <v>42</v>
      </c>
      <c r="D34">
        <v>13.0761</v>
      </c>
      <c r="E34">
        <v>1.8142</v>
      </c>
    </row>
    <row r="35" spans="2:5" x14ac:dyDescent="0.2">
      <c r="B35">
        <v>200</v>
      </c>
      <c r="C35" t="s">
        <v>42</v>
      </c>
      <c r="D35">
        <v>12.9495</v>
      </c>
      <c r="E35">
        <v>2.5209999999999999</v>
      </c>
    </row>
    <row r="36" spans="2:5" x14ac:dyDescent="0.2">
      <c r="B36">
        <v>200</v>
      </c>
      <c r="C36" t="s">
        <v>42</v>
      </c>
      <c r="D36">
        <v>22.4803</v>
      </c>
      <c r="E36">
        <v>3.5495999999999999</v>
      </c>
    </row>
    <row r="37" spans="2:5" x14ac:dyDescent="0.2">
      <c r="B37">
        <v>200</v>
      </c>
      <c r="C37" t="s">
        <v>42</v>
      </c>
      <c r="D37">
        <v>18.2851</v>
      </c>
      <c r="E37">
        <v>3.4672000000000001</v>
      </c>
    </row>
    <row r="38" spans="2:5" x14ac:dyDescent="0.2">
      <c r="B38">
        <v>200</v>
      </c>
      <c r="C38" t="s">
        <v>43</v>
      </c>
      <c r="D38">
        <v>14.541600000000001</v>
      </c>
      <c r="E38">
        <v>2.4460999999999999</v>
      </c>
    </row>
    <row r="39" spans="2:5" x14ac:dyDescent="0.2">
      <c r="B39">
        <v>160</v>
      </c>
      <c r="C39" t="s">
        <v>43</v>
      </c>
      <c r="D39">
        <v>11.605600000000001</v>
      </c>
      <c r="E39">
        <v>2.4802</v>
      </c>
    </row>
    <row r="40" spans="2:5" x14ac:dyDescent="0.2">
      <c r="B40">
        <v>200</v>
      </c>
      <c r="C40" t="s">
        <v>43</v>
      </c>
      <c r="D40">
        <v>11.446999999999999</v>
      </c>
      <c r="E40">
        <v>2.0684999999999998</v>
      </c>
    </row>
    <row r="41" spans="2:5" x14ac:dyDescent="0.2">
      <c r="B41">
        <v>200</v>
      </c>
      <c r="C41" t="s">
        <v>43</v>
      </c>
      <c r="D41">
        <v>11.845000000000001</v>
      </c>
      <c r="E41">
        <v>2.1676000000000002</v>
      </c>
    </row>
    <row r="42" spans="2:5" x14ac:dyDescent="0.2">
      <c r="B42">
        <v>200</v>
      </c>
      <c r="C42" t="s">
        <v>43</v>
      </c>
      <c r="D42">
        <v>13.2727</v>
      </c>
      <c r="E42">
        <v>2.9689000000000001</v>
      </c>
    </row>
    <row r="43" spans="2:5" x14ac:dyDescent="0.2">
      <c r="B43">
        <v>200</v>
      </c>
      <c r="C43" t="s">
        <v>43</v>
      </c>
      <c r="D43">
        <v>17.492000000000001</v>
      </c>
      <c r="E43">
        <v>2.6941999999999999</v>
      </c>
    </row>
    <row r="44" spans="2:5" x14ac:dyDescent="0.2">
      <c r="B44">
        <v>200</v>
      </c>
      <c r="C44" t="s">
        <v>43</v>
      </c>
      <c r="D44">
        <v>21.1692</v>
      </c>
      <c r="E44">
        <v>3.6436000000000002</v>
      </c>
    </row>
    <row r="45" spans="2:5" x14ac:dyDescent="0.2">
      <c r="B45">
        <v>200</v>
      </c>
      <c r="C45" t="s">
        <v>43</v>
      </c>
      <c r="D45">
        <v>8.9286999999999992</v>
      </c>
      <c r="E45">
        <v>2.1158999999999999</v>
      </c>
    </row>
    <row r="46" spans="2:5" x14ac:dyDescent="0.2">
      <c r="B46">
        <v>200</v>
      </c>
      <c r="C46" t="s">
        <v>43</v>
      </c>
      <c r="D46">
        <v>32.469099999999997</v>
      </c>
      <c r="E46">
        <v>3.7366999999999999</v>
      </c>
    </row>
    <row r="47" spans="2:5" x14ac:dyDescent="0.2">
      <c r="B47">
        <v>200</v>
      </c>
      <c r="C47" t="s">
        <v>43</v>
      </c>
      <c r="D47">
        <v>22.662099999999999</v>
      </c>
      <c r="E47">
        <v>2.8460000000000001</v>
      </c>
    </row>
    <row r="48" spans="2:5" x14ac:dyDescent="0.2">
      <c r="B48">
        <v>200</v>
      </c>
      <c r="C48" t="s">
        <v>43</v>
      </c>
      <c r="D48">
        <v>19.051100000000002</v>
      </c>
      <c r="E48">
        <v>3.8691</v>
      </c>
    </row>
    <row r="49" spans="2:5" x14ac:dyDescent="0.2">
      <c r="B49">
        <v>200</v>
      </c>
      <c r="C49" t="s">
        <v>43</v>
      </c>
      <c r="D49">
        <v>10.277100000000001</v>
      </c>
      <c r="E49">
        <v>3.5001000000000002</v>
      </c>
    </row>
    <row r="50" spans="2:5" x14ac:dyDescent="0.2">
      <c r="B50">
        <v>200</v>
      </c>
      <c r="C50" t="s">
        <v>43</v>
      </c>
      <c r="D50">
        <v>17.4998</v>
      </c>
      <c r="E50">
        <v>3.8170000000000002</v>
      </c>
    </row>
    <row r="51" spans="2:5" x14ac:dyDescent="0.2">
      <c r="B51">
        <v>200</v>
      </c>
      <c r="C51" t="s">
        <v>43</v>
      </c>
      <c r="D51">
        <v>33.908299999999997</v>
      </c>
      <c r="E51">
        <v>3.7545000000000002</v>
      </c>
    </row>
    <row r="52" spans="2:5" x14ac:dyDescent="0.2">
      <c r="B52">
        <v>200</v>
      </c>
      <c r="C52" t="s">
        <v>43</v>
      </c>
      <c r="D52">
        <v>11.0943</v>
      </c>
      <c r="E52">
        <v>3.0899000000000001</v>
      </c>
    </row>
    <row r="53" spans="2:5" x14ac:dyDescent="0.2">
      <c r="B53">
        <v>200</v>
      </c>
      <c r="C53" t="s">
        <v>43</v>
      </c>
      <c r="D53">
        <v>13.634399999999999</v>
      </c>
      <c r="E53">
        <v>1.9705999999999999</v>
      </c>
    </row>
    <row r="54" spans="2:5" x14ac:dyDescent="0.2">
      <c r="B54">
        <v>200</v>
      </c>
      <c r="C54" t="s">
        <v>43</v>
      </c>
      <c r="D54">
        <v>16.6236</v>
      </c>
      <c r="E54">
        <v>2.5977999999999999</v>
      </c>
    </row>
    <row r="55" spans="2:5" x14ac:dyDescent="0.2">
      <c r="B55">
        <v>200</v>
      </c>
      <c r="C55" t="s">
        <v>43</v>
      </c>
      <c r="D55">
        <v>12.620699999999999</v>
      </c>
      <c r="E55">
        <v>2.3451</v>
      </c>
    </row>
    <row r="56" spans="2:5" x14ac:dyDescent="0.2">
      <c r="B56">
        <v>200</v>
      </c>
      <c r="C56" t="s">
        <v>43</v>
      </c>
      <c r="D56">
        <v>19.521999999999998</v>
      </c>
      <c r="E56">
        <v>2.5718999999999999</v>
      </c>
    </row>
    <row r="57" spans="2:5" x14ac:dyDescent="0.2">
      <c r="B57">
        <v>200</v>
      </c>
      <c r="C57" t="s">
        <v>43</v>
      </c>
      <c r="D57">
        <v>17.506499999999999</v>
      </c>
      <c r="E57">
        <v>3.7088999999999999</v>
      </c>
    </row>
    <row r="58" spans="2:5" x14ac:dyDescent="0.2">
      <c r="B58">
        <v>200</v>
      </c>
      <c r="C58" t="s">
        <v>44</v>
      </c>
      <c r="D58">
        <v>13.7616</v>
      </c>
      <c r="E58">
        <v>3.3424</v>
      </c>
    </row>
    <row r="59" spans="2:5" x14ac:dyDescent="0.2">
      <c r="B59">
        <v>200</v>
      </c>
      <c r="C59" t="s">
        <v>44</v>
      </c>
      <c r="D59">
        <v>14.914199999999999</v>
      </c>
      <c r="E59">
        <v>1.9995000000000001</v>
      </c>
    </row>
    <row r="60" spans="2:5" x14ac:dyDescent="0.2">
      <c r="B60">
        <v>200</v>
      </c>
      <c r="C60" t="s">
        <v>44</v>
      </c>
      <c r="D60">
        <v>26.346800000000002</v>
      </c>
      <c r="E60">
        <v>2.9358</v>
      </c>
    </row>
    <row r="61" spans="2:5" x14ac:dyDescent="0.2">
      <c r="B61">
        <v>200</v>
      </c>
      <c r="C61" t="s">
        <v>44</v>
      </c>
      <c r="D61">
        <v>14.0687</v>
      </c>
      <c r="E61">
        <v>2.7521</v>
      </c>
    </row>
    <row r="62" spans="2:5" x14ac:dyDescent="0.2">
      <c r="B62">
        <v>200</v>
      </c>
      <c r="C62" t="s">
        <v>44</v>
      </c>
      <c r="D62">
        <v>19.3721</v>
      </c>
      <c r="E62">
        <v>4.8789999999999996</v>
      </c>
    </row>
    <row r="63" spans="2:5" x14ac:dyDescent="0.2">
      <c r="B63">
        <v>200</v>
      </c>
      <c r="C63" t="s">
        <v>44</v>
      </c>
      <c r="D63">
        <v>19.717300000000002</v>
      </c>
      <c r="E63">
        <v>3.5320999999999998</v>
      </c>
    </row>
    <row r="64" spans="2:5" x14ac:dyDescent="0.2">
      <c r="B64">
        <v>200</v>
      </c>
      <c r="C64" t="s">
        <v>44</v>
      </c>
      <c r="D64">
        <v>11.3765</v>
      </c>
      <c r="E64">
        <v>2.5206</v>
      </c>
    </row>
    <row r="65" spans="2:5" x14ac:dyDescent="0.2">
      <c r="B65">
        <v>200</v>
      </c>
      <c r="C65" t="s">
        <v>45</v>
      </c>
      <c r="D65">
        <v>21.2531</v>
      </c>
      <c r="E65">
        <v>3.7202999999999999</v>
      </c>
    </row>
    <row r="66" spans="2:5" x14ac:dyDescent="0.2">
      <c r="B66">
        <v>200</v>
      </c>
      <c r="C66" t="s">
        <v>45</v>
      </c>
      <c r="D66">
        <v>14.398099999999999</v>
      </c>
      <c r="E66">
        <v>2.677</v>
      </c>
    </row>
    <row r="67" spans="2:5" x14ac:dyDescent="0.2">
      <c r="B67">
        <v>200</v>
      </c>
      <c r="C67" t="s">
        <v>45</v>
      </c>
      <c r="D67">
        <v>11.7987</v>
      </c>
      <c r="E67">
        <v>3.2496999999999998</v>
      </c>
    </row>
    <row r="68" spans="2:5" x14ac:dyDescent="0.2">
      <c r="B68">
        <v>200</v>
      </c>
      <c r="C68" t="s">
        <v>45</v>
      </c>
      <c r="D68">
        <v>21.242100000000001</v>
      </c>
      <c r="E68">
        <v>3.3963000000000001</v>
      </c>
    </row>
    <row r="69" spans="2:5" x14ac:dyDescent="0.2">
      <c r="B69">
        <v>200</v>
      </c>
      <c r="C69" t="s">
        <v>45</v>
      </c>
      <c r="D69">
        <v>21.002300000000002</v>
      </c>
      <c r="E69">
        <v>3.7035999999999998</v>
      </c>
    </row>
    <row r="70" spans="2:5" x14ac:dyDescent="0.2">
      <c r="B70">
        <v>200</v>
      </c>
      <c r="C70" t="s">
        <v>45</v>
      </c>
      <c r="D70">
        <v>20.513999999999999</v>
      </c>
      <c r="E70">
        <v>4.6074999999999999</v>
      </c>
    </row>
    <row r="71" spans="2:5" x14ac:dyDescent="0.2">
      <c r="B71">
        <v>200</v>
      </c>
      <c r="C71" t="s">
        <v>45</v>
      </c>
      <c r="D71">
        <v>30.9313</v>
      </c>
      <c r="E71">
        <v>4.0643000000000002</v>
      </c>
    </row>
    <row r="72" spans="2:5" x14ac:dyDescent="0.2">
      <c r="B72">
        <v>200</v>
      </c>
      <c r="C72" t="s">
        <v>45</v>
      </c>
      <c r="D72">
        <v>18.358499999999999</v>
      </c>
      <c r="E72">
        <v>3.5495000000000001</v>
      </c>
    </row>
    <row r="73" spans="2:5" x14ac:dyDescent="0.2">
      <c r="B73">
        <v>200</v>
      </c>
      <c r="C73" t="s">
        <v>45</v>
      </c>
      <c r="D73">
        <v>29.163</v>
      </c>
      <c r="E73">
        <v>4.2149999999999999</v>
      </c>
    </row>
    <row r="74" spans="2:5" x14ac:dyDescent="0.2">
      <c r="B74">
        <v>200</v>
      </c>
      <c r="C74" t="s">
        <v>45</v>
      </c>
      <c r="D74">
        <v>19.709800000000001</v>
      </c>
      <c r="E74">
        <v>3.6482999999999999</v>
      </c>
    </row>
    <row r="75" spans="2:5" x14ac:dyDescent="0.2">
      <c r="B75">
        <v>200</v>
      </c>
      <c r="C75" t="s">
        <v>45</v>
      </c>
      <c r="D75">
        <v>8.4329999999999998</v>
      </c>
      <c r="E75">
        <v>1.4095</v>
      </c>
    </row>
    <row r="76" spans="2:5" x14ac:dyDescent="0.2">
      <c r="B76">
        <v>200</v>
      </c>
      <c r="C76" t="s">
        <v>45</v>
      </c>
      <c r="D76">
        <v>14.9297</v>
      </c>
      <c r="E76">
        <v>3.5777999999999999</v>
      </c>
    </row>
    <row r="77" spans="2:5" x14ac:dyDescent="0.2">
      <c r="B77">
        <v>200</v>
      </c>
      <c r="C77" t="s">
        <v>45</v>
      </c>
      <c r="D77">
        <v>11.049099999999999</v>
      </c>
      <c r="E77">
        <v>2.2896999999999998</v>
      </c>
    </row>
    <row r="78" spans="2:5" x14ac:dyDescent="0.2">
      <c r="B78">
        <v>200</v>
      </c>
      <c r="C78" t="s">
        <v>45</v>
      </c>
      <c r="D78">
        <v>15.757099999999999</v>
      </c>
      <c r="E78">
        <v>3.1858</v>
      </c>
    </row>
    <row r="79" spans="2:5" x14ac:dyDescent="0.2">
      <c r="B79">
        <v>200</v>
      </c>
      <c r="C79" t="s">
        <v>46</v>
      </c>
      <c r="D79">
        <v>17.9924</v>
      </c>
      <c r="E79">
        <v>3.1086999999999998</v>
      </c>
    </row>
    <row r="80" spans="2:5" x14ac:dyDescent="0.2">
      <c r="B80">
        <v>200</v>
      </c>
      <c r="C80" t="s">
        <v>46</v>
      </c>
      <c r="D80">
        <v>21.191299999999998</v>
      </c>
      <c r="E80">
        <v>2.0169999999999999</v>
      </c>
    </row>
    <row r="81" spans="2:5" x14ac:dyDescent="0.2">
      <c r="B81">
        <v>200</v>
      </c>
      <c r="C81" t="s">
        <v>46</v>
      </c>
      <c r="D81">
        <v>12.214</v>
      </c>
      <c r="E81">
        <v>2.6023999999999998</v>
      </c>
    </row>
    <row r="82" spans="2:5" x14ac:dyDescent="0.2">
      <c r="B82">
        <v>200</v>
      </c>
      <c r="C82" t="s">
        <v>46</v>
      </c>
      <c r="D82">
        <v>26.0166</v>
      </c>
      <c r="E82">
        <v>3.1171000000000002</v>
      </c>
    </row>
    <row r="83" spans="2:5" x14ac:dyDescent="0.2">
      <c r="B83">
        <v>200</v>
      </c>
      <c r="C83" t="s">
        <v>46</v>
      </c>
      <c r="D83">
        <v>9.5578000000000003</v>
      </c>
      <c r="E83">
        <v>2.395</v>
      </c>
    </row>
    <row r="84" spans="2:5" x14ac:dyDescent="0.2">
      <c r="B84">
        <v>200</v>
      </c>
      <c r="C84" t="s">
        <v>46</v>
      </c>
      <c r="D84">
        <v>21.616800000000001</v>
      </c>
      <c r="E84">
        <v>4.3281999999999998</v>
      </c>
    </row>
    <row r="85" spans="2:5" x14ac:dyDescent="0.2">
      <c r="B85">
        <v>200</v>
      </c>
      <c r="C85" t="s">
        <v>46</v>
      </c>
      <c r="D85">
        <v>20.198899999999998</v>
      </c>
      <c r="E85">
        <v>2.2605</v>
      </c>
    </row>
    <row r="86" spans="2:5" x14ac:dyDescent="0.2">
      <c r="B86">
        <v>200</v>
      </c>
      <c r="C86" t="s">
        <v>46</v>
      </c>
      <c r="D86">
        <v>37.285899999999998</v>
      </c>
      <c r="E86">
        <v>2.8915999999999999</v>
      </c>
    </row>
    <row r="87" spans="2:5" x14ac:dyDescent="0.2">
      <c r="B87">
        <v>200</v>
      </c>
      <c r="C87" t="s">
        <v>46</v>
      </c>
      <c r="D87">
        <v>28.582599999999999</v>
      </c>
      <c r="E87">
        <v>3.8902000000000001</v>
      </c>
    </row>
    <row r="88" spans="2:5" x14ac:dyDescent="0.2">
      <c r="B88">
        <v>200</v>
      </c>
      <c r="C88" t="s">
        <v>46</v>
      </c>
      <c r="D88">
        <v>13.967599999999999</v>
      </c>
      <c r="E88">
        <v>3.0371000000000001</v>
      </c>
    </row>
    <row r="89" spans="2:5" x14ac:dyDescent="0.2">
      <c r="B89">
        <v>200</v>
      </c>
      <c r="C89" t="s">
        <v>47</v>
      </c>
      <c r="D89">
        <v>20.278099999999998</v>
      </c>
      <c r="E89">
        <v>3.8662999999999998</v>
      </c>
    </row>
    <row r="90" spans="2:5" x14ac:dyDescent="0.2">
      <c r="B90">
        <v>200</v>
      </c>
      <c r="C90" t="s">
        <v>47</v>
      </c>
      <c r="D90">
        <v>23.747299999999999</v>
      </c>
      <c r="E90">
        <v>3.4483999999999999</v>
      </c>
    </row>
    <row r="91" spans="2:5" x14ac:dyDescent="0.2">
      <c r="B91">
        <v>200</v>
      </c>
      <c r="C91" t="s">
        <v>47</v>
      </c>
      <c r="D91">
        <v>14.0039</v>
      </c>
      <c r="E91">
        <v>2.6316999999999999</v>
      </c>
    </row>
    <row r="92" spans="2:5" x14ac:dyDescent="0.2">
      <c r="B92">
        <v>200</v>
      </c>
      <c r="C92" t="s">
        <v>47</v>
      </c>
      <c r="D92">
        <v>22.178599999999999</v>
      </c>
      <c r="E92">
        <v>3.5358000000000001</v>
      </c>
    </row>
    <row r="93" spans="2:5" x14ac:dyDescent="0.2">
      <c r="B93">
        <v>200</v>
      </c>
      <c r="C93" t="s">
        <v>47</v>
      </c>
      <c r="D93">
        <v>17.502700000000001</v>
      </c>
      <c r="E93">
        <v>3.1314000000000002</v>
      </c>
    </row>
    <row r="94" spans="2:5" x14ac:dyDescent="0.2">
      <c r="B94">
        <v>200</v>
      </c>
      <c r="C94" t="s">
        <v>47</v>
      </c>
      <c r="D94">
        <v>26.643999999999998</v>
      </c>
      <c r="E94">
        <v>4.3852000000000002</v>
      </c>
    </row>
    <row r="95" spans="2:5" x14ac:dyDescent="0.2">
      <c r="B95">
        <v>200</v>
      </c>
      <c r="C95" t="s">
        <v>47</v>
      </c>
      <c r="D95">
        <v>18.772600000000001</v>
      </c>
      <c r="E95">
        <v>3.5912999999999999</v>
      </c>
    </row>
    <row r="96" spans="2:5" x14ac:dyDescent="0.2">
      <c r="B96">
        <v>200</v>
      </c>
      <c r="C96" t="s">
        <v>47</v>
      </c>
      <c r="D96">
        <v>19.558</v>
      </c>
      <c r="E96">
        <v>4.2241999999999997</v>
      </c>
    </row>
    <row r="97" spans="2:5" x14ac:dyDescent="0.2">
      <c r="B97">
        <v>200</v>
      </c>
      <c r="C97" t="s">
        <v>47</v>
      </c>
      <c r="D97">
        <v>24.925699999999999</v>
      </c>
      <c r="E97">
        <v>3.9622999999999999</v>
      </c>
    </row>
    <row r="98" spans="2:5" x14ac:dyDescent="0.2">
      <c r="B98">
        <v>200</v>
      </c>
      <c r="C98" t="s">
        <v>47</v>
      </c>
      <c r="D98">
        <v>13.154</v>
      </c>
      <c r="E98">
        <v>2.8313000000000001</v>
      </c>
    </row>
    <row r="99" spans="2:5" x14ac:dyDescent="0.2">
      <c r="B99">
        <v>200</v>
      </c>
      <c r="C99" t="s">
        <v>47</v>
      </c>
      <c r="D99">
        <v>26.401800000000001</v>
      </c>
      <c r="E99">
        <v>3.42</v>
      </c>
    </row>
    <row r="100" spans="2:5" x14ac:dyDescent="0.2">
      <c r="B100">
        <v>200</v>
      </c>
      <c r="C100" t="s">
        <v>47</v>
      </c>
      <c r="D100">
        <v>18.978000000000002</v>
      </c>
      <c r="E100">
        <v>3.9201000000000001</v>
      </c>
    </row>
    <row r="101" spans="2:5" x14ac:dyDescent="0.2">
      <c r="B101">
        <v>200</v>
      </c>
      <c r="D101" t="s">
        <v>11</v>
      </c>
      <c r="E101" t="s">
        <v>11</v>
      </c>
    </row>
    <row r="102" spans="2:5" x14ac:dyDescent="0.2">
      <c r="B102">
        <v>200</v>
      </c>
      <c r="C102" t="s">
        <v>47</v>
      </c>
      <c r="D102">
        <v>6.0037000000000003</v>
      </c>
      <c r="E102">
        <v>1.0768</v>
      </c>
    </row>
    <row r="103" spans="2:5" x14ac:dyDescent="0.2">
      <c r="B103">
        <v>200</v>
      </c>
      <c r="C103" t="s">
        <v>47</v>
      </c>
      <c r="D103">
        <v>21.652699999999999</v>
      </c>
      <c r="E103">
        <v>3.5367000000000002</v>
      </c>
    </row>
    <row r="104" spans="2:5" x14ac:dyDescent="0.2">
      <c r="B104">
        <v>200</v>
      </c>
      <c r="C104" t="s">
        <v>47</v>
      </c>
      <c r="D104">
        <v>21.207999999999998</v>
      </c>
      <c r="E104">
        <v>2.7602000000000002</v>
      </c>
    </row>
    <row r="105" spans="2:5" x14ac:dyDescent="0.2">
      <c r="B105">
        <v>200</v>
      </c>
      <c r="C105" t="s">
        <v>47</v>
      </c>
      <c r="D105">
        <v>8.8907000000000007</v>
      </c>
      <c r="E105">
        <v>1.6426000000000001</v>
      </c>
    </row>
    <row r="106" spans="2:5" x14ac:dyDescent="0.2">
      <c r="B106">
        <v>200</v>
      </c>
      <c r="C106" t="s">
        <v>47</v>
      </c>
      <c r="D106">
        <v>39.874899999999997</v>
      </c>
      <c r="E106">
        <v>2.7673999999999999</v>
      </c>
    </row>
    <row r="107" spans="2:5" x14ac:dyDescent="0.2">
      <c r="B107">
        <v>150</v>
      </c>
      <c r="C107" t="s">
        <v>47</v>
      </c>
      <c r="D107">
        <v>22.393599999999999</v>
      </c>
      <c r="E107">
        <v>3.4283999999999999</v>
      </c>
    </row>
    <row r="108" spans="2:5" x14ac:dyDescent="0.2">
      <c r="B108">
        <v>200</v>
      </c>
      <c r="C108" t="s">
        <v>47</v>
      </c>
      <c r="D108">
        <v>17.385000000000002</v>
      </c>
      <c r="E108">
        <v>2.9588000000000001</v>
      </c>
    </row>
    <row r="109" spans="2:5" x14ac:dyDescent="0.2">
      <c r="B109">
        <v>200</v>
      </c>
      <c r="C109" t="s">
        <v>47</v>
      </c>
      <c r="D109">
        <v>23.989599999999999</v>
      </c>
      <c r="E109">
        <v>4.5225</v>
      </c>
    </row>
    <row r="110" spans="2:5" x14ac:dyDescent="0.2">
      <c r="B110">
        <v>200</v>
      </c>
      <c r="C110" t="s">
        <v>43</v>
      </c>
      <c r="D110">
        <v>13.1471</v>
      </c>
      <c r="E110">
        <v>3.0998999999999999</v>
      </c>
    </row>
    <row r="111" spans="2:5" x14ac:dyDescent="0.2">
      <c r="B111">
        <v>200</v>
      </c>
      <c r="C111" t="s">
        <v>43</v>
      </c>
      <c r="D111">
        <v>30.396799999999999</v>
      </c>
      <c r="E111">
        <v>4.2005999999999997</v>
      </c>
    </row>
    <row r="112" spans="2:5" x14ac:dyDescent="0.2">
      <c r="B112">
        <v>200</v>
      </c>
      <c r="C112" t="s">
        <v>45</v>
      </c>
      <c r="D112">
        <v>14.571899999999999</v>
      </c>
      <c r="E112">
        <v>3.4573999999999998</v>
      </c>
    </row>
    <row r="113" spans="1:5" x14ac:dyDescent="0.2">
      <c r="B113">
        <v>200</v>
      </c>
      <c r="C113" t="s">
        <v>45</v>
      </c>
      <c r="D113">
        <v>26.168299999999999</v>
      </c>
      <c r="E113">
        <v>3.7625000000000002</v>
      </c>
    </row>
    <row r="114" spans="1:5" x14ac:dyDescent="0.2">
      <c r="B114">
        <v>200</v>
      </c>
      <c r="C114" t="s">
        <v>47</v>
      </c>
      <c r="D114">
        <v>27.685700000000001</v>
      </c>
      <c r="E114">
        <v>3.3717000000000001</v>
      </c>
    </row>
    <row r="115" spans="1:5" x14ac:dyDescent="0.2">
      <c r="B115">
        <v>200</v>
      </c>
      <c r="C115" t="s">
        <v>47</v>
      </c>
      <c r="D115">
        <v>21.180199999999999</v>
      </c>
      <c r="E115">
        <v>2.7776000000000001</v>
      </c>
    </row>
    <row r="116" spans="1:5" x14ac:dyDescent="0.2">
      <c r="A116" t="s">
        <v>10</v>
      </c>
      <c r="D116" t="s">
        <v>11</v>
      </c>
      <c r="E116" t="s">
        <v>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554F-4F7B-4EF2-B8A7-984354312FF5}">
  <dimension ref="A1:E59"/>
  <sheetViews>
    <sheetView workbookViewId="0">
      <selection activeCell="L15" sqref="L15"/>
    </sheetView>
  </sheetViews>
  <sheetFormatPr baseColWidth="10" defaultColWidth="8.83203125" defaultRowHeight="15" x14ac:dyDescent="0.2"/>
  <cols>
    <col min="1" max="1" width="17.33203125" customWidth="1"/>
    <col min="2" max="2" width="11.5" customWidth="1"/>
  </cols>
  <sheetData>
    <row r="1" spans="1:5" x14ac:dyDescent="0.2">
      <c r="A1" s="1" t="s">
        <v>57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4</v>
      </c>
      <c r="E3" s="1" t="s">
        <v>3</v>
      </c>
    </row>
    <row r="4" spans="1:5" x14ac:dyDescent="0.2">
      <c r="A4" t="s">
        <v>12</v>
      </c>
      <c r="D4" t="s">
        <v>11</v>
      </c>
      <c r="E4" t="s">
        <v>11</v>
      </c>
    </row>
    <row r="5" spans="1:5" x14ac:dyDescent="0.2">
      <c r="A5" t="s">
        <v>13</v>
      </c>
      <c r="D5" t="s">
        <v>14</v>
      </c>
      <c r="E5" t="s">
        <v>14</v>
      </c>
    </row>
    <row r="6" spans="1:5" x14ac:dyDescent="0.2">
      <c r="A6" t="s">
        <v>15</v>
      </c>
      <c r="D6">
        <v>2.8E-3</v>
      </c>
      <c r="E6">
        <v>5.74E-2</v>
      </c>
    </row>
    <row r="7" spans="1:5" x14ac:dyDescent="0.2">
      <c r="A7" t="s">
        <v>16</v>
      </c>
      <c r="D7">
        <v>6.4999999999999997E-3</v>
      </c>
      <c r="E7">
        <v>0.10299999999999999</v>
      </c>
    </row>
    <row r="8" spans="1:5" x14ac:dyDescent="0.2">
      <c r="A8" t="s">
        <v>17</v>
      </c>
      <c r="D8">
        <v>1.06E-2</v>
      </c>
      <c r="E8">
        <v>0.2356</v>
      </c>
    </row>
    <row r="9" spans="1:5" x14ac:dyDescent="0.2">
      <c r="A9" t="s">
        <v>18</v>
      </c>
      <c r="D9">
        <v>2.87E-2</v>
      </c>
      <c r="E9">
        <v>0.56100000000000005</v>
      </c>
    </row>
    <row r="10" spans="1:5" x14ac:dyDescent="0.2">
      <c r="A10" t="s">
        <v>19</v>
      </c>
      <c r="D10">
        <v>5.5E-2</v>
      </c>
      <c r="E10">
        <v>1.1633</v>
      </c>
    </row>
    <row r="11" spans="1:5" x14ac:dyDescent="0.2">
      <c r="A11" t="s">
        <v>20</v>
      </c>
      <c r="D11">
        <v>0.106</v>
      </c>
      <c r="E11">
        <v>2.2225000000000001</v>
      </c>
    </row>
    <row r="12" spans="1:5" x14ac:dyDescent="0.2">
      <c r="A12" t="s">
        <v>21</v>
      </c>
      <c r="D12">
        <v>0.26500000000000001</v>
      </c>
      <c r="E12">
        <v>5.4219999999999997</v>
      </c>
    </row>
    <row r="13" spans="1:5" x14ac:dyDescent="0.2">
      <c r="A13" t="s">
        <v>22</v>
      </c>
      <c r="D13">
        <v>0.38990000000000002</v>
      </c>
      <c r="E13">
        <v>7.8414000000000001</v>
      </c>
    </row>
    <row r="14" spans="1:5" x14ac:dyDescent="0.2">
      <c r="A14" t="s">
        <v>23</v>
      </c>
      <c r="D14">
        <v>0.52200000000000002</v>
      </c>
      <c r="E14">
        <v>10.9055</v>
      </c>
    </row>
    <row r="15" spans="1:5" x14ac:dyDescent="0.2">
      <c r="A15" t="s">
        <v>24</v>
      </c>
      <c r="D15">
        <v>1.0952999999999999</v>
      </c>
      <c r="E15">
        <v>22.540600000000001</v>
      </c>
    </row>
    <row r="16" spans="1:5" x14ac:dyDescent="0.2">
      <c r="A16" t="s">
        <v>25</v>
      </c>
      <c r="D16">
        <v>1.3286</v>
      </c>
      <c r="E16">
        <v>26.6934</v>
      </c>
    </row>
    <row r="17" spans="1:5" x14ac:dyDescent="0.2">
      <c r="A17" t="s">
        <v>52</v>
      </c>
      <c r="D17">
        <v>2.2845</v>
      </c>
      <c r="E17">
        <v>46.727899999999998</v>
      </c>
    </row>
    <row r="18" spans="1:5" x14ac:dyDescent="0.2">
      <c r="A18" t="s">
        <v>53</v>
      </c>
      <c r="D18">
        <v>4.9292999999999996</v>
      </c>
      <c r="E18">
        <v>87.436800000000005</v>
      </c>
    </row>
    <row r="19" spans="1:5" x14ac:dyDescent="0.2">
      <c r="A19" t="s">
        <v>54</v>
      </c>
      <c r="D19">
        <v>9.4587000000000003</v>
      </c>
      <c r="E19">
        <v>166.56569999999999</v>
      </c>
    </row>
    <row r="20" spans="1:5" x14ac:dyDescent="0.2">
      <c r="A20" t="s">
        <v>55</v>
      </c>
      <c r="D20" t="s">
        <v>11</v>
      </c>
      <c r="E20" t="s">
        <v>11</v>
      </c>
    </row>
    <row r="21" spans="1:5" x14ac:dyDescent="0.2">
      <c r="A21" t="s">
        <v>26</v>
      </c>
      <c r="D21">
        <v>0.14829999999999999</v>
      </c>
      <c r="E21">
        <v>1.8177000000000001</v>
      </c>
    </row>
    <row r="22" spans="1:5" x14ac:dyDescent="0.2">
      <c r="A22" t="s">
        <v>29</v>
      </c>
      <c r="D22">
        <v>0.98360000000000003</v>
      </c>
      <c r="E22">
        <v>4.8708</v>
      </c>
    </row>
    <row r="23" spans="1:5" x14ac:dyDescent="0.2">
      <c r="A23" t="s">
        <v>32</v>
      </c>
      <c r="D23">
        <v>2.3250999999999999</v>
      </c>
      <c r="E23">
        <v>14.013400000000001</v>
      </c>
    </row>
    <row r="24" spans="1:5" x14ac:dyDescent="0.2">
      <c r="A24" t="s">
        <v>12</v>
      </c>
      <c r="D24" t="s">
        <v>11</v>
      </c>
      <c r="E24" t="s">
        <v>11</v>
      </c>
    </row>
    <row r="25" spans="1:5" x14ac:dyDescent="0.2">
      <c r="A25" t="s">
        <v>34</v>
      </c>
      <c r="D25" t="s">
        <v>14</v>
      </c>
      <c r="E25">
        <v>1.6999999999999999E-3</v>
      </c>
    </row>
    <row r="26" spans="1:5" x14ac:dyDescent="0.2">
      <c r="A26" t="s">
        <v>37</v>
      </c>
      <c r="D26">
        <v>1.8E-3</v>
      </c>
      <c r="E26">
        <v>2.8299999999999999E-2</v>
      </c>
    </row>
    <row r="27" spans="1:5" x14ac:dyDescent="0.2">
      <c r="A27" t="s">
        <v>39</v>
      </c>
      <c r="D27">
        <v>6.9999999999999999E-4</v>
      </c>
      <c r="E27">
        <v>6.9999999999999999E-4</v>
      </c>
    </row>
    <row r="28" spans="1:5" x14ac:dyDescent="0.2">
      <c r="B28">
        <v>10</v>
      </c>
      <c r="C28" t="s">
        <v>42</v>
      </c>
      <c r="D28">
        <v>0.16669999999999999</v>
      </c>
      <c r="E28">
        <v>2.2700000000000001E-2</v>
      </c>
    </row>
    <row r="29" spans="1:5" x14ac:dyDescent="0.2">
      <c r="B29">
        <v>10</v>
      </c>
      <c r="C29" t="s">
        <v>42</v>
      </c>
      <c r="D29">
        <v>0.30620000000000003</v>
      </c>
      <c r="E29">
        <v>3.73E-2</v>
      </c>
    </row>
    <row r="30" spans="1:5" x14ac:dyDescent="0.2">
      <c r="B30">
        <v>10</v>
      </c>
      <c r="C30" t="s">
        <v>42</v>
      </c>
      <c r="D30">
        <v>0.4662</v>
      </c>
      <c r="E30">
        <v>9.5899999999999999E-2</v>
      </c>
    </row>
    <row r="31" spans="1:5" x14ac:dyDescent="0.2">
      <c r="B31">
        <v>10</v>
      </c>
      <c r="C31" t="s">
        <v>42</v>
      </c>
      <c r="D31">
        <v>0.32200000000000001</v>
      </c>
      <c r="E31">
        <v>3.0700000000000002E-2</v>
      </c>
    </row>
    <row r="32" spans="1:5" x14ac:dyDescent="0.2">
      <c r="B32">
        <v>10</v>
      </c>
      <c r="C32" t="s">
        <v>42</v>
      </c>
      <c r="D32">
        <v>0.32840000000000003</v>
      </c>
      <c r="E32">
        <v>2.6599999999999999E-2</v>
      </c>
    </row>
    <row r="33" spans="2:5" x14ac:dyDescent="0.2">
      <c r="B33">
        <v>10</v>
      </c>
      <c r="C33" t="s">
        <v>42</v>
      </c>
      <c r="D33">
        <v>0.3926</v>
      </c>
      <c r="E33">
        <v>8.4199999999999997E-2</v>
      </c>
    </row>
    <row r="34" spans="2:5" x14ac:dyDescent="0.2">
      <c r="B34">
        <v>10</v>
      </c>
      <c r="C34" t="s">
        <v>42</v>
      </c>
      <c r="D34">
        <v>0.18770000000000001</v>
      </c>
      <c r="E34">
        <v>3.8199999999999998E-2</v>
      </c>
    </row>
    <row r="35" spans="2:5" x14ac:dyDescent="0.2">
      <c r="B35">
        <v>10</v>
      </c>
      <c r="C35" t="s">
        <v>42</v>
      </c>
      <c r="D35">
        <v>0.3931</v>
      </c>
      <c r="E35">
        <v>2.6100000000000002E-2</v>
      </c>
    </row>
    <row r="36" spans="2:5" x14ac:dyDescent="0.2">
      <c r="B36">
        <v>10</v>
      </c>
      <c r="C36" t="s">
        <v>43</v>
      </c>
      <c r="D36">
        <v>0.68820000000000003</v>
      </c>
      <c r="E36">
        <v>9.6600000000000005E-2</v>
      </c>
    </row>
    <row r="37" spans="2:5" x14ac:dyDescent="0.2">
      <c r="B37">
        <v>10</v>
      </c>
      <c r="C37" t="s">
        <v>43</v>
      </c>
      <c r="D37">
        <v>0.6502</v>
      </c>
      <c r="E37">
        <v>8.6099999999999996E-2</v>
      </c>
    </row>
    <row r="38" spans="2:5" x14ac:dyDescent="0.2">
      <c r="B38">
        <v>10</v>
      </c>
      <c r="C38" t="s">
        <v>43</v>
      </c>
      <c r="D38">
        <v>0.27889999999999998</v>
      </c>
      <c r="E38">
        <v>9.4799999999999995E-2</v>
      </c>
    </row>
    <row r="39" spans="2:5" x14ac:dyDescent="0.2">
      <c r="B39">
        <v>10</v>
      </c>
      <c r="C39" t="s">
        <v>43</v>
      </c>
      <c r="D39">
        <v>0.49869999999999998</v>
      </c>
      <c r="E39">
        <v>7.0099999999999996E-2</v>
      </c>
    </row>
    <row r="40" spans="2:5" x14ac:dyDescent="0.2">
      <c r="B40">
        <v>10</v>
      </c>
      <c r="C40" t="s">
        <v>43</v>
      </c>
      <c r="D40">
        <v>0.33289999999999997</v>
      </c>
      <c r="E40">
        <v>4.6199999999999998E-2</v>
      </c>
    </row>
    <row r="41" spans="2:5" x14ac:dyDescent="0.2">
      <c r="B41">
        <v>10</v>
      </c>
      <c r="C41" t="s">
        <v>44</v>
      </c>
      <c r="D41">
        <v>0.23530000000000001</v>
      </c>
      <c r="E41">
        <v>0.1157</v>
      </c>
    </row>
    <row r="42" spans="2:5" x14ac:dyDescent="0.2">
      <c r="B42">
        <v>10</v>
      </c>
      <c r="C42" t="s">
        <v>44</v>
      </c>
      <c r="D42">
        <v>0.82989999999999997</v>
      </c>
      <c r="E42">
        <v>5.1499999999999997E-2</v>
      </c>
    </row>
    <row r="43" spans="2:5" x14ac:dyDescent="0.2">
      <c r="B43">
        <v>10</v>
      </c>
      <c r="C43" t="s">
        <v>44</v>
      </c>
      <c r="D43">
        <v>1.0708</v>
      </c>
      <c r="E43">
        <v>4.7800000000000002E-2</v>
      </c>
    </row>
    <row r="44" spans="2:5" x14ac:dyDescent="0.2">
      <c r="B44">
        <v>10</v>
      </c>
      <c r="C44" t="s">
        <v>44</v>
      </c>
      <c r="D44">
        <v>0.84660000000000002</v>
      </c>
      <c r="E44">
        <v>4.2799999999999998E-2</v>
      </c>
    </row>
    <row r="45" spans="2:5" x14ac:dyDescent="0.2">
      <c r="B45">
        <v>10</v>
      </c>
      <c r="C45" t="s">
        <v>45</v>
      </c>
      <c r="D45">
        <v>1.1343000000000001</v>
      </c>
      <c r="E45">
        <v>4.0099999999999997E-2</v>
      </c>
    </row>
    <row r="46" spans="2:5" x14ac:dyDescent="0.2">
      <c r="B46">
        <v>10</v>
      </c>
      <c r="C46" t="s">
        <v>45</v>
      </c>
      <c r="D46">
        <v>0.42349999999999999</v>
      </c>
      <c r="E46">
        <v>0.1222</v>
      </c>
    </row>
    <row r="47" spans="2:5" x14ac:dyDescent="0.2">
      <c r="B47">
        <v>10</v>
      </c>
      <c r="C47" t="s">
        <v>45</v>
      </c>
      <c r="D47">
        <v>0.3377</v>
      </c>
      <c r="E47">
        <v>7.8399999999999997E-2</v>
      </c>
    </row>
    <row r="48" spans="2:5" x14ac:dyDescent="0.2">
      <c r="B48">
        <v>10</v>
      </c>
      <c r="C48" t="s">
        <v>45</v>
      </c>
      <c r="D48">
        <v>1.2864</v>
      </c>
      <c r="E48">
        <v>0.1255</v>
      </c>
    </row>
    <row r="49" spans="1:5" x14ac:dyDescent="0.2">
      <c r="B49">
        <v>5</v>
      </c>
      <c r="C49" t="s">
        <v>45</v>
      </c>
      <c r="D49">
        <v>0.1757</v>
      </c>
      <c r="E49">
        <v>3.8800000000000001E-2</v>
      </c>
    </row>
    <row r="50" spans="1:5" x14ac:dyDescent="0.2">
      <c r="B50">
        <v>10</v>
      </c>
      <c r="C50" t="s">
        <v>45</v>
      </c>
      <c r="D50">
        <v>0.96750000000000003</v>
      </c>
      <c r="E50">
        <v>3.8800000000000001E-2</v>
      </c>
    </row>
    <row r="51" spans="1:5" x14ac:dyDescent="0.2">
      <c r="B51">
        <v>10</v>
      </c>
      <c r="C51" t="s">
        <v>46</v>
      </c>
      <c r="D51">
        <v>0.17280000000000001</v>
      </c>
      <c r="E51">
        <v>0.17280000000000001</v>
      </c>
    </row>
    <row r="52" spans="1:5" x14ac:dyDescent="0.2">
      <c r="B52">
        <v>10</v>
      </c>
      <c r="C52" t="s">
        <v>46</v>
      </c>
      <c r="D52">
        <v>9.2999999999999999E-2</v>
      </c>
      <c r="E52">
        <v>7.1400000000000005E-2</v>
      </c>
    </row>
    <row r="53" spans="1:5" x14ac:dyDescent="0.2">
      <c r="B53">
        <v>10</v>
      </c>
      <c r="C53" t="s">
        <v>46</v>
      </c>
      <c r="D53">
        <v>0.34610000000000002</v>
      </c>
      <c r="E53">
        <v>9.8100000000000007E-2</v>
      </c>
    </row>
    <row r="54" spans="1:5" x14ac:dyDescent="0.2">
      <c r="B54">
        <v>10</v>
      </c>
      <c r="C54" t="s">
        <v>47</v>
      </c>
      <c r="D54">
        <v>0.17749999999999999</v>
      </c>
      <c r="E54">
        <v>0.10580000000000001</v>
      </c>
    </row>
    <row r="55" spans="1:5" x14ac:dyDescent="0.2">
      <c r="B55">
        <v>10</v>
      </c>
      <c r="C55" t="s">
        <v>47</v>
      </c>
      <c r="D55">
        <v>0.3735</v>
      </c>
      <c r="E55">
        <v>0.1699</v>
      </c>
    </row>
    <row r="56" spans="1:5" x14ac:dyDescent="0.2">
      <c r="B56">
        <v>10</v>
      </c>
      <c r="C56" t="s">
        <v>47</v>
      </c>
      <c r="D56">
        <v>9.5699999999999993E-2</v>
      </c>
      <c r="E56">
        <v>7.0999999999999994E-2</v>
      </c>
    </row>
    <row r="57" spans="1:5" x14ac:dyDescent="0.2">
      <c r="B57">
        <v>10</v>
      </c>
      <c r="C57" t="s">
        <v>47</v>
      </c>
      <c r="D57">
        <v>0.14410000000000001</v>
      </c>
      <c r="E57">
        <v>7.9000000000000001E-2</v>
      </c>
    </row>
    <row r="58" spans="1:5" x14ac:dyDescent="0.2">
      <c r="B58">
        <v>10</v>
      </c>
      <c r="C58" t="s">
        <v>47</v>
      </c>
      <c r="D58">
        <v>0.15479999999999999</v>
      </c>
      <c r="E58">
        <v>0.375</v>
      </c>
    </row>
    <row r="59" spans="1:5" x14ac:dyDescent="0.2">
      <c r="A59" t="s">
        <v>10</v>
      </c>
      <c r="D59" t="s">
        <v>11</v>
      </c>
      <c r="E59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B6046-6D51-42D7-AA55-01C8001F91AD}">
  <dimension ref="A1:AH223"/>
  <sheetViews>
    <sheetView topLeftCell="A24" workbookViewId="0">
      <selection activeCell="G178" sqref="G178"/>
    </sheetView>
  </sheetViews>
  <sheetFormatPr baseColWidth="10" defaultColWidth="8.83203125" defaultRowHeight="15" x14ac:dyDescent="0.2"/>
  <cols>
    <col min="2" max="2" width="16.5" customWidth="1"/>
  </cols>
  <sheetData>
    <row r="1" spans="1:5" x14ac:dyDescent="0.2">
      <c r="A1" s="1" t="s">
        <v>344</v>
      </c>
      <c r="B1" s="1"/>
      <c r="C1" s="1"/>
      <c r="D1" s="1"/>
      <c r="E1" s="1"/>
    </row>
    <row r="3" spans="1:5" x14ac:dyDescent="0.2">
      <c r="A3" t="s">
        <v>262</v>
      </c>
    </row>
    <row r="5" spans="1:5" x14ac:dyDescent="0.2">
      <c r="A5" t="s">
        <v>263</v>
      </c>
      <c r="B5">
        <v>305473</v>
      </c>
    </row>
    <row r="6" spans="1:5" x14ac:dyDescent="0.2">
      <c r="A6" t="s">
        <v>264</v>
      </c>
      <c r="B6" t="s">
        <v>265</v>
      </c>
    </row>
    <row r="7" spans="1:5" x14ac:dyDescent="0.2">
      <c r="A7" t="s">
        <v>266</v>
      </c>
      <c r="B7" t="s">
        <v>267</v>
      </c>
    </row>
    <row r="8" spans="1:5" x14ac:dyDescent="0.2">
      <c r="A8" t="s">
        <v>268</v>
      </c>
      <c r="B8" t="s">
        <v>269</v>
      </c>
    </row>
    <row r="9" spans="1:5" x14ac:dyDescent="0.2">
      <c r="A9" t="s">
        <v>270</v>
      </c>
      <c r="B9" t="s">
        <v>271</v>
      </c>
    </row>
    <row r="10" spans="1:5" x14ac:dyDescent="0.2">
      <c r="A10" t="s">
        <v>272</v>
      </c>
      <c r="B10" t="s">
        <v>273</v>
      </c>
    </row>
    <row r="11" spans="1:5" x14ac:dyDescent="0.2">
      <c r="A11" t="s">
        <v>274</v>
      </c>
      <c r="B11">
        <v>31855</v>
      </c>
    </row>
    <row r="12" spans="1:5" x14ac:dyDescent="0.2">
      <c r="A12" t="s">
        <v>275</v>
      </c>
      <c r="B12">
        <v>336858</v>
      </c>
    </row>
    <row r="13" spans="1:5" x14ac:dyDescent="0.2">
      <c r="A13" t="s">
        <v>276</v>
      </c>
      <c r="B13" t="s">
        <v>277</v>
      </c>
    </row>
    <row r="14" spans="1:5" x14ac:dyDescent="0.2">
      <c r="A14" t="s">
        <v>278</v>
      </c>
      <c r="B14" t="s">
        <v>279</v>
      </c>
    </row>
    <row r="15" spans="1:5" x14ac:dyDescent="0.2">
      <c r="A15" t="s">
        <v>280</v>
      </c>
    </row>
    <row r="16" spans="1:5" x14ac:dyDescent="0.2">
      <c r="A16" t="s">
        <v>281</v>
      </c>
      <c r="B16" t="s">
        <v>282</v>
      </c>
    </row>
    <row r="17" spans="1:32" x14ac:dyDescent="0.2">
      <c r="A17" t="s">
        <v>283</v>
      </c>
    </row>
    <row r="20" spans="1:32" x14ac:dyDescent="0.2">
      <c r="A20" t="s">
        <v>284</v>
      </c>
    </row>
    <row r="22" spans="1:32" x14ac:dyDescent="0.2">
      <c r="A22" t="s">
        <v>285</v>
      </c>
      <c r="B22" t="s">
        <v>0</v>
      </c>
      <c r="C22" t="s">
        <v>286</v>
      </c>
      <c r="D22" t="s">
        <v>286</v>
      </c>
      <c r="E22" t="s">
        <v>286</v>
      </c>
      <c r="F22" t="s">
        <v>286</v>
      </c>
      <c r="G22" t="s">
        <v>286</v>
      </c>
      <c r="H22" t="s">
        <v>287</v>
      </c>
      <c r="I22" t="s">
        <v>287</v>
      </c>
      <c r="J22" t="s">
        <v>287</v>
      </c>
      <c r="K22" t="s">
        <v>287</v>
      </c>
      <c r="L22" t="s">
        <v>287</v>
      </c>
      <c r="M22" t="s">
        <v>288</v>
      </c>
      <c r="N22" t="s">
        <v>288</v>
      </c>
      <c r="O22" t="s">
        <v>288</v>
      </c>
      <c r="P22" t="s">
        <v>288</v>
      </c>
      <c r="Q22" t="s">
        <v>288</v>
      </c>
      <c r="R22" t="s">
        <v>289</v>
      </c>
      <c r="S22" t="s">
        <v>289</v>
      </c>
      <c r="T22" t="s">
        <v>289</v>
      </c>
      <c r="U22" t="s">
        <v>289</v>
      </c>
      <c r="V22" t="s">
        <v>289</v>
      </c>
      <c r="W22" t="s">
        <v>290</v>
      </c>
      <c r="X22" t="s">
        <v>290</v>
      </c>
      <c r="Y22" t="s">
        <v>290</v>
      </c>
      <c r="Z22" t="s">
        <v>290</v>
      </c>
      <c r="AA22" t="s">
        <v>290</v>
      </c>
      <c r="AB22" t="s">
        <v>291</v>
      </c>
      <c r="AC22" t="s">
        <v>291</v>
      </c>
      <c r="AD22" t="s">
        <v>291</v>
      </c>
      <c r="AE22" t="s">
        <v>291</v>
      </c>
      <c r="AF22" t="s">
        <v>291</v>
      </c>
    </row>
    <row r="23" spans="1:32" x14ac:dyDescent="0.2">
      <c r="C23" t="s">
        <v>292</v>
      </c>
      <c r="D23" t="s">
        <v>293</v>
      </c>
      <c r="E23" t="s">
        <v>294</v>
      </c>
      <c r="F23" t="s">
        <v>295</v>
      </c>
      <c r="G23" t="s">
        <v>296</v>
      </c>
      <c r="H23" t="s">
        <v>292</v>
      </c>
      <c r="I23" t="s">
        <v>293</v>
      </c>
      <c r="J23" t="s">
        <v>294</v>
      </c>
      <c r="K23" t="s">
        <v>295</v>
      </c>
      <c r="L23" t="s">
        <v>296</v>
      </c>
      <c r="M23" t="s">
        <v>292</v>
      </c>
      <c r="N23" t="s">
        <v>293</v>
      </c>
      <c r="O23" t="s">
        <v>294</v>
      </c>
      <c r="P23" t="s">
        <v>295</v>
      </c>
      <c r="Q23" t="s">
        <v>296</v>
      </c>
      <c r="R23" t="s">
        <v>292</v>
      </c>
      <c r="S23" t="s">
        <v>293</v>
      </c>
      <c r="T23" t="s">
        <v>294</v>
      </c>
      <c r="U23" t="s">
        <v>295</v>
      </c>
      <c r="V23" t="s">
        <v>296</v>
      </c>
      <c r="W23" t="s">
        <v>292</v>
      </c>
      <c r="X23" t="s">
        <v>293</v>
      </c>
      <c r="Y23" t="s">
        <v>294</v>
      </c>
      <c r="Z23" t="s">
        <v>295</v>
      </c>
      <c r="AA23" t="s">
        <v>296</v>
      </c>
      <c r="AB23" t="s">
        <v>292</v>
      </c>
      <c r="AC23" t="s">
        <v>293</v>
      </c>
      <c r="AD23" t="s">
        <v>294</v>
      </c>
      <c r="AE23" t="s">
        <v>295</v>
      </c>
      <c r="AF23" t="s">
        <v>296</v>
      </c>
    </row>
    <row r="24" spans="1:32" x14ac:dyDescent="0.2">
      <c r="A24">
        <v>1</v>
      </c>
      <c r="B24" s="25" t="s">
        <v>297</v>
      </c>
      <c r="C24">
        <v>2</v>
      </c>
      <c r="D24">
        <v>0.23</v>
      </c>
      <c r="E24">
        <v>1.74</v>
      </c>
      <c r="F24">
        <v>1.53</v>
      </c>
      <c r="G24">
        <v>2.36</v>
      </c>
      <c r="H24">
        <v>2</v>
      </c>
      <c r="I24">
        <v>0.21</v>
      </c>
      <c r="J24">
        <v>2.2400000000000002</v>
      </c>
      <c r="K24" t="s">
        <v>298</v>
      </c>
      <c r="L24">
        <v>20.72</v>
      </c>
      <c r="M24">
        <v>2</v>
      </c>
      <c r="N24">
        <v>0.25</v>
      </c>
      <c r="O24">
        <v>1.74</v>
      </c>
      <c r="P24">
        <v>0.51400000000000001</v>
      </c>
      <c r="Q24">
        <v>2.0299999999999998</v>
      </c>
      <c r="R24">
        <v>2</v>
      </c>
      <c r="S24">
        <v>1.71</v>
      </c>
      <c r="T24">
        <v>3.31</v>
      </c>
      <c r="U24">
        <v>8.8800000000000008</v>
      </c>
      <c r="V24">
        <v>3.31</v>
      </c>
      <c r="W24">
        <v>2</v>
      </c>
      <c r="X24">
        <v>5.19</v>
      </c>
      <c r="Y24">
        <v>0.04</v>
      </c>
      <c r="Z24">
        <v>13.9</v>
      </c>
      <c r="AA24">
        <v>0.04</v>
      </c>
      <c r="AB24">
        <v>2</v>
      </c>
      <c r="AC24">
        <v>0.3</v>
      </c>
      <c r="AD24">
        <v>5.25</v>
      </c>
      <c r="AE24">
        <v>1.38</v>
      </c>
      <c r="AF24">
        <v>5.51</v>
      </c>
    </row>
    <row r="25" spans="1:32" x14ac:dyDescent="0.2">
      <c r="A25">
        <v>2</v>
      </c>
      <c r="B25" s="25" t="s">
        <v>297</v>
      </c>
      <c r="C25">
        <v>2</v>
      </c>
      <c r="D25">
        <v>0.34</v>
      </c>
      <c r="E25">
        <v>0.44</v>
      </c>
      <c r="F25">
        <v>2.56</v>
      </c>
      <c r="G25">
        <v>0.54</v>
      </c>
      <c r="H25">
        <v>2</v>
      </c>
      <c r="I25">
        <v>0.32</v>
      </c>
      <c r="J25">
        <v>6.6</v>
      </c>
      <c r="K25" t="s">
        <v>299</v>
      </c>
      <c r="L25">
        <v>15.12</v>
      </c>
      <c r="M25">
        <v>2</v>
      </c>
      <c r="N25">
        <v>0.43</v>
      </c>
      <c r="O25">
        <v>1.56</v>
      </c>
      <c r="P25">
        <v>0.93899999999999995</v>
      </c>
      <c r="Q25">
        <v>1.67</v>
      </c>
      <c r="R25">
        <v>2</v>
      </c>
      <c r="S25">
        <v>1.7</v>
      </c>
      <c r="T25">
        <v>1.83</v>
      </c>
      <c r="U25">
        <v>8.83</v>
      </c>
      <c r="V25">
        <v>1.83</v>
      </c>
      <c r="W25">
        <v>2</v>
      </c>
      <c r="X25">
        <v>6.32</v>
      </c>
      <c r="Y25">
        <v>1.89</v>
      </c>
      <c r="Z25">
        <v>16.899999999999999</v>
      </c>
      <c r="AA25">
        <v>1.87</v>
      </c>
      <c r="AB25">
        <v>2</v>
      </c>
      <c r="AC25">
        <v>0.39</v>
      </c>
      <c r="AD25">
        <v>1.77</v>
      </c>
      <c r="AE25">
        <v>1.81</v>
      </c>
      <c r="AF25">
        <v>1.82</v>
      </c>
    </row>
    <row r="26" spans="1:32" x14ac:dyDescent="0.2">
      <c r="A26">
        <v>3</v>
      </c>
      <c r="B26" s="25" t="s">
        <v>297</v>
      </c>
      <c r="C26">
        <v>2</v>
      </c>
      <c r="D26">
        <v>0.14000000000000001</v>
      </c>
      <c r="E26">
        <v>13.74</v>
      </c>
      <c r="F26" t="s">
        <v>300</v>
      </c>
      <c r="G26">
        <v>24.94</v>
      </c>
      <c r="H26">
        <v>2</v>
      </c>
      <c r="I26">
        <v>0.2</v>
      </c>
      <c r="J26">
        <v>1.53</v>
      </c>
      <c r="K26" t="s">
        <v>301</v>
      </c>
      <c r="L26">
        <v>45.38</v>
      </c>
      <c r="M26">
        <v>2</v>
      </c>
      <c r="N26">
        <v>0.18</v>
      </c>
      <c r="O26">
        <v>9.52</v>
      </c>
      <c r="P26" t="s">
        <v>302</v>
      </c>
      <c r="Q26">
        <v>12.16</v>
      </c>
      <c r="R26">
        <v>2</v>
      </c>
      <c r="S26">
        <v>1.22</v>
      </c>
      <c r="T26">
        <v>0.4</v>
      </c>
      <c r="U26">
        <v>6.3</v>
      </c>
      <c r="V26">
        <v>0.41</v>
      </c>
      <c r="W26">
        <v>2</v>
      </c>
      <c r="X26">
        <v>2.19</v>
      </c>
      <c r="Y26">
        <v>0.47</v>
      </c>
      <c r="Z26">
        <v>5.89</v>
      </c>
      <c r="AA26">
        <v>0.47</v>
      </c>
      <c r="AB26">
        <v>2</v>
      </c>
      <c r="AC26">
        <v>0.14000000000000001</v>
      </c>
      <c r="AD26">
        <v>0.79</v>
      </c>
      <c r="AE26">
        <v>0.58299999999999996</v>
      </c>
      <c r="AF26">
        <v>0.9</v>
      </c>
    </row>
    <row r="27" spans="1:32" x14ac:dyDescent="0.2">
      <c r="A27">
        <v>4</v>
      </c>
      <c r="B27" s="25" t="s">
        <v>297</v>
      </c>
      <c r="C27">
        <v>2</v>
      </c>
      <c r="D27">
        <v>8.06</v>
      </c>
      <c r="E27">
        <v>2.73</v>
      </c>
      <c r="F27">
        <v>69.599999999999994</v>
      </c>
      <c r="G27">
        <v>2.72</v>
      </c>
      <c r="H27">
        <v>2</v>
      </c>
      <c r="I27">
        <v>0.21</v>
      </c>
      <c r="J27">
        <v>3.45</v>
      </c>
      <c r="K27" t="s">
        <v>303</v>
      </c>
      <c r="L27">
        <v>32.799999999999997</v>
      </c>
      <c r="M27">
        <v>2</v>
      </c>
      <c r="N27">
        <v>0.34</v>
      </c>
      <c r="O27">
        <v>1.83</v>
      </c>
      <c r="P27">
        <v>0.747</v>
      </c>
      <c r="Q27">
        <v>2.02</v>
      </c>
      <c r="R27">
        <v>2</v>
      </c>
      <c r="S27">
        <v>1.03</v>
      </c>
      <c r="T27">
        <v>4.5</v>
      </c>
      <c r="U27">
        <v>5.29</v>
      </c>
      <c r="V27">
        <v>4.6100000000000003</v>
      </c>
      <c r="W27">
        <v>2</v>
      </c>
      <c r="X27">
        <v>4.0599999999999996</v>
      </c>
      <c r="Y27">
        <v>1.49</v>
      </c>
      <c r="Z27">
        <v>10.9</v>
      </c>
      <c r="AA27">
        <v>1.48</v>
      </c>
      <c r="AB27">
        <v>2</v>
      </c>
      <c r="AC27">
        <v>0.47</v>
      </c>
      <c r="AD27">
        <v>2.09</v>
      </c>
      <c r="AE27">
        <v>2.19</v>
      </c>
      <c r="AF27">
        <v>2.14</v>
      </c>
    </row>
    <row r="28" spans="1:32" x14ac:dyDescent="0.2">
      <c r="A28">
        <v>5</v>
      </c>
      <c r="B28" s="25" t="s">
        <v>297</v>
      </c>
      <c r="C28">
        <v>2</v>
      </c>
      <c r="D28">
        <v>0.21</v>
      </c>
      <c r="E28">
        <v>11.85</v>
      </c>
      <c r="F28">
        <v>1.36</v>
      </c>
      <c r="G28">
        <v>16.579999999999998</v>
      </c>
      <c r="H28">
        <v>2</v>
      </c>
      <c r="I28">
        <v>0.13</v>
      </c>
      <c r="J28">
        <v>4.91</v>
      </c>
      <c r="K28" t="s">
        <v>304</v>
      </c>
      <c r="M28">
        <v>2</v>
      </c>
      <c r="N28">
        <v>0.28000000000000003</v>
      </c>
      <c r="O28">
        <v>5.65</v>
      </c>
      <c r="P28">
        <v>0.58499999999999996</v>
      </c>
      <c r="Q28">
        <v>6.44</v>
      </c>
      <c r="R28">
        <v>2</v>
      </c>
      <c r="S28">
        <v>2.5499999999999998</v>
      </c>
      <c r="T28">
        <v>1.1499999999999999</v>
      </c>
      <c r="U28">
        <v>13.2</v>
      </c>
      <c r="V28">
        <v>1.1399999999999999</v>
      </c>
      <c r="W28">
        <v>2</v>
      </c>
      <c r="X28">
        <v>4.13</v>
      </c>
      <c r="Y28">
        <v>4.84</v>
      </c>
      <c r="Z28">
        <v>11.1</v>
      </c>
      <c r="AA28">
        <v>4.8099999999999996</v>
      </c>
      <c r="AB28">
        <v>2</v>
      </c>
      <c r="AC28">
        <v>0.8</v>
      </c>
      <c r="AD28">
        <v>1.01</v>
      </c>
      <c r="AE28">
        <v>3.74</v>
      </c>
      <c r="AF28">
        <v>1.02</v>
      </c>
    </row>
    <row r="29" spans="1:32" x14ac:dyDescent="0.2">
      <c r="A29">
        <v>6</v>
      </c>
      <c r="B29" s="25" t="s">
        <v>297</v>
      </c>
      <c r="C29">
        <v>2</v>
      </c>
      <c r="D29">
        <v>0.23</v>
      </c>
      <c r="E29">
        <v>0.3</v>
      </c>
      <c r="F29">
        <v>1.53</v>
      </c>
      <c r="G29">
        <v>0.41</v>
      </c>
      <c r="H29">
        <v>2</v>
      </c>
      <c r="I29">
        <v>0.16</v>
      </c>
      <c r="J29">
        <v>7.29</v>
      </c>
      <c r="K29" t="s">
        <v>304</v>
      </c>
      <c r="M29">
        <v>2</v>
      </c>
      <c r="N29">
        <v>0.26</v>
      </c>
      <c r="O29">
        <v>3.16</v>
      </c>
      <c r="P29">
        <v>0.55400000000000005</v>
      </c>
      <c r="Q29">
        <v>3.63</v>
      </c>
      <c r="R29">
        <v>2</v>
      </c>
      <c r="S29">
        <v>2.16</v>
      </c>
      <c r="T29">
        <v>0.49</v>
      </c>
      <c r="U29">
        <v>11.2</v>
      </c>
      <c r="V29">
        <v>0.49</v>
      </c>
      <c r="W29">
        <v>2</v>
      </c>
      <c r="X29">
        <v>3.64</v>
      </c>
      <c r="Y29">
        <v>0.34</v>
      </c>
      <c r="Z29">
        <v>9.77</v>
      </c>
      <c r="AA29">
        <v>0.34</v>
      </c>
      <c r="AB29">
        <v>2</v>
      </c>
      <c r="AC29">
        <v>0.27</v>
      </c>
      <c r="AD29">
        <v>5.0599999999999996</v>
      </c>
      <c r="AE29">
        <v>1.24</v>
      </c>
      <c r="AF29">
        <v>5.35</v>
      </c>
    </row>
    <row r="30" spans="1:32" x14ac:dyDescent="0.2">
      <c r="A30">
        <v>7</v>
      </c>
      <c r="B30" s="25" t="s">
        <v>297</v>
      </c>
      <c r="C30">
        <v>2</v>
      </c>
      <c r="D30">
        <v>0.2</v>
      </c>
      <c r="E30">
        <v>2.72</v>
      </c>
      <c r="F30">
        <v>1.22</v>
      </c>
      <c r="G30">
        <v>3.94</v>
      </c>
      <c r="H30">
        <v>2</v>
      </c>
      <c r="I30">
        <v>0.14000000000000001</v>
      </c>
      <c r="J30">
        <v>6.4</v>
      </c>
      <c r="K30" t="s">
        <v>304</v>
      </c>
      <c r="M30">
        <v>2</v>
      </c>
      <c r="N30">
        <v>0.2</v>
      </c>
      <c r="O30">
        <v>8.4499999999999993</v>
      </c>
      <c r="P30">
        <v>0.4</v>
      </c>
      <c r="Q30">
        <v>10.36</v>
      </c>
      <c r="R30">
        <v>2</v>
      </c>
      <c r="S30">
        <v>2.35</v>
      </c>
      <c r="T30">
        <v>0.38</v>
      </c>
      <c r="U30">
        <v>12.1</v>
      </c>
      <c r="V30">
        <v>0.38</v>
      </c>
      <c r="W30">
        <v>2</v>
      </c>
      <c r="X30">
        <v>9.8800000000000008</v>
      </c>
      <c r="Y30">
        <v>0.23</v>
      </c>
      <c r="Z30">
        <v>26.3</v>
      </c>
      <c r="AA30">
        <v>0.23</v>
      </c>
      <c r="AB30">
        <v>2</v>
      </c>
      <c r="AC30">
        <v>0.79</v>
      </c>
      <c r="AD30">
        <v>3.84</v>
      </c>
      <c r="AE30">
        <v>3.73</v>
      </c>
      <c r="AF30">
        <v>3.87</v>
      </c>
    </row>
    <row r="31" spans="1:32" x14ac:dyDescent="0.2">
      <c r="A31">
        <v>8</v>
      </c>
      <c r="B31" s="25" t="s">
        <v>297</v>
      </c>
      <c r="C31">
        <v>2</v>
      </c>
      <c r="D31">
        <v>0.18</v>
      </c>
      <c r="E31">
        <v>12.2</v>
      </c>
      <c r="F31" t="s">
        <v>305</v>
      </c>
      <c r="G31">
        <v>18.350000000000001</v>
      </c>
      <c r="H31">
        <v>1</v>
      </c>
      <c r="I31">
        <v>1.01</v>
      </c>
      <c r="J31">
        <v>0</v>
      </c>
      <c r="K31">
        <v>3.11</v>
      </c>
      <c r="L31">
        <v>0</v>
      </c>
      <c r="M31">
        <v>2</v>
      </c>
      <c r="N31">
        <v>0.32</v>
      </c>
      <c r="O31">
        <v>0.6</v>
      </c>
      <c r="P31">
        <v>0.68</v>
      </c>
      <c r="Q31">
        <v>0.66</v>
      </c>
      <c r="R31">
        <v>2</v>
      </c>
      <c r="S31">
        <v>2.0099999999999998</v>
      </c>
      <c r="T31">
        <v>0.31</v>
      </c>
      <c r="U31">
        <v>10.4</v>
      </c>
      <c r="V31">
        <v>0.31</v>
      </c>
      <c r="W31">
        <v>2</v>
      </c>
      <c r="X31">
        <v>4.82</v>
      </c>
      <c r="Y31">
        <v>2.98</v>
      </c>
      <c r="Z31">
        <v>12.9</v>
      </c>
      <c r="AA31">
        <v>2.96</v>
      </c>
      <c r="AB31">
        <v>2</v>
      </c>
      <c r="AC31">
        <v>0.73</v>
      </c>
      <c r="AD31">
        <v>0.47</v>
      </c>
      <c r="AE31">
        <v>3.41</v>
      </c>
      <c r="AF31">
        <v>0.48</v>
      </c>
    </row>
    <row r="32" spans="1:32" x14ac:dyDescent="0.2">
      <c r="A32">
        <v>9</v>
      </c>
      <c r="B32" s="25" t="s">
        <v>297</v>
      </c>
      <c r="C32">
        <v>2</v>
      </c>
      <c r="D32">
        <v>0.22</v>
      </c>
      <c r="E32">
        <v>0.74</v>
      </c>
      <c r="F32">
        <v>1.47</v>
      </c>
      <c r="G32">
        <v>1.01</v>
      </c>
      <c r="H32">
        <v>2</v>
      </c>
      <c r="I32">
        <v>0.2</v>
      </c>
      <c r="J32">
        <v>7.76</v>
      </c>
      <c r="K32" t="s">
        <v>306</v>
      </c>
      <c r="L32">
        <v>100</v>
      </c>
      <c r="M32">
        <v>2</v>
      </c>
      <c r="N32">
        <v>0.19</v>
      </c>
      <c r="O32">
        <v>7.5</v>
      </c>
      <c r="P32">
        <v>0.36899999999999999</v>
      </c>
      <c r="Q32">
        <v>9.3699999999999992</v>
      </c>
      <c r="R32">
        <v>2</v>
      </c>
      <c r="S32">
        <v>1.54</v>
      </c>
      <c r="T32">
        <v>0.33</v>
      </c>
      <c r="U32">
        <v>8.01</v>
      </c>
      <c r="V32">
        <v>0.33</v>
      </c>
      <c r="W32">
        <v>2</v>
      </c>
      <c r="X32">
        <v>5.44</v>
      </c>
      <c r="Y32">
        <v>3.22</v>
      </c>
      <c r="Z32">
        <v>14.6</v>
      </c>
      <c r="AA32">
        <v>3.19</v>
      </c>
      <c r="AB32">
        <v>2</v>
      </c>
      <c r="AC32">
        <v>0.22</v>
      </c>
      <c r="AD32">
        <v>1.73</v>
      </c>
      <c r="AE32">
        <v>0.98199999999999998</v>
      </c>
      <c r="AF32">
        <v>1.86</v>
      </c>
    </row>
    <row r="33" spans="1:32" x14ac:dyDescent="0.2">
      <c r="A33">
        <v>10</v>
      </c>
      <c r="B33" s="25" t="s">
        <v>297</v>
      </c>
      <c r="C33">
        <v>2</v>
      </c>
      <c r="D33">
        <v>0.32</v>
      </c>
      <c r="E33">
        <v>1.42</v>
      </c>
      <c r="F33">
        <v>2.2999999999999998</v>
      </c>
      <c r="G33">
        <v>1.75</v>
      </c>
      <c r="H33">
        <v>2</v>
      </c>
      <c r="I33">
        <v>0.18</v>
      </c>
      <c r="J33">
        <v>5.68</v>
      </c>
      <c r="K33" t="s">
        <v>304</v>
      </c>
      <c r="M33">
        <v>2</v>
      </c>
      <c r="N33">
        <v>0.32</v>
      </c>
      <c r="O33">
        <v>2.94</v>
      </c>
      <c r="P33">
        <v>0.69599999999999995</v>
      </c>
      <c r="Q33">
        <v>3.27</v>
      </c>
      <c r="R33">
        <v>2</v>
      </c>
      <c r="S33">
        <v>2.08</v>
      </c>
      <c r="T33">
        <v>1.92</v>
      </c>
      <c r="U33">
        <v>10.8</v>
      </c>
      <c r="V33">
        <v>1.91</v>
      </c>
      <c r="W33">
        <v>2</v>
      </c>
      <c r="X33">
        <v>9.5</v>
      </c>
      <c r="Y33">
        <v>5.44</v>
      </c>
      <c r="Z33">
        <v>25.3</v>
      </c>
      <c r="AA33">
        <v>5.38</v>
      </c>
      <c r="AB33">
        <v>2</v>
      </c>
      <c r="AC33">
        <v>0.32</v>
      </c>
      <c r="AD33">
        <v>1.91</v>
      </c>
      <c r="AE33">
        <v>1.48</v>
      </c>
      <c r="AF33">
        <v>1.99</v>
      </c>
    </row>
    <row r="34" spans="1:32" x14ac:dyDescent="0.2">
      <c r="A34">
        <v>11</v>
      </c>
      <c r="B34" s="25" t="s">
        <v>307</v>
      </c>
      <c r="C34">
        <v>2</v>
      </c>
      <c r="D34">
        <v>0.16</v>
      </c>
      <c r="E34">
        <v>8.11</v>
      </c>
      <c r="F34" t="s">
        <v>308</v>
      </c>
      <c r="G34">
        <v>13.33</v>
      </c>
      <c r="H34">
        <v>2</v>
      </c>
      <c r="I34">
        <v>0.26</v>
      </c>
      <c r="J34">
        <v>3</v>
      </c>
      <c r="K34" t="s">
        <v>309</v>
      </c>
      <c r="L34">
        <v>10.83</v>
      </c>
      <c r="M34">
        <v>2</v>
      </c>
      <c r="N34">
        <v>0.54</v>
      </c>
      <c r="O34">
        <v>2.73</v>
      </c>
      <c r="P34">
        <v>1.22</v>
      </c>
      <c r="Q34">
        <v>2.85</v>
      </c>
      <c r="R34">
        <v>2</v>
      </c>
      <c r="S34">
        <v>1.24</v>
      </c>
      <c r="T34">
        <v>0.73</v>
      </c>
      <c r="U34">
        <v>6.41</v>
      </c>
      <c r="V34">
        <v>0.74</v>
      </c>
      <c r="W34">
        <v>2</v>
      </c>
      <c r="X34">
        <v>7.56</v>
      </c>
      <c r="Y34">
        <v>2.88</v>
      </c>
      <c r="Z34">
        <v>20.2</v>
      </c>
      <c r="AA34">
        <v>2.85</v>
      </c>
      <c r="AB34">
        <v>2</v>
      </c>
      <c r="AC34">
        <v>0.3</v>
      </c>
      <c r="AD34">
        <v>1.47</v>
      </c>
      <c r="AE34">
        <v>1.4</v>
      </c>
      <c r="AF34">
        <v>1.54</v>
      </c>
    </row>
    <row r="35" spans="1:32" x14ac:dyDescent="0.2">
      <c r="A35">
        <v>12</v>
      </c>
      <c r="B35" s="25" t="s">
        <v>307</v>
      </c>
      <c r="C35">
        <v>2</v>
      </c>
      <c r="D35">
        <v>0.15</v>
      </c>
      <c r="E35">
        <v>12.83</v>
      </c>
      <c r="F35" t="s">
        <v>310</v>
      </c>
      <c r="G35">
        <v>21.84</v>
      </c>
      <c r="H35">
        <v>2</v>
      </c>
      <c r="I35">
        <v>0.2</v>
      </c>
      <c r="J35">
        <v>4.26</v>
      </c>
      <c r="K35" t="s">
        <v>311</v>
      </c>
      <c r="L35">
        <v>75.77</v>
      </c>
      <c r="M35">
        <v>2</v>
      </c>
      <c r="N35">
        <v>0.38</v>
      </c>
      <c r="O35">
        <v>0.52</v>
      </c>
      <c r="P35">
        <v>0.83499999999999996</v>
      </c>
      <c r="Q35">
        <v>0.56000000000000005</v>
      </c>
      <c r="R35">
        <v>2</v>
      </c>
      <c r="S35">
        <v>1.1200000000000001</v>
      </c>
      <c r="T35">
        <v>2.27</v>
      </c>
      <c r="U35">
        <v>5.78</v>
      </c>
      <c r="V35">
        <v>2.31</v>
      </c>
      <c r="W35">
        <v>2</v>
      </c>
      <c r="X35">
        <v>3.73</v>
      </c>
      <c r="Y35">
        <v>0.42</v>
      </c>
      <c r="Z35">
        <v>10</v>
      </c>
      <c r="AA35">
        <v>0.42</v>
      </c>
      <c r="AB35">
        <v>2</v>
      </c>
      <c r="AC35">
        <v>0.12</v>
      </c>
      <c r="AD35">
        <v>10.77</v>
      </c>
      <c r="AE35" t="s">
        <v>312</v>
      </c>
      <c r="AF35">
        <v>12.52</v>
      </c>
    </row>
    <row r="36" spans="1:32" x14ac:dyDescent="0.2">
      <c r="A36">
        <v>13</v>
      </c>
      <c r="B36" s="25" t="s">
        <v>307</v>
      </c>
      <c r="C36">
        <v>2</v>
      </c>
      <c r="D36">
        <v>0.15</v>
      </c>
      <c r="E36">
        <v>7.99</v>
      </c>
      <c r="F36" t="s">
        <v>313</v>
      </c>
      <c r="G36">
        <v>13.21</v>
      </c>
      <c r="H36">
        <v>2</v>
      </c>
      <c r="I36">
        <v>0.19</v>
      </c>
      <c r="J36">
        <v>0.87</v>
      </c>
      <c r="K36" t="s">
        <v>314</v>
      </c>
      <c r="L36">
        <v>58.41</v>
      </c>
      <c r="M36">
        <v>2</v>
      </c>
      <c r="N36">
        <v>0.24</v>
      </c>
      <c r="O36">
        <v>4.01</v>
      </c>
      <c r="P36">
        <v>0.49</v>
      </c>
      <c r="Q36">
        <v>4.72</v>
      </c>
      <c r="R36">
        <v>2</v>
      </c>
      <c r="S36">
        <v>1.23</v>
      </c>
      <c r="T36">
        <v>0.87</v>
      </c>
      <c r="U36">
        <v>6.37</v>
      </c>
      <c r="V36">
        <v>0.88</v>
      </c>
      <c r="W36">
        <v>2</v>
      </c>
      <c r="X36">
        <v>3.15</v>
      </c>
      <c r="Y36">
        <v>3.35</v>
      </c>
      <c r="Z36">
        <v>8.4600000000000009</v>
      </c>
      <c r="AA36">
        <v>3.34</v>
      </c>
      <c r="AB36">
        <v>2</v>
      </c>
      <c r="AC36">
        <v>0.34</v>
      </c>
      <c r="AD36">
        <v>4.25</v>
      </c>
      <c r="AE36">
        <v>1.57</v>
      </c>
      <c r="AF36">
        <v>4.42</v>
      </c>
    </row>
    <row r="37" spans="1:32" x14ac:dyDescent="0.2">
      <c r="A37">
        <v>14</v>
      </c>
      <c r="B37" s="25" t="s">
        <v>307</v>
      </c>
      <c r="C37">
        <v>2</v>
      </c>
      <c r="D37">
        <v>0.28000000000000003</v>
      </c>
      <c r="E37">
        <v>0.5</v>
      </c>
      <c r="F37">
        <v>1.97</v>
      </c>
      <c r="G37">
        <v>0.63</v>
      </c>
      <c r="H37">
        <v>2</v>
      </c>
      <c r="I37">
        <v>0.19</v>
      </c>
      <c r="J37">
        <v>14.67</v>
      </c>
      <c r="K37" t="s">
        <v>315</v>
      </c>
      <c r="L37">
        <v>100</v>
      </c>
      <c r="M37">
        <v>2</v>
      </c>
      <c r="N37">
        <v>0.69</v>
      </c>
      <c r="O37">
        <v>0.77</v>
      </c>
      <c r="P37">
        <v>1.57</v>
      </c>
      <c r="Q37">
        <v>0.79</v>
      </c>
      <c r="R37">
        <v>2</v>
      </c>
      <c r="S37">
        <v>1.64</v>
      </c>
      <c r="T37">
        <v>1.48</v>
      </c>
      <c r="U37">
        <v>8.5</v>
      </c>
      <c r="V37">
        <v>1.48</v>
      </c>
      <c r="W37">
        <v>2</v>
      </c>
      <c r="X37">
        <v>4.25</v>
      </c>
      <c r="Y37">
        <v>1.41</v>
      </c>
      <c r="Z37">
        <v>11.4</v>
      </c>
      <c r="AA37">
        <v>1.4</v>
      </c>
      <c r="AB37">
        <v>2</v>
      </c>
      <c r="AC37">
        <v>0.41</v>
      </c>
      <c r="AD37">
        <v>0.59</v>
      </c>
      <c r="AE37">
        <v>1.92</v>
      </c>
      <c r="AF37">
        <v>0.6</v>
      </c>
    </row>
    <row r="38" spans="1:32" x14ac:dyDescent="0.2">
      <c r="A38">
        <v>15</v>
      </c>
      <c r="B38" s="25" t="s">
        <v>307</v>
      </c>
      <c r="C38">
        <v>2</v>
      </c>
      <c r="D38">
        <v>0.12</v>
      </c>
      <c r="E38">
        <v>25.01</v>
      </c>
      <c r="F38" t="s">
        <v>316</v>
      </c>
      <c r="G38">
        <v>51.05</v>
      </c>
      <c r="H38">
        <v>2</v>
      </c>
      <c r="I38">
        <v>0.17</v>
      </c>
      <c r="J38">
        <v>9.1999999999999993</v>
      </c>
      <c r="K38" t="s">
        <v>304</v>
      </c>
      <c r="M38">
        <v>2</v>
      </c>
      <c r="N38">
        <v>0.3</v>
      </c>
      <c r="O38">
        <v>2.4</v>
      </c>
      <c r="P38">
        <v>0.63300000000000001</v>
      </c>
      <c r="Q38">
        <v>2.7</v>
      </c>
      <c r="R38">
        <v>2</v>
      </c>
      <c r="S38">
        <v>0.67</v>
      </c>
      <c r="T38">
        <v>1.81</v>
      </c>
      <c r="U38">
        <v>3.42</v>
      </c>
      <c r="V38">
        <v>1.92</v>
      </c>
      <c r="W38">
        <v>2</v>
      </c>
      <c r="X38">
        <v>2.1800000000000002</v>
      </c>
      <c r="Y38">
        <v>7.21</v>
      </c>
      <c r="Z38">
        <v>5.87</v>
      </c>
      <c r="AA38">
        <v>7.23</v>
      </c>
      <c r="AB38">
        <v>2</v>
      </c>
      <c r="AC38">
        <v>0.27</v>
      </c>
      <c r="AD38">
        <v>3.84</v>
      </c>
      <c r="AE38">
        <v>1.22</v>
      </c>
      <c r="AF38">
        <v>4.0599999999999996</v>
      </c>
    </row>
    <row r="39" spans="1:32" x14ac:dyDescent="0.2">
      <c r="A39">
        <v>16</v>
      </c>
      <c r="B39" s="25" t="s">
        <v>307</v>
      </c>
      <c r="C39">
        <v>1</v>
      </c>
      <c r="D39">
        <v>4.09</v>
      </c>
      <c r="E39">
        <v>0</v>
      </c>
      <c r="F39">
        <v>35.299999999999997</v>
      </c>
      <c r="G39">
        <v>0</v>
      </c>
      <c r="H39">
        <v>2</v>
      </c>
      <c r="I39">
        <v>0.19</v>
      </c>
      <c r="J39">
        <v>2.67</v>
      </c>
      <c r="K39" t="s">
        <v>317</v>
      </c>
      <c r="L39">
        <v>100</v>
      </c>
      <c r="M39">
        <v>2</v>
      </c>
      <c r="N39">
        <v>0.35</v>
      </c>
      <c r="O39">
        <v>6.37</v>
      </c>
      <c r="P39">
        <v>0.76200000000000001</v>
      </c>
      <c r="Q39">
        <v>7</v>
      </c>
      <c r="R39">
        <v>2</v>
      </c>
      <c r="S39">
        <v>0.6</v>
      </c>
      <c r="T39">
        <v>0.83</v>
      </c>
      <c r="U39">
        <v>3</v>
      </c>
      <c r="V39">
        <v>0.89</v>
      </c>
      <c r="W39">
        <v>2</v>
      </c>
      <c r="X39">
        <v>3.18</v>
      </c>
      <c r="Y39">
        <v>0.57999999999999996</v>
      </c>
      <c r="Z39">
        <v>8.56</v>
      </c>
      <c r="AA39">
        <v>0.57999999999999996</v>
      </c>
      <c r="AB39">
        <v>2</v>
      </c>
      <c r="AC39">
        <v>0.46</v>
      </c>
      <c r="AD39">
        <v>1.86</v>
      </c>
      <c r="AE39">
        <v>2.16</v>
      </c>
      <c r="AF39">
        <v>1.91</v>
      </c>
    </row>
    <row r="40" spans="1:32" x14ac:dyDescent="0.2">
      <c r="A40">
        <v>17</v>
      </c>
      <c r="B40" s="25" t="s">
        <v>307</v>
      </c>
      <c r="C40">
        <v>2</v>
      </c>
      <c r="D40">
        <v>0.19</v>
      </c>
      <c r="E40">
        <v>7.05</v>
      </c>
      <c r="F40" t="s">
        <v>318</v>
      </c>
      <c r="G40">
        <v>10.49</v>
      </c>
      <c r="H40">
        <v>2</v>
      </c>
      <c r="I40">
        <v>0.23</v>
      </c>
      <c r="J40">
        <v>7.77</v>
      </c>
      <c r="K40" t="s">
        <v>319</v>
      </c>
      <c r="L40">
        <v>43.03</v>
      </c>
      <c r="M40">
        <v>2</v>
      </c>
      <c r="N40">
        <v>0.4</v>
      </c>
      <c r="O40">
        <v>1.95</v>
      </c>
      <c r="P40">
        <v>0.86699999999999999</v>
      </c>
      <c r="Q40">
        <v>2.1</v>
      </c>
      <c r="R40">
        <v>2</v>
      </c>
      <c r="S40">
        <v>0.92</v>
      </c>
      <c r="T40">
        <v>3.58</v>
      </c>
      <c r="U40">
        <v>4.74</v>
      </c>
      <c r="V40">
        <v>3.69</v>
      </c>
      <c r="W40">
        <v>2</v>
      </c>
      <c r="X40">
        <v>2.14</v>
      </c>
      <c r="Y40">
        <v>2.15</v>
      </c>
      <c r="Z40">
        <v>5.76</v>
      </c>
      <c r="AA40">
        <v>2.16</v>
      </c>
      <c r="AB40">
        <v>2</v>
      </c>
      <c r="AC40">
        <v>0.25</v>
      </c>
      <c r="AD40">
        <v>6.59</v>
      </c>
      <c r="AE40">
        <v>1.1200000000000001</v>
      </c>
      <c r="AF40">
        <v>7.01</v>
      </c>
    </row>
    <row r="41" spans="1:32" x14ac:dyDescent="0.2">
      <c r="A41">
        <v>18</v>
      </c>
      <c r="B41" s="25" t="s">
        <v>307</v>
      </c>
      <c r="C41">
        <v>2</v>
      </c>
      <c r="D41">
        <v>0.21</v>
      </c>
      <c r="E41">
        <v>0.76</v>
      </c>
      <c r="F41">
        <v>1.33</v>
      </c>
      <c r="G41">
        <v>1.07</v>
      </c>
      <c r="H41">
        <v>2</v>
      </c>
      <c r="I41">
        <v>0.24</v>
      </c>
      <c r="J41">
        <v>8.99</v>
      </c>
      <c r="K41" t="s">
        <v>320</v>
      </c>
      <c r="L41">
        <v>40.07</v>
      </c>
      <c r="M41">
        <v>2</v>
      </c>
      <c r="N41">
        <v>0.33</v>
      </c>
      <c r="O41">
        <v>2.2200000000000002</v>
      </c>
      <c r="P41">
        <v>0.71299999999999997</v>
      </c>
      <c r="Q41">
        <v>2.46</v>
      </c>
      <c r="R41">
        <v>2</v>
      </c>
      <c r="S41">
        <v>1.45</v>
      </c>
      <c r="T41">
        <v>1.04</v>
      </c>
      <c r="U41">
        <v>7.54</v>
      </c>
      <c r="V41">
        <v>1.05</v>
      </c>
      <c r="W41">
        <v>2</v>
      </c>
      <c r="X41">
        <v>5.3</v>
      </c>
      <c r="Y41">
        <v>1.73</v>
      </c>
      <c r="Z41">
        <v>14.2</v>
      </c>
      <c r="AA41">
        <v>1.72</v>
      </c>
      <c r="AB41">
        <v>2</v>
      </c>
      <c r="AC41">
        <v>5.08</v>
      </c>
      <c r="AD41">
        <v>2.13</v>
      </c>
      <c r="AE41">
        <v>23.7</v>
      </c>
      <c r="AF41">
        <v>2.1</v>
      </c>
    </row>
    <row r="42" spans="1:32" x14ac:dyDescent="0.2">
      <c r="A42">
        <v>19</v>
      </c>
      <c r="B42" s="25" t="s">
        <v>307</v>
      </c>
      <c r="C42">
        <v>2</v>
      </c>
      <c r="D42">
        <v>0.17</v>
      </c>
      <c r="E42">
        <v>7.21</v>
      </c>
      <c r="F42" t="s">
        <v>321</v>
      </c>
      <c r="G42">
        <v>11.29</v>
      </c>
      <c r="H42">
        <v>2</v>
      </c>
      <c r="I42">
        <v>0.22</v>
      </c>
      <c r="J42">
        <v>3.46</v>
      </c>
      <c r="K42" t="s">
        <v>322</v>
      </c>
      <c r="L42">
        <v>26.83</v>
      </c>
      <c r="M42">
        <v>2</v>
      </c>
      <c r="N42">
        <v>0.5</v>
      </c>
      <c r="O42">
        <v>3.68</v>
      </c>
      <c r="P42">
        <v>1.1100000000000001</v>
      </c>
      <c r="Q42">
        <v>3.88</v>
      </c>
      <c r="R42">
        <v>2</v>
      </c>
      <c r="S42">
        <v>1.35</v>
      </c>
      <c r="T42">
        <v>0.88</v>
      </c>
      <c r="U42">
        <v>7.01</v>
      </c>
      <c r="V42">
        <v>0.89</v>
      </c>
      <c r="W42">
        <v>2</v>
      </c>
      <c r="X42">
        <v>3.69</v>
      </c>
      <c r="Y42">
        <v>2.5499999999999998</v>
      </c>
      <c r="Z42">
        <v>9.91</v>
      </c>
      <c r="AA42">
        <v>2.54</v>
      </c>
      <c r="AB42">
        <v>2</v>
      </c>
      <c r="AC42">
        <v>0.3</v>
      </c>
      <c r="AD42">
        <v>0.73</v>
      </c>
      <c r="AE42">
        <v>1.37</v>
      </c>
      <c r="AF42">
        <v>0.76</v>
      </c>
    </row>
    <row r="43" spans="1:32" x14ac:dyDescent="0.2">
      <c r="A43">
        <v>20</v>
      </c>
      <c r="B43" s="25" t="s">
        <v>307</v>
      </c>
      <c r="C43">
        <v>2</v>
      </c>
      <c r="D43">
        <v>0.27</v>
      </c>
      <c r="E43">
        <v>1.74</v>
      </c>
      <c r="F43">
        <v>1.86</v>
      </c>
      <c r="G43">
        <v>2.25</v>
      </c>
      <c r="H43">
        <v>2</v>
      </c>
      <c r="I43">
        <v>0.21</v>
      </c>
      <c r="J43">
        <v>5.48</v>
      </c>
      <c r="K43" t="s">
        <v>323</v>
      </c>
      <c r="L43">
        <v>58.28</v>
      </c>
      <c r="M43">
        <v>2</v>
      </c>
      <c r="N43">
        <v>0.32</v>
      </c>
      <c r="O43">
        <v>1.82</v>
      </c>
      <c r="P43">
        <v>0.69799999999999995</v>
      </c>
      <c r="Q43">
        <v>2.0299999999999998</v>
      </c>
      <c r="R43">
        <v>2</v>
      </c>
      <c r="S43">
        <v>1.43</v>
      </c>
      <c r="T43">
        <v>0.3</v>
      </c>
      <c r="U43">
        <v>7.44</v>
      </c>
      <c r="V43">
        <v>0.3</v>
      </c>
      <c r="W43">
        <v>2</v>
      </c>
      <c r="X43">
        <v>5.26</v>
      </c>
      <c r="Y43">
        <v>0.17</v>
      </c>
      <c r="Z43">
        <v>14.1</v>
      </c>
      <c r="AA43">
        <v>0.16</v>
      </c>
      <c r="AB43">
        <v>2</v>
      </c>
      <c r="AC43">
        <v>0.38</v>
      </c>
      <c r="AD43">
        <v>2.97</v>
      </c>
      <c r="AE43">
        <v>1.77</v>
      </c>
      <c r="AF43">
        <v>3.07</v>
      </c>
    </row>
    <row r="44" spans="1:32" x14ac:dyDescent="0.2">
      <c r="A44">
        <v>21</v>
      </c>
      <c r="B44" s="25" t="s">
        <v>307</v>
      </c>
      <c r="C44">
        <v>2</v>
      </c>
      <c r="D44">
        <v>0.19</v>
      </c>
      <c r="E44">
        <v>16.8</v>
      </c>
      <c r="F44">
        <v>1.1599999999999999</v>
      </c>
      <c r="G44">
        <v>24.75</v>
      </c>
      <c r="H44">
        <v>2</v>
      </c>
      <c r="I44">
        <v>0.2</v>
      </c>
      <c r="J44">
        <v>6.14</v>
      </c>
      <c r="K44" t="s">
        <v>324</v>
      </c>
      <c r="L44">
        <v>97.43</v>
      </c>
      <c r="M44">
        <v>2</v>
      </c>
      <c r="N44">
        <v>0.19</v>
      </c>
      <c r="O44">
        <v>9.91</v>
      </c>
      <c r="P44">
        <v>0.36499999999999999</v>
      </c>
      <c r="Q44">
        <v>12.41</v>
      </c>
      <c r="R44">
        <v>2</v>
      </c>
      <c r="S44">
        <v>1.01</v>
      </c>
      <c r="T44">
        <v>0.46</v>
      </c>
      <c r="U44">
        <v>5.22</v>
      </c>
      <c r="V44">
        <v>0.47</v>
      </c>
      <c r="W44">
        <v>2</v>
      </c>
      <c r="X44">
        <v>3.13</v>
      </c>
      <c r="Y44">
        <v>2.4900000000000002</v>
      </c>
      <c r="Z44">
        <v>8.41</v>
      </c>
      <c r="AA44">
        <v>2.48</v>
      </c>
      <c r="AB44">
        <v>2</v>
      </c>
      <c r="AC44">
        <v>0.89</v>
      </c>
      <c r="AD44">
        <v>5.08</v>
      </c>
      <c r="AE44">
        <v>4.21</v>
      </c>
      <c r="AF44">
        <v>5.0999999999999996</v>
      </c>
    </row>
    <row r="45" spans="1:32" x14ac:dyDescent="0.2">
      <c r="A45">
        <v>22</v>
      </c>
      <c r="B45" s="25" t="s">
        <v>307</v>
      </c>
      <c r="C45">
        <v>2</v>
      </c>
      <c r="D45">
        <v>0.14000000000000001</v>
      </c>
      <c r="E45">
        <v>10.33</v>
      </c>
      <c r="F45" t="s">
        <v>325</v>
      </c>
      <c r="G45">
        <v>18.36</v>
      </c>
      <c r="H45">
        <v>2</v>
      </c>
      <c r="I45">
        <v>0.18</v>
      </c>
      <c r="J45">
        <v>3.66</v>
      </c>
      <c r="K45" t="s">
        <v>304</v>
      </c>
      <c r="M45">
        <v>2</v>
      </c>
      <c r="N45">
        <v>0.68</v>
      </c>
      <c r="O45">
        <v>2.2200000000000002</v>
      </c>
      <c r="P45">
        <v>1.54</v>
      </c>
      <c r="Q45">
        <v>2.2799999999999998</v>
      </c>
      <c r="R45">
        <v>2</v>
      </c>
      <c r="S45">
        <v>1.39</v>
      </c>
      <c r="T45">
        <v>1.54</v>
      </c>
      <c r="U45">
        <v>7.2</v>
      </c>
      <c r="V45">
        <v>1.55</v>
      </c>
      <c r="W45">
        <v>2</v>
      </c>
      <c r="X45">
        <v>3.12</v>
      </c>
      <c r="Y45">
        <v>2.48</v>
      </c>
      <c r="Z45">
        <v>8.3800000000000008</v>
      </c>
      <c r="AA45">
        <v>2.4700000000000002</v>
      </c>
      <c r="AB45">
        <v>2</v>
      </c>
      <c r="AC45">
        <v>0.23</v>
      </c>
      <c r="AD45">
        <v>0.27</v>
      </c>
      <c r="AE45">
        <v>1.02</v>
      </c>
      <c r="AF45">
        <v>0.28999999999999998</v>
      </c>
    </row>
    <row r="46" spans="1:32" x14ac:dyDescent="0.2">
      <c r="A46">
        <v>23</v>
      </c>
      <c r="B46" s="25" t="s">
        <v>307</v>
      </c>
      <c r="C46">
        <v>2</v>
      </c>
      <c r="D46">
        <v>0.17</v>
      </c>
      <c r="E46">
        <v>7.32</v>
      </c>
      <c r="F46" t="s">
        <v>326</v>
      </c>
      <c r="G46">
        <v>11.39</v>
      </c>
      <c r="H46">
        <v>2</v>
      </c>
      <c r="I46">
        <v>0.22</v>
      </c>
      <c r="J46">
        <v>4.66</v>
      </c>
      <c r="K46" t="s">
        <v>327</v>
      </c>
      <c r="L46">
        <v>39.71</v>
      </c>
      <c r="M46">
        <v>2</v>
      </c>
      <c r="N46">
        <v>0.56000000000000005</v>
      </c>
      <c r="O46">
        <v>1.62</v>
      </c>
      <c r="P46">
        <v>1.25</v>
      </c>
      <c r="Q46">
        <v>1.69</v>
      </c>
      <c r="R46">
        <v>2</v>
      </c>
      <c r="S46">
        <v>1.64</v>
      </c>
      <c r="T46">
        <v>0.84</v>
      </c>
      <c r="U46">
        <v>8.49</v>
      </c>
      <c r="V46">
        <v>0.84</v>
      </c>
      <c r="W46">
        <v>2</v>
      </c>
      <c r="X46">
        <v>3.47</v>
      </c>
      <c r="Y46">
        <v>2.02</v>
      </c>
      <c r="Z46">
        <v>9.31</v>
      </c>
      <c r="AA46">
        <v>2.0099999999999998</v>
      </c>
      <c r="AB46">
        <v>2</v>
      </c>
      <c r="AC46">
        <v>0.16</v>
      </c>
      <c r="AD46">
        <v>2.46</v>
      </c>
      <c r="AE46">
        <v>0.69499999999999995</v>
      </c>
      <c r="AF46">
        <v>2.75</v>
      </c>
    </row>
    <row r="47" spans="1:32" x14ac:dyDescent="0.2">
      <c r="A47">
        <v>24</v>
      </c>
      <c r="B47" s="25" t="s">
        <v>307</v>
      </c>
      <c r="C47">
        <v>2</v>
      </c>
      <c r="D47">
        <v>0.13</v>
      </c>
      <c r="E47">
        <v>4.26</v>
      </c>
      <c r="F47" t="s">
        <v>328</v>
      </c>
      <c r="G47">
        <v>7.83</v>
      </c>
      <c r="H47">
        <v>2</v>
      </c>
      <c r="I47">
        <v>0.18</v>
      </c>
      <c r="J47">
        <v>10.3</v>
      </c>
      <c r="K47" t="s">
        <v>329</v>
      </c>
      <c r="L47">
        <v>100</v>
      </c>
      <c r="M47">
        <v>2</v>
      </c>
      <c r="N47">
        <v>0.22</v>
      </c>
      <c r="O47">
        <v>2.4700000000000002</v>
      </c>
      <c r="P47">
        <v>0.45300000000000001</v>
      </c>
      <c r="Q47">
        <v>2.95</v>
      </c>
      <c r="R47">
        <v>2</v>
      </c>
      <c r="S47">
        <v>0.83</v>
      </c>
      <c r="T47">
        <v>3.85</v>
      </c>
      <c r="U47">
        <v>4.24</v>
      </c>
      <c r="V47">
        <v>4</v>
      </c>
      <c r="W47">
        <v>2</v>
      </c>
      <c r="X47">
        <v>2.91</v>
      </c>
      <c r="Y47">
        <v>0.5</v>
      </c>
      <c r="Z47">
        <v>7.84</v>
      </c>
      <c r="AA47">
        <v>0.5</v>
      </c>
      <c r="AB47">
        <v>2</v>
      </c>
      <c r="AC47">
        <v>0.28000000000000003</v>
      </c>
      <c r="AD47">
        <v>15.64</v>
      </c>
      <c r="AE47">
        <v>1.3</v>
      </c>
      <c r="AF47">
        <v>16.46</v>
      </c>
    </row>
    <row r="48" spans="1:32" x14ac:dyDescent="0.2">
      <c r="A48">
        <v>25</v>
      </c>
      <c r="B48" s="25" t="s">
        <v>307</v>
      </c>
      <c r="C48">
        <v>2</v>
      </c>
      <c r="D48">
        <v>0.15</v>
      </c>
      <c r="E48">
        <v>5.14</v>
      </c>
      <c r="F48" t="s">
        <v>330</v>
      </c>
      <c r="G48">
        <v>8.58</v>
      </c>
      <c r="H48">
        <v>2</v>
      </c>
      <c r="I48">
        <v>0.17</v>
      </c>
      <c r="J48">
        <v>6.54</v>
      </c>
      <c r="K48" t="s">
        <v>304</v>
      </c>
      <c r="M48">
        <v>2</v>
      </c>
      <c r="N48">
        <v>0.17</v>
      </c>
      <c r="O48">
        <v>2.91</v>
      </c>
      <c r="P48" t="s">
        <v>331</v>
      </c>
      <c r="Q48">
        <v>3.75</v>
      </c>
      <c r="R48">
        <v>2</v>
      </c>
      <c r="S48">
        <v>1.39</v>
      </c>
      <c r="T48">
        <v>1.66</v>
      </c>
      <c r="U48">
        <v>7.2</v>
      </c>
      <c r="V48">
        <v>1.68</v>
      </c>
      <c r="W48">
        <v>2</v>
      </c>
      <c r="X48">
        <v>3.67</v>
      </c>
      <c r="Y48">
        <v>6.07</v>
      </c>
      <c r="Z48">
        <v>9.85</v>
      </c>
      <c r="AA48">
        <v>6.04</v>
      </c>
      <c r="AB48">
        <v>2</v>
      </c>
      <c r="AC48">
        <v>0.37</v>
      </c>
      <c r="AD48">
        <v>4.45</v>
      </c>
      <c r="AE48">
        <v>1.72</v>
      </c>
      <c r="AF48">
        <v>4.5999999999999996</v>
      </c>
    </row>
    <row r="49" spans="1:32" x14ac:dyDescent="0.2">
      <c r="A49">
        <v>26</v>
      </c>
      <c r="B49" s="25" t="s">
        <v>307</v>
      </c>
      <c r="C49">
        <v>2</v>
      </c>
      <c r="D49">
        <v>0.27</v>
      </c>
      <c r="E49">
        <v>9.16</v>
      </c>
      <c r="F49">
        <v>1.87</v>
      </c>
      <c r="G49">
        <v>11.79</v>
      </c>
      <c r="H49">
        <v>2</v>
      </c>
      <c r="I49">
        <v>0.24</v>
      </c>
      <c r="J49">
        <v>1.37</v>
      </c>
      <c r="K49" t="s">
        <v>332</v>
      </c>
      <c r="L49">
        <v>6.71</v>
      </c>
      <c r="M49">
        <v>2</v>
      </c>
      <c r="N49">
        <v>0.47</v>
      </c>
      <c r="O49">
        <v>2.2999999999999998</v>
      </c>
      <c r="P49">
        <v>1.04</v>
      </c>
      <c r="Q49">
        <v>2.44</v>
      </c>
      <c r="R49">
        <v>2</v>
      </c>
      <c r="S49">
        <v>1.4</v>
      </c>
      <c r="T49">
        <v>0.06</v>
      </c>
      <c r="U49">
        <v>7.25</v>
      </c>
      <c r="V49">
        <v>0.06</v>
      </c>
      <c r="W49">
        <v>2</v>
      </c>
      <c r="X49">
        <v>2.97</v>
      </c>
      <c r="Y49">
        <v>6.25</v>
      </c>
      <c r="Z49">
        <v>8</v>
      </c>
      <c r="AA49">
        <v>6.23</v>
      </c>
      <c r="AB49">
        <v>2</v>
      </c>
      <c r="AC49">
        <v>0.63</v>
      </c>
      <c r="AD49">
        <v>1.95</v>
      </c>
      <c r="AE49">
        <v>2.93</v>
      </c>
      <c r="AF49">
        <v>1.98</v>
      </c>
    </row>
    <row r="50" spans="1:32" x14ac:dyDescent="0.2">
      <c r="A50">
        <v>27</v>
      </c>
      <c r="B50" s="25" t="s">
        <v>307</v>
      </c>
      <c r="C50">
        <v>2</v>
      </c>
      <c r="D50">
        <v>0.18</v>
      </c>
      <c r="E50">
        <v>2.27</v>
      </c>
      <c r="F50" t="s">
        <v>333</v>
      </c>
      <c r="G50">
        <v>3.4</v>
      </c>
      <c r="H50">
        <v>2</v>
      </c>
      <c r="I50">
        <v>0.22</v>
      </c>
      <c r="J50">
        <v>8.4600000000000009</v>
      </c>
      <c r="K50" t="s">
        <v>334</v>
      </c>
      <c r="L50">
        <v>55.37</v>
      </c>
      <c r="M50">
        <v>2</v>
      </c>
      <c r="N50">
        <v>0.3</v>
      </c>
      <c r="O50">
        <v>2.08</v>
      </c>
      <c r="P50">
        <v>0.63400000000000001</v>
      </c>
      <c r="Q50">
        <v>2.35</v>
      </c>
      <c r="R50">
        <v>2</v>
      </c>
      <c r="S50">
        <v>0.9</v>
      </c>
      <c r="T50">
        <v>1.1399999999999999</v>
      </c>
      <c r="U50">
        <v>4.6399999999999997</v>
      </c>
      <c r="V50">
        <v>1.18</v>
      </c>
      <c r="W50">
        <v>2</v>
      </c>
      <c r="X50">
        <v>3.3</v>
      </c>
      <c r="Y50">
        <v>6.61</v>
      </c>
      <c r="Z50">
        <v>8.86</v>
      </c>
      <c r="AA50">
        <v>6.58</v>
      </c>
      <c r="AB50">
        <v>2</v>
      </c>
      <c r="AC50">
        <v>0.34</v>
      </c>
      <c r="AD50">
        <v>3.42</v>
      </c>
      <c r="AE50">
        <v>1.59</v>
      </c>
      <c r="AF50">
        <v>3.56</v>
      </c>
    </row>
    <row r="51" spans="1:32" x14ac:dyDescent="0.2">
      <c r="A51">
        <v>28</v>
      </c>
      <c r="B51" s="25" t="s">
        <v>307</v>
      </c>
      <c r="C51">
        <v>2</v>
      </c>
      <c r="D51">
        <v>0.2</v>
      </c>
      <c r="E51">
        <v>28.02</v>
      </c>
      <c r="F51">
        <v>1.23</v>
      </c>
      <c r="G51">
        <v>40.5</v>
      </c>
      <c r="H51">
        <v>2</v>
      </c>
      <c r="I51">
        <v>0.21</v>
      </c>
      <c r="J51">
        <v>5.16</v>
      </c>
      <c r="K51" t="s">
        <v>335</v>
      </c>
      <c r="L51">
        <v>71.599999999999994</v>
      </c>
      <c r="M51">
        <v>2</v>
      </c>
      <c r="N51">
        <v>0.21</v>
      </c>
      <c r="O51">
        <v>2.99</v>
      </c>
      <c r="P51">
        <v>0.433</v>
      </c>
      <c r="Q51">
        <v>3.61</v>
      </c>
      <c r="R51">
        <v>2</v>
      </c>
      <c r="S51">
        <v>0.95</v>
      </c>
      <c r="T51">
        <v>2.13</v>
      </c>
      <c r="U51">
        <v>4.8899999999999997</v>
      </c>
      <c r="V51">
        <v>2.19</v>
      </c>
      <c r="W51">
        <v>2</v>
      </c>
      <c r="X51">
        <v>2.75</v>
      </c>
      <c r="Y51">
        <v>2.66</v>
      </c>
      <c r="Z51">
        <v>7.39</v>
      </c>
      <c r="AA51">
        <v>2.65</v>
      </c>
      <c r="AB51">
        <v>2</v>
      </c>
      <c r="AC51">
        <v>0.17</v>
      </c>
      <c r="AD51">
        <v>14.47</v>
      </c>
      <c r="AE51">
        <v>0.76500000000000001</v>
      </c>
      <c r="AF51">
        <v>15.94</v>
      </c>
    </row>
    <row r="52" spans="1:32" x14ac:dyDescent="0.2">
      <c r="A52">
        <v>29</v>
      </c>
      <c r="B52" s="25" t="s">
        <v>307</v>
      </c>
      <c r="C52">
        <v>2</v>
      </c>
      <c r="D52">
        <v>0.15</v>
      </c>
      <c r="E52">
        <v>36.79</v>
      </c>
      <c r="F52" t="s">
        <v>336</v>
      </c>
      <c r="G52">
        <v>61.34</v>
      </c>
      <c r="H52">
        <v>2</v>
      </c>
      <c r="I52">
        <v>0.2</v>
      </c>
      <c r="J52">
        <v>0.74</v>
      </c>
      <c r="K52" t="s">
        <v>337</v>
      </c>
      <c r="L52">
        <v>21.31</v>
      </c>
      <c r="M52">
        <v>2</v>
      </c>
      <c r="N52">
        <v>0.15</v>
      </c>
      <c r="O52">
        <v>7.25</v>
      </c>
      <c r="P52" t="s">
        <v>338</v>
      </c>
      <c r="Q52">
        <v>9.9</v>
      </c>
      <c r="R52">
        <v>2</v>
      </c>
      <c r="S52">
        <v>0.7</v>
      </c>
      <c r="T52">
        <v>3.91</v>
      </c>
      <c r="U52">
        <v>3.54</v>
      </c>
      <c r="V52">
        <v>4.13</v>
      </c>
      <c r="W52">
        <v>2</v>
      </c>
      <c r="X52">
        <v>4.1500000000000004</v>
      </c>
      <c r="Y52">
        <v>7.94</v>
      </c>
      <c r="Z52">
        <v>11.1</v>
      </c>
      <c r="AA52">
        <v>7.88</v>
      </c>
      <c r="AB52">
        <v>2</v>
      </c>
      <c r="AC52">
        <v>0.25</v>
      </c>
      <c r="AD52">
        <v>7.04</v>
      </c>
      <c r="AE52">
        <v>1.1299999999999999</v>
      </c>
      <c r="AF52">
        <v>7.48</v>
      </c>
    </row>
    <row r="53" spans="1:32" x14ac:dyDescent="0.2">
      <c r="A53">
        <v>30</v>
      </c>
      <c r="B53" s="25" t="s">
        <v>307</v>
      </c>
      <c r="C53">
        <v>2</v>
      </c>
      <c r="D53">
        <v>0.14000000000000001</v>
      </c>
      <c r="E53">
        <v>6.13</v>
      </c>
      <c r="F53" t="s">
        <v>339</v>
      </c>
      <c r="G53">
        <v>11.08</v>
      </c>
      <c r="H53">
        <v>2</v>
      </c>
      <c r="I53">
        <v>0.21</v>
      </c>
      <c r="J53">
        <v>0.92</v>
      </c>
      <c r="K53" t="s">
        <v>340</v>
      </c>
      <c r="L53">
        <v>9.15</v>
      </c>
      <c r="M53">
        <v>2</v>
      </c>
      <c r="N53">
        <v>0.38</v>
      </c>
      <c r="O53">
        <v>2.88</v>
      </c>
      <c r="P53">
        <v>0.82099999999999995</v>
      </c>
      <c r="Q53">
        <v>3.14</v>
      </c>
      <c r="R53">
        <v>2</v>
      </c>
      <c r="S53">
        <v>1.07</v>
      </c>
      <c r="T53">
        <v>0.73</v>
      </c>
      <c r="U53">
        <v>5.55</v>
      </c>
      <c r="V53">
        <v>0.75</v>
      </c>
      <c r="W53">
        <v>2</v>
      </c>
      <c r="X53">
        <v>3.59</v>
      </c>
      <c r="Y53">
        <v>6.68</v>
      </c>
      <c r="Z53">
        <v>9.65</v>
      </c>
      <c r="AA53">
        <v>6.65</v>
      </c>
      <c r="AB53">
        <v>2</v>
      </c>
      <c r="AC53">
        <v>1.02</v>
      </c>
      <c r="AD53">
        <v>2.2799999999999998</v>
      </c>
      <c r="AE53">
        <v>4.8</v>
      </c>
      <c r="AF53">
        <v>2.2799999999999998</v>
      </c>
    </row>
    <row r="54" spans="1:32" x14ac:dyDescent="0.2">
      <c r="A54">
        <v>31</v>
      </c>
      <c r="B54" s="25" t="s">
        <v>341</v>
      </c>
      <c r="C54">
        <v>2</v>
      </c>
      <c r="D54">
        <v>0.18</v>
      </c>
      <c r="E54">
        <v>2.57</v>
      </c>
      <c r="F54" t="s">
        <v>305</v>
      </c>
      <c r="G54">
        <v>3.87</v>
      </c>
      <c r="H54">
        <v>2</v>
      </c>
      <c r="I54">
        <v>0.2</v>
      </c>
      <c r="J54">
        <v>6.74</v>
      </c>
      <c r="K54" t="s">
        <v>342</v>
      </c>
      <c r="L54">
        <v>100</v>
      </c>
      <c r="M54">
        <v>2</v>
      </c>
      <c r="N54">
        <v>1.41</v>
      </c>
      <c r="O54">
        <v>1.24</v>
      </c>
      <c r="P54">
        <v>3.19</v>
      </c>
      <c r="Q54">
        <v>1.23</v>
      </c>
      <c r="R54">
        <v>2</v>
      </c>
      <c r="S54">
        <v>1.72</v>
      </c>
      <c r="T54">
        <v>0.98</v>
      </c>
      <c r="U54">
        <v>8.93</v>
      </c>
      <c r="V54">
        <v>0.98</v>
      </c>
      <c r="W54">
        <v>2</v>
      </c>
      <c r="X54">
        <v>3.97</v>
      </c>
      <c r="Y54">
        <v>4.41</v>
      </c>
      <c r="Z54">
        <v>10.7</v>
      </c>
      <c r="AA54">
        <v>4.38</v>
      </c>
      <c r="AB54">
        <v>2</v>
      </c>
      <c r="AC54">
        <v>0.8</v>
      </c>
      <c r="AD54">
        <v>0.69</v>
      </c>
      <c r="AE54">
        <v>3.78</v>
      </c>
      <c r="AF54">
        <v>0.7</v>
      </c>
    </row>
    <row r="55" spans="1:32" x14ac:dyDescent="0.2">
      <c r="A55">
        <v>32</v>
      </c>
      <c r="B55" s="25" t="s">
        <v>341</v>
      </c>
      <c r="C55">
        <v>2</v>
      </c>
      <c r="D55">
        <v>2.83</v>
      </c>
      <c r="E55">
        <v>1.88</v>
      </c>
      <c r="F55">
        <v>12.2</v>
      </c>
      <c r="G55">
        <v>1.9</v>
      </c>
      <c r="H55">
        <v>2</v>
      </c>
      <c r="I55">
        <v>3.16</v>
      </c>
      <c r="J55">
        <v>0.24</v>
      </c>
      <c r="K55">
        <v>5.13</v>
      </c>
      <c r="L55">
        <v>0.24</v>
      </c>
      <c r="M55">
        <v>2</v>
      </c>
      <c r="N55">
        <v>5.7</v>
      </c>
      <c r="O55">
        <v>1.5</v>
      </c>
      <c r="P55">
        <v>6.3</v>
      </c>
      <c r="Q55">
        <v>1.46</v>
      </c>
      <c r="R55">
        <v>2</v>
      </c>
      <c r="S55">
        <v>3.81</v>
      </c>
      <c r="T55">
        <v>0.02</v>
      </c>
      <c r="U55">
        <v>9.7899999999999991</v>
      </c>
      <c r="V55">
        <v>0.02</v>
      </c>
      <c r="W55">
        <v>2</v>
      </c>
      <c r="X55">
        <v>10.56</v>
      </c>
      <c r="Y55">
        <v>0.88</v>
      </c>
      <c r="Z55">
        <v>14</v>
      </c>
      <c r="AA55">
        <v>0.87</v>
      </c>
      <c r="AB55">
        <v>2</v>
      </c>
      <c r="AC55">
        <v>2</v>
      </c>
      <c r="AD55">
        <v>1.1200000000000001</v>
      </c>
      <c r="AE55">
        <v>4.7</v>
      </c>
      <c r="AF55">
        <v>1.1100000000000001</v>
      </c>
    </row>
    <row r="56" spans="1:32" x14ac:dyDescent="0.2">
      <c r="A56" t="s">
        <v>343</v>
      </c>
    </row>
    <row r="58" spans="1:32" x14ac:dyDescent="0.2">
      <c r="A58" t="s">
        <v>262</v>
      </c>
      <c r="D58" s="26"/>
    </row>
    <row r="59" spans="1:32" x14ac:dyDescent="0.2">
      <c r="D59" s="26"/>
    </row>
    <row r="60" spans="1:32" x14ac:dyDescent="0.2">
      <c r="A60" t="s">
        <v>263</v>
      </c>
      <c r="B60">
        <v>309391</v>
      </c>
      <c r="D60" s="26"/>
    </row>
    <row r="61" spans="1:32" x14ac:dyDescent="0.2">
      <c r="A61" t="s">
        <v>264</v>
      </c>
      <c r="B61" t="s">
        <v>265</v>
      </c>
      <c r="D61" s="26"/>
    </row>
    <row r="62" spans="1:32" x14ac:dyDescent="0.2">
      <c r="A62" t="s">
        <v>266</v>
      </c>
      <c r="B62" t="s">
        <v>345</v>
      </c>
      <c r="D62" s="26"/>
    </row>
    <row r="63" spans="1:32" x14ac:dyDescent="0.2">
      <c r="A63" t="s">
        <v>268</v>
      </c>
      <c r="B63" t="s">
        <v>269</v>
      </c>
      <c r="D63" s="26"/>
    </row>
    <row r="64" spans="1:32" x14ac:dyDescent="0.2">
      <c r="A64" t="s">
        <v>270</v>
      </c>
      <c r="B64" t="s">
        <v>271</v>
      </c>
      <c r="D64" s="26"/>
    </row>
    <row r="65" spans="1:32" x14ac:dyDescent="0.2">
      <c r="A65" t="s">
        <v>272</v>
      </c>
      <c r="B65" t="s">
        <v>273</v>
      </c>
      <c r="D65" s="26"/>
    </row>
    <row r="66" spans="1:32" x14ac:dyDescent="0.2">
      <c r="A66" t="s">
        <v>274</v>
      </c>
      <c r="B66">
        <v>34601</v>
      </c>
      <c r="D66" s="26"/>
    </row>
    <row r="67" spans="1:32" x14ac:dyDescent="0.2">
      <c r="A67" t="s">
        <v>275</v>
      </c>
      <c r="B67">
        <v>340816</v>
      </c>
      <c r="D67" s="26"/>
    </row>
    <row r="68" spans="1:32" x14ac:dyDescent="0.2">
      <c r="A68" t="s">
        <v>276</v>
      </c>
      <c r="B68" t="s">
        <v>346</v>
      </c>
      <c r="D68" s="26"/>
    </row>
    <row r="69" spans="1:32" x14ac:dyDescent="0.2">
      <c r="A69" t="s">
        <v>278</v>
      </c>
      <c r="B69" t="s">
        <v>279</v>
      </c>
      <c r="D69" s="26"/>
    </row>
    <row r="70" spans="1:32" x14ac:dyDescent="0.2">
      <c r="A70" t="s">
        <v>280</v>
      </c>
      <c r="D70" s="26"/>
    </row>
    <row r="71" spans="1:32" x14ac:dyDescent="0.2">
      <c r="A71" t="s">
        <v>281</v>
      </c>
      <c r="B71" t="s">
        <v>347</v>
      </c>
      <c r="D71" s="26"/>
    </row>
    <row r="72" spans="1:32" x14ac:dyDescent="0.2">
      <c r="A72" t="s">
        <v>283</v>
      </c>
      <c r="D72" s="26"/>
    </row>
    <row r="73" spans="1:32" x14ac:dyDescent="0.2">
      <c r="D73" s="26"/>
    </row>
    <row r="74" spans="1:32" x14ac:dyDescent="0.2">
      <c r="D74" s="26"/>
    </row>
    <row r="75" spans="1:32" x14ac:dyDescent="0.2">
      <c r="A75" t="s">
        <v>284</v>
      </c>
      <c r="D75" s="26"/>
    </row>
    <row r="76" spans="1:32" x14ac:dyDescent="0.2">
      <c r="D76" s="26"/>
    </row>
    <row r="77" spans="1:32" x14ac:dyDescent="0.2">
      <c r="A77" t="s">
        <v>285</v>
      </c>
      <c r="B77" t="s">
        <v>0</v>
      </c>
      <c r="D77" s="26"/>
      <c r="E77" t="s">
        <v>286</v>
      </c>
      <c r="F77" t="s">
        <v>286</v>
      </c>
      <c r="G77" t="s">
        <v>286</v>
      </c>
      <c r="H77" t="s">
        <v>286</v>
      </c>
      <c r="I77" t="s">
        <v>286</v>
      </c>
      <c r="J77" t="s">
        <v>287</v>
      </c>
      <c r="K77" t="s">
        <v>287</v>
      </c>
      <c r="L77" t="s">
        <v>287</v>
      </c>
      <c r="M77" t="s">
        <v>287</v>
      </c>
      <c r="N77" t="s">
        <v>287</v>
      </c>
      <c r="O77" t="s">
        <v>288</v>
      </c>
      <c r="P77" t="s">
        <v>288</v>
      </c>
      <c r="Q77" t="s">
        <v>288</v>
      </c>
      <c r="R77" t="s">
        <v>288</v>
      </c>
      <c r="S77" t="s">
        <v>288</v>
      </c>
      <c r="T77" t="s">
        <v>289</v>
      </c>
      <c r="U77" t="s">
        <v>289</v>
      </c>
      <c r="V77" t="s">
        <v>289</v>
      </c>
      <c r="W77" t="s">
        <v>289</v>
      </c>
      <c r="X77" t="s">
        <v>289</v>
      </c>
      <c r="Y77" t="s">
        <v>290</v>
      </c>
      <c r="Z77" t="s">
        <v>290</v>
      </c>
      <c r="AA77" t="s">
        <v>290</v>
      </c>
      <c r="AB77" t="s">
        <v>290</v>
      </c>
      <c r="AC77" t="s">
        <v>290</v>
      </c>
      <c r="AD77" t="s">
        <v>291</v>
      </c>
      <c r="AE77" t="s">
        <v>291</v>
      </c>
      <c r="AF77" t="s">
        <v>291</v>
      </c>
    </row>
    <row r="78" spans="1:32" x14ac:dyDescent="0.2">
      <c r="D78" s="26"/>
      <c r="E78" t="s">
        <v>292</v>
      </c>
      <c r="F78" t="s">
        <v>293</v>
      </c>
      <c r="G78" t="s">
        <v>294</v>
      </c>
      <c r="H78" t="s">
        <v>295</v>
      </c>
      <c r="I78" t="s">
        <v>296</v>
      </c>
      <c r="J78" t="s">
        <v>292</v>
      </c>
      <c r="K78" t="s">
        <v>293</v>
      </c>
      <c r="L78" t="s">
        <v>294</v>
      </c>
      <c r="M78" t="s">
        <v>295</v>
      </c>
      <c r="N78" t="s">
        <v>296</v>
      </c>
      <c r="O78" t="s">
        <v>292</v>
      </c>
      <c r="P78" t="s">
        <v>293</v>
      </c>
      <c r="Q78" t="s">
        <v>294</v>
      </c>
      <c r="R78" t="s">
        <v>295</v>
      </c>
      <c r="S78" t="s">
        <v>296</v>
      </c>
      <c r="T78" t="s">
        <v>292</v>
      </c>
      <c r="U78" t="s">
        <v>293</v>
      </c>
      <c r="V78" t="s">
        <v>294</v>
      </c>
      <c r="W78" t="s">
        <v>295</v>
      </c>
      <c r="X78" t="s">
        <v>296</v>
      </c>
      <c r="Y78" t="s">
        <v>292</v>
      </c>
      <c r="Z78" t="s">
        <v>293</v>
      </c>
      <c r="AA78" t="s">
        <v>294</v>
      </c>
      <c r="AB78" t="s">
        <v>295</v>
      </c>
      <c r="AC78" t="s">
        <v>296</v>
      </c>
      <c r="AD78" t="s">
        <v>292</v>
      </c>
      <c r="AE78" t="s">
        <v>293</v>
      </c>
      <c r="AF78" t="s">
        <v>294</v>
      </c>
    </row>
    <row r="79" spans="1:32" x14ac:dyDescent="0.2">
      <c r="A79">
        <v>1</v>
      </c>
      <c r="B79" s="26" t="s">
        <v>348</v>
      </c>
      <c r="C79">
        <v>2</v>
      </c>
      <c r="D79">
        <v>0.22</v>
      </c>
      <c r="E79">
        <v>0.47</v>
      </c>
      <c r="F79">
        <v>1.29</v>
      </c>
      <c r="G79">
        <v>0.64</v>
      </c>
      <c r="H79">
        <v>2</v>
      </c>
      <c r="I79">
        <v>0.27</v>
      </c>
      <c r="J79">
        <v>3.77</v>
      </c>
      <c r="K79" t="s">
        <v>349</v>
      </c>
      <c r="L79">
        <v>10.4</v>
      </c>
      <c r="M79">
        <v>2</v>
      </c>
      <c r="N79">
        <v>0.31</v>
      </c>
      <c r="O79">
        <v>0.56999999999999995</v>
      </c>
      <c r="P79">
        <v>0.54700000000000004</v>
      </c>
      <c r="Q79">
        <v>0.69</v>
      </c>
      <c r="R79">
        <v>2</v>
      </c>
      <c r="S79">
        <v>1.56</v>
      </c>
      <c r="T79">
        <v>0.77</v>
      </c>
      <c r="U79">
        <v>7.29</v>
      </c>
      <c r="V79">
        <v>0.79</v>
      </c>
      <c r="W79">
        <v>2</v>
      </c>
      <c r="X79">
        <v>4.28</v>
      </c>
      <c r="Y79">
        <v>2.78</v>
      </c>
      <c r="Z79">
        <v>11.9</v>
      </c>
      <c r="AA79">
        <v>2.75</v>
      </c>
      <c r="AB79">
        <v>2</v>
      </c>
      <c r="AC79">
        <v>0.34</v>
      </c>
      <c r="AD79">
        <v>1.49</v>
      </c>
      <c r="AE79">
        <v>1.49</v>
      </c>
      <c r="AF79">
        <v>1.55</v>
      </c>
    </row>
    <row r="80" spans="1:32" x14ac:dyDescent="0.2">
      <c r="A80">
        <v>2</v>
      </c>
      <c r="B80" s="26" t="s">
        <v>348</v>
      </c>
      <c r="C80">
        <v>2</v>
      </c>
      <c r="D80">
        <v>0.28000000000000003</v>
      </c>
      <c r="E80">
        <v>3.48</v>
      </c>
      <c r="F80">
        <v>1.76</v>
      </c>
      <c r="G80">
        <v>4.45</v>
      </c>
      <c r="H80">
        <v>2</v>
      </c>
      <c r="I80">
        <v>0.28000000000000003</v>
      </c>
      <c r="J80">
        <v>9.64</v>
      </c>
      <c r="K80" t="s">
        <v>350</v>
      </c>
      <c r="L80">
        <v>25.1</v>
      </c>
      <c r="M80">
        <v>2</v>
      </c>
      <c r="N80">
        <v>0.36</v>
      </c>
      <c r="O80">
        <v>0.04</v>
      </c>
      <c r="P80">
        <v>0.66</v>
      </c>
      <c r="Q80">
        <v>0.05</v>
      </c>
      <c r="R80">
        <v>2</v>
      </c>
      <c r="S80">
        <v>1.86</v>
      </c>
      <c r="T80">
        <v>0.22</v>
      </c>
      <c r="U80">
        <v>8.7100000000000009</v>
      </c>
      <c r="V80">
        <v>0.23</v>
      </c>
      <c r="W80">
        <v>2</v>
      </c>
      <c r="X80">
        <v>3.98</v>
      </c>
      <c r="Y80">
        <v>1.0900000000000001</v>
      </c>
      <c r="Z80">
        <v>11.1</v>
      </c>
      <c r="AA80">
        <v>1.08</v>
      </c>
      <c r="AB80">
        <v>2</v>
      </c>
      <c r="AC80">
        <v>0.44</v>
      </c>
      <c r="AD80">
        <v>0.1</v>
      </c>
      <c r="AE80">
        <v>1.95</v>
      </c>
      <c r="AF80">
        <v>0.1</v>
      </c>
    </row>
    <row r="81" spans="1:32" x14ac:dyDescent="0.2">
      <c r="A81">
        <v>3</v>
      </c>
      <c r="B81" s="26" t="s">
        <v>348</v>
      </c>
      <c r="C81">
        <v>2</v>
      </c>
      <c r="D81">
        <v>0.14000000000000001</v>
      </c>
      <c r="E81">
        <v>10.39</v>
      </c>
      <c r="F81" t="s">
        <v>351</v>
      </c>
      <c r="G81">
        <v>17.91</v>
      </c>
      <c r="H81">
        <v>2</v>
      </c>
      <c r="I81">
        <v>0.2</v>
      </c>
      <c r="J81">
        <v>6.66</v>
      </c>
      <c r="K81" t="s">
        <v>352</v>
      </c>
      <c r="L81">
        <v>57.6</v>
      </c>
      <c r="M81">
        <v>2</v>
      </c>
      <c r="N81">
        <v>0.2</v>
      </c>
      <c r="O81">
        <v>2.56</v>
      </c>
      <c r="P81" t="s">
        <v>353</v>
      </c>
      <c r="Q81">
        <v>3.5</v>
      </c>
      <c r="R81">
        <v>2</v>
      </c>
      <c r="S81">
        <v>1.1100000000000001</v>
      </c>
      <c r="T81">
        <v>0.54</v>
      </c>
      <c r="U81">
        <v>5.14</v>
      </c>
      <c r="V81">
        <v>0.56999999999999995</v>
      </c>
      <c r="W81">
        <v>2</v>
      </c>
      <c r="X81">
        <v>1.95</v>
      </c>
      <c r="Y81">
        <v>2.0099999999999998</v>
      </c>
      <c r="Z81">
        <v>5.47</v>
      </c>
      <c r="AA81">
        <v>2.0099999999999998</v>
      </c>
      <c r="AB81">
        <v>2</v>
      </c>
      <c r="AC81">
        <v>0.13</v>
      </c>
      <c r="AD81">
        <v>6.89</v>
      </c>
      <c r="AE81" t="s">
        <v>354</v>
      </c>
      <c r="AF81">
        <v>7.91</v>
      </c>
    </row>
    <row r="82" spans="1:32" x14ac:dyDescent="0.2">
      <c r="A82">
        <v>4</v>
      </c>
      <c r="B82" s="26" t="s">
        <v>348</v>
      </c>
      <c r="C82">
        <v>2</v>
      </c>
      <c r="D82">
        <v>4.88</v>
      </c>
      <c r="E82">
        <v>1.26</v>
      </c>
      <c r="F82">
        <v>39.299999999999997</v>
      </c>
      <c r="G82">
        <v>1.28</v>
      </c>
      <c r="H82">
        <v>2</v>
      </c>
      <c r="I82">
        <v>0.21</v>
      </c>
      <c r="J82">
        <v>7.46</v>
      </c>
      <c r="K82" t="s">
        <v>355</v>
      </c>
      <c r="L82">
        <v>48.26</v>
      </c>
      <c r="M82">
        <v>2</v>
      </c>
      <c r="N82">
        <v>0.35</v>
      </c>
      <c r="O82">
        <v>2.48</v>
      </c>
      <c r="P82">
        <v>0.63800000000000001</v>
      </c>
      <c r="Q82">
        <v>2.9</v>
      </c>
      <c r="R82">
        <v>2</v>
      </c>
      <c r="S82">
        <v>1.1200000000000001</v>
      </c>
      <c r="T82">
        <v>2.5299999999999998</v>
      </c>
      <c r="U82">
        <v>5.16</v>
      </c>
      <c r="V82">
        <v>2.65</v>
      </c>
      <c r="W82">
        <v>2</v>
      </c>
      <c r="X82">
        <v>3.8</v>
      </c>
      <c r="Y82">
        <v>0.22</v>
      </c>
      <c r="Z82">
        <v>10.6</v>
      </c>
      <c r="AA82">
        <v>0.22</v>
      </c>
      <c r="AB82">
        <v>2</v>
      </c>
      <c r="AC82">
        <v>0.43</v>
      </c>
      <c r="AD82">
        <v>0.15</v>
      </c>
      <c r="AE82">
        <v>1.91</v>
      </c>
      <c r="AF82">
        <v>0.15</v>
      </c>
    </row>
    <row r="83" spans="1:32" x14ac:dyDescent="0.2">
      <c r="A83">
        <v>5</v>
      </c>
      <c r="B83" s="26" t="s">
        <v>348</v>
      </c>
      <c r="C83">
        <v>2</v>
      </c>
      <c r="D83">
        <v>0.16</v>
      </c>
      <c r="E83">
        <v>12.66</v>
      </c>
      <c r="F83" t="s">
        <v>313</v>
      </c>
      <c r="G83">
        <v>19.989999999999998</v>
      </c>
      <c r="H83">
        <v>2</v>
      </c>
      <c r="I83">
        <v>0.16</v>
      </c>
      <c r="J83">
        <v>5.51</v>
      </c>
      <c r="K83" t="s">
        <v>304</v>
      </c>
      <c r="M83">
        <v>2</v>
      </c>
      <c r="N83">
        <v>0.32</v>
      </c>
      <c r="O83">
        <v>3.92</v>
      </c>
      <c r="P83">
        <v>0.57199999999999995</v>
      </c>
      <c r="Q83">
        <v>4.67</v>
      </c>
      <c r="R83">
        <v>2</v>
      </c>
      <c r="S83">
        <v>1.05</v>
      </c>
      <c r="T83">
        <v>0.85</v>
      </c>
      <c r="U83">
        <v>4.8099999999999996</v>
      </c>
      <c r="V83">
        <v>0.89</v>
      </c>
      <c r="W83">
        <v>2</v>
      </c>
      <c r="X83">
        <v>2.04</v>
      </c>
      <c r="Y83">
        <v>3.82</v>
      </c>
      <c r="Z83">
        <v>5.72</v>
      </c>
      <c r="AA83">
        <v>3.82</v>
      </c>
      <c r="AB83">
        <v>2</v>
      </c>
      <c r="AC83">
        <v>0.23</v>
      </c>
      <c r="AD83">
        <v>5.47</v>
      </c>
      <c r="AE83">
        <v>0.999</v>
      </c>
      <c r="AF83">
        <v>5.85</v>
      </c>
    </row>
    <row r="84" spans="1:32" x14ac:dyDescent="0.2">
      <c r="A84">
        <v>6</v>
      </c>
      <c r="B84" s="26" t="s">
        <v>348</v>
      </c>
      <c r="C84">
        <v>2</v>
      </c>
      <c r="D84">
        <v>0.15</v>
      </c>
      <c r="E84">
        <v>0.03</v>
      </c>
      <c r="F84" t="s">
        <v>356</v>
      </c>
      <c r="G84">
        <v>0.05</v>
      </c>
      <c r="H84">
        <v>2</v>
      </c>
      <c r="I84">
        <v>0.12</v>
      </c>
      <c r="J84">
        <v>4.21</v>
      </c>
      <c r="K84" t="s">
        <v>304</v>
      </c>
      <c r="M84">
        <v>2</v>
      </c>
      <c r="N84">
        <v>0.28000000000000003</v>
      </c>
      <c r="O84">
        <v>1.1599999999999999</v>
      </c>
      <c r="P84">
        <v>0.496</v>
      </c>
      <c r="Q84">
        <v>1.43</v>
      </c>
      <c r="R84">
        <v>2</v>
      </c>
      <c r="S84">
        <v>1.76</v>
      </c>
      <c r="T84">
        <v>0.95</v>
      </c>
      <c r="U84">
        <v>8.24</v>
      </c>
      <c r="V84">
        <v>0.96</v>
      </c>
      <c r="W84">
        <v>2</v>
      </c>
      <c r="X84">
        <v>2.0699999999999998</v>
      </c>
      <c r="Y84">
        <v>0.93</v>
      </c>
      <c r="Z84">
        <v>5.79</v>
      </c>
      <c r="AA84">
        <v>0.93</v>
      </c>
      <c r="AB84">
        <v>2</v>
      </c>
      <c r="AC84">
        <v>0.22</v>
      </c>
      <c r="AD84">
        <v>3</v>
      </c>
      <c r="AE84">
        <v>0.91600000000000004</v>
      </c>
      <c r="AF84">
        <v>3.23</v>
      </c>
    </row>
    <row r="85" spans="1:32" x14ac:dyDescent="0.2">
      <c r="A85">
        <v>7</v>
      </c>
      <c r="B85" s="26" t="s">
        <v>348</v>
      </c>
      <c r="C85">
        <v>2</v>
      </c>
      <c r="D85">
        <v>0.12</v>
      </c>
      <c r="E85">
        <v>0.23</v>
      </c>
      <c r="F85" t="s">
        <v>357</v>
      </c>
      <c r="G85">
        <v>0.47</v>
      </c>
      <c r="H85">
        <v>2</v>
      </c>
      <c r="I85">
        <v>0.15</v>
      </c>
      <c r="J85">
        <v>12.04</v>
      </c>
      <c r="K85" t="s">
        <v>304</v>
      </c>
      <c r="M85">
        <v>2</v>
      </c>
      <c r="N85">
        <v>0.3</v>
      </c>
      <c r="O85">
        <v>1.9</v>
      </c>
      <c r="P85">
        <v>0.54</v>
      </c>
      <c r="Q85">
        <v>2.29</v>
      </c>
      <c r="R85">
        <v>2</v>
      </c>
      <c r="S85">
        <v>0.51</v>
      </c>
      <c r="T85">
        <v>2.81</v>
      </c>
      <c r="U85">
        <v>2.17</v>
      </c>
      <c r="V85">
        <v>3.3</v>
      </c>
      <c r="W85">
        <v>2</v>
      </c>
      <c r="X85">
        <v>4.72</v>
      </c>
      <c r="Y85">
        <v>1.81</v>
      </c>
      <c r="Z85">
        <v>13.1</v>
      </c>
      <c r="AA85">
        <v>1.79</v>
      </c>
      <c r="AB85">
        <v>2</v>
      </c>
      <c r="AC85">
        <v>0.96</v>
      </c>
      <c r="AD85">
        <v>2.34</v>
      </c>
      <c r="AE85">
        <v>4.29</v>
      </c>
      <c r="AF85">
        <v>2.34</v>
      </c>
    </row>
    <row r="86" spans="1:32" x14ac:dyDescent="0.2">
      <c r="A86">
        <v>8</v>
      </c>
      <c r="B86" s="26" t="s">
        <v>348</v>
      </c>
      <c r="C86">
        <v>2</v>
      </c>
      <c r="D86">
        <v>0.15</v>
      </c>
      <c r="E86">
        <v>24.26</v>
      </c>
      <c r="F86" t="s">
        <v>358</v>
      </c>
      <c r="G86">
        <v>41.3</v>
      </c>
      <c r="H86">
        <v>2</v>
      </c>
      <c r="I86">
        <v>0.13</v>
      </c>
      <c r="J86">
        <v>8.35</v>
      </c>
      <c r="K86" t="s">
        <v>304</v>
      </c>
      <c r="M86">
        <v>2</v>
      </c>
      <c r="N86">
        <v>0.32</v>
      </c>
      <c r="O86">
        <v>0.65</v>
      </c>
      <c r="P86">
        <v>0.57299999999999995</v>
      </c>
      <c r="Q86">
        <v>0.77</v>
      </c>
      <c r="R86">
        <v>2</v>
      </c>
      <c r="S86">
        <v>1.1000000000000001</v>
      </c>
      <c r="T86">
        <v>0.23</v>
      </c>
      <c r="U86">
        <v>5.08</v>
      </c>
      <c r="V86">
        <v>0.24</v>
      </c>
      <c r="W86">
        <v>2</v>
      </c>
      <c r="X86">
        <v>2.97</v>
      </c>
      <c r="Y86">
        <v>0.95</v>
      </c>
      <c r="Z86">
        <v>8.3000000000000007</v>
      </c>
      <c r="AA86">
        <v>0.94</v>
      </c>
      <c r="AB86">
        <v>2</v>
      </c>
      <c r="AC86">
        <v>0.47</v>
      </c>
      <c r="AD86">
        <v>0.65</v>
      </c>
      <c r="AE86">
        <v>2.0699999999999998</v>
      </c>
      <c r="AF86">
        <v>0.66</v>
      </c>
    </row>
    <row r="87" spans="1:32" x14ac:dyDescent="0.2">
      <c r="A87">
        <v>9</v>
      </c>
      <c r="B87" s="26" t="s">
        <v>348</v>
      </c>
      <c r="C87">
        <v>2</v>
      </c>
      <c r="D87">
        <v>0.14000000000000001</v>
      </c>
      <c r="E87">
        <v>12.82</v>
      </c>
      <c r="F87" t="s">
        <v>359</v>
      </c>
      <c r="G87">
        <v>22.53</v>
      </c>
      <c r="H87">
        <v>2</v>
      </c>
      <c r="I87">
        <v>0.16</v>
      </c>
      <c r="J87">
        <v>4.99</v>
      </c>
      <c r="K87" t="s">
        <v>304</v>
      </c>
      <c r="M87">
        <v>2</v>
      </c>
      <c r="N87">
        <v>0.13</v>
      </c>
      <c r="O87">
        <v>4.51</v>
      </c>
      <c r="P87" t="s">
        <v>360</v>
      </c>
      <c r="Q87">
        <v>7.73</v>
      </c>
      <c r="R87">
        <v>2</v>
      </c>
      <c r="S87">
        <v>0.83</v>
      </c>
      <c r="T87">
        <v>0.92</v>
      </c>
      <c r="U87">
        <v>3.73</v>
      </c>
      <c r="V87">
        <v>0.99</v>
      </c>
      <c r="W87">
        <v>2</v>
      </c>
      <c r="X87">
        <v>2.06</v>
      </c>
      <c r="Y87">
        <v>3.93</v>
      </c>
      <c r="Z87">
        <v>5.77</v>
      </c>
      <c r="AA87">
        <v>3.92</v>
      </c>
      <c r="AB87">
        <v>2</v>
      </c>
      <c r="AC87">
        <v>0.09</v>
      </c>
      <c r="AD87">
        <v>8.36</v>
      </c>
      <c r="AE87" t="s">
        <v>361</v>
      </c>
      <c r="AF87">
        <v>10.38</v>
      </c>
    </row>
    <row r="88" spans="1:32" x14ac:dyDescent="0.2">
      <c r="A88">
        <v>10</v>
      </c>
      <c r="B88" s="26" t="s">
        <v>348</v>
      </c>
      <c r="C88">
        <v>2</v>
      </c>
      <c r="D88">
        <v>0.11</v>
      </c>
      <c r="E88">
        <v>12.08</v>
      </c>
      <c r="F88" t="s">
        <v>362</v>
      </c>
      <c r="G88">
        <v>27.55</v>
      </c>
      <c r="H88">
        <v>2</v>
      </c>
      <c r="I88">
        <v>0.13</v>
      </c>
      <c r="J88">
        <v>36.04</v>
      </c>
      <c r="K88" t="s">
        <v>304</v>
      </c>
      <c r="M88">
        <v>2</v>
      </c>
      <c r="N88">
        <v>0.27</v>
      </c>
      <c r="O88">
        <v>5.25</v>
      </c>
      <c r="P88">
        <v>0.48</v>
      </c>
      <c r="Q88">
        <v>6.48</v>
      </c>
      <c r="R88">
        <v>2</v>
      </c>
      <c r="S88">
        <v>0.82</v>
      </c>
      <c r="T88">
        <v>1.21</v>
      </c>
      <c r="U88">
        <v>3.7</v>
      </c>
      <c r="V88">
        <v>1.31</v>
      </c>
      <c r="W88">
        <v>2</v>
      </c>
      <c r="X88">
        <v>3.38</v>
      </c>
      <c r="Y88">
        <v>1.7</v>
      </c>
      <c r="Z88">
        <v>9.42</v>
      </c>
      <c r="AA88">
        <v>1.69</v>
      </c>
      <c r="AB88">
        <v>2</v>
      </c>
      <c r="AC88">
        <v>0.21</v>
      </c>
      <c r="AD88">
        <v>2.8</v>
      </c>
      <c r="AE88">
        <v>0.90500000000000003</v>
      </c>
      <c r="AF88">
        <v>3.02</v>
      </c>
    </row>
    <row r="89" spans="1:32" x14ac:dyDescent="0.2">
      <c r="A89">
        <v>11</v>
      </c>
      <c r="B89" s="27" t="s">
        <v>363</v>
      </c>
      <c r="C89">
        <v>2</v>
      </c>
      <c r="D89">
        <v>0.3</v>
      </c>
      <c r="E89">
        <v>1.4</v>
      </c>
      <c r="F89">
        <v>1.96</v>
      </c>
      <c r="G89">
        <v>1.74</v>
      </c>
      <c r="H89">
        <v>2</v>
      </c>
      <c r="I89">
        <v>0.23</v>
      </c>
      <c r="J89">
        <v>4.29</v>
      </c>
      <c r="K89" t="s">
        <v>364</v>
      </c>
      <c r="L89">
        <v>17.3</v>
      </c>
      <c r="M89">
        <v>2</v>
      </c>
      <c r="N89">
        <v>0.41</v>
      </c>
      <c r="O89">
        <v>0.43</v>
      </c>
      <c r="P89">
        <v>0.76600000000000001</v>
      </c>
      <c r="Q89">
        <v>0.49</v>
      </c>
      <c r="R89">
        <v>2</v>
      </c>
      <c r="S89">
        <v>2.4700000000000002</v>
      </c>
      <c r="T89">
        <v>0.32</v>
      </c>
      <c r="U89">
        <v>11.6</v>
      </c>
      <c r="V89">
        <v>0.32</v>
      </c>
      <c r="W89">
        <v>2</v>
      </c>
      <c r="X89">
        <v>9.7899999999999991</v>
      </c>
      <c r="Y89">
        <v>5.03</v>
      </c>
      <c r="Z89">
        <v>27</v>
      </c>
      <c r="AA89">
        <v>4.97</v>
      </c>
      <c r="AB89">
        <v>2</v>
      </c>
      <c r="AC89">
        <v>1.94</v>
      </c>
      <c r="AD89">
        <v>1.24</v>
      </c>
      <c r="AE89">
        <v>8.6300000000000008</v>
      </c>
      <c r="AF89">
        <v>1.24</v>
      </c>
    </row>
    <row r="90" spans="1:32" x14ac:dyDescent="0.2">
      <c r="A90">
        <v>12</v>
      </c>
      <c r="B90" s="27" t="s">
        <v>363</v>
      </c>
      <c r="C90">
        <v>2</v>
      </c>
      <c r="D90">
        <v>0.32</v>
      </c>
      <c r="E90">
        <v>2.02</v>
      </c>
      <c r="F90">
        <v>2.12</v>
      </c>
      <c r="G90">
        <v>2.4900000000000002</v>
      </c>
      <c r="H90">
        <v>2</v>
      </c>
      <c r="I90">
        <v>0.27</v>
      </c>
      <c r="J90">
        <v>2.4</v>
      </c>
      <c r="K90" t="s">
        <v>365</v>
      </c>
      <c r="L90">
        <v>7.08</v>
      </c>
      <c r="M90">
        <v>2</v>
      </c>
      <c r="N90">
        <v>0.17</v>
      </c>
      <c r="O90">
        <v>1.83</v>
      </c>
      <c r="P90" t="s">
        <v>366</v>
      </c>
      <c r="Q90">
        <v>2.69</v>
      </c>
      <c r="R90">
        <v>2</v>
      </c>
      <c r="S90">
        <v>1.43</v>
      </c>
      <c r="T90">
        <v>1.17</v>
      </c>
      <c r="U90">
        <v>6.66</v>
      </c>
      <c r="V90">
        <v>1.2</v>
      </c>
      <c r="W90">
        <v>2</v>
      </c>
      <c r="X90">
        <v>4.45</v>
      </c>
      <c r="Y90">
        <v>1.01</v>
      </c>
      <c r="Z90">
        <v>12.4</v>
      </c>
      <c r="AA90">
        <v>1</v>
      </c>
      <c r="AB90">
        <v>2</v>
      </c>
      <c r="AC90">
        <v>11.87</v>
      </c>
      <c r="AD90">
        <v>0.03</v>
      </c>
      <c r="AE90">
        <v>52</v>
      </c>
      <c r="AF90">
        <v>0.03</v>
      </c>
    </row>
    <row r="91" spans="1:32" x14ac:dyDescent="0.2">
      <c r="A91">
        <v>13</v>
      </c>
      <c r="B91" s="27" t="s">
        <v>363</v>
      </c>
      <c r="C91">
        <v>2</v>
      </c>
      <c r="D91">
        <v>0.26</v>
      </c>
      <c r="E91">
        <v>5.79</v>
      </c>
      <c r="F91">
        <v>1.64</v>
      </c>
      <c r="G91">
        <v>7.52</v>
      </c>
      <c r="H91">
        <v>2</v>
      </c>
      <c r="I91">
        <v>0.21</v>
      </c>
      <c r="J91">
        <v>7.66</v>
      </c>
      <c r="K91" t="s">
        <v>367</v>
      </c>
      <c r="L91">
        <v>52.15</v>
      </c>
      <c r="M91">
        <v>2</v>
      </c>
      <c r="N91">
        <v>0.49</v>
      </c>
      <c r="O91">
        <v>4.0199999999999996</v>
      </c>
      <c r="P91">
        <v>0.94699999999999995</v>
      </c>
      <c r="Q91">
        <v>4.4400000000000004</v>
      </c>
      <c r="R91">
        <v>2</v>
      </c>
      <c r="S91">
        <v>2.12</v>
      </c>
      <c r="T91">
        <v>2.85</v>
      </c>
      <c r="U91">
        <v>9.9499999999999993</v>
      </c>
      <c r="V91">
        <v>2.87</v>
      </c>
      <c r="W91">
        <v>2</v>
      </c>
      <c r="X91">
        <v>6.7</v>
      </c>
      <c r="Y91">
        <v>2.2599999999999998</v>
      </c>
      <c r="Z91">
        <v>18.600000000000001</v>
      </c>
      <c r="AA91">
        <v>2.23</v>
      </c>
      <c r="AB91">
        <v>2</v>
      </c>
      <c r="AC91">
        <v>0.43</v>
      </c>
      <c r="AD91">
        <v>0.61</v>
      </c>
      <c r="AE91">
        <v>1.88</v>
      </c>
      <c r="AF91">
        <v>0.63</v>
      </c>
    </row>
    <row r="92" spans="1:32" x14ac:dyDescent="0.2">
      <c r="A92">
        <v>14</v>
      </c>
      <c r="B92" s="27" t="s">
        <v>363</v>
      </c>
      <c r="C92">
        <v>2</v>
      </c>
      <c r="D92">
        <v>0.45</v>
      </c>
      <c r="E92">
        <v>1.36</v>
      </c>
      <c r="F92">
        <v>3.16</v>
      </c>
      <c r="G92">
        <v>1.57</v>
      </c>
      <c r="H92">
        <v>2</v>
      </c>
      <c r="I92">
        <v>0.1</v>
      </c>
      <c r="J92">
        <v>3.04</v>
      </c>
      <c r="K92" t="s">
        <v>304</v>
      </c>
      <c r="M92">
        <v>2</v>
      </c>
      <c r="N92">
        <v>0.45</v>
      </c>
      <c r="O92">
        <v>0.42</v>
      </c>
      <c r="P92">
        <v>0.85699999999999998</v>
      </c>
      <c r="Q92">
        <v>0.47</v>
      </c>
      <c r="R92">
        <v>2</v>
      </c>
      <c r="S92">
        <v>1.51</v>
      </c>
      <c r="T92">
        <v>0.6</v>
      </c>
      <c r="U92">
        <v>7.03</v>
      </c>
      <c r="V92">
        <v>0.62</v>
      </c>
      <c r="W92">
        <v>2</v>
      </c>
      <c r="X92">
        <v>16.59</v>
      </c>
      <c r="Y92">
        <v>1.03</v>
      </c>
      <c r="Z92">
        <v>45.5</v>
      </c>
      <c r="AA92">
        <v>1.02</v>
      </c>
      <c r="AB92">
        <v>2</v>
      </c>
      <c r="AC92">
        <v>0.9</v>
      </c>
      <c r="AD92">
        <v>0.95</v>
      </c>
      <c r="AE92">
        <v>3.99</v>
      </c>
      <c r="AF92">
        <v>0.95</v>
      </c>
    </row>
    <row r="93" spans="1:32" x14ac:dyDescent="0.2">
      <c r="A93">
        <v>15</v>
      </c>
      <c r="B93" s="27" t="s">
        <v>363</v>
      </c>
      <c r="C93">
        <v>2</v>
      </c>
      <c r="D93">
        <v>0.15</v>
      </c>
      <c r="E93">
        <v>1.47</v>
      </c>
      <c r="F93" t="s">
        <v>368</v>
      </c>
      <c r="G93">
        <v>2.4900000000000002</v>
      </c>
      <c r="H93">
        <v>2</v>
      </c>
      <c r="I93">
        <v>0.16</v>
      </c>
      <c r="J93">
        <v>13.57</v>
      </c>
      <c r="K93" t="s">
        <v>304</v>
      </c>
      <c r="L93">
        <v>100</v>
      </c>
      <c r="M93">
        <v>2</v>
      </c>
      <c r="N93">
        <v>0.59</v>
      </c>
      <c r="O93">
        <v>3</v>
      </c>
      <c r="P93">
        <v>1.1599999999999999</v>
      </c>
      <c r="Q93">
        <v>3.24</v>
      </c>
      <c r="R93">
        <v>2</v>
      </c>
      <c r="S93">
        <v>1.62</v>
      </c>
      <c r="T93">
        <v>0.08</v>
      </c>
      <c r="U93">
        <v>7.56</v>
      </c>
      <c r="V93">
        <v>0.08</v>
      </c>
      <c r="W93">
        <v>2</v>
      </c>
      <c r="X93">
        <v>6.36</v>
      </c>
      <c r="Y93">
        <v>4.55</v>
      </c>
      <c r="Z93">
        <v>17.600000000000001</v>
      </c>
      <c r="AA93">
        <v>4.5</v>
      </c>
      <c r="AB93">
        <v>2</v>
      </c>
      <c r="AC93">
        <v>0.18</v>
      </c>
      <c r="AD93">
        <v>11.49</v>
      </c>
      <c r="AE93">
        <v>0.77800000000000002</v>
      </c>
      <c r="AF93">
        <v>12.57</v>
      </c>
    </row>
    <row r="94" spans="1:32" x14ac:dyDescent="0.2">
      <c r="A94">
        <v>16</v>
      </c>
      <c r="B94" s="27" t="s">
        <v>363</v>
      </c>
      <c r="C94">
        <v>2</v>
      </c>
      <c r="D94">
        <v>0.23</v>
      </c>
      <c r="E94">
        <v>2.74</v>
      </c>
      <c r="F94">
        <v>1.41</v>
      </c>
      <c r="G94">
        <v>3.69</v>
      </c>
      <c r="H94">
        <v>2</v>
      </c>
      <c r="I94">
        <v>0.18</v>
      </c>
      <c r="J94">
        <v>12.04</v>
      </c>
      <c r="K94" t="s">
        <v>306</v>
      </c>
      <c r="L94">
        <v>100</v>
      </c>
      <c r="M94">
        <v>2</v>
      </c>
      <c r="N94">
        <v>0.32</v>
      </c>
      <c r="O94">
        <v>0.35</v>
      </c>
      <c r="P94">
        <v>0.57499999999999996</v>
      </c>
      <c r="Q94">
        <v>0.41</v>
      </c>
      <c r="R94">
        <v>2</v>
      </c>
      <c r="S94">
        <v>2.0699999999999998</v>
      </c>
      <c r="T94">
        <v>0.38</v>
      </c>
      <c r="U94">
        <v>9.6999999999999993</v>
      </c>
      <c r="V94">
        <v>0.38</v>
      </c>
      <c r="W94">
        <v>2</v>
      </c>
      <c r="X94">
        <v>35.79</v>
      </c>
      <c r="Y94">
        <v>2.4300000000000002</v>
      </c>
      <c r="Z94">
        <v>97.6</v>
      </c>
      <c r="AA94">
        <v>2.42</v>
      </c>
      <c r="AB94">
        <v>2</v>
      </c>
      <c r="AC94">
        <v>0.59</v>
      </c>
      <c r="AD94">
        <v>4.58</v>
      </c>
      <c r="AE94">
        <v>2.61</v>
      </c>
      <c r="AF94">
        <v>4.6500000000000004</v>
      </c>
    </row>
    <row r="95" spans="1:32" x14ac:dyDescent="0.2">
      <c r="A95">
        <v>17</v>
      </c>
      <c r="B95" s="27" t="s">
        <v>363</v>
      </c>
      <c r="C95">
        <v>2</v>
      </c>
      <c r="D95">
        <v>0.26</v>
      </c>
      <c r="E95">
        <v>5.76</v>
      </c>
      <c r="F95">
        <v>1.6</v>
      </c>
      <c r="G95">
        <v>7.52</v>
      </c>
      <c r="H95">
        <v>2</v>
      </c>
      <c r="I95">
        <v>0.31</v>
      </c>
      <c r="J95">
        <v>0.79</v>
      </c>
      <c r="K95" t="s">
        <v>369</v>
      </c>
      <c r="L95">
        <v>1.79</v>
      </c>
      <c r="M95">
        <v>2</v>
      </c>
      <c r="N95">
        <v>8.69</v>
      </c>
      <c r="O95">
        <v>0.85</v>
      </c>
      <c r="P95">
        <v>17.5</v>
      </c>
      <c r="Q95">
        <v>0.83</v>
      </c>
      <c r="R95">
        <v>2</v>
      </c>
      <c r="S95">
        <v>2.31</v>
      </c>
      <c r="T95">
        <v>0.72</v>
      </c>
      <c r="U95">
        <v>10.8</v>
      </c>
      <c r="V95">
        <v>0.72</v>
      </c>
      <c r="W95">
        <v>2</v>
      </c>
      <c r="X95">
        <v>27.42</v>
      </c>
      <c r="Y95">
        <v>0.18</v>
      </c>
      <c r="Z95">
        <v>74.8</v>
      </c>
      <c r="AA95">
        <v>0.17</v>
      </c>
      <c r="AB95">
        <v>2</v>
      </c>
      <c r="AC95">
        <v>1.01</v>
      </c>
      <c r="AD95">
        <v>5.08</v>
      </c>
      <c r="AE95">
        <v>4.49</v>
      </c>
      <c r="AF95">
        <v>5.09</v>
      </c>
    </row>
    <row r="96" spans="1:32" x14ac:dyDescent="0.2">
      <c r="A96">
        <v>18</v>
      </c>
      <c r="B96" s="27" t="s">
        <v>363</v>
      </c>
      <c r="C96" s="28">
        <v>2</v>
      </c>
      <c r="D96" s="28">
        <v>0.19</v>
      </c>
      <c r="E96" s="28">
        <v>5.12</v>
      </c>
      <c r="F96" s="28" t="s">
        <v>370</v>
      </c>
      <c r="G96" s="28">
        <v>7.47</v>
      </c>
      <c r="H96">
        <v>2</v>
      </c>
      <c r="I96">
        <v>0.22</v>
      </c>
      <c r="J96">
        <v>0.99</v>
      </c>
      <c r="K96" t="s">
        <v>371</v>
      </c>
      <c r="L96">
        <v>5.0199999999999996</v>
      </c>
      <c r="M96">
        <v>2</v>
      </c>
      <c r="N96">
        <v>0.23</v>
      </c>
      <c r="O96">
        <v>3.69</v>
      </c>
      <c r="P96">
        <v>0.38500000000000001</v>
      </c>
      <c r="Q96">
        <v>4.8</v>
      </c>
      <c r="R96">
        <v>2</v>
      </c>
      <c r="S96">
        <v>0.6</v>
      </c>
      <c r="T96">
        <v>1.39</v>
      </c>
      <c r="U96">
        <v>2.61</v>
      </c>
      <c r="V96">
        <v>1.58</v>
      </c>
      <c r="W96">
        <v>2</v>
      </c>
      <c r="X96">
        <v>3.39</v>
      </c>
      <c r="Y96">
        <v>3.97</v>
      </c>
      <c r="Z96">
        <v>9.4600000000000009</v>
      </c>
      <c r="AA96">
        <v>3.94</v>
      </c>
      <c r="AB96">
        <v>2</v>
      </c>
      <c r="AC96">
        <v>0.23</v>
      </c>
      <c r="AD96">
        <v>5.1100000000000003</v>
      </c>
      <c r="AE96">
        <v>0.97599999999999998</v>
      </c>
      <c r="AF96">
        <v>5.47</v>
      </c>
    </row>
    <row r="97" spans="1:32" x14ac:dyDescent="0.2">
      <c r="A97">
        <v>19</v>
      </c>
      <c r="B97" s="27" t="s">
        <v>363</v>
      </c>
      <c r="C97">
        <v>2</v>
      </c>
      <c r="D97">
        <v>3.13</v>
      </c>
      <c r="E97">
        <v>0.7</v>
      </c>
      <c r="F97">
        <v>25</v>
      </c>
      <c r="G97">
        <v>0.72</v>
      </c>
      <c r="H97">
        <v>2</v>
      </c>
      <c r="I97">
        <v>1.0900000000000001</v>
      </c>
      <c r="J97">
        <v>0.69</v>
      </c>
      <c r="K97">
        <v>3.2</v>
      </c>
      <c r="L97">
        <v>0.79</v>
      </c>
      <c r="M97">
        <v>2</v>
      </c>
      <c r="N97">
        <v>20.77</v>
      </c>
      <c r="O97">
        <v>1.01</v>
      </c>
      <c r="P97">
        <v>41.1</v>
      </c>
      <c r="Q97">
        <v>0.99</v>
      </c>
      <c r="R97">
        <v>2</v>
      </c>
      <c r="S97">
        <v>2.68</v>
      </c>
      <c r="T97">
        <v>0.28000000000000003</v>
      </c>
      <c r="U97">
        <v>12.6</v>
      </c>
      <c r="V97">
        <v>0.28000000000000003</v>
      </c>
      <c r="W97">
        <v>2</v>
      </c>
      <c r="X97">
        <v>19.329999999999998</v>
      </c>
      <c r="Y97">
        <v>5.42</v>
      </c>
      <c r="Z97">
        <v>52.9</v>
      </c>
      <c r="AA97">
        <v>5.36</v>
      </c>
      <c r="AB97">
        <v>2</v>
      </c>
      <c r="AC97">
        <v>0.59</v>
      </c>
      <c r="AD97">
        <v>2.38</v>
      </c>
      <c r="AE97">
        <v>2.64</v>
      </c>
      <c r="AF97">
        <v>2.41</v>
      </c>
    </row>
    <row r="98" spans="1:32" x14ac:dyDescent="0.2">
      <c r="A98">
        <v>20</v>
      </c>
      <c r="B98" s="27" t="s">
        <v>363</v>
      </c>
      <c r="C98">
        <v>2</v>
      </c>
      <c r="D98">
        <v>0.24</v>
      </c>
      <c r="E98">
        <v>4.59</v>
      </c>
      <c r="F98">
        <v>1.43</v>
      </c>
      <c r="G98">
        <v>6.16</v>
      </c>
      <c r="H98">
        <v>2</v>
      </c>
      <c r="I98">
        <v>0.27</v>
      </c>
      <c r="J98">
        <v>4.76</v>
      </c>
      <c r="K98" t="s">
        <v>372</v>
      </c>
      <c r="L98">
        <v>13.39</v>
      </c>
      <c r="M98">
        <v>2</v>
      </c>
      <c r="N98">
        <v>0.43</v>
      </c>
      <c r="O98">
        <v>0.92</v>
      </c>
      <c r="P98">
        <v>0.80900000000000005</v>
      </c>
      <c r="Q98">
        <v>1.04</v>
      </c>
      <c r="R98">
        <v>2</v>
      </c>
      <c r="S98">
        <v>1.94</v>
      </c>
      <c r="T98">
        <v>0.92</v>
      </c>
      <c r="U98">
        <v>9.07</v>
      </c>
      <c r="V98">
        <v>0.92</v>
      </c>
      <c r="W98">
        <v>2</v>
      </c>
      <c r="X98">
        <v>6.82</v>
      </c>
      <c r="Y98">
        <v>0.34</v>
      </c>
      <c r="Z98">
        <v>18.899999999999999</v>
      </c>
      <c r="AA98">
        <v>0.33</v>
      </c>
      <c r="AB98">
        <v>2</v>
      </c>
      <c r="AC98">
        <v>2.09</v>
      </c>
      <c r="AD98">
        <v>1.47</v>
      </c>
      <c r="AE98">
        <v>9.2799999999999994</v>
      </c>
      <c r="AF98">
        <v>1.46</v>
      </c>
    </row>
    <row r="99" spans="1:32" x14ac:dyDescent="0.2">
      <c r="A99">
        <v>21</v>
      </c>
      <c r="B99" s="27" t="s">
        <v>363</v>
      </c>
      <c r="C99">
        <v>2</v>
      </c>
      <c r="D99">
        <v>0.14000000000000001</v>
      </c>
      <c r="E99">
        <v>9.0299999999999994</v>
      </c>
      <c r="F99" t="s">
        <v>373</v>
      </c>
      <c r="G99">
        <v>16.21</v>
      </c>
      <c r="H99">
        <v>2</v>
      </c>
      <c r="I99">
        <v>0.18</v>
      </c>
      <c r="J99">
        <v>5.7</v>
      </c>
      <c r="K99" t="s">
        <v>374</v>
      </c>
      <c r="L99">
        <v>100</v>
      </c>
      <c r="M99">
        <v>2</v>
      </c>
      <c r="N99">
        <v>0.43</v>
      </c>
      <c r="O99">
        <v>5.31</v>
      </c>
      <c r="P99">
        <v>0.80600000000000005</v>
      </c>
      <c r="Q99">
        <v>5.99</v>
      </c>
      <c r="R99">
        <v>2</v>
      </c>
      <c r="S99">
        <v>1.44</v>
      </c>
      <c r="T99">
        <v>2.09</v>
      </c>
      <c r="U99">
        <v>6.69</v>
      </c>
      <c r="V99">
        <v>2.14</v>
      </c>
      <c r="W99">
        <v>2</v>
      </c>
      <c r="X99">
        <v>5.86</v>
      </c>
      <c r="Y99">
        <v>0.42</v>
      </c>
      <c r="Z99">
        <v>16.3</v>
      </c>
      <c r="AA99">
        <v>0.42</v>
      </c>
      <c r="AB99">
        <v>2</v>
      </c>
      <c r="AC99">
        <v>0.35</v>
      </c>
      <c r="AD99">
        <v>2.94</v>
      </c>
      <c r="AE99">
        <v>1.52</v>
      </c>
      <c r="AF99">
        <v>3.05</v>
      </c>
    </row>
    <row r="100" spans="1:32" x14ac:dyDescent="0.2">
      <c r="A100">
        <v>22</v>
      </c>
      <c r="B100" s="27" t="s">
        <v>363</v>
      </c>
      <c r="C100">
        <v>2</v>
      </c>
      <c r="D100">
        <v>0.15</v>
      </c>
      <c r="E100">
        <v>3.81</v>
      </c>
      <c r="F100" t="s">
        <v>375</v>
      </c>
      <c r="G100">
        <v>6.45</v>
      </c>
      <c r="H100">
        <v>2</v>
      </c>
      <c r="I100">
        <v>0.14000000000000001</v>
      </c>
      <c r="J100">
        <v>4.97</v>
      </c>
      <c r="K100" t="s">
        <v>304</v>
      </c>
      <c r="M100">
        <v>2</v>
      </c>
      <c r="N100">
        <v>0.37</v>
      </c>
      <c r="O100">
        <v>2.31</v>
      </c>
      <c r="P100">
        <v>0.68</v>
      </c>
      <c r="Q100">
        <v>2.67</v>
      </c>
      <c r="R100">
        <v>2</v>
      </c>
      <c r="S100">
        <v>0.82</v>
      </c>
      <c r="T100">
        <v>0.17</v>
      </c>
      <c r="U100">
        <v>3.7</v>
      </c>
      <c r="V100">
        <v>0.18</v>
      </c>
      <c r="W100">
        <v>2</v>
      </c>
      <c r="X100">
        <v>3.99</v>
      </c>
      <c r="Y100">
        <v>2.4700000000000002</v>
      </c>
      <c r="Z100">
        <v>11.1</v>
      </c>
      <c r="AA100">
        <v>2.4500000000000002</v>
      </c>
      <c r="AB100">
        <v>2</v>
      </c>
      <c r="AC100">
        <v>0.38</v>
      </c>
      <c r="AD100">
        <v>4.47</v>
      </c>
      <c r="AE100">
        <v>1.65</v>
      </c>
      <c r="AF100">
        <v>4.62</v>
      </c>
    </row>
    <row r="101" spans="1:32" x14ac:dyDescent="0.2">
      <c r="A101">
        <v>23</v>
      </c>
      <c r="B101" s="27" t="s">
        <v>363</v>
      </c>
      <c r="C101">
        <v>2</v>
      </c>
      <c r="D101">
        <v>0.19</v>
      </c>
      <c r="E101">
        <v>7.95</v>
      </c>
      <c r="F101" t="s">
        <v>376</v>
      </c>
      <c r="G101">
        <v>11.66</v>
      </c>
      <c r="H101">
        <v>2</v>
      </c>
      <c r="I101">
        <v>0.16</v>
      </c>
      <c r="J101">
        <v>0.25</v>
      </c>
      <c r="K101" t="s">
        <v>304</v>
      </c>
      <c r="M101">
        <v>2</v>
      </c>
      <c r="N101">
        <v>0.65</v>
      </c>
      <c r="O101">
        <v>0.65</v>
      </c>
      <c r="P101">
        <v>1.28</v>
      </c>
      <c r="Q101">
        <v>0.7</v>
      </c>
      <c r="R101">
        <v>2</v>
      </c>
      <c r="S101">
        <v>1.61</v>
      </c>
      <c r="T101">
        <v>1.58</v>
      </c>
      <c r="U101">
        <v>7.53</v>
      </c>
      <c r="V101">
        <v>1.61</v>
      </c>
      <c r="W101">
        <v>2</v>
      </c>
      <c r="X101">
        <v>2.92</v>
      </c>
      <c r="Y101">
        <v>1.33</v>
      </c>
      <c r="Z101">
        <v>8.14</v>
      </c>
      <c r="AA101">
        <v>1.33</v>
      </c>
      <c r="AB101">
        <v>2</v>
      </c>
      <c r="AC101">
        <v>0.34</v>
      </c>
      <c r="AD101">
        <v>6.04</v>
      </c>
      <c r="AE101">
        <v>1.48</v>
      </c>
      <c r="AF101">
        <v>6.28</v>
      </c>
    </row>
    <row r="102" spans="1:32" x14ac:dyDescent="0.2">
      <c r="A102">
        <v>24</v>
      </c>
      <c r="B102" s="27" t="s">
        <v>363</v>
      </c>
      <c r="C102">
        <v>2</v>
      </c>
      <c r="D102">
        <v>0.19</v>
      </c>
      <c r="E102">
        <v>10.3</v>
      </c>
      <c r="F102" t="s">
        <v>305</v>
      </c>
      <c r="G102">
        <v>14.96</v>
      </c>
      <c r="H102">
        <v>2</v>
      </c>
      <c r="I102">
        <v>0.18</v>
      </c>
      <c r="J102">
        <v>1.69</v>
      </c>
      <c r="K102" t="s">
        <v>329</v>
      </c>
      <c r="L102">
        <v>100</v>
      </c>
      <c r="M102">
        <v>2</v>
      </c>
      <c r="N102">
        <v>0.28000000000000003</v>
      </c>
      <c r="O102">
        <v>2.99</v>
      </c>
      <c r="P102">
        <v>0.48899999999999999</v>
      </c>
      <c r="Q102">
        <v>3.68</v>
      </c>
      <c r="R102">
        <v>2</v>
      </c>
      <c r="S102">
        <v>2.21</v>
      </c>
      <c r="T102">
        <v>1.75</v>
      </c>
      <c r="U102">
        <v>10.4</v>
      </c>
      <c r="V102">
        <v>1.76</v>
      </c>
      <c r="W102">
        <v>2</v>
      </c>
      <c r="X102">
        <v>3.73</v>
      </c>
      <c r="Y102">
        <v>1.18</v>
      </c>
      <c r="Z102">
        <v>10.4</v>
      </c>
      <c r="AA102">
        <v>1.17</v>
      </c>
      <c r="AB102">
        <v>2</v>
      </c>
      <c r="AC102">
        <v>1.07</v>
      </c>
      <c r="AD102">
        <v>9.83</v>
      </c>
      <c r="AE102">
        <v>4.76</v>
      </c>
      <c r="AF102">
        <v>9.84</v>
      </c>
    </row>
    <row r="103" spans="1:32" x14ac:dyDescent="0.2">
      <c r="A103">
        <v>25</v>
      </c>
      <c r="B103" s="27" t="s">
        <v>363</v>
      </c>
      <c r="C103">
        <v>2</v>
      </c>
      <c r="D103">
        <v>0.21</v>
      </c>
      <c r="E103">
        <v>3.07</v>
      </c>
      <c r="F103">
        <v>1.21</v>
      </c>
      <c r="G103">
        <v>4.3099999999999996</v>
      </c>
      <c r="H103">
        <v>2</v>
      </c>
      <c r="I103">
        <v>0.28000000000000003</v>
      </c>
      <c r="J103">
        <v>3.26</v>
      </c>
      <c r="K103" t="s">
        <v>377</v>
      </c>
      <c r="L103">
        <v>8.69</v>
      </c>
      <c r="M103">
        <v>2</v>
      </c>
      <c r="N103">
        <v>0.34</v>
      </c>
      <c r="O103">
        <v>1.05</v>
      </c>
      <c r="P103">
        <v>0.61599999999999999</v>
      </c>
      <c r="Q103">
        <v>1.23</v>
      </c>
      <c r="R103">
        <v>2</v>
      </c>
      <c r="S103">
        <v>2.34</v>
      </c>
      <c r="T103">
        <v>1.35</v>
      </c>
      <c r="U103">
        <v>11</v>
      </c>
      <c r="V103">
        <v>1.35</v>
      </c>
      <c r="W103">
        <v>2</v>
      </c>
      <c r="X103">
        <v>6.41</v>
      </c>
      <c r="Y103">
        <v>0.77</v>
      </c>
      <c r="Z103">
        <v>17.8</v>
      </c>
      <c r="AA103">
        <v>0.76</v>
      </c>
      <c r="AB103">
        <v>2</v>
      </c>
      <c r="AC103">
        <v>0.26</v>
      </c>
      <c r="AD103">
        <v>4.3499999999999996</v>
      </c>
      <c r="AE103">
        <v>1.1399999999999999</v>
      </c>
      <c r="AF103">
        <v>4.5999999999999996</v>
      </c>
    </row>
    <row r="104" spans="1:32" x14ac:dyDescent="0.2">
      <c r="A104">
        <v>26</v>
      </c>
      <c r="B104" s="27" t="s">
        <v>363</v>
      </c>
      <c r="C104">
        <v>2</v>
      </c>
      <c r="D104">
        <v>0.26</v>
      </c>
      <c r="E104">
        <v>3.74</v>
      </c>
      <c r="F104">
        <v>1.61</v>
      </c>
      <c r="G104">
        <v>4.87</v>
      </c>
      <c r="H104">
        <v>2</v>
      </c>
      <c r="I104">
        <v>0.2</v>
      </c>
      <c r="J104">
        <v>12.84</v>
      </c>
      <c r="K104" t="s">
        <v>378</v>
      </c>
      <c r="L104">
        <v>100</v>
      </c>
      <c r="M104">
        <v>2</v>
      </c>
      <c r="N104">
        <v>0.39</v>
      </c>
      <c r="O104">
        <v>1.44</v>
      </c>
      <c r="P104">
        <v>0.73299999999999998</v>
      </c>
      <c r="Q104">
        <v>1.65</v>
      </c>
      <c r="R104">
        <v>2</v>
      </c>
      <c r="S104">
        <v>2.86</v>
      </c>
      <c r="T104">
        <v>1.1200000000000001</v>
      </c>
      <c r="U104">
        <v>13.4</v>
      </c>
      <c r="V104">
        <v>1.1100000000000001</v>
      </c>
      <c r="W104">
        <v>2</v>
      </c>
      <c r="X104">
        <v>5.98</v>
      </c>
      <c r="Y104">
        <v>2.2400000000000002</v>
      </c>
      <c r="Z104">
        <v>16.600000000000001</v>
      </c>
      <c r="AA104">
        <v>2.21</v>
      </c>
      <c r="AB104">
        <v>2</v>
      </c>
      <c r="AC104">
        <v>1.71</v>
      </c>
      <c r="AD104">
        <v>0.43</v>
      </c>
      <c r="AE104">
        <v>7.62</v>
      </c>
      <c r="AF104">
        <v>0.43</v>
      </c>
    </row>
    <row r="105" spans="1:32" x14ac:dyDescent="0.2">
      <c r="A105">
        <v>27</v>
      </c>
      <c r="B105" s="27" t="s">
        <v>363</v>
      </c>
      <c r="C105">
        <v>2</v>
      </c>
      <c r="D105">
        <v>0.11</v>
      </c>
      <c r="E105">
        <v>1.68</v>
      </c>
      <c r="F105" t="s">
        <v>379</v>
      </c>
      <c r="G105">
        <v>3.85</v>
      </c>
      <c r="H105">
        <v>2</v>
      </c>
      <c r="I105">
        <v>0.19</v>
      </c>
      <c r="J105">
        <v>2.98</v>
      </c>
      <c r="K105" t="s">
        <v>380</v>
      </c>
      <c r="L105">
        <v>74.03</v>
      </c>
      <c r="M105">
        <v>2</v>
      </c>
      <c r="N105">
        <v>0.27</v>
      </c>
      <c r="O105">
        <v>0.63</v>
      </c>
      <c r="P105">
        <v>0.47099999999999997</v>
      </c>
      <c r="Q105">
        <v>0.78</v>
      </c>
      <c r="R105">
        <v>2</v>
      </c>
      <c r="S105">
        <v>0.56999999999999995</v>
      </c>
      <c r="T105">
        <v>1.24</v>
      </c>
      <c r="U105">
        <v>2.48</v>
      </c>
      <c r="V105">
        <v>1.42</v>
      </c>
      <c r="W105">
        <v>2</v>
      </c>
      <c r="X105">
        <v>2.2200000000000002</v>
      </c>
      <c r="Y105">
        <v>13.31</v>
      </c>
      <c r="Z105">
        <v>6.22</v>
      </c>
      <c r="AA105">
        <v>13.28</v>
      </c>
      <c r="AB105">
        <v>2</v>
      </c>
      <c r="AC105">
        <v>0.26</v>
      </c>
      <c r="AD105">
        <v>1.1100000000000001</v>
      </c>
      <c r="AE105">
        <v>1.1200000000000001</v>
      </c>
      <c r="AF105">
        <v>1.18</v>
      </c>
    </row>
    <row r="106" spans="1:32" x14ac:dyDescent="0.2">
      <c r="A106">
        <v>28</v>
      </c>
      <c r="B106" s="27" t="s">
        <v>363</v>
      </c>
      <c r="C106" s="28">
        <v>2</v>
      </c>
      <c r="D106" s="28">
        <v>0.25</v>
      </c>
      <c r="E106" s="28">
        <v>2.69</v>
      </c>
      <c r="F106" s="28">
        <v>1.55</v>
      </c>
      <c r="G106" s="28">
        <v>3.54</v>
      </c>
      <c r="H106">
        <v>2</v>
      </c>
      <c r="I106">
        <v>1.04</v>
      </c>
      <c r="J106">
        <v>9.3800000000000008</v>
      </c>
      <c r="K106">
        <v>3.02</v>
      </c>
      <c r="L106">
        <v>10.95</v>
      </c>
      <c r="M106">
        <v>2</v>
      </c>
      <c r="N106">
        <v>0.15</v>
      </c>
      <c r="O106">
        <v>3.08</v>
      </c>
      <c r="P106" t="s">
        <v>381</v>
      </c>
      <c r="Q106">
        <v>4.97</v>
      </c>
      <c r="R106">
        <v>2</v>
      </c>
      <c r="S106">
        <v>0.99</v>
      </c>
      <c r="T106">
        <v>1.23</v>
      </c>
      <c r="U106">
        <v>4.55</v>
      </c>
      <c r="V106">
        <v>1.31</v>
      </c>
      <c r="W106">
        <v>2</v>
      </c>
      <c r="X106">
        <v>3.13</v>
      </c>
      <c r="Y106">
        <v>4.53</v>
      </c>
      <c r="Z106">
        <v>8.75</v>
      </c>
      <c r="AA106">
        <v>4.5</v>
      </c>
      <c r="AB106">
        <v>2</v>
      </c>
      <c r="AC106">
        <v>0.53</v>
      </c>
      <c r="AD106">
        <v>2.5099999999999998</v>
      </c>
      <c r="AE106">
        <v>2.37</v>
      </c>
      <c r="AF106">
        <v>2.5499999999999998</v>
      </c>
    </row>
    <row r="107" spans="1:32" x14ac:dyDescent="0.2">
      <c r="A107">
        <v>29</v>
      </c>
      <c r="B107" s="27" t="s">
        <v>363</v>
      </c>
      <c r="C107" s="28">
        <v>2</v>
      </c>
      <c r="D107" s="28">
        <v>0.22</v>
      </c>
      <c r="E107" s="28">
        <v>2.63</v>
      </c>
      <c r="F107" s="28">
        <v>1.33</v>
      </c>
      <c r="G107" s="28">
        <v>3.61</v>
      </c>
      <c r="H107">
        <v>1</v>
      </c>
      <c r="I107">
        <v>0.12</v>
      </c>
      <c r="J107">
        <v>0</v>
      </c>
      <c r="K107" t="s">
        <v>304</v>
      </c>
      <c r="M107">
        <v>2</v>
      </c>
      <c r="N107">
        <v>0.19</v>
      </c>
      <c r="O107">
        <v>2.66</v>
      </c>
      <c r="P107" t="s">
        <v>382</v>
      </c>
      <c r="Q107">
        <v>3.72</v>
      </c>
      <c r="R107">
        <v>2</v>
      </c>
      <c r="S107">
        <v>1.5</v>
      </c>
      <c r="T107">
        <v>0.3</v>
      </c>
      <c r="U107">
        <v>6.99</v>
      </c>
      <c r="V107">
        <v>0.3</v>
      </c>
      <c r="W107">
        <v>2</v>
      </c>
      <c r="X107">
        <v>3.25</v>
      </c>
      <c r="Y107">
        <v>3.42</v>
      </c>
      <c r="Z107">
        <v>9.08</v>
      </c>
      <c r="AA107">
        <v>3.4</v>
      </c>
      <c r="AB107">
        <v>2</v>
      </c>
      <c r="AC107">
        <v>0.17</v>
      </c>
      <c r="AD107">
        <v>5.49</v>
      </c>
      <c r="AE107">
        <v>0.72</v>
      </c>
      <c r="AF107">
        <v>6.06</v>
      </c>
    </row>
    <row r="108" spans="1:32" x14ac:dyDescent="0.2">
      <c r="A108">
        <v>30</v>
      </c>
      <c r="B108" s="27" t="s">
        <v>363</v>
      </c>
      <c r="C108">
        <v>2</v>
      </c>
      <c r="D108">
        <v>7.0000000000000007E-2</v>
      </c>
      <c r="E108">
        <v>15.7</v>
      </c>
      <c r="F108" t="s">
        <v>323</v>
      </c>
      <c r="G108">
        <v>98.32</v>
      </c>
      <c r="H108">
        <v>2</v>
      </c>
      <c r="I108">
        <v>0.16</v>
      </c>
      <c r="J108">
        <v>3.56</v>
      </c>
      <c r="K108" t="s">
        <v>304</v>
      </c>
      <c r="M108">
        <v>2</v>
      </c>
      <c r="N108">
        <v>0.47</v>
      </c>
      <c r="O108">
        <v>0.77</v>
      </c>
      <c r="P108">
        <v>0.89300000000000002</v>
      </c>
      <c r="Q108">
        <v>0.85</v>
      </c>
      <c r="R108">
        <v>2</v>
      </c>
      <c r="S108">
        <v>0.36</v>
      </c>
      <c r="T108">
        <v>2.84</v>
      </c>
      <c r="U108">
        <v>1.42</v>
      </c>
      <c r="V108">
        <v>3.67</v>
      </c>
      <c r="W108">
        <v>2</v>
      </c>
      <c r="X108">
        <v>1.63</v>
      </c>
      <c r="Y108">
        <v>0.28999999999999998</v>
      </c>
      <c r="Z108">
        <v>4.57</v>
      </c>
      <c r="AA108">
        <v>0.28999999999999998</v>
      </c>
      <c r="AB108">
        <v>2</v>
      </c>
      <c r="AC108">
        <v>1.03</v>
      </c>
      <c r="AD108">
        <v>1.94</v>
      </c>
      <c r="AE108">
        <v>4.6100000000000003</v>
      </c>
      <c r="AF108">
        <v>1.95</v>
      </c>
    </row>
    <row r="109" spans="1:32" x14ac:dyDescent="0.2">
      <c r="A109">
        <v>31</v>
      </c>
      <c r="B109" s="26" t="s">
        <v>297</v>
      </c>
      <c r="C109">
        <v>2</v>
      </c>
      <c r="D109">
        <v>0.16</v>
      </c>
      <c r="E109">
        <v>0.4</v>
      </c>
      <c r="F109" t="s">
        <v>383</v>
      </c>
      <c r="G109">
        <v>0.64</v>
      </c>
      <c r="H109">
        <v>2</v>
      </c>
      <c r="I109">
        <v>0.16</v>
      </c>
      <c r="J109">
        <v>8.66</v>
      </c>
      <c r="K109" t="s">
        <v>304</v>
      </c>
      <c r="M109">
        <v>2</v>
      </c>
      <c r="N109">
        <v>0.23</v>
      </c>
      <c r="O109">
        <v>4.82</v>
      </c>
      <c r="P109">
        <v>0.39200000000000002</v>
      </c>
      <c r="Q109">
        <v>6.24</v>
      </c>
      <c r="R109">
        <v>2</v>
      </c>
      <c r="S109">
        <v>1.08</v>
      </c>
      <c r="T109">
        <v>2.64</v>
      </c>
      <c r="U109">
        <v>4.99</v>
      </c>
      <c r="V109">
        <v>2.78</v>
      </c>
      <c r="W109">
        <v>2</v>
      </c>
      <c r="X109">
        <v>3.92</v>
      </c>
      <c r="Y109">
        <v>0.03</v>
      </c>
      <c r="Z109">
        <v>10.9</v>
      </c>
      <c r="AA109">
        <v>0.03</v>
      </c>
      <c r="AB109">
        <v>2</v>
      </c>
      <c r="AC109">
        <v>0.27</v>
      </c>
      <c r="AD109">
        <v>3.61</v>
      </c>
      <c r="AE109">
        <v>1.1499999999999999</v>
      </c>
      <c r="AF109">
        <v>3.82</v>
      </c>
    </row>
    <row r="110" spans="1:32" x14ac:dyDescent="0.2">
      <c r="A110">
        <v>32</v>
      </c>
      <c r="B110" s="27" t="s">
        <v>341</v>
      </c>
      <c r="C110">
        <v>2</v>
      </c>
      <c r="D110">
        <v>0.21</v>
      </c>
      <c r="E110">
        <v>1.1299999999999999</v>
      </c>
      <c r="F110">
        <v>1.21</v>
      </c>
      <c r="G110">
        <v>1.59</v>
      </c>
      <c r="H110">
        <v>2</v>
      </c>
      <c r="I110">
        <v>0.22</v>
      </c>
      <c r="J110">
        <v>1.91</v>
      </c>
      <c r="K110" t="s">
        <v>384</v>
      </c>
      <c r="L110">
        <v>9.67</v>
      </c>
      <c r="M110">
        <v>2</v>
      </c>
      <c r="N110">
        <v>1.73</v>
      </c>
      <c r="O110">
        <v>3.67</v>
      </c>
      <c r="P110">
        <v>3.52</v>
      </c>
      <c r="Q110">
        <v>3.71</v>
      </c>
      <c r="R110">
        <v>2</v>
      </c>
      <c r="S110">
        <v>1.92</v>
      </c>
      <c r="T110">
        <v>0.1</v>
      </c>
      <c r="U110">
        <v>8.98</v>
      </c>
      <c r="V110">
        <v>0.1</v>
      </c>
      <c r="W110">
        <v>2</v>
      </c>
      <c r="X110">
        <v>4.3499999999999996</v>
      </c>
      <c r="Y110">
        <v>3.95</v>
      </c>
      <c r="Z110">
        <v>12.1</v>
      </c>
      <c r="AA110">
        <v>3.92</v>
      </c>
      <c r="AB110">
        <v>2</v>
      </c>
      <c r="AC110">
        <v>0.9</v>
      </c>
      <c r="AD110">
        <v>1.76</v>
      </c>
      <c r="AE110">
        <v>3.99</v>
      </c>
      <c r="AF110">
        <v>1.77</v>
      </c>
    </row>
    <row r="111" spans="1:32" x14ac:dyDescent="0.2">
      <c r="A111" t="s">
        <v>343</v>
      </c>
      <c r="D111" s="26"/>
    </row>
    <row r="112" spans="1:32" x14ac:dyDescent="0.2">
      <c r="A112" s="28"/>
      <c r="B112" t="s">
        <v>385</v>
      </c>
      <c r="D112" s="26"/>
    </row>
    <row r="113" spans="1:4" x14ac:dyDescent="0.2">
      <c r="D113" s="26"/>
    </row>
    <row r="115" spans="1:4" x14ac:dyDescent="0.2">
      <c r="A115" t="s">
        <v>262</v>
      </c>
      <c r="B115" t="s">
        <v>386</v>
      </c>
      <c r="D115" s="26"/>
    </row>
    <row r="116" spans="1:4" x14ac:dyDescent="0.2">
      <c r="B116" t="s">
        <v>387</v>
      </c>
      <c r="D116" s="26"/>
    </row>
    <row r="117" spans="1:4" x14ac:dyDescent="0.2">
      <c r="A117" t="s">
        <v>263</v>
      </c>
      <c r="B117">
        <v>309390</v>
      </c>
      <c r="D117" s="26"/>
    </row>
    <row r="118" spans="1:4" x14ac:dyDescent="0.2">
      <c r="A118" t="s">
        <v>264</v>
      </c>
      <c r="B118" t="s">
        <v>265</v>
      </c>
      <c r="D118" s="26"/>
    </row>
    <row r="119" spans="1:4" x14ac:dyDescent="0.2">
      <c r="A119" t="s">
        <v>266</v>
      </c>
      <c r="B119" t="s">
        <v>388</v>
      </c>
      <c r="D119" s="26"/>
    </row>
    <row r="120" spans="1:4" x14ac:dyDescent="0.2">
      <c r="A120" t="s">
        <v>268</v>
      </c>
      <c r="B120" t="s">
        <v>269</v>
      </c>
      <c r="D120" s="26"/>
    </row>
    <row r="121" spans="1:4" x14ac:dyDescent="0.2">
      <c r="A121" t="s">
        <v>270</v>
      </c>
      <c r="B121" t="s">
        <v>271</v>
      </c>
      <c r="D121" s="26"/>
    </row>
    <row r="122" spans="1:4" x14ac:dyDescent="0.2">
      <c r="A122" t="s">
        <v>272</v>
      </c>
      <c r="B122" t="s">
        <v>273</v>
      </c>
      <c r="D122" s="26"/>
    </row>
    <row r="123" spans="1:4" x14ac:dyDescent="0.2">
      <c r="A123" t="s">
        <v>274</v>
      </c>
      <c r="B123">
        <v>34601</v>
      </c>
      <c r="D123" s="26"/>
    </row>
    <row r="124" spans="1:4" x14ac:dyDescent="0.2">
      <c r="A124" t="s">
        <v>275</v>
      </c>
      <c r="B124">
        <v>340813</v>
      </c>
      <c r="D124" s="26"/>
    </row>
    <row r="125" spans="1:4" x14ac:dyDescent="0.2">
      <c r="A125" t="s">
        <v>276</v>
      </c>
      <c r="B125" t="s">
        <v>346</v>
      </c>
      <c r="D125" s="26"/>
    </row>
    <row r="126" spans="1:4" x14ac:dyDescent="0.2">
      <c r="A126" t="s">
        <v>278</v>
      </c>
      <c r="B126" t="s">
        <v>279</v>
      </c>
      <c r="D126" s="26"/>
    </row>
    <row r="127" spans="1:4" x14ac:dyDescent="0.2">
      <c r="A127" t="s">
        <v>280</v>
      </c>
      <c r="B127" t="s">
        <v>389</v>
      </c>
      <c r="D127" s="26"/>
    </row>
    <row r="128" spans="1:4" x14ac:dyDescent="0.2">
      <c r="A128" t="s">
        <v>281</v>
      </c>
      <c r="B128" t="s">
        <v>347</v>
      </c>
      <c r="D128" s="26"/>
    </row>
    <row r="129" spans="1:33" x14ac:dyDescent="0.2">
      <c r="A129" t="s">
        <v>283</v>
      </c>
      <c r="D129" s="26"/>
    </row>
    <row r="130" spans="1:33" x14ac:dyDescent="0.2">
      <c r="D130" s="26"/>
    </row>
    <row r="131" spans="1:33" x14ac:dyDescent="0.2">
      <c r="D131" s="26"/>
    </row>
    <row r="132" spans="1:33" x14ac:dyDescent="0.2">
      <c r="A132" t="s">
        <v>284</v>
      </c>
      <c r="D132" s="26"/>
    </row>
    <row r="133" spans="1:33" x14ac:dyDescent="0.2">
      <c r="D133" s="26"/>
    </row>
    <row r="134" spans="1:33" x14ac:dyDescent="0.2">
      <c r="A134" t="s">
        <v>285</v>
      </c>
      <c r="B134" t="s">
        <v>0</v>
      </c>
      <c r="D134" s="26"/>
      <c r="E134" t="s">
        <v>286</v>
      </c>
      <c r="F134" t="s">
        <v>286</v>
      </c>
      <c r="G134" t="s">
        <v>286</v>
      </c>
      <c r="H134" t="s">
        <v>286</v>
      </c>
      <c r="I134" t="s">
        <v>286</v>
      </c>
      <c r="J134" t="s">
        <v>287</v>
      </c>
      <c r="K134" t="s">
        <v>287</v>
      </c>
      <c r="L134" t="s">
        <v>287</v>
      </c>
      <c r="M134" t="s">
        <v>287</v>
      </c>
      <c r="N134" t="s">
        <v>287</v>
      </c>
      <c r="O134" t="s">
        <v>288</v>
      </c>
      <c r="P134" t="s">
        <v>288</v>
      </c>
      <c r="Q134" t="s">
        <v>288</v>
      </c>
      <c r="R134" t="s">
        <v>288</v>
      </c>
      <c r="S134" t="s">
        <v>288</v>
      </c>
      <c r="T134" t="s">
        <v>289</v>
      </c>
      <c r="U134" t="s">
        <v>289</v>
      </c>
      <c r="V134" t="s">
        <v>289</v>
      </c>
      <c r="W134" t="s">
        <v>289</v>
      </c>
      <c r="X134" t="s">
        <v>289</v>
      </c>
      <c r="Y134" t="s">
        <v>290</v>
      </c>
      <c r="Z134" t="s">
        <v>290</v>
      </c>
      <c r="AA134" t="s">
        <v>290</v>
      </c>
      <c r="AB134" t="s">
        <v>290</v>
      </c>
      <c r="AC134" t="s">
        <v>290</v>
      </c>
      <c r="AD134" t="s">
        <v>291</v>
      </c>
      <c r="AE134" t="s">
        <v>291</v>
      </c>
      <c r="AF134" t="s">
        <v>291</v>
      </c>
      <c r="AG134" t="s">
        <v>291</v>
      </c>
    </row>
    <row r="135" spans="1:33" x14ac:dyDescent="0.2">
      <c r="B135" s="26"/>
      <c r="C135" t="s">
        <v>292</v>
      </c>
      <c r="D135" t="s">
        <v>293</v>
      </c>
      <c r="E135" t="s">
        <v>294</v>
      </c>
      <c r="F135" t="s">
        <v>295</v>
      </c>
      <c r="G135" t="s">
        <v>296</v>
      </c>
      <c r="H135" t="s">
        <v>292</v>
      </c>
      <c r="I135" t="s">
        <v>293</v>
      </c>
      <c r="J135" t="s">
        <v>294</v>
      </c>
      <c r="K135" t="s">
        <v>295</v>
      </c>
      <c r="L135" t="s">
        <v>296</v>
      </c>
      <c r="M135" t="s">
        <v>292</v>
      </c>
      <c r="N135" t="s">
        <v>293</v>
      </c>
      <c r="O135" t="s">
        <v>294</v>
      </c>
      <c r="P135" t="s">
        <v>295</v>
      </c>
      <c r="Q135" t="s">
        <v>296</v>
      </c>
      <c r="R135" t="s">
        <v>292</v>
      </c>
      <c r="S135" t="s">
        <v>293</v>
      </c>
      <c r="T135" t="s">
        <v>294</v>
      </c>
      <c r="U135" t="s">
        <v>295</v>
      </c>
      <c r="V135" t="s">
        <v>296</v>
      </c>
      <c r="W135" t="s">
        <v>292</v>
      </c>
      <c r="X135" t="s">
        <v>293</v>
      </c>
      <c r="Y135" t="s">
        <v>294</v>
      </c>
      <c r="Z135" t="s">
        <v>295</v>
      </c>
      <c r="AA135" t="s">
        <v>296</v>
      </c>
      <c r="AB135" t="s">
        <v>292</v>
      </c>
      <c r="AC135" t="s">
        <v>293</v>
      </c>
      <c r="AD135" t="s">
        <v>294</v>
      </c>
      <c r="AE135" t="s">
        <v>295</v>
      </c>
      <c r="AF135" t="s">
        <v>296</v>
      </c>
    </row>
    <row r="136" spans="1:33" x14ac:dyDescent="0.2">
      <c r="A136">
        <v>1</v>
      </c>
      <c r="B136" s="26" t="s">
        <v>390</v>
      </c>
      <c r="C136">
        <v>2</v>
      </c>
      <c r="D136">
        <v>0.24</v>
      </c>
      <c r="E136">
        <v>7.94</v>
      </c>
      <c r="F136">
        <v>1.49</v>
      </c>
      <c r="G136">
        <v>10.55</v>
      </c>
      <c r="H136">
        <v>2</v>
      </c>
      <c r="I136">
        <v>0.25</v>
      </c>
      <c r="J136">
        <v>5.62</v>
      </c>
      <c r="K136" t="s">
        <v>391</v>
      </c>
      <c r="L136">
        <v>18.079999999999998</v>
      </c>
      <c r="M136">
        <v>2</v>
      </c>
      <c r="N136">
        <v>0.69</v>
      </c>
      <c r="O136">
        <v>2.61</v>
      </c>
      <c r="P136">
        <v>1.37</v>
      </c>
      <c r="Q136">
        <v>2.78</v>
      </c>
      <c r="R136">
        <v>2</v>
      </c>
      <c r="S136">
        <v>1.56</v>
      </c>
      <c r="T136">
        <v>3.48</v>
      </c>
      <c r="U136">
        <v>7.26</v>
      </c>
      <c r="V136">
        <v>3.56</v>
      </c>
      <c r="W136">
        <v>2</v>
      </c>
      <c r="X136">
        <v>3.78</v>
      </c>
      <c r="Y136">
        <v>2.38</v>
      </c>
      <c r="Z136">
        <v>10.5</v>
      </c>
      <c r="AA136">
        <v>2.36</v>
      </c>
      <c r="AB136">
        <v>2</v>
      </c>
      <c r="AC136">
        <v>0.3</v>
      </c>
      <c r="AD136">
        <v>4.59</v>
      </c>
      <c r="AE136">
        <v>1.29</v>
      </c>
      <c r="AF136">
        <v>4.82</v>
      </c>
    </row>
    <row r="137" spans="1:33" x14ac:dyDescent="0.2">
      <c r="A137">
        <v>2</v>
      </c>
      <c r="B137" s="26" t="s">
        <v>390</v>
      </c>
      <c r="C137">
        <v>2</v>
      </c>
      <c r="D137">
        <v>0.18</v>
      </c>
      <c r="E137">
        <v>52.6</v>
      </c>
      <c r="F137" t="s">
        <v>392</v>
      </c>
      <c r="G137">
        <v>78.599999999999994</v>
      </c>
      <c r="H137">
        <v>2</v>
      </c>
      <c r="I137">
        <v>0.31</v>
      </c>
      <c r="J137">
        <v>11.14</v>
      </c>
      <c r="K137" t="s">
        <v>393</v>
      </c>
      <c r="L137">
        <v>25.48</v>
      </c>
      <c r="M137">
        <v>2</v>
      </c>
      <c r="N137">
        <v>0.26</v>
      </c>
      <c r="O137">
        <v>1.63</v>
      </c>
      <c r="P137">
        <v>0.45</v>
      </c>
      <c r="Q137">
        <v>2.04</v>
      </c>
      <c r="R137">
        <v>2</v>
      </c>
      <c r="S137">
        <v>1.35</v>
      </c>
      <c r="T137">
        <v>1.05</v>
      </c>
      <c r="U137">
        <v>6.29</v>
      </c>
      <c r="V137">
        <v>1.0900000000000001</v>
      </c>
      <c r="W137">
        <v>2</v>
      </c>
      <c r="X137">
        <v>4.1399999999999997</v>
      </c>
      <c r="Y137">
        <v>1.36</v>
      </c>
      <c r="Z137">
        <v>11.5</v>
      </c>
      <c r="AA137">
        <v>1.35</v>
      </c>
      <c r="AB137">
        <v>2</v>
      </c>
      <c r="AC137">
        <v>0.16</v>
      </c>
      <c r="AD137">
        <v>0.56000000000000005</v>
      </c>
      <c r="AE137">
        <v>0.67300000000000004</v>
      </c>
      <c r="AF137">
        <v>0.62</v>
      </c>
    </row>
    <row r="138" spans="1:33" x14ac:dyDescent="0.2">
      <c r="A138">
        <v>3</v>
      </c>
      <c r="B138" s="26" t="s">
        <v>390</v>
      </c>
      <c r="C138">
        <v>2</v>
      </c>
      <c r="D138">
        <v>5.29</v>
      </c>
      <c r="E138">
        <v>2.37</v>
      </c>
      <c r="F138">
        <v>42.6</v>
      </c>
      <c r="G138">
        <v>2.4</v>
      </c>
      <c r="H138">
        <v>2</v>
      </c>
      <c r="I138">
        <v>0.17</v>
      </c>
      <c r="J138">
        <v>2.57</v>
      </c>
      <c r="K138" t="s">
        <v>304</v>
      </c>
      <c r="M138">
        <v>2</v>
      </c>
      <c r="N138">
        <v>0.26</v>
      </c>
      <c r="O138">
        <v>4.6399999999999997</v>
      </c>
      <c r="P138">
        <v>0.45700000000000002</v>
      </c>
      <c r="Q138">
        <v>5.79</v>
      </c>
      <c r="R138">
        <v>2</v>
      </c>
      <c r="S138">
        <v>0.75</v>
      </c>
      <c r="T138">
        <v>2.61</v>
      </c>
      <c r="U138">
        <v>3.35</v>
      </c>
      <c r="V138">
        <v>2.87</v>
      </c>
      <c r="W138">
        <v>2</v>
      </c>
      <c r="X138">
        <v>2.87</v>
      </c>
      <c r="Y138">
        <v>5.47</v>
      </c>
      <c r="Z138">
        <v>8.01</v>
      </c>
      <c r="AA138">
        <v>5.44</v>
      </c>
      <c r="AB138">
        <v>2</v>
      </c>
      <c r="AC138">
        <v>0.41</v>
      </c>
      <c r="AD138">
        <v>1.44</v>
      </c>
      <c r="AE138">
        <v>1.8</v>
      </c>
      <c r="AF138">
        <v>1.49</v>
      </c>
    </row>
    <row r="139" spans="1:33" x14ac:dyDescent="0.2">
      <c r="A139">
        <v>4</v>
      </c>
      <c r="B139" s="26" t="s">
        <v>390</v>
      </c>
      <c r="C139">
        <v>2</v>
      </c>
      <c r="D139">
        <v>0.2</v>
      </c>
      <c r="E139">
        <v>2.57</v>
      </c>
      <c r="F139">
        <v>1.17</v>
      </c>
      <c r="G139">
        <v>3.65</v>
      </c>
      <c r="H139">
        <v>2</v>
      </c>
      <c r="I139">
        <v>0.15</v>
      </c>
      <c r="J139">
        <v>4.83</v>
      </c>
      <c r="K139" t="s">
        <v>304</v>
      </c>
      <c r="M139">
        <v>2</v>
      </c>
      <c r="N139">
        <v>0.3</v>
      </c>
      <c r="O139">
        <v>1.83</v>
      </c>
      <c r="P139">
        <v>0.54200000000000004</v>
      </c>
      <c r="Q139">
        <v>2.2000000000000002</v>
      </c>
      <c r="R139">
        <v>2</v>
      </c>
      <c r="S139">
        <v>1.89</v>
      </c>
      <c r="T139">
        <v>1.63</v>
      </c>
      <c r="U139">
        <v>8.83</v>
      </c>
      <c r="V139">
        <v>1.65</v>
      </c>
      <c r="W139">
        <v>2</v>
      </c>
      <c r="X139">
        <v>3.98</v>
      </c>
      <c r="Y139">
        <v>3.15</v>
      </c>
      <c r="Z139">
        <v>11.1</v>
      </c>
      <c r="AA139">
        <v>3.12</v>
      </c>
      <c r="AB139">
        <v>2</v>
      </c>
      <c r="AC139">
        <v>0.3</v>
      </c>
      <c r="AD139">
        <v>0.12</v>
      </c>
      <c r="AE139">
        <v>1.3</v>
      </c>
      <c r="AF139">
        <v>0.13</v>
      </c>
    </row>
    <row r="140" spans="1:33" x14ac:dyDescent="0.2">
      <c r="A140">
        <v>5</v>
      </c>
      <c r="B140" s="26" t="s">
        <v>390</v>
      </c>
      <c r="C140">
        <v>2</v>
      </c>
      <c r="D140">
        <v>0.15</v>
      </c>
      <c r="E140">
        <v>14.31</v>
      </c>
      <c r="F140" t="s">
        <v>394</v>
      </c>
      <c r="G140">
        <v>23.9</v>
      </c>
      <c r="H140">
        <v>2</v>
      </c>
      <c r="I140">
        <v>0.16</v>
      </c>
      <c r="J140">
        <v>10.78</v>
      </c>
      <c r="K140" t="s">
        <v>304</v>
      </c>
      <c r="M140">
        <v>2</v>
      </c>
      <c r="N140">
        <v>0.19</v>
      </c>
      <c r="O140">
        <v>5.99</v>
      </c>
      <c r="P140" t="s">
        <v>395</v>
      </c>
      <c r="Q140">
        <v>8.3800000000000008</v>
      </c>
      <c r="R140">
        <v>2</v>
      </c>
      <c r="S140">
        <v>1.06</v>
      </c>
      <c r="T140">
        <v>1.39</v>
      </c>
      <c r="U140">
        <v>4.87</v>
      </c>
      <c r="V140">
        <v>1.46</v>
      </c>
      <c r="W140">
        <v>2</v>
      </c>
      <c r="X140">
        <v>1.43</v>
      </c>
      <c r="Y140">
        <v>0.06</v>
      </c>
      <c r="Z140">
        <v>3.99</v>
      </c>
      <c r="AA140">
        <v>0.06</v>
      </c>
      <c r="AB140">
        <v>2</v>
      </c>
      <c r="AC140">
        <v>0.13</v>
      </c>
      <c r="AD140">
        <v>9.67</v>
      </c>
      <c r="AE140" t="s">
        <v>396</v>
      </c>
      <c r="AF140">
        <v>11.16</v>
      </c>
    </row>
    <row r="141" spans="1:33" x14ac:dyDescent="0.2">
      <c r="A141">
        <v>6</v>
      </c>
      <c r="B141" s="26" t="s">
        <v>390</v>
      </c>
      <c r="C141">
        <v>2</v>
      </c>
      <c r="D141">
        <v>0.09</v>
      </c>
      <c r="E141">
        <v>6.96</v>
      </c>
      <c r="F141" t="s">
        <v>397</v>
      </c>
      <c r="G141">
        <v>19.95</v>
      </c>
      <c r="H141">
        <v>2</v>
      </c>
      <c r="I141">
        <v>7.0000000000000007E-2</v>
      </c>
      <c r="J141">
        <v>3.5</v>
      </c>
      <c r="K141" t="s">
        <v>304</v>
      </c>
      <c r="M141">
        <v>2</v>
      </c>
      <c r="N141">
        <v>7.0000000000000007E-2</v>
      </c>
      <c r="O141">
        <v>9.6199999999999992</v>
      </c>
      <c r="P141" t="s">
        <v>398</v>
      </c>
      <c r="Q141">
        <v>42.03</v>
      </c>
      <c r="R141">
        <v>2</v>
      </c>
      <c r="S141">
        <v>0.97</v>
      </c>
      <c r="T141">
        <v>2.71</v>
      </c>
      <c r="U141">
        <v>4.42</v>
      </c>
      <c r="V141">
        <v>2.88</v>
      </c>
      <c r="W141">
        <v>2</v>
      </c>
      <c r="X141">
        <v>1.9</v>
      </c>
      <c r="Y141">
        <v>8.75</v>
      </c>
      <c r="Z141">
        <v>5.31</v>
      </c>
      <c r="AA141">
        <v>8.76</v>
      </c>
      <c r="AB141">
        <v>2</v>
      </c>
      <c r="AC141">
        <v>0.14000000000000001</v>
      </c>
      <c r="AD141">
        <v>2.87</v>
      </c>
      <c r="AE141" t="s">
        <v>399</v>
      </c>
      <c r="AF141">
        <v>3.27</v>
      </c>
    </row>
    <row r="142" spans="1:33" x14ac:dyDescent="0.2">
      <c r="A142">
        <v>7</v>
      </c>
      <c r="B142" s="26" t="s">
        <v>390</v>
      </c>
      <c r="C142">
        <v>2</v>
      </c>
      <c r="D142">
        <v>0.1</v>
      </c>
      <c r="E142">
        <v>4.13</v>
      </c>
      <c r="F142" t="s">
        <v>400</v>
      </c>
      <c r="G142">
        <v>10.8</v>
      </c>
      <c r="H142">
        <v>2</v>
      </c>
      <c r="I142">
        <v>0.11</v>
      </c>
      <c r="J142">
        <v>4.0199999999999996</v>
      </c>
      <c r="K142" t="s">
        <v>304</v>
      </c>
      <c r="M142">
        <v>2</v>
      </c>
      <c r="N142">
        <v>0.2</v>
      </c>
      <c r="O142">
        <v>2.88</v>
      </c>
      <c r="P142" t="s">
        <v>401</v>
      </c>
      <c r="Q142">
        <v>3.97</v>
      </c>
      <c r="R142">
        <v>2</v>
      </c>
      <c r="S142">
        <v>0.65</v>
      </c>
      <c r="T142">
        <v>2.2400000000000002</v>
      </c>
      <c r="U142">
        <v>2.86</v>
      </c>
      <c r="V142">
        <v>2.5099999999999998</v>
      </c>
      <c r="W142">
        <v>2</v>
      </c>
      <c r="X142">
        <v>3.92</v>
      </c>
      <c r="Y142">
        <v>1.95</v>
      </c>
      <c r="Z142">
        <v>10.9</v>
      </c>
      <c r="AA142">
        <v>1.94</v>
      </c>
      <c r="AB142">
        <v>2</v>
      </c>
      <c r="AC142">
        <v>0.22</v>
      </c>
      <c r="AD142">
        <v>0.03</v>
      </c>
      <c r="AE142">
        <v>0.93899999999999995</v>
      </c>
      <c r="AF142">
        <v>0.04</v>
      </c>
    </row>
    <row r="143" spans="1:33" x14ac:dyDescent="0.2">
      <c r="A143">
        <v>8</v>
      </c>
      <c r="B143" s="27" t="s">
        <v>402</v>
      </c>
      <c r="C143">
        <v>2</v>
      </c>
      <c r="D143">
        <v>0.05</v>
      </c>
      <c r="E143">
        <v>34.340000000000003</v>
      </c>
      <c r="F143" t="s">
        <v>403</v>
      </c>
      <c r="G143">
        <v>100</v>
      </c>
      <c r="H143">
        <v>2</v>
      </c>
      <c r="I143">
        <v>0.04</v>
      </c>
      <c r="J143">
        <v>7.71</v>
      </c>
      <c r="K143" t="s">
        <v>304</v>
      </c>
      <c r="M143">
        <v>2</v>
      </c>
      <c r="N143">
        <v>0.48</v>
      </c>
      <c r="O143">
        <v>2.35</v>
      </c>
      <c r="P143">
        <v>0.91900000000000004</v>
      </c>
      <c r="Q143">
        <v>2.6</v>
      </c>
      <c r="R143">
        <v>2</v>
      </c>
      <c r="S143">
        <v>1.19</v>
      </c>
      <c r="T143">
        <v>0.34</v>
      </c>
      <c r="U143">
        <v>5.51</v>
      </c>
      <c r="V143">
        <v>0.36</v>
      </c>
      <c r="W143">
        <v>2</v>
      </c>
      <c r="X143">
        <v>3.95</v>
      </c>
      <c r="Y143">
        <v>0.97</v>
      </c>
      <c r="Z143">
        <v>11</v>
      </c>
      <c r="AA143">
        <v>0.96</v>
      </c>
      <c r="AB143">
        <v>2</v>
      </c>
      <c r="AC143">
        <v>0.2</v>
      </c>
      <c r="AD143">
        <v>0.81</v>
      </c>
      <c r="AE143">
        <v>0.86699999999999999</v>
      </c>
      <c r="AF143">
        <v>0.88</v>
      </c>
    </row>
    <row r="144" spans="1:33" x14ac:dyDescent="0.2">
      <c r="A144">
        <v>9</v>
      </c>
      <c r="B144" s="27" t="s">
        <v>402</v>
      </c>
      <c r="C144">
        <v>2</v>
      </c>
      <c r="D144">
        <v>0.27</v>
      </c>
      <c r="E144">
        <v>22.48</v>
      </c>
      <c r="F144">
        <v>1.73</v>
      </c>
      <c r="G144">
        <v>28.86</v>
      </c>
      <c r="H144">
        <v>2</v>
      </c>
      <c r="I144">
        <v>0.28999999999999998</v>
      </c>
      <c r="J144">
        <v>7.86</v>
      </c>
      <c r="K144" t="s">
        <v>404</v>
      </c>
      <c r="L144">
        <v>19.61</v>
      </c>
      <c r="M144">
        <v>2</v>
      </c>
      <c r="N144">
        <v>1.67</v>
      </c>
      <c r="O144">
        <v>0.89</v>
      </c>
      <c r="P144">
        <v>3.41</v>
      </c>
      <c r="Q144">
        <v>0.9</v>
      </c>
      <c r="R144">
        <v>2</v>
      </c>
      <c r="S144">
        <v>1.2</v>
      </c>
      <c r="T144">
        <v>1.24</v>
      </c>
      <c r="U144">
        <v>5.53</v>
      </c>
      <c r="V144">
        <v>1.29</v>
      </c>
      <c r="W144">
        <v>2</v>
      </c>
      <c r="X144">
        <v>2.97</v>
      </c>
      <c r="Y144">
        <v>6.52</v>
      </c>
      <c r="Z144">
        <v>8.2899999999999991</v>
      </c>
      <c r="AA144">
        <v>6.48</v>
      </c>
      <c r="AB144">
        <v>2</v>
      </c>
      <c r="AC144">
        <v>0.34</v>
      </c>
      <c r="AD144">
        <v>2.56</v>
      </c>
      <c r="AE144">
        <v>1.5</v>
      </c>
      <c r="AF144">
        <v>2.67</v>
      </c>
    </row>
    <row r="145" spans="1:32" x14ac:dyDescent="0.2">
      <c r="A145">
        <v>10</v>
      </c>
      <c r="B145" s="27" t="s">
        <v>402</v>
      </c>
      <c r="C145">
        <v>2</v>
      </c>
      <c r="D145">
        <v>0.09</v>
      </c>
      <c r="E145">
        <v>16.29</v>
      </c>
      <c r="F145" t="s">
        <v>405</v>
      </c>
      <c r="G145">
        <v>51.52</v>
      </c>
      <c r="H145">
        <v>2</v>
      </c>
      <c r="I145">
        <v>0.13</v>
      </c>
      <c r="J145">
        <v>9.27</v>
      </c>
      <c r="K145" t="s">
        <v>304</v>
      </c>
      <c r="M145">
        <v>2</v>
      </c>
      <c r="N145">
        <v>0.24</v>
      </c>
      <c r="O145">
        <v>0.01</v>
      </c>
      <c r="P145">
        <v>0.41499999999999998</v>
      </c>
      <c r="Q145">
        <v>0.01</v>
      </c>
      <c r="R145">
        <v>2</v>
      </c>
      <c r="S145">
        <v>0.83</v>
      </c>
      <c r="T145">
        <v>0.2</v>
      </c>
      <c r="U145">
        <v>3.74</v>
      </c>
      <c r="V145">
        <v>0.22</v>
      </c>
      <c r="W145">
        <v>2</v>
      </c>
      <c r="X145">
        <v>1.2</v>
      </c>
      <c r="Y145">
        <v>0.3</v>
      </c>
      <c r="Z145">
        <v>3.34</v>
      </c>
      <c r="AA145">
        <v>0.31</v>
      </c>
      <c r="AB145">
        <v>2</v>
      </c>
      <c r="AC145">
        <v>0.57999999999999996</v>
      </c>
      <c r="AD145">
        <v>3.11</v>
      </c>
      <c r="AE145">
        <v>2.57</v>
      </c>
      <c r="AF145">
        <v>3.16</v>
      </c>
    </row>
    <row r="146" spans="1:32" x14ac:dyDescent="0.2">
      <c r="A146">
        <v>11</v>
      </c>
      <c r="B146" s="27" t="s">
        <v>402</v>
      </c>
      <c r="C146">
        <v>2</v>
      </c>
      <c r="D146">
        <v>0.23</v>
      </c>
      <c r="E146">
        <v>6.76</v>
      </c>
      <c r="F146">
        <v>1.42</v>
      </c>
      <c r="G146">
        <v>9.09</v>
      </c>
      <c r="H146">
        <v>2</v>
      </c>
      <c r="I146">
        <v>0.28999999999999998</v>
      </c>
      <c r="J146">
        <v>6.57</v>
      </c>
      <c r="K146" t="s">
        <v>406</v>
      </c>
      <c r="L146">
        <v>16.829999999999998</v>
      </c>
      <c r="M146">
        <v>2</v>
      </c>
      <c r="N146">
        <v>0.6</v>
      </c>
      <c r="O146">
        <v>0.82</v>
      </c>
      <c r="P146">
        <v>1.17</v>
      </c>
      <c r="Q146">
        <v>0.89</v>
      </c>
      <c r="R146">
        <v>2</v>
      </c>
      <c r="S146">
        <v>1.27</v>
      </c>
      <c r="T146">
        <v>3.01</v>
      </c>
      <c r="U146">
        <v>5.9</v>
      </c>
      <c r="V146">
        <v>3.12</v>
      </c>
      <c r="W146">
        <v>2</v>
      </c>
      <c r="X146">
        <v>3.28</v>
      </c>
      <c r="Y146">
        <v>2.69</v>
      </c>
      <c r="Z146">
        <v>9.15</v>
      </c>
      <c r="AA146">
        <v>2.67</v>
      </c>
      <c r="AB146">
        <v>2</v>
      </c>
      <c r="AC146">
        <v>0.34</v>
      </c>
      <c r="AD146">
        <v>0.99</v>
      </c>
      <c r="AE146">
        <v>1.49</v>
      </c>
      <c r="AF146">
        <v>1.03</v>
      </c>
    </row>
    <row r="147" spans="1:32" x14ac:dyDescent="0.2">
      <c r="A147">
        <v>12</v>
      </c>
      <c r="B147" s="27" t="s">
        <v>402</v>
      </c>
      <c r="C147">
        <v>2</v>
      </c>
      <c r="D147">
        <v>0.17</v>
      </c>
      <c r="E147">
        <v>0.1</v>
      </c>
      <c r="F147" t="s">
        <v>407</v>
      </c>
      <c r="G147">
        <v>0.15</v>
      </c>
      <c r="H147">
        <v>2</v>
      </c>
      <c r="I147">
        <v>0.24</v>
      </c>
      <c r="J147">
        <v>1.44</v>
      </c>
      <c r="K147" t="s">
        <v>408</v>
      </c>
      <c r="L147">
        <v>5.62</v>
      </c>
      <c r="M147">
        <v>2</v>
      </c>
      <c r="N147">
        <v>0.45</v>
      </c>
      <c r="O147">
        <v>4.51</v>
      </c>
      <c r="P147">
        <v>0.86599999999999999</v>
      </c>
      <c r="Q147">
        <v>5.04</v>
      </c>
      <c r="R147">
        <v>2</v>
      </c>
      <c r="S147">
        <v>0.91</v>
      </c>
      <c r="T147">
        <v>0.52</v>
      </c>
      <c r="U147">
        <v>4.13</v>
      </c>
      <c r="V147">
        <v>0.56000000000000005</v>
      </c>
      <c r="W147">
        <v>2</v>
      </c>
      <c r="X147">
        <v>1.96</v>
      </c>
      <c r="Y147">
        <v>2.29</v>
      </c>
      <c r="Z147">
        <v>5.49</v>
      </c>
      <c r="AA147">
        <v>2.29</v>
      </c>
      <c r="AB147">
        <v>2</v>
      </c>
      <c r="AC147">
        <v>0.22</v>
      </c>
      <c r="AD147">
        <v>0.89</v>
      </c>
      <c r="AE147">
        <v>0.93400000000000005</v>
      </c>
      <c r="AF147">
        <v>0.96</v>
      </c>
    </row>
    <row r="148" spans="1:32" x14ac:dyDescent="0.2">
      <c r="A148">
        <v>13</v>
      </c>
      <c r="B148" s="27" t="s">
        <v>402</v>
      </c>
      <c r="C148">
        <v>2</v>
      </c>
      <c r="D148">
        <v>0.16</v>
      </c>
      <c r="E148">
        <v>14.72</v>
      </c>
      <c r="F148" t="s">
        <v>409</v>
      </c>
      <c r="G148">
        <v>24.04</v>
      </c>
      <c r="H148">
        <v>2</v>
      </c>
      <c r="I148">
        <v>0.15</v>
      </c>
      <c r="J148">
        <v>41</v>
      </c>
      <c r="K148" t="s">
        <v>410</v>
      </c>
      <c r="L148">
        <v>100</v>
      </c>
      <c r="M148">
        <v>2</v>
      </c>
      <c r="N148">
        <v>0.2</v>
      </c>
      <c r="O148">
        <v>7.06</v>
      </c>
      <c r="P148" t="s">
        <v>411</v>
      </c>
      <c r="Q148">
        <v>9.7200000000000006</v>
      </c>
      <c r="R148">
        <v>2</v>
      </c>
      <c r="S148">
        <v>1.1100000000000001</v>
      </c>
      <c r="T148">
        <v>2.37</v>
      </c>
      <c r="U148">
        <v>5.1100000000000003</v>
      </c>
      <c r="V148">
        <v>2.4900000000000002</v>
      </c>
      <c r="W148">
        <v>2</v>
      </c>
      <c r="X148">
        <v>1.54</v>
      </c>
      <c r="Y148">
        <v>1.97</v>
      </c>
      <c r="Z148">
        <v>4.3099999999999996</v>
      </c>
      <c r="AA148">
        <v>1.98</v>
      </c>
      <c r="AB148">
        <v>2</v>
      </c>
      <c r="AC148">
        <v>0.12</v>
      </c>
      <c r="AD148">
        <v>0.6</v>
      </c>
      <c r="AE148" t="s">
        <v>412</v>
      </c>
      <c r="AF148">
        <v>0.71</v>
      </c>
    </row>
    <row r="149" spans="1:32" x14ac:dyDescent="0.2">
      <c r="A149">
        <v>14</v>
      </c>
      <c r="B149" s="27" t="s">
        <v>402</v>
      </c>
      <c r="C149">
        <v>2</v>
      </c>
      <c r="D149">
        <v>0.11</v>
      </c>
      <c r="E149">
        <v>5.81</v>
      </c>
      <c r="F149" t="s">
        <v>413</v>
      </c>
      <c r="G149">
        <v>12.71</v>
      </c>
      <c r="H149">
        <v>2</v>
      </c>
      <c r="I149">
        <v>0.11</v>
      </c>
      <c r="J149">
        <v>21.74</v>
      </c>
      <c r="K149" t="s">
        <v>304</v>
      </c>
      <c r="M149">
        <v>2</v>
      </c>
      <c r="N149">
        <v>0.24</v>
      </c>
      <c r="O149">
        <v>7.14</v>
      </c>
      <c r="P149">
        <v>0.40699999999999997</v>
      </c>
      <c r="Q149">
        <v>9.16</v>
      </c>
      <c r="R149">
        <v>2</v>
      </c>
      <c r="S149">
        <v>0.6</v>
      </c>
      <c r="T149">
        <v>3.2</v>
      </c>
      <c r="U149">
        <v>2.63</v>
      </c>
      <c r="V149">
        <v>3.64</v>
      </c>
      <c r="W149">
        <v>2</v>
      </c>
      <c r="X149">
        <v>2.73</v>
      </c>
      <c r="Y149">
        <v>1.19</v>
      </c>
      <c r="Z149">
        <v>7.64</v>
      </c>
      <c r="AA149">
        <v>1.18</v>
      </c>
      <c r="AB149">
        <v>2</v>
      </c>
      <c r="AC149">
        <v>0.14000000000000001</v>
      </c>
      <c r="AD149">
        <v>6.94</v>
      </c>
      <c r="AE149">
        <v>0.56499999999999995</v>
      </c>
      <c r="AF149">
        <v>7.88</v>
      </c>
    </row>
    <row r="150" spans="1:32" x14ac:dyDescent="0.2">
      <c r="A150">
        <v>15</v>
      </c>
      <c r="B150" s="27" t="s">
        <v>402</v>
      </c>
      <c r="C150">
        <v>2</v>
      </c>
      <c r="D150">
        <v>0.23</v>
      </c>
      <c r="E150">
        <v>16.059999999999999</v>
      </c>
      <c r="F150">
        <v>1.37</v>
      </c>
      <c r="G150">
        <v>21.8</v>
      </c>
      <c r="H150">
        <v>2</v>
      </c>
      <c r="I150">
        <v>0.19</v>
      </c>
      <c r="J150">
        <v>4.37</v>
      </c>
      <c r="K150" t="s">
        <v>414</v>
      </c>
      <c r="L150">
        <v>71.67</v>
      </c>
      <c r="M150">
        <v>2</v>
      </c>
      <c r="N150">
        <v>0.27</v>
      </c>
      <c r="O150">
        <v>0.71</v>
      </c>
      <c r="P150">
        <v>0.47699999999999998</v>
      </c>
      <c r="Q150">
        <v>0.88</v>
      </c>
      <c r="R150">
        <v>2</v>
      </c>
      <c r="S150">
        <v>1.1299999999999999</v>
      </c>
      <c r="T150">
        <v>0.94</v>
      </c>
      <c r="U150">
        <v>5.19</v>
      </c>
      <c r="V150">
        <v>0.98</v>
      </c>
      <c r="W150">
        <v>2</v>
      </c>
      <c r="X150">
        <v>3.24</v>
      </c>
      <c r="Y150">
        <v>2.54</v>
      </c>
      <c r="Z150">
        <v>9.0399999999999991</v>
      </c>
      <c r="AA150">
        <v>2.52</v>
      </c>
      <c r="AB150">
        <v>2</v>
      </c>
      <c r="AC150">
        <v>0.3</v>
      </c>
      <c r="AD150">
        <v>2.77</v>
      </c>
      <c r="AE150">
        <v>1.31</v>
      </c>
      <c r="AF150">
        <v>2.91</v>
      </c>
    </row>
    <row r="151" spans="1:32" x14ac:dyDescent="0.2">
      <c r="A151">
        <v>16</v>
      </c>
      <c r="B151" s="27" t="s">
        <v>402</v>
      </c>
      <c r="C151">
        <v>2</v>
      </c>
      <c r="D151">
        <v>0.19</v>
      </c>
      <c r="E151">
        <v>13.49</v>
      </c>
      <c r="F151" t="s">
        <v>415</v>
      </c>
      <c r="G151">
        <v>19.940000000000001</v>
      </c>
      <c r="H151">
        <v>0</v>
      </c>
      <c r="M151">
        <v>2</v>
      </c>
      <c r="N151">
        <v>0.2</v>
      </c>
      <c r="O151">
        <v>0.37</v>
      </c>
      <c r="P151" t="s">
        <v>416</v>
      </c>
      <c r="Q151">
        <v>0.5</v>
      </c>
      <c r="R151">
        <v>2</v>
      </c>
      <c r="S151">
        <v>0.22</v>
      </c>
      <c r="T151">
        <v>0.97</v>
      </c>
      <c r="U151">
        <v>0.68899999999999995</v>
      </c>
      <c r="V151">
        <v>1.62</v>
      </c>
      <c r="W151">
        <v>2</v>
      </c>
      <c r="X151">
        <v>1.52</v>
      </c>
      <c r="Y151">
        <v>2.36</v>
      </c>
      <c r="Z151">
        <v>4.25</v>
      </c>
      <c r="AA151">
        <v>2.37</v>
      </c>
      <c r="AB151">
        <v>2</v>
      </c>
      <c r="AC151">
        <v>0.6</v>
      </c>
      <c r="AD151">
        <v>0.48</v>
      </c>
      <c r="AE151">
        <v>2.66</v>
      </c>
      <c r="AF151">
        <v>0.49</v>
      </c>
    </row>
    <row r="152" spans="1:32" x14ac:dyDescent="0.2">
      <c r="A152">
        <v>17</v>
      </c>
      <c r="B152" s="27" t="s">
        <v>402</v>
      </c>
      <c r="C152">
        <v>2</v>
      </c>
      <c r="D152">
        <v>0.1</v>
      </c>
      <c r="E152">
        <v>2.27</v>
      </c>
      <c r="F152" t="s">
        <v>382</v>
      </c>
      <c r="G152">
        <v>6.02</v>
      </c>
      <c r="H152">
        <v>2</v>
      </c>
      <c r="I152">
        <v>0.2</v>
      </c>
      <c r="J152">
        <v>9.17</v>
      </c>
      <c r="K152" t="s">
        <v>417</v>
      </c>
      <c r="L152">
        <v>81.290000000000006</v>
      </c>
      <c r="M152">
        <v>2</v>
      </c>
      <c r="N152">
        <v>0.85</v>
      </c>
      <c r="O152">
        <v>0.39</v>
      </c>
      <c r="P152">
        <v>1.7</v>
      </c>
      <c r="Q152">
        <v>0.41</v>
      </c>
      <c r="R152">
        <v>2</v>
      </c>
      <c r="S152">
        <v>0.63</v>
      </c>
      <c r="T152">
        <v>0.17</v>
      </c>
      <c r="U152">
        <v>2.76</v>
      </c>
      <c r="V152">
        <v>0.2</v>
      </c>
      <c r="W152">
        <v>2</v>
      </c>
      <c r="X152">
        <v>4.75</v>
      </c>
      <c r="Y152">
        <v>3.19</v>
      </c>
      <c r="Z152">
        <v>13.2</v>
      </c>
      <c r="AA152">
        <v>3.16</v>
      </c>
      <c r="AB152">
        <v>2</v>
      </c>
      <c r="AC152">
        <v>0.16</v>
      </c>
      <c r="AD152">
        <v>3.77</v>
      </c>
      <c r="AE152">
        <v>0.68</v>
      </c>
      <c r="AF152">
        <v>4.18</v>
      </c>
    </row>
    <row r="153" spans="1:32" x14ac:dyDescent="0.2">
      <c r="A153">
        <v>18</v>
      </c>
      <c r="B153" s="27" t="s">
        <v>402</v>
      </c>
      <c r="C153">
        <v>2</v>
      </c>
      <c r="D153">
        <v>0.3</v>
      </c>
      <c r="E153">
        <v>2.0499999999999998</v>
      </c>
      <c r="F153">
        <v>1.92</v>
      </c>
      <c r="G153">
        <v>2.58</v>
      </c>
      <c r="H153">
        <v>2</v>
      </c>
      <c r="I153">
        <v>0.25</v>
      </c>
      <c r="J153">
        <v>0.43</v>
      </c>
      <c r="K153" t="s">
        <v>397</v>
      </c>
      <c r="L153">
        <v>1.49</v>
      </c>
      <c r="M153">
        <v>2</v>
      </c>
      <c r="N153">
        <v>0.65</v>
      </c>
      <c r="O153">
        <v>2.78</v>
      </c>
      <c r="P153">
        <v>1.28</v>
      </c>
      <c r="Q153">
        <v>2.97</v>
      </c>
      <c r="R153">
        <v>2</v>
      </c>
      <c r="S153">
        <v>1.56</v>
      </c>
      <c r="T153">
        <v>0.35</v>
      </c>
      <c r="U153">
        <v>7.27</v>
      </c>
      <c r="V153">
        <v>0.36</v>
      </c>
      <c r="W153">
        <v>2</v>
      </c>
      <c r="X153">
        <v>5.49</v>
      </c>
      <c r="Y153">
        <v>5.68</v>
      </c>
      <c r="Z153">
        <v>15.3</v>
      </c>
      <c r="AA153">
        <v>5.62</v>
      </c>
      <c r="AB153">
        <v>2</v>
      </c>
      <c r="AC153">
        <v>0.46</v>
      </c>
      <c r="AD153">
        <v>3.12</v>
      </c>
      <c r="AE153">
        <v>2.04</v>
      </c>
      <c r="AF153">
        <v>3.19</v>
      </c>
    </row>
    <row r="154" spans="1:32" x14ac:dyDescent="0.2">
      <c r="A154">
        <v>19</v>
      </c>
      <c r="B154" s="27" t="s">
        <v>402</v>
      </c>
      <c r="C154">
        <v>2</v>
      </c>
      <c r="D154">
        <v>0.15</v>
      </c>
      <c r="E154">
        <v>2.91</v>
      </c>
      <c r="F154" t="s">
        <v>418</v>
      </c>
      <c r="G154">
        <v>4.93</v>
      </c>
      <c r="H154">
        <v>2</v>
      </c>
      <c r="I154">
        <v>0.23</v>
      </c>
      <c r="J154">
        <v>2.5499999999999998</v>
      </c>
      <c r="K154" t="s">
        <v>419</v>
      </c>
      <c r="L154">
        <v>11.21</v>
      </c>
      <c r="M154">
        <v>2</v>
      </c>
      <c r="N154">
        <v>0.16</v>
      </c>
      <c r="O154">
        <v>5.34</v>
      </c>
      <c r="P154" t="s">
        <v>420</v>
      </c>
      <c r="Q154">
        <v>8.06</v>
      </c>
      <c r="R154">
        <v>2</v>
      </c>
      <c r="S154">
        <v>0.95</v>
      </c>
      <c r="T154">
        <v>1.02</v>
      </c>
      <c r="U154">
        <v>4.33</v>
      </c>
      <c r="V154">
        <v>1.08</v>
      </c>
      <c r="W154">
        <v>2</v>
      </c>
      <c r="X154">
        <v>1.8</v>
      </c>
      <c r="Y154">
        <v>0.62</v>
      </c>
      <c r="Z154">
        <v>5.0199999999999996</v>
      </c>
      <c r="AA154">
        <v>0.62</v>
      </c>
      <c r="AB154">
        <v>2</v>
      </c>
      <c r="AC154">
        <v>0.21</v>
      </c>
      <c r="AD154">
        <v>4.68</v>
      </c>
      <c r="AE154">
        <v>0.90300000000000002</v>
      </c>
      <c r="AF154">
        <v>5.04</v>
      </c>
    </row>
    <row r="155" spans="1:32" x14ac:dyDescent="0.2">
      <c r="A155">
        <v>20</v>
      </c>
      <c r="B155" s="27" t="s">
        <v>402</v>
      </c>
      <c r="C155">
        <v>2</v>
      </c>
      <c r="D155">
        <v>0.13</v>
      </c>
      <c r="E155">
        <v>1.1399999999999999</v>
      </c>
      <c r="F155" t="s">
        <v>421</v>
      </c>
      <c r="G155">
        <v>2.11</v>
      </c>
      <c r="H155">
        <v>2</v>
      </c>
      <c r="I155">
        <v>0.31</v>
      </c>
      <c r="J155">
        <v>29.24</v>
      </c>
      <c r="K155" t="s">
        <v>422</v>
      </c>
      <c r="L155">
        <v>67.2</v>
      </c>
      <c r="M155">
        <v>2</v>
      </c>
      <c r="N155">
        <v>0.34</v>
      </c>
      <c r="O155">
        <v>2.87</v>
      </c>
      <c r="P155">
        <v>0.61699999999999999</v>
      </c>
      <c r="Q155">
        <v>3.38</v>
      </c>
      <c r="R155">
        <v>2</v>
      </c>
      <c r="S155">
        <v>1.03</v>
      </c>
      <c r="T155">
        <v>0.66</v>
      </c>
      <c r="U155">
        <v>4.75</v>
      </c>
      <c r="V155">
        <v>0.7</v>
      </c>
      <c r="W155">
        <v>2</v>
      </c>
      <c r="X155">
        <v>2.5</v>
      </c>
      <c r="Y155">
        <v>0.36</v>
      </c>
      <c r="Z155">
        <v>6.98</v>
      </c>
      <c r="AA155">
        <v>0.35</v>
      </c>
      <c r="AB155">
        <v>2</v>
      </c>
      <c r="AC155">
        <v>0.19</v>
      </c>
      <c r="AD155">
        <v>0.13</v>
      </c>
      <c r="AE155">
        <v>0.77900000000000003</v>
      </c>
      <c r="AF155">
        <v>0.14000000000000001</v>
      </c>
    </row>
    <row r="156" spans="1:32" x14ac:dyDescent="0.2">
      <c r="A156">
        <v>21</v>
      </c>
      <c r="B156" s="27" t="s">
        <v>402</v>
      </c>
      <c r="C156">
        <v>2</v>
      </c>
      <c r="D156">
        <v>0.1</v>
      </c>
      <c r="E156">
        <v>6.64</v>
      </c>
      <c r="F156" t="s">
        <v>353</v>
      </c>
      <c r="G156">
        <v>16.8</v>
      </c>
      <c r="H156">
        <v>2</v>
      </c>
      <c r="I156">
        <v>0.26</v>
      </c>
      <c r="J156">
        <v>23.08</v>
      </c>
      <c r="K156" t="s">
        <v>423</v>
      </c>
      <c r="L156">
        <v>74.459999999999994</v>
      </c>
      <c r="M156">
        <v>2</v>
      </c>
      <c r="N156">
        <v>0.38</v>
      </c>
      <c r="O156">
        <v>0.32</v>
      </c>
      <c r="P156">
        <v>0.70399999999999996</v>
      </c>
      <c r="Q156">
        <v>0.37</v>
      </c>
      <c r="R156">
        <v>2</v>
      </c>
      <c r="S156">
        <v>0.68</v>
      </c>
      <c r="T156">
        <v>1.87</v>
      </c>
      <c r="U156">
        <v>3</v>
      </c>
      <c r="V156">
        <v>2.08</v>
      </c>
      <c r="W156">
        <v>2</v>
      </c>
      <c r="X156">
        <v>2.63</v>
      </c>
      <c r="Y156">
        <v>0.3</v>
      </c>
      <c r="Z156">
        <v>7.34</v>
      </c>
      <c r="AA156">
        <v>0.3</v>
      </c>
      <c r="AB156">
        <v>2</v>
      </c>
      <c r="AC156">
        <v>0.38</v>
      </c>
      <c r="AD156">
        <v>1.9</v>
      </c>
      <c r="AE156">
        <v>1.66</v>
      </c>
      <c r="AF156">
        <v>1.97</v>
      </c>
    </row>
    <row r="157" spans="1:32" x14ac:dyDescent="0.2">
      <c r="A157">
        <v>22</v>
      </c>
      <c r="B157" s="27" t="s">
        <v>424</v>
      </c>
      <c r="C157">
        <v>2</v>
      </c>
      <c r="D157">
        <v>0.19</v>
      </c>
      <c r="E157">
        <v>5.12</v>
      </c>
      <c r="F157" t="s">
        <v>370</v>
      </c>
      <c r="G157">
        <v>7.47</v>
      </c>
      <c r="H157">
        <v>2</v>
      </c>
      <c r="I157">
        <v>0.19</v>
      </c>
      <c r="J157">
        <v>22.1</v>
      </c>
      <c r="K157" t="s">
        <v>425</v>
      </c>
      <c r="L157">
        <v>100</v>
      </c>
      <c r="M157">
        <v>2</v>
      </c>
      <c r="N157">
        <v>0.16</v>
      </c>
      <c r="O157">
        <v>5.65</v>
      </c>
      <c r="P157" t="s">
        <v>426</v>
      </c>
      <c r="Q157">
        <v>8.5</v>
      </c>
      <c r="R157">
        <v>2</v>
      </c>
      <c r="S157">
        <v>0.78</v>
      </c>
      <c r="T157">
        <v>1.27</v>
      </c>
      <c r="U157">
        <v>3.52</v>
      </c>
      <c r="V157">
        <v>1.38</v>
      </c>
      <c r="W157">
        <v>2</v>
      </c>
      <c r="X157">
        <v>9.34</v>
      </c>
      <c r="Y157">
        <v>4.6500000000000004</v>
      </c>
      <c r="Z157">
        <v>25.8</v>
      </c>
      <c r="AA157">
        <v>4.5999999999999996</v>
      </c>
      <c r="AB157">
        <v>2</v>
      </c>
      <c r="AC157">
        <v>0.47</v>
      </c>
      <c r="AD157">
        <v>3.34</v>
      </c>
      <c r="AE157">
        <v>2.06</v>
      </c>
      <c r="AF157">
        <v>3.42</v>
      </c>
    </row>
    <row r="158" spans="1:32" x14ac:dyDescent="0.2">
      <c r="A158">
        <v>23</v>
      </c>
      <c r="B158" s="27" t="s">
        <v>424</v>
      </c>
      <c r="C158">
        <v>2</v>
      </c>
      <c r="D158">
        <v>0.25</v>
      </c>
      <c r="E158">
        <v>2.69</v>
      </c>
      <c r="F158">
        <v>1.55</v>
      </c>
      <c r="G158">
        <v>3.54</v>
      </c>
      <c r="H158">
        <v>2</v>
      </c>
      <c r="I158">
        <v>0.21</v>
      </c>
      <c r="J158">
        <v>1.1200000000000001</v>
      </c>
      <c r="K158" t="s">
        <v>427</v>
      </c>
      <c r="L158">
        <v>8.02</v>
      </c>
      <c r="M158">
        <v>2</v>
      </c>
      <c r="N158">
        <v>0.28999999999999998</v>
      </c>
      <c r="O158">
        <v>4.38</v>
      </c>
      <c r="P158">
        <v>0.50700000000000001</v>
      </c>
      <c r="Q158">
        <v>5.35</v>
      </c>
      <c r="R158">
        <v>2</v>
      </c>
      <c r="S158">
        <v>1.75</v>
      </c>
      <c r="T158">
        <v>0.38</v>
      </c>
      <c r="U158">
        <v>8.16</v>
      </c>
      <c r="V158">
        <v>0.38</v>
      </c>
      <c r="W158">
        <v>2</v>
      </c>
      <c r="X158">
        <v>10.94</v>
      </c>
      <c r="Y158">
        <v>5.75</v>
      </c>
      <c r="Z158">
        <v>30.1</v>
      </c>
      <c r="AA158">
        <v>5.68</v>
      </c>
      <c r="AB158">
        <v>2</v>
      </c>
      <c r="AC158">
        <v>1.02</v>
      </c>
      <c r="AD158">
        <v>1.75</v>
      </c>
      <c r="AE158">
        <v>4.53</v>
      </c>
      <c r="AF158">
        <v>1.76</v>
      </c>
    </row>
    <row r="159" spans="1:32" x14ac:dyDescent="0.2">
      <c r="A159">
        <v>24</v>
      </c>
      <c r="B159" s="27" t="s">
        <v>424</v>
      </c>
      <c r="C159">
        <v>2</v>
      </c>
      <c r="D159">
        <v>0.22</v>
      </c>
      <c r="E159">
        <v>2.63</v>
      </c>
      <c r="F159">
        <v>1.33</v>
      </c>
      <c r="G159">
        <v>3.61</v>
      </c>
      <c r="H159">
        <v>2</v>
      </c>
      <c r="I159">
        <v>0.2</v>
      </c>
      <c r="J159">
        <v>5.24</v>
      </c>
      <c r="K159" t="s">
        <v>428</v>
      </c>
      <c r="L159">
        <v>49.42</v>
      </c>
      <c r="M159">
        <v>2</v>
      </c>
      <c r="N159">
        <v>0.24</v>
      </c>
      <c r="O159">
        <v>7.07</v>
      </c>
      <c r="P159">
        <v>0.39600000000000002</v>
      </c>
      <c r="Q159">
        <v>9.14</v>
      </c>
      <c r="R159">
        <v>2</v>
      </c>
      <c r="S159">
        <v>1.87</v>
      </c>
      <c r="T159">
        <v>2.08</v>
      </c>
      <c r="U159">
        <v>8.75</v>
      </c>
      <c r="V159">
        <v>2.11</v>
      </c>
      <c r="W159">
        <v>2</v>
      </c>
      <c r="X159">
        <v>4.1500000000000004</v>
      </c>
      <c r="Y159">
        <v>2.8</v>
      </c>
      <c r="Z159">
        <v>11.5</v>
      </c>
      <c r="AA159">
        <v>2.78</v>
      </c>
      <c r="AB159">
        <v>2</v>
      </c>
      <c r="AC159">
        <v>0.2</v>
      </c>
      <c r="AD159">
        <v>1.95</v>
      </c>
      <c r="AE159">
        <v>0.83499999999999996</v>
      </c>
      <c r="AF159">
        <v>2.12</v>
      </c>
    </row>
    <row r="160" spans="1:32" x14ac:dyDescent="0.2">
      <c r="A160">
        <v>25</v>
      </c>
      <c r="B160" s="27" t="s">
        <v>429</v>
      </c>
      <c r="C160">
        <v>2</v>
      </c>
      <c r="D160">
        <v>0.21</v>
      </c>
      <c r="E160">
        <v>1.42</v>
      </c>
      <c r="F160">
        <v>1.18</v>
      </c>
      <c r="G160">
        <v>2.0099999999999998</v>
      </c>
      <c r="H160">
        <v>2</v>
      </c>
      <c r="I160">
        <v>0.26</v>
      </c>
      <c r="J160">
        <v>4.3099999999999996</v>
      </c>
      <c r="K160" t="s">
        <v>430</v>
      </c>
      <c r="L160">
        <v>12.75</v>
      </c>
      <c r="M160">
        <v>2</v>
      </c>
      <c r="N160">
        <v>0.32</v>
      </c>
      <c r="O160">
        <v>1.76</v>
      </c>
      <c r="P160">
        <v>0.57199999999999995</v>
      </c>
      <c r="Q160">
        <v>2.09</v>
      </c>
      <c r="R160">
        <v>2</v>
      </c>
      <c r="S160">
        <v>1</v>
      </c>
      <c r="T160">
        <v>0.55000000000000004</v>
      </c>
      <c r="U160">
        <v>4.6100000000000003</v>
      </c>
      <c r="V160">
        <v>0.59</v>
      </c>
      <c r="W160">
        <v>2</v>
      </c>
      <c r="X160">
        <v>4.21</v>
      </c>
      <c r="Y160">
        <v>3.21</v>
      </c>
      <c r="Z160">
        <v>11.7</v>
      </c>
      <c r="AA160">
        <v>3.18</v>
      </c>
      <c r="AB160">
        <v>2</v>
      </c>
      <c r="AC160">
        <v>4.12</v>
      </c>
      <c r="AD160">
        <v>0.32</v>
      </c>
      <c r="AE160">
        <v>18.2</v>
      </c>
      <c r="AF160">
        <v>0.32</v>
      </c>
    </row>
    <row r="161" spans="1:32" x14ac:dyDescent="0.2">
      <c r="A161">
        <v>26</v>
      </c>
      <c r="B161" s="26" t="s">
        <v>431</v>
      </c>
      <c r="C161">
        <v>2</v>
      </c>
      <c r="D161">
        <v>0.23</v>
      </c>
      <c r="E161">
        <v>1.1100000000000001</v>
      </c>
      <c r="F161">
        <v>1.38</v>
      </c>
      <c r="G161">
        <v>1.51</v>
      </c>
      <c r="H161">
        <v>2</v>
      </c>
      <c r="I161">
        <v>0.2</v>
      </c>
      <c r="J161">
        <v>9.35</v>
      </c>
      <c r="K161" t="s">
        <v>432</v>
      </c>
      <c r="L161">
        <v>70.16</v>
      </c>
      <c r="M161">
        <v>2</v>
      </c>
      <c r="N161">
        <v>0.28999999999999998</v>
      </c>
      <c r="O161">
        <v>2.64</v>
      </c>
      <c r="P161">
        <v>0.51100000000000001</v>
      </c>
      <c r="Q161">
        <v>3.22</v>
      </c>
      <c r="R161">
        <v>2</v>
      </c>
      <c r="S161">
        <v>1.3</v>
      </c>
      <c r="T161">
        <v>0.53</v>
      </c>
      <c r="U161">
        <v>6.02</v>
      </c>
      <c r="V161">
        <v>0.55000000000000004</v>
      </c>
      <c r="W161">
        <v>2</v>
      </c>
      <c r="X161">
        <v>4.5599999999999996</v>
      </c>
      <c r="Y161">
        <v>2.19</v>
      </c>
      <c r="Z161">
        <v>12.7</v>
      </c>
      <c r="AA161">
        <v>2.17</v>
      </c>
      <c r="AB161">
        <v>2</v>
      </c>
      <c r="AC161">
        <v>0.28999999999999998</v>
      </c>
      <c r="AD161">
        <v>4.6100000000000003</v>
      </c>
      <c r="AE161">
        <v>1.26</v>
      </c>
      <c r="AF161">
        <v>4.8499999999999996</v>
      </c>
    </row>
    <row r="162" spans="1:32" x14ac:dyDescent="0.2">
      <c r="A162">
        <v>27</v>
      </c>
      <c r="B162" s="26" t="s">
        <v>433</v>
      </c>
      <c r="C162">
        <v>2</v>
      </c>
      <c r="D162">
        <v>0.18</v>
      </c>
      <c r="E162">
        <v>1.49</v>
      </c>
      <c r="F162" t="s">
        <v>434</v>
      </c>
      <c r="G162">
        <v>2.25</v>
      </c>
      <c r="H162">
        <v>2</v>
      </c>
      <c r="I162">
        <v>0.23</v>
      </c>
      <c r="J162">
        <v>4.0599999999999996</v>
      </c>
      <c r="K162" t="s">
        <v>435</v>
      </c>
      <c r="L162">
        <v>18.62</v>
      </c>
      <c r="M162">
        <v>2</v>
      </c>
      <c r="N162">
        <v>0.26</v>
      </c>
      <c r="O162">
        <v>4.63</v>
      </c>
      <c r="P162">
        <v>0.45800000000000002</v>
      </c>
      <c r="Q162">
        <v>5.78</v>
      </c>
      <c r="R162">
        <v>2</v>
      </c>
      <c r="S162">
        <v>1.1100000000000001</v>
      </c>
      <c r="T162">
        <v>0.54</v>
      </c>
      <c r="U162">
        <v>5.13</v>
      </c>
      <c r="V162">
        <v>0.56000000000000005</v>
      </c>
      <c r="W162">
        <v>2</v>
      </c>
      <c r="X162">
        <v>4.26</v>
      </c>
      <c r="Y162">
        <v>1.28</v>
      </c>
      <c r="Z162">
        <v>11.9</v>
      </c>
      <c r="AA162">
        <v>1.27</v>
      </c>
      <c r="AB162">
        <v>2</v>
      </c>
      <c r="AC162">
        <v>0.3</v>
      </c>
      <c r="AD162">
        <v>0.59</v>
      </c>
      <c r="AE162">
        <v>1.3</v>
      </c>
      <c r="AF162">
        <v>0.62</v>
      </c>
    </row>
    <row r="163" spans="1:32" x14ac:dyDescent="0.2">
      <c r="A163">
        <v>28</v>
      </c>
      <c r="B163" s="26" t="s">
        <v>436</v>
      </c>
      <c r="C163">
        <v>2</v>
      </c>
      <c r="D163">
        <v>0.19</v>
      </c>
      <c r="E163">
        <v>3.55</v>
      </c>
      <c r="F163" t="s">
        <v>305</v>
      </c>
      <c r="G163">
        <v>5.15</v>
      </c>
      <c r="H163">
        <v>2</v>
      </c>
      <c r="I163">
        <v>0.22</v>
      </c>
      <c r="J163">
        <v>7.49</v>
      </c>
      <c r="K163" t="s">
        <v>437</v>
      </c>
      <c r="L163">
        <v>38.880000000000003</v>
      </c>
      <c r="M163">
        <v>2</v>
      </c>
      <c r="N163">
        <v>0.66</v>
      </c>
      <c r="O163">
        <v>1.52</v>
      </c>
      <c r="P163">
        <v>1.31</v>
      </c>
      <c r="Q163">
        <v>1.62</v>
      </c>
      <c r="R163">
        <v>2</v>
      </c>
      <c r="S163">
        <v>1.18</v>
      </c>
      <c r="T163">
        <v>1.25</v>
      </c>
      <c r="U163">
        <v>5.46</v>
      </c>
      <c r="V163">
        <v>1.31</v>
      </c>
      <c r="W163">
        <v>2</v>
      </c>
      <c r="X163">
        <v>3.89</v>
      </c>
      <c r="Y163">
        <v>2.31</v>
      </c>
      <c r="Z163">
        <v>10.9</v>
      </c>
      <c r="AA163">
        <v>2.29</v>
      </c>
      <c r="AB163">
        <v>2</v>
      </c>
      <c r="AC163">
        <v>0.27</v>
      </c>
      <c r="AD163">
        <v>2.64</v>
      </c>
      <c r="AE163">
        <v>1.1599999999999999</v>
      </c>
      <c r="AF163">
        <v>2.79</v>
      </c>
    </row>
    <row r="164" spans="1:32" x14ac:dyDescent="0.2">
      <c r="A164">
        <v>29</v>
      </c>
      <c r="B164" s="26" t="s">
        <v>438</v>
      </c>
      <c r="C164">
        <v>2</v>
      </c>
      <c r="D164">
        <v>0.2</v>
      </c>
      <c r="E164">
        <v>2.58</v>
      </c>
      <c r="F164" t="s">
        <v>333</v>
      </c>
      <c r="G164">
        <v>3.73</v>
      </c>
      <c r="H164">
        <v>2</v>
      </c>
      <c r="I164">
        <v>0.24</v>
      </c>
      <c r="J164">
        <v>3.06</v>
      </c>
      <c r="K164" t="s">
        <v>439</v>
      </c>
      <c r="L164">
        <v>11.13</v>
      </c>
      <c r="M164">
        <v>2</v>
      </c>
      <c r="N164">
        <v>1.65</v>
      </c>
      <c r="O164">
        <v>7.0000000000000007E-2</v>
      </c>
      <c r="P164">
        <v>3.37</v>
      </c>
      <c r="Q164">
        <v>7.0000000000000007E-2</v>
      </c>
      <c r="R164">
        <v>2</v>
      </c>
      <c r="S164">
        <v>1.65</v>
      </c>
      <c r="T164">
        <v>1.9</v>
      </c>
      <c r="U164">
        <v>7.73</v>
      </c>
      <c r="V164">
        <v>1.93</v>
      </c>
      <c r="W164">
        <v>2</v>
      </c>
      <c r="X164">
        <v>4.01</v>
      </c>
      <c r="Y164">
        <v>0.96</v>
      </c>
      <c r="Z164">
        <v>11.2</v>
      </c>
      <c r="AA164">
        <v>0.95</v>
      </c>
      <c r="AB164">
        <v>2</v>
      </c>
      <c r="AC164">
        <v>0.7</v>
      </c>
      <c r="AD164">
        <v>11.22</v>
      </c>
      <c r="AE164">
        <v>3.1</v>
      </c>
      <c r="AF164">
        <v>11.34</v>
      </c>
    </row>
    <row r="165" spans="1:32" x14ac:dyDescent="0.2">
      <c r="A165">
        <v>30</v>
      </c>
      <c r="B165" s="26" t="s">
        <v>438</v>
      </c>
      <c r="C165">
        <v>2</v>
      </c>
      <c r="D165">
        <v>0.17</v>
      </c>
      <c r="E165">
        <v>7.21</v>
      </c>
      <c r="F165" t="s">
        <v>440</v>
      </c>
      <c r="G165">
        <v>11.03</v>
      </c>
      <c r="H165">
        <v>2</v>
      </c>
      <c r="I165">
        <v>0.21</v>
      </c>
      <c r="J165">
        <v>0.26</v>
      </c>
      <c r="K165" t="s">
        <v>441</v>
      </c>
      <c r="L165">
        <v>1.55</v>
      </c>
      <c r="M165">
        <v>2</v>
      </c>
      <c r="N165">
        <v>1.57</v>
      </c>
      <c r="O165">
        <v>1.1000000000000001</v>
      </c>
      <c r="P165">
        <v>3.2</v>
      </c>
      <c r="Q165">
        <v>1.1200000000000001</v>
      </c>
      <c r="R165">
        <v>2</v>
      </c>
      <c r="S165">
        <v>1.69</v>
      </c>
      <c r="T165">
        <v>0.15</v>
      </c>
      <c r="U165">
        <v>7.9</v>
      </c>
      <c r="V165">
        <v>0.15</v>
      </c>
      <c r="W165">
        <v>2</v>
      </c>
      <c r="X165">
        <v>3.92</v>
      </c>
      <c r="Y165">
        <v>3.18</v>
      </c>
      <c r="Z165">
        <v>10.9</v>
      </c>
      <c r="AA165">
        <v>3.15</v>
      </c>
      <c r="AB165">
        <v>2</v>
      </c>
      <c r="AC165">
        <v>0.77</v>
      </c>
      <c r="AD165">
        <v>3</v>
      </c>
      <c r="AE165">
        <v>3.42</v>
      </c>
      <c r="AF165">
        <v>3.02</v>
      </c>
    </row>
    <row r="166" spans="1:32" x14ac:dyDescent="0.2">
      <c r="A166">
        <v>31</v>
      </c>
      <c r="B166" s="26" t="s">
        <v>442</v>
      </c>
      <c r="C166">
        <v>2</v>
      </c>
      <c r="D166">
        <v>0.11</v>
      </c>
      <c r="E166">
        <v>8.24</v>
      </c>
      <c r="F166" t="s">
        <v>443</v>
      </c>
      <c r="G166">
        <v>19.059999999999999</v>
      </c>
      <c r="H166">
        <v>2</v>
      </c>
      <c r="I166">
        <v>0.28000000000000003</v>
      </c>
      <c r="J166">
        <v>2.34</v>
      </c>
      <c r="K166" t="s">
        <v>444</v>
      </c>
      <c r="L166">
        <v>6.17</v>
      </c>
      <c r="M166">
        <v>2</v>
      </c>
      <c r="N166">
        <v>0.12</v>
      </c>
      <c r="O166">
        <v>1.1100000000000001</v>
      </c>
      <c r="P166" t="s">
        <v>445</v>
      </c>
      <c r="Q166">
        <v>2.14</v>
      </c>
      <c r="R166">
        <v>2</v>
      </c>
      <c r="S166">
        <v>0.09</v>
      </c>
      <c r="T166">
        <v>7.09</v>
      </c>
      <c r="U166" t="s">
        <v>317</v>
      </c>
      <c r="V166">
        <v>100</v>
      </c>
      <c r="W166">
        <v>2</v>
      </c>
      <c r="X166">
        <v>0.04</v>
      </c>
      <c r="Y166">
        <v>17.98</v>
      </c>
      <c r="Z166" t="s">
        <v>446</v>
      </c>
      <c r="AA166">
        <v>100</v>
      </c>
      <c r="AB166">
        <v>2</v>
      </c>
      <c r="AC166">
        <v>0.05</v>
      </c>
      <c r="AD166">
        <v>1.59</v>
      </c>
      <c r="AE166" t="s">
        <v>447</v>
      </c>
      <c r="AF166">
        <v>2.5299999999999998</v>
      </c>
    </row>
    <row r="167" spans="1:32" x14ac:dyDescent="0.2">
      <c r="A167">
        <v>32</v>
      </c>
      <c r="B167" s="26" t="s">
        <v>442</v>
      </c>
      <c r="C167">
        <v>2</v>
      </c>
      <c r="D167">
        <v>0.09</v>
      </c>
      <c r="E167">
        <v>2.44</v>
      </c>
      <c r="F167" t="s">
        <v>448</v>
      </c>
      <c r="G167">
        <v>7.76</v>
      </c>
      <c r="H167">
        <v>2</v>
      </c>
      <c r="I167">
        <v>0.33</v>
      </c>
      <c r="J167">
        <v>7.69</v>
      </c>
      <c r="K167" t="s">
        <v>421</v>
      </c>
      <c r="L167">
        <v>15.96</v>
      </c>
      <c r="M167">
        <v>2</v>
      </c>
      <c r="N167">
        <v>0.1</v>
      </c>
      <c r="O167">
        <v>5.97</v>
      </c>
      <c r="P167" t="s">
        <v>417</v>
      </c>
      <c r="Q167">
        <v>14.84</v>
      </c>
      <c r="R167">
        <v>2</v>
      </c>
      <c r="S167">
        <v>0.08</v>
      </c>
      <c r="T167">
        <v>4.3099999999999996</v>
      </c>
      <c r="U167" t="s">
        <v>304</v>
      </c>
      <c r="W167">
        <v>2</v>
      </c>
      <c r="X167">
        <v>0.04</v>
      </c>
      <c r="Y167">
        <v>44.14</v>
      </c>
      <c r="Z167" t="s">
        <v>449</v>
      </c>
      <c r="AA167">
        <v>100</v>
      </c>
      <c r="AB167">
        <v>2</v>
      </c>
      <c r="AC167">
        <v>0.03</v>
      </c>
      <c r="AD167">
        <v>19.78</v>
      </c>
      <c r="AE167" t="s">
        <v>301</v>
      </c>
      <c r="AF167">
        <v>73.19</v>
      </c>
    </row>
    <row r="168" spans="1:32" x14ac:dyDescent="0.2">
      <c r="A168" t="s">
        <v>343</v>
      </c>
      <c r="D168" s="26"/>
    </row>
    <row r="169" spans="1:32" x14ac:dyDescent="0.2">
      <c r="D169" s="26"/>
    </row>
    <row r="170" spans="1:32" x14ac:dyDescent="0.2">
      <c r="A170" t="s">
        <v>262</v>
      </c>
    </row>
    <row r="171" spans="1:32" x14ac:dyDescent="0.2">
      <c r="A171" t="s">
        <v>450</v>
      </c>
    </row>
    <row r="172" spans="1:32" x14ac:dyDescent="0.2">
      <c r="A172" t="s">
        <v>263</v>
      </c>
      <c r="B172">
        <v>375156</v>
      </c>
    </row>
    <row r="173" spans="1:32" x14ac:dyDescent="0.2">
      <c r="A173" t="s">
        <v>264</v>
      </c>
      <c r="B173" t="s">
        <v>265</v>
      </c>
    </row>
    <row r="174" spans="1:32" x14ac:dyDescent="0.2">
      <c r="A174" t="s">
        <v>266</v>
      </c>
      <c r="B174" t="s">
        <v>451</v>
      </c>
    </row>
    <row r="175" spans="1:32" x14ac:dyDescent="0.2">
      <c r="A175" t="s">
        <v>268</v>
      </c>
      <c r="B175" t="s">
        <v>269</v>
      </c>
    </row>
    <row r="176" spans="1:32" x14ac:dyDescent="0.2">
      <c r="A176" t="s">
        <v>270</v>
      </c>
      <c r="B176" t="s">
        <v>271</v>
      </c>
    </row>
    <row r="177" spans="1:34" x14ac:dyDescent="0.2">
      <c r="A177" t="s">
        <v>272</v>
      </c>
      <c r="B177" t="s">
        <v>273</v>
      </c>
    </row>
    <row r="178" spans="1:34" x14ac:dyDescent="0.2">
      <c r="A178" t="s">
        <v>274</v>
      </c>
      <c r="B178">
        <v>41272</v>
      </c>
    </row>
    <row r="179" spans="1:34" x14ac:dyDescent="0.2">
      <c r="A179" t="s">
        <v>275</v>
      </c>
      <c r="B179">
        <v>412140</v>
      </c>
    </row>
    <row r="180" spans="1:34" x14ac:dyDescent="0.2">
      <c r="A180" t="s">
        <v>276</v>
      </c>
      <c r="B180" t="s">
        <v>452</v>
      </c>
    </row>
    <row r="181" spans="1:34" x14ac:dyDescent="0.2">
      <c r="A181" t="s">
        <v>278</v>
      </c>
      <c r="B181" t="s">
        <v>279</v>
      </c>
    </row>
    <row r="182" spans="1:34" x14ac:dyDescent="0.2">
      <c r="A182" t="s">
        <v>280</v>
      </c>
    </row>
    <row r="183" spans="1:34" x14ac:dyDescent="0.2">
      <c r="A183" t="s">
        <v>281</v>
      </c>
      <c r="B183" t="s">
        <v>347</v>
      </c>
    </row>
    <row r="184" spans="1:34" x14ac:dyDescent="0.2">
      <c r="A184" t="s">
        <v>283</v>
      </c>
    </row>
    <row r="185" spans="1:34" x14ac:dyDescent="0.2">
      <c r="A185" t="s">
        <v>453</v>
      </c>
    </row>
    <row r="186" spans="1:34" x14ac:dyDescent="0.2">
      <c r="A186" t="s">
        <v>454</v>
      </c>
    </row>
    <row r="187" spans="1:34" x14ac:dyDescent="0.2">
      <c r="A187" t="s">
        <v>284</v>
      </c>
    </row>
    <row r="188" spans="1:34" x14ac:dyDescent="0.2">
      <c r="A188" t="s">
        <v>455</v>
      </c>
    </row>
    <row r="189" spans="1:34" x14ac:dyDescent="0.2">
      <c r="A189" t="s">
        <v>285</v>
      </c>
      <c r="E189" t="s">
        <v>286</v>
      </c>
      <c r="F189" t="s">
        <v>286</v>
      </c>
      <c r="G189" t="s">
        <v>286</v>
      </c>
      <c r="H189" t="s">
        <v>286</v>
      </c>
      <c r="I189" t="s">
        <v>286</v>
      </c>
      <c r="J189" t="s">
        <v>287</v>
      </c>
      <c r="K189" t="s">
        <v>287</v>
      </c>
      <c r="L189" t="s">
        <v>287</v>
      </c>
      <c r="M189" t="s">
        <v>287</v>
      </c>
      <c r="N189" t="s">
        <v>287</v>
      </c>
      <c r="O189" t="s">
        <v>288</v>
      </c>
      <c r="P189" t="s">
        <v>288</v>
      </c>
      <c r="Q189" t="s">
        <v>288</v>
      </c>
      <c r="R189" t="s">
        <v>288</v>
      </c>
      <c r="S189" t="s">
        <v>288</v>
      </c>
      <c r="T189" t="s">
        <v>289</v>
      </c>
      <c r="U189" t="s">
        <v>289</v>
      </c>
      <c r="V189" t="s">
        <v>289</v>
      </c>
      <c r="W189" t="s">
        <v>289</v>
      </c>
      <c r="X189" t="s">
        <v>289</v>
      </c>
      <c r="Y189" t="s">
        <v>290</v>
      </c>
      <c r="Z189" t="s">
        <v>290</v>
      </c>
      <c r="AA189" t="s">
        <v>290</v>
      </c>
      <c r="AB189" t="s">
        <v>290</v>
      </c>
      <c r="AC189" t="s">
        <v>290</v>
      </c>
      <c r="AD189" t="s">
        <v>291</v>
      </c>
      <c r="AE189" t="s">
        <v>291</v>
      </c>
      <c r="AF189" t="s">
        <v>291</v>
      </c>
      <c r="AG189" t="s">
        <v>291</v>
      </c>
      <c r="AH189" t="s">
        <v>291</v>
      </c>
    </row>
    <row r="190" spans="1:34" x14ac:dyDescent="0.2">
      <c r="A190" t="s">
        <v>456</v>
      </c>
      <c r="B190" t="s">
        <v>0</v>
      </c>
      <c r="C190" t="s">
        <v>457</v>
      </c>
      <c r="D190" t="s">
        <v>292</v>
      </c>
      <c r="E190" t="s">
        <v>293</v>
      </c>
      <c r="F190" t="s">
        <v>294</v>
      </c>
      <c r="G190" t="s">
        <v>295</v>
      </c>
      <c r="H190" t="s">
        <v>296</v>
      </c>
      <c r="I190" t="s">
        <v>292</v>
      </c>
      <c r="J190" t="s">
        <v>293</v>
      </c>
      <c r="K190" t="s">
        <v>294</v>
      </c>
      <c r="L190" t="s">
        <v>295</v>
      </c>
      <c r="M190" t="s">
        <v>296</v>
      </c>
      <c r="N190" t="s">
        <v>292</v>
      </c>
      <c r="O190" t="s">
        <v>293</v>
      </c>
      <c r="P190" t="s">
        <v>294</v>
      </c>
      <c r="Q190" t="s">
        <v>295</v>
      </c>
      <c r="R190" t="s">
        <v>296</v>
      </c>
      <c r="S190" t="s">
        <v>292</v>
      </c>
      <c r="T190" t="s">
        <v>293</v>
      </c>
      <c r="U190" t="s">
        <v>294</v>
      </c>
      <c r="V190" t="s">
        <v>295</v>
      </c>
      <c r="W190" t="s">
        <v>296</v>
      </c>
      <c r="X190" t="s">
        <v>292</v>
      </c>
      <c r="Y190" t="s">
        <v>293</v>
      </c>
      <c r="Z190" t="s">
        <v>294</v>
      </c>
      <c r="AA190" t="s">
        <v>295</v>
      </c>
      <c r="AB190" t="s">
        <v>296</v>
      </c>
      <c r="AC190" t="s">
        <v>292</v>
      </c>
      <c r="AD190" t="s">
        <v>293</v>
      </c>
      <c r="AE190" t="s">
        <v>294</v>
      </c>
      <c r="AF190" t="s">
        <v>295</v>
      </c>
      <c r="AG190" t="s">
        <v>296</v>
      </c>
    </row>
    <row r="191" spans="1:34" x14ac:dyDescent="0.2">
      <c r="A191">
        <v>1</v>
      </c>
      <c r="B191" s="29" t="s">
        <v>458</v>
      </c>
      <c r="C191" t="s">
        <v>459</v>
      </c>
      <c r="D191">
        <v>2</v>
      </c>
      <c r="E191">
        <v>0.18</v>
      </c>
      <c r="F191">
        <v>6.21</v>
      </c>
      <c r="G191">
        <v>1.1599999999999999</v>
      </c>
      <c r="H191">
        <v>12.14</v>
      </c>
      <c r="I191">
        <v>2</v>
      </c>
      <c r="J191">
        <v>0.17</v>
      </c>
      <c r="K191">
        <v>3.05</v>
      </c>
      <c r="L191" t="s">
        <v>304</v>
      </c>
      <c r="N191">
        <v>2</v>
      </c>
      <c r="O191">
        <v>0.25</v>
      </c>
      <c r="P191">
        <v>1.37</v>
      </c>
      <c r="Q191">
        <v>0.51100000000000001</v>
      </c>
      <c r="R191">
        <v>1.8</v>
      </c>
      <c r="S191">
        <v>2</v>
      </c>
      <c r="T191">
        <v>1.27</v>
      </c>
      <c r="U191">
        <v>3.41</v>
      </c>
      <c r="V191">
        <v>7.25</v>
      </c>
      <c r="W191">
        <v>3.36</v>
      </c>
      <c r="X191">
        <v>2</v>
      </c>
      <c r="Y191">
        <v>5.24</v>
      </c>
      <c r="Z191">
        <v>0.25</v>
      </c>
      <c r="AA191">
        <v>11.8</v>
      </c>
      <c r="AB191">
        <v>0.25</v>
      </c>
      <c r="AC191">
        <v>2</v>
      </c>
      <c r="AD191">
        <v>0.2</v>
      </c>
      <c r="AE191">
        <v>0.77</v>
      </c>
      <c r="AF191">
        <v>1.03</v>
      </c>
      <c r="AG191">
        <v>0.92</v>
      </c>
    </row>
    <row r="192" spans="1:34" x14ac:dyDescent="0.2">
      <c r="A192">
        <v>2</v>
      </c>
      <c r="B192" s="29" t="s">
        <v>458</v>
      </c>
      <c r="C192" t="s">
        <v>460</v>
      </c>
      <c r="D192">
        <v>2</v>
      </c>
      <c r="E192">
        <v>0.24</v>
      </c>
      <c r="F192">
        <v>0.76</v>
      </c>
      <c r="G192">
        <v>1.94</v>
      </c>
      <c r="H192">
        <v>1.18</v>
      </c>
      <c r="I192">
        <v>2</v>
      </c>
      <c r="J192">
        <v>0.22</v>
      </c>
      <c r="K192">
        <v>0.56999999999999995</v>
      </c>
      <c r="L192" t="s">
        <v>447</v>
      </c>
      <c r="M192">
        <v>3.24</v>
      </c>
      <c r="N192">
        <v>2</v>
      </c>
      <c r="O192">
        <v>0.34</v>
      </c>
      <c r="P192">
        <v>0.78</v>
      </c>
      <c r="Q192">
        <v>0.76600000000000001</v>
      </c>
      <c r="R192">
        <v>0.94</v>
      </c>
      <c r="S192">
        <v>2</v>
      </c>
      <c r="T192">
        <v>1.45</v>
      </c>
      <c r="U192">
        <v>4.92</v>
      </c>
      <c r="V192">
        <v>8.2100000000000009</v>
      </c>
      <c r="W192">
        <v>4.83</v>
      </c>
      <c r="X192">
        <v>2</v>
      </c>
      <c r="Y192">
        <v>5.32</v>
      </c>
      <c r="Z192">
        <v>1.59</v>
      </c>
      <c r="AA192">
        <v>12</v>
      </c>
      <c r="AB192">
        <v>1.57</v>
      </c>
      <c r="AC192">
        <v>2</v>
      </c>
      <c r="AD192">
        <v>0.18</v>
      </c>
      <c r="AE192">
        <v>0.76</v>
      </c>
      <c r="AF192">
        <v>0.89500000000000002</v>
      </c>
      <c r="AG192">
        <v>0.94</v>
      </c>
    </row>
    <row r="193" spans="1:33" x14ac:dyDescent="0.2">
      <c r="A193">
        <v>3</v>
      </c>
      <c r="B193" s="29" t="s">
        <v>458</v>
      </c>
      <c r="C193" t="s">
        <v>461</v>
      </c>
      <c r="D193">
        <v>2</v>
      </c>
      <c r="E193">
        <v>0.17</v>
      </c>
      <c r="F193">
        <v>4.84</v>
      </c>
      <c r="G193" t="s">
        <v>462</v>
      </c>
      <c r="H193">
        <v>10.050000000000001</v>
      </c>
      <c r="I193">
        <v>2</v>
      </c>
      <c r="J193">
        <v>0.17</v>
      </c>
      <c r="K193">
        <v>1.96</v>
      </c>
      <c r="L193" t="s">
        <v>304</v>
      </c>
      <c r="N193">
        <v>2</v>
      </c>
      <c r="O193">
        <v>0.24</v>
      </c>
      <c r="P193">
        <v>2</v>
      </c>
      <c r="Q193">
        <v>0.497</v>
      </c>
      <c r="R193">
        <v>2.65</v>
      </c>
      <c r="S193">
        <v>2</v>
      </c>
      <c r="T193">
        <v>1.0900000000000001</v>
      </c>
      <c r="U193">
        <v>2.42</v>
      </c>
      <c r="V193">
        <v>6.23</v>
      </c>
      <c r="W193">
        <v>2.4</v>
      </c>
      <c r="X193">
        <v>2</v>
      </c>
      <c r="Y193">
        <v>4.17</v>
      </c>
      <c r="Z193">
        <v>1.87</v>
      </c>
      <c r="AA193">
        <v>9.4499999999999993</v>
      </c>
      <c r="AB193">
        <v>1.85</v>
      </c>
      <c r="AC193">
        <v>2</v>
      </c>
      <c r="AD193">
        <v>0.24</v>
      </c>
      <c r="AE193">
        <v>2.13</v>
      </c>
      <c r="AF193">
        <v>1.25</v>
      </c>
      <c r="AG193">
        <v>2.4700000000000002</v>
      </c>
    </row>
    <row r="194" spans="1:33" x14ac:dyDescent="0.2">
      <c r="A194">
        <v>4</v>
      </c>
      <c r="B194" s="29" t="s">
        <v>458</v>
      </c>
      <c r="C194" t="s">
        <v>461</v>
      </c>
      <c r="D194">
        <v>2</v>
      </c>
      <c r="E194">
        <v>0.24</v>
      </c>
      <c r="F194">
        <v>1.42</v>
      </c>
      <c r="G194">
        <v>1.89</v>
      </c>
      <c r="H194">
        <v>2.2200000000000002</v>
      </c>
      <c r="I194">
        <v>2</v>
      </c>
      <c r="J194">
        <v>0.19</v>
      </c>
      <c r="K194">
        <v>5.2</v>
      </c>
      <c r="L194" t="s">
        <v>463</v>
      </c>
      <c r="M194">
        <v>96.24</v>
      </c>
      <c r="N194">
        <v>2</v>
      </c>
      <c r="O194">
        <v>0.37</v>
      </c>
      <c r="P194">
        <v>0.43</v>
      </c>
      <c r="Q194">
        <v>0.83399999999999996</v>
      </c>
      <c r="R194">
        <v>0.51</v>
      </c>
      <c r="S194">
        <v>2</v>
      </c>
      <c r="T194">
        <v>1.76</v>
      </c>
      <c r="U194">
        <v>0.05</v>
      </c>
      <c r="V194">
        <v>9.9600000000000009</v>
      </c>
      <c r="W194">
        <v>0.05</v>
      </c>
      <c r="X194">
        <v>2</v>
      </c>
      <c r="Y194">
        <v>5.25</v>
      </c>
      <c r="Z194">
        <v>1.19</v>
      </c>
      <c r="AA194">
        <v>11.9</v>
      </c>
      <c r="AB194">
        <v>1.18</v>
      </c>
      <c r="AC194">
        <v>2</v>
      </c>
      <c r="AD194">
        <v>0.25</v>
      </c>
      <c r="AE194">
        <v>5.89</v>
      </c>
      <c r="AF194">
        <v>1.31</v>
      </c>
      <c r="AG194">
        <v>6.78</v>
      </c>
    </row>
    <row r="195" spans="1:33" x14ac:dyDescent="0.2">
      <c r="A195">
        <v>5</v>
      </c>
      <c r="B195" s="29" t="s">
        <v>458</v>
      </c>
      <c r="C195" t="s">
        <v>459</v>
      </c>
      <c r="D195">
        <v>2</v>
      </c>
      <c r="E195">
        <v>0.11</v>
      </c>
      <c r="F195">
        <v>2.2799999999999998</v>
      </c>
      <c r="G195" t="s">
        <v>395</v>
      </c>
      <c r="H195">
        <v>11.32</v>
      </c>
      <c r="I195">
        <v>2</v>
      </c>
      <c r="J195">
        <v>0.11</v>
      </c>
      <c r="K195">
        <v>28.77</v>
      </c>
      <c r="L195" t="s">
        <v>304</v>
      </c>
      <c r="N195">
        <v>2</v>
      </c>
      <c r="O195">
        <v>0.22</v>
      </c>
      <c r="P195">
        <v>1.76</v>
      </c>
      <c r="Q195">
        <v>0.443</v>
      </c>
      <c r="R195">
        <v>2.42</v>
      </c>
      <c r="S195">
        <v>2</v>
      </c>
      <c r="T195">
        <v>1.0900000000000001</v>
      </c>
      <c r="U195">
        <v>0.21</v>
      </c>
      <c r="V195">
        <v>6.23</v>
      </c>
      <c r="W195">
        <v>0.21</v>
      </c>
      <c r="X195">
        <v>2</v>
      </c>
      <c r="Y195">
        <v>3.12</v>
      </c>
      <c r="Z195">
        <v>0.24</v>
      </c>
      <c r="AA195">
        <v>7.07</v>
      </c>
      <c r="AB195">
        <v>0.24</v>
      </c>
      <c r="AC195">
        <v>2</v>
      </c>
      <c r="AD195">
        <v>0.36</v>
      </c>
      <c r="AE195">
        <v>0.49</v>
      </c>
      <c r="AF195">
        <v>1.98</v>
      </c>
      <c r="AG195">
        <v>0.53</v>
      </c>
    </row>
    <row r="196" spans="1:33" x14ac:dyDescent="0.2">
      <c r="A196">
        <v>6</v>
      </c>
      <c r="B196" s="29" t="s">
        <v>458</v>
      </c>
      <c r="C196" t="s">
        <v>460</v>
      </c>
      <c r="D196">
        <v>2</v>
      </c>
      <c r="E196">
        <v>0.15</v>
      </c>
      <c r="F196">
        <v>2.99</v>
      </c>
      <c r="G196" t="s">
        <v>464</v>
      </c>
      <c r="H196">
        <v>7.35</v>
      </c>
      <c r="I196">
        <v>2</v>
      </c>
      <c r="J196">
        <v>0.16</v>
      </c>
      <c r="K196">
        <v>4.6900000000000004</v>
      </c>
      <c r="L196" t="s">
        <v>304</v>
      </c>
      <c r="N196">
        <v>2</v>
      </c>
      <c r="O196">
        <v>0.37</v>
      </c>
      <c r="P196">
        <v>1.05</v>
      </c>
      <c r="Q196">
        <v>0.82299999999999995</v>
      </c>
      <c r="R196">
        <v>1.24</v>
      </c>
      <c r="S196">
        <v>2</v>
      </c>
      <c r="T196">
        <v>1.55</v>
      </c>
      <c r="U196">
        <v>1.1399999999999999</v>
      </c>
      <c r="V196">
        <v>8.77</v>
      </c>
      <c r="W196">
        <v>1.1100000000000001</v>
      </c>
      <c r="X196">
        <v>2</v>
      </c>
      <c r="Y196">
        <v>3.4</v>
      </c>
      <c r="Z196">
        <v>1.44</v>
      </c>
      <c r="AA196">
        <v>7.7</v>
      </c>
      <c r="AB196">
        <v>1.43</v>
      </c>
      <c r="AC196">
        <v>2</v>
      </c>
      <c r="AD196">
        <v>0.23</v>
      </c>
      <c r="AE196">
        <v>0.56000000000000005</v>
      </c>
      <c r="AF196">
        <v>1.21</v>
      </c>
      <c r="AG196">
        <v>0.65</v>
      </c>
    </row>
    <row r="197" spans="1:33" x14ac:dyDescent="0.2">
      <c r="A197">
        <v>7</v>
      </c>
      <c r="B197" s="29" t="s">
        <v>458</v>
      </c>
      <c r="C197" t="s">
        <v>459</v>
      </c>
      <c r="D197">
        <v>2</v>
      </c>
      <c r="E197">
        <v>0.13</v>
      </c>
      <c r="F197">
        <v>1.93</v>
      </c>
      <c r="G197" t="s">
        <v>465</v>
      </c>
      <c r="H197">
        <v>5.99</v>
      </c>
      <c r="I197">
        <v>2</v>
      </c>
      <c r="J197">
        <v>0.16</v>
      </c>
      <c r="K197">
        <v>0.75</v>
      </c>
      <c r="L197" t="s">
        <v>304</v>
      </c>
      <c r="N197">
        <v>2</v>
      </c>
      <c r="O197">
        <v>0.16</v>
      </c>
      <c r="P197">
        <v>5.37</v>
      </c>
      <c r="Q197" t="s">
        <v>466</v>
      </c>
      <c r="R197">
        <v>8.9700000000000006</v>
      </c>
      <c r="S197">
        <v>2</v>
      </c>
      <c r="T197">
        <v>1.03</v>
      </c>
      <c r="U197">
        <v>0.16</v>
      </c>
      <c r="V197">
        <v>5.86</v>
      </c>
      <c r="W197">
        <v>0.16</v>
      </c>
      <c r="X197">
        <v>2</v>
      </c>
      <c r="Y197">
        <v>9.5</v>
      </c>
      <c r="Z197">
        <v>0.24</v>
      </c>
      <c r="AA197">
        <v>21.3</v>
      </c>
      <c r="AB197">
        <v>0.24</v>
      </c>
      <c r="AC197">
        <v>2</v>
      </c>
      <c r="AD197">
        <v>0.16</v>
      </c>
      <c r="AE197">
        <v>2.52</v>
      </c>
      <c r="AF197">
        <v>0.78400000000000003</v>
      </c>
      <c r="AG197">
        <v>3.22</v>
      </c>
    </row>
    <row r="198" spans="1:33" x14ac:dyDescent="0.2">
      <c r="A198">
        <v>8</v>
      </c>
      <c r="B198" s="29" t="s">
        <v>458</v>
      </c>
      <c r="C198" t="s">
        <v>460</v>
      </c>
      <c r="D198">
        <v>2</v>
      </c>
      <c r="E198">
        <v>0.14000000000000001</v>
      </c>
      <c r="F198">
        <v>6.28</v>
      </c>
      <c r="G198" t="s">
        <v>467</v>
      </c>
      <c r="H198">
        <v>17.8</v>
      </c>
      <c r="I198">
        <v>2</v>
      </c>
      <c r="J198">
        <v>0.16</v>
      </c>
      <c r="K198">
        <v>2.5299999999999998</v>
      </c>
      <c r="L198" t="s">
        <v>304</v>
      </c>
      <c r="N198">
        <v>2</v>
      </c>
      <c r="O198">
        <v>0.21</v>
      </c>
      <c r="P198">
        <v>2.2999999999999998</v>
      </c>
      <c r="Q198">
        <v>0.40899999999999997</v>
      </c>
      <c r="R198">
        <v>3.24</v>
      </c>
      <c r="S198">
        <v>2</v>
      </c>
      <c r="T198">
        <v>1.1599999999999999</v>
      </c>
      <c r="U198">
        <v>1.3</v>
      </c>
      <c r="V198">
        <v>6.62</v>
      </c>
      <c r="W198">
        <v>1.29</v>
      </c>
      <c r="X198">
        <v>2</v>
      </c>
      <c r="Y198">
        <v>5.3</v>
      </c>
      <c r="Z198">
        <v>6.19</v>
      </c>
      <c r="AA198">
        <v>12</v>
      </c>
      <c r="AB198">
        <v>6.11</v>
      </c>
      <c r="AC198">
        <v>2</v>
      </c>
      <c r="AD198">
        <v>0.17</v>
      </c>
      <c r="AE198">
        <v>2.54</v>
      </c>
      <c r="AF198">
        <v>0.84399999999999997</v>
      </c>
      <c r="AG198">
        <v>3.19</v>
      </c>
    </row>
    <row r="199" spans="1:33" x14ac:dyDescent="0.2">
      <c r="A199">
        <v>9</v>
      </c>
      <c r="B199" s="29" t="s">
        <v>458</v>
      </c>
      <c r="C199" t="s">
        <v>461</v>
      </c>
      <c r="D199">
        <v>2</v>
      </c>
      <c r="E199">
        <v>0.13</v>
      </c>
      <c r="F199">
        <v>4.37</v>
      </c>
      <c r="G199" t="s">
        <v>421</v>
      </c>
      <c r="H199">
        <v>13.11</v>
      </c>
      <c r="I199">
        <v>2</v>
      </c>
      <c r="J199">
        <v>0.16</v>
      </c>
      <c r="K199">
        <v>13.07</v>
      </c>
      <c r="L199" t="s">
        <v>304</v>
      </c>
      <c r="N199">
        <v>2</v>
      </c>
      <c r="O199">
        <v>0.17</v>
      </c>
      <c r="P199">
        <v>0.71</v>
      </c>
      <c r="Q199" t="s">
        <v>468</v>
      </c>
      <c r="R199">
        <v>1.1499999999999999</v>
      </c>
      <c r="S199">
        <v>2</v>
      </c>
      <c r="T199">
        <v>1.1599999999999999</v>
      </c>
      <c r="U199">
        <v>0.37</v>
      </c>
      <c r="V199">
        <v>6.61</v>
      </c>
      <c r="W199">
        <v>0.37</v>
      </c>
      <c r="X199">
        <v>2</v>
      </c>
      <c r="Y199">
        <v>6.4</v>
      </c>
      <c r="Z199">
        <v>0.44</v>
      </c>
      <c r="AA199">
        <v>14.4</v>
      </c>
      <c r="AB199">
        <v>0.44</v>
      </c>
      <c r="AC199">
        <v>2</v>
      </c>
      <c r="AD199">
        <v>0.14000000000000001</v>
      </c>
      <c r="AE199">
        <v>3.74</v>
      </c>
      <c r="AF199">
        <v>0.66900000000000004</v>
      </c>
      <c r="AG199">
        <v>4.97</v>
      </c>
    </row>
    <row r="200" spans="1:33" x14ac:dyDescent="0.2">
      <c r="A200">
        <v>10</v>
      </c>
      <c r="B200" s="29" t="s">
        <v>458</v>
      </c>
      <c r="C200" t="s">
        <v>461</v>
      </c>
      <c r="D200">
        <v>2</v>
      </c>
      <c r="E200">
        <v>0.09</v>
      </c>
      <c r="F200">
        <v>2.02</v>
      </c>
      <c r="G200" t="s">
        <v>469</v>
      </c>
      <c r="H200">
        <v>100</v>
      </c>
      <c r="I200">
        <v>2</v>
      </c>
      <c r="J200">
        <v>0.14000000000000001</v>
      </c>
      <c r="K200">
        <v>2.46</v>
      </c>
      <c r="L200" t="s">
        <v>304</v>
      </c>
      <c r="N200">
        <v>2</v>
      </c>
      <c r="O200">
        <v>0.19</v>
      </c>
      <c r="P200">
        <v>2.77</v>
      </c>
      <c r="Q200">
        <v>0.34799999999999998</v>
      </c>
      <c r="R200">
        <v>4.1500000000000004</v>
      </c>
      <c r="S200">
        <v>2</v>
      </c>
      <c r="T200">
        <v>1.3</v>
      </c>
      <c r="U200">
        <v>1.5</v>
      </c>
      <c r="V200">
        <v>7.38</v>
      </c>
      <c r="W200">
        <v>1.48</v>
      </c>
      <c r="X200">
        <v>2</v>
      </c>
      <c r="Y200">
        <v>3.17</v>
      </c>
      <c r="Z200">
        <v>1.04</v>
      </c>
      <c r="AA200">
        <v>7.18</v>
      </c>
      <c r="AB200">
        <v>1.04</v>
      </c>
      <c r="AC200">
        <v>2</v>
      </c>
      <c r="AD200">
        <v>0.15</v>
      </c>
      <c r="AE200">
        <v>2.71</v>
      </c>
      <c r="AF200">
        <v>0.68100000000000005</v>
      </c>
      <c r="AG200">
        <v>3.58</v>
      </c>
    </row>
    <row r="201" spans="1:33" x14ac:dyDescent="0.2">
      <c r="A201">
        <v>11</v>
      </c>
      <c r="B201" s="29" t="s">
        <v>458</v>
      </c>
      <c r="C201" t="s">
        <v>459</v>
      </c>
      <c r="D201">
        <v>2</v>
      </c>
      <c r="E201">
        <v>0.11</v>
      </c>
      <c r="F201">
        <v>4.17</v>
      </c>
      <c r="G201" t="s">
        <v>364</v>
      </c>
      <c r="H201">
        <v>27.35</v>
      </c>
      <c r="I201">
        <v>2</v>
      </c>
      <c r="J201">
        <v>0.14000000000000001</v>
      </c>
      <c r="K201">
        <v>6.94</v>
      </c>
      <c r="L201" t="s">
        <v>304</v>
      </c>
      <c r="N201">
        <v>2</v>
      </c>
      <c r="O201">
        <v>0.2</v>
      </c>
      <c r="P201">
        <v>6.4</v>
      </c>
      <c r="Q201">
        <v>0.39200000000000002</v>
      </c>
      <c r="R201">
        <v>9.17</v>
      </c>
      <c r="S201">
        <v>2</v>
      </c>
      <c r="T201">
        <v>1.43</v>
      </c>
      <c r="U201">
        <v>0.13</v>
      </c>
      <c r="V201">
        <v>8.1199999999999992</v>
      </c>
      <c r="W201">
        <v>0.13</v>
      </c>
      <c r="X201">
        <v>2</v>
      </c>
      <c r="Y201">
        <v>4.82</v>
      </c>
      <c r="Z201">
        <v>0.99</v>
      </c>
      <c r="AA201">
        <v>10.9</v>
      </c>
      <c r="AB201">
        <v>0.98</v>
      </c>
      <c r="AC201">
        <v>2</v>
      </c>
      <c r="AD201">
        <v>0.34</v>
      </c>
      <c r="AE201">
        <v>2.72</v>
      </c>
      <c r="AF201">
        <v>1.85</v>
      </c>
      <c r="AG201">
        <v>2.98</v>
      </c>
    </row>
    <row r="202" spans="1:33" x14ac:dyDescent="0.2">
      <c r="A202">
        <v>12</v>
      </c>
      <c r="B202" s="29" t="s">
        <v>458</v>
      </c>
      <c r="C202" t="s">
        <v>460</v>
      </c>
      <c r="D202">
        <v>2</v>
      </c>
      <c r="E202">
        <v>0.13</v>
      </c>
      <c r="F202">
        <v>1.07</v>
      </c>
      <c r="G202" t="s">
        <v>470</v>
      </c>
      <c r="H202">
        <v>3.32</v>
      </c>
      <c r="I202">
        <v>2</v>
      </c>
      <c r="J202">
        <v>0.15</v>
      </c>
      <c r="K202">
        <v>1.8</v>
      </c>
      <c r="L202" t="s">
        <v>304</v>
      </c>
      <c r="N202">
        <v>2</v>
      </c>
      <c r="O202">
        <v>0.2</v>
      </c>
      <c r="P202">
        <v>0.98</v>
      </c>
      <c r="Q202">
        <v>0.371</v>
      </c>
      <c r="R202">
        <v>1.44</v>
      </c>
      <c r="S202">
        <v>2</v>
      </c>
      <c r="T202">
        <v>1.52</v>
      </c>
      <c r="U202">
        <v>1.97</v>
      </c>
      <c r="V202">
        <v>8.59</v>
      </c>
      <c r="W202">
        <v>1.93</v>
      </c>
      <c r="X202">
        <v>2</v>
      </c>
      <c r="Y202">
        <v>3.09</v>
      </c>
      <c r="Z202">
        <v>1.32</v>
      </c>
      <c r="AA202">
        <v>7.01</v>
      </c>
      <c r="AB202">
        <v>1.31</v>
      </c>
      <c r="AC202">
        <v>2</v>
      </c>
      <c r="AD202">
        <v>0.22</v>
      </c>
      <c r="AE202">
        <v>1.78</v>
      </c>
      <c r="AF202">
        <v>1.1299999999999999</v>
      </c>
      <c r="AG202">
        <v>2.1</v>
      </c>
    </row>
    <row r="203" spans="1:33" x14ac:dyDescent="0.2">
      <c r="A203">
        <v>13</v>
      </c>
      <c r="B203" s="29" t="s">
        <v>458</v>
      </c>
      <c r="C203" t="s">
        <v>459</v>
      </c>
      <c r="D203">
        <v>2</v>
      </c>
      <c r="E203">
        <v>0.15</v>
      </c>
      <c r="F203">
        <v>6.59</v>
      </c>
      <c r="G203" t="s">
        <v>471</v>
      </c>
      <c r="H203">
        <v>16.14</v>
      </c>
      <c r="I203">
        <v>2</v>
      </c>
      <c r="J203">
        <v>0.15</v>
      </c>
      <c r="K203">
        <v>0.66</v>
      </c>
      <c r="L203" t="s">
        <v>304</v>
      </c>
      <c r="N203">
        <v>2</v>
      </c>
      <c r="O203">
        <v>0.39</v>
      </c>
      <c r="P203">
        <v>1.58</v>
      </c>
      <c r="Q203">
        <v>0.88700000000000001</v>
      </c>
      <c r="R203">
        <v>1.84</v>
      </c>
      <c r="S203">
        <v>2</v>
      </c>
      <c r="T203">
        <v>1.37</v>
      </c>
      <c r="U203">
        <v>2.29</v>
      </c>
      <c r="V203">
        <v>7.77</v>
      </c>
      <c r="W203">
        <v>2.25</v>
      </c>
      <c r="X203">
        <v>2</v>
      </c>
      <c r="Y203">
        <v>4.3499999999999996</v>
      </c>
      <c r="Z203">
        <v>0.11</v>
      </c>
      <c r="AA203">
        <v>9.84</v>
      </c>
      <c r="AB203">
        <v>0.11</v>
      </c>
      <c r="AC203">
        <v>2</v>
      </c>
      <c r="AD203">
        <v>0.28000000000000003</v>
      </c>
      <c r="AE203">
        <v>6.46</v>
      </c>
      <c r="AF203">
        <v>1.52</v>
      </c>
      <c r="AG203">
        <v>7.28</v>
      </c>
    </row>
    <row r="204" spans="1:33" x14ac:dyDescent="0.2">
      <c r="A204">
        <v>14</v>
      </c>
      <c r="B204" s="29" t="s">
        <v>458</v>
      </c>
      <c r="C204" t="s">
        <v>460</v>
      </c>
      <c r="D204">
        <v>2</v>
      </c>
      <c r="E204">
        <v>0.11</v>
      </c>
      <c r="F204">
        <v>4</v>
      </c>
      <c r="G204" t="s">
        <v>472</v>
      </c>
      <c r="H204">
        <v>24.48</v>
      </c>
      <c r="I204">
        <v>2</v>
      </c>
      <c r="J204">
        <v>0.14000000000000001</v>
      </c>
      <c r="K204">
        <v>3.69</v>
      </c>
      <c r="L204" t="s">
        <v>304</v>
      </c>
      <c r="N204">
        <v>2</v>
      </c>
      <c r="O204">
        <v>0.25</v>
      </c>
      <c r="P204">
        <v>0.16</v>
      </c>
      <c r="Q204">
        <v>0.50600000000000001</v>
      </c>
      <c r="R204">
        <v>0.21</v>
      </c>
      <c r="S204">
        <v>2</v>
      </c>
      <c r="T204">
        <v>0.95</v>
      </c>
      <c r="U204">
        <v>3.84</v>
      </c>
      <c r="V204">
        <v>5.42</v>
      </c>
      <c r="W204">
        <v>3.83</v>
      </c>
      <c r="X204">
        <v>2</v>
      </c>
      <c r="Y204">
        <v>3.17</v>
      </c>
      <c r="Z204">
        <v>0.28000000000000003</v>
      </c>
      <c r="AA204">
        <v>7.2</v>
      </c>
      <c r="AB204">
        <v>0.28000000000000003</v>
      </c>
      <c r="AC204">
        <v>2</v>
      </c>
      <c r="AD204">
        <v>0.25</v>
      </c>
      <c r="AE204">
        <v>4.2300000000000004</v>
      </c>
      <c r="AF204">
        <v>1.32</v>
      </c>
      <c r="AG204">
        <v>4.87</v>
      </c>
    </row>
    <row r="205" spans="1:33" x14ac:dyDescent="0.2">
      <c r="A205">
        <v>15</v>
      </c>
      <c r="B205" s="29" t="s">
        <v>458</v>
      </c>
      <c r="C205" t="s">
        <v>461</v>
      </c>
      <c r="D205">
        <v>2</v>
      </c>
      <c r="E205">
        <v>0.11</v>
      </c>
      <c r="F205">
        <v>3.68</v>
      </c>
      <c r="G205" t="s">
        <v>473</v>
      </c>
      <c r="H205">
        <v>18.73</v>
      </c>
      <c r="I205">
        <v>2</v>
      </c>
      <c r="J205">
        <v>0.12</v>
      </c>
      <c r="K205">
        <v>4.55</v>
      </c>
      <c r="L205" t="s">
        <v>304</v>
      </c>
      <c r="N205">
        <v>2</v>
      </c>
      <c r="O205">
        <v>0.2</v>
      </c>
      <c r="P205">
        <v>1.19</v>
      </c>
      <c r="Q205">
        <v>0.36699999999999999</v>
      </c>
      <c r="R205">
        <v>1.75</v>
      </c>
      <c r="S205">
        <v>2</v>
      </c>
      <c r="T205">
        <v>0.84</v>
      </c>
      <c r="U205">
        <v>1.94</v>
      </c>
      <c r="V205">
        <v>4.8099999999999996</v>
      </c>
      <c r="W205">
        <v>1.95</v>
      </c>
      <c r="X205">
        <v>2</v>
      </c>
      <c r="Y205">
        <v>2.4500000000000002</v>
      </c>
      <c r="Z205">
        <v>0.52</v>
      </c>
      <c r="AA205">
        <v>5.56</v>
      </c>
      <c r="AB205">
        <v>0.52</v>
      </c>
      <c r="AC205">
        <v>2</v>
      </c>
      <c r="AD205">
        <v>0.16</v>
      </c>
      <c r="AE205">
        <v>2.34</v>
      </c>
      <c r="AF205">
        <v>0.78700000000000003</v>
      </c>
      <c r="AG205">
        <v>2.98</v>
      </c>
    </row>
    <row r="206" spans="1:33" x14ac:dyDescent="0.2">
      <c r="A206">
        <v>16</v>
      </c>
      <c r="B206" s="29" t="s">
        <v>458</v>
      </c>
      <c r="C206" t="s">
        <v>459</v>
      </c>
      <c r="D206">
        <v>2</v>
      </c>
      <c r="E206">
        <v>0.1</v>
      </c>
      <c r="F206">
        <v>9.15</v>
      </c>
      <c r="G206" t="s">
        <v>474</v>
      </c>
      <c r="H206">
        <v>100</v>
      </c>
      <c r="I206">
        <v>2</v>
      </c>
      <c r="J206">
        <v>0.13</v>
      </c>
      <c r="K206">
        <v>0.72</v>
      </c>
      <c r="L206" t="s">
        <v>304</v>
      </c>
      <c r="N206">
        <v>2</v>
      </c>
      <c r="O206">
        <v>0.17</v>
      </c>
      <c r="P206">
        <v>1.32</v>
      </c>
      <c r="Q206" t="s">
        <v>475</v>
      </c>
      <c r="R206">
        <v>2.13</v>
      </c>
      <c r="S206">
        <v>2</v>
      </c>
      <c r="T206">
        <v>0.72</v>
      </c>
      <c r="U206">
        <v>2.38</v>
      </c>
      <c r="V206">
        <v>4.09</v>
      </c>
      <c r="W206">
        <v>2.41</v>
      </c>
      <c r="X206">
        <v>2</v>
      </c>
      <c r="Y206">
        <v>1.69</v>
      </c>
      <c r="Z206">
        <v>4.68</v>
      </c>
      <c r="AA206">
        <v>3.81</v>
      </c>
      <c r="AB206">
        <v>4.7699999999999996</v>
      </c>
      <c r="AC206">
        <v>2</v>
      </c>
      <c r="AD206">
        <v>0.13</v>
      </c>
      <c r="AE206">
        <v>11.5</v>
      </c>
      <c r="AF206">
        <v>0.60899999999999999</v>
      </c>
      <c r="AG206">
        <v>15.71</v>
      </c>
    </row>
    <row r="207" spans="1:33" x14ac:dyDescent="0.2">
      <c r="A207">
        <v>17</v>
      </c>
      <c r="B207" s="29" t="s">
        <v>458</v>
      </c>
      <c r="C207" t="s">
        <v>460</v>
      </c>
      <c r="D207">
        <v>2</v>
      </c>
      <c r="E207">
        <v>0.13</v>
      </c>
      <c r="F207">
        <v>7.65</v>
      </c>
      <c r="G207" t="s">
        <v>476</v>
      </c>
      <c r="H207">
        <v>23.48</v>
      </c>
      <c r="I207">
        <v>2</v>
      </c>
      <c r="J207">
        <v>0.15</v>
      </c>
      <c r="K207">
        <v>4.0199999999999996</v>
      </c>
      <c r="L207" t="s">
        <v>304</v>
      </c>
      <c r="N207">
        <v>2</v>
      </c>
      <c r="O207">
        <v>0.18</v>
      </c>
      <c r="P207">
        <v>0.78</v>
      </c>
      <c r="Q207" t="s">
        <v>477</v>
      </c>
      <c r="R207">
        <v>1.21</v>
      </c>
      <c r="S207">
        <v>2</v>
      </c>
      <c r="T207">
        <v>0.79</v>
      </c>
      <c r="U207">
        <v>1.37</v>
      </c>
      <c r="V207">
        <v>4.5199999999999996</v>
      </c>
      <c r="W207">
        <v>1.38</v>
      </c>
      <c r="X207">
        <v>2</v>
      </c>
      <c r="Y207">
        <v>2.37</v>
      </c>
      <c r="Z207">
        <v>2.0299999999999998</v>
      </c>
      <c r="AA207">
        <v>5.37</v>
      </c>
      <c r="AB207">
        <v>2.04</v>
      </c>
      <c r="AC207">
        <v>2</v>
      </c>
      <c r="AD207">
        <v>0.15</v>
      </c>
      <c r="AE207">
        <v>0.42</v>
      </c>
      <c r="AF207">
        <v>0.70399999999999996</v>
      </c>
      <c r="AG207">
        <v>0.55000000000000004</v>
      </c>
    </row>
    <row r="208" spans="1:33" x14ac:dyDescent="0.2">
      <c r="A208">
        <v>18</v>
      </c>
      <c r="B208" s="29" t="s">
        <v>458</v>
      </c>
      <c r="C208" t="s">
        <v>461</v>
      </c>
      <c r="D208">
        <v>2</v>
      </c>
      <c r="E208">
        <v>0.24</v>
      </c>
      <c r="F208">
        <v>2.85</v>
      </c>
      <c r="G208">
        <v>1.91</v>
      </c>
      <c r="H208">
        <v>4.4400000000000004</v>
      </c>
      <c r="I208">
        <v>2</v>
      </c>
      <c r="J208">
        <v>0.15</v>
      </c>
      <c r="K208">
        <v>0.25</v>
      </c>
      <c r="L208" t="s">
        <v>304</v>
      </c>
      <c r="N208">
        <v>2</v>
      </c>
      <c r="O208">
        <v>0.46</v>
      </c>
      <c r="P208">
        <v>8.09</v>
      </c>
      <c r="Q208">
        <v>1.0900000000000001</v>
      </c>
      <c r="R208">
        <v>9.09</v>
      </c>
      <c r="S208">
        <v>2</v>
      </c>
      <c r="T208">
        <v>1.07</v>
      </c>
      <c r="U208">
        <v>0.19</v>
      </c>
      <c r="V208">
        <v>6.07</v>
      </c>
      <c r="W208">
        <v>0.19</v>
      </c>
      <c r="X208">
        <v>2</v>
      </c>
      <c r="Y208">
        <v>3.91</v>
      </c>
      <c r="Z208">
        <v>1.81</v>
      </c>
      <c r="AA208">
        <v>8.8699999999999992</v>
      </c>
      <c r="AB208">
        <v>1.8</v>
      </c>
      <c r="AC208">
        <v>2</v>
      </c>
      <c r="AD208">
        <v>0.32</v>
      </c>
      <c r="AE208">
        <v>1.83</v>
      </c>
      <c r="AF208">
        <v>1.75</v>
      </c>
      <c r="AG208">
        <v>2.02</v>
      </c>
    </row>
    <row r="209" spans="1:33" x14ac:dyDescent="0.2">
      <c r="A209">
        <v>19</v>
      </c>
      <c r="B209" s="29" t="s">
        <v>458</v>
      </c>
      <c r="C209" t="s">
        <v>459</v>
      </c>
      <c r="D209">
        <v>2</v>
      </c>
      <c r="E209">
        <v>0.19</v>
      </c>
      <c r="F209">
        <v>4.58</v>
      </c>
      <c r="G209">
        <v>1.32</v>
      </c>
      <c r="H209">
        <v>8.4</v>
      </c>
      <c r="I209">
        <v>2</v>
      </c>
      <c r="J209">
        <v>0.16</v>
      </c>
      <c r="K209">
        <v>3.54</v>
      </c>
      <c r="L209" t="s">
        <v>304</v>
      </c>
      <c r="N209">
        <v>2</v>
      </c>
      <c r="O209">
        <v>0.25</v>
      </c>
      <c r="P209">
        <v>0.52</v>
      </c>
      <c r="Q209">
        <v>0.51600000000000001</v>
      </c>
      <c r="R209">
        <v>0.68</v>
      </c>
      <c r="S209">
        <v>2</v>
      </c>
      <c r="T209">
        <v>0.93</v>
      </c>
      <c r="U209">
        <v>2.37</v>
      </c>
      <c r="V209">
        <v>5.3</v>
      </c>
      <c r="W209">
        <v>2.36</v>
      </c>
      <c r="X209">
        <v>2</v>
      </c>
      <c r="Y209">
        <v>4</v>
      </c>
      <c r="Z209">
        <v>1.32</v>
      </c>
      <c r="AA209">
        <v>9.0500000000000007</v>
      </c>
      <c r="AB209">
        <v>1.3</v>
      </c>
      <c r="AC209">
        <v>2</v>
      </c>
      <c r="AD209">
        <v>0.25</v>
      </c>
      <c r="AE209">
        <v>2.02</v>
      </c>
      <c r="AF209">
        <v>1.31</v>
      </c>
      <c r="AG209">
        <v>2.33</v>
      </c>
    </row>
    <row r="210" spans="1:33" x14ac:dyDescent="0.2">
      <c r="A210">
        <v>20</v>
      </c>
      <c r="B210" s="29" t="s">
        <v>458</v>
      </c>
      <c r="C210" t="s">
        <v>460</v>
      </c>
      <c r="D210">
        <v>2</v>
      </c>
      <c r="E210">
        <v>0.48</v>
      </c>
      <c r="F210">
        <v>0.35</v>
      </c>
      <c r="G210">
        <v>4.8099999999999996</v>
      </c>
      <c r="H210">
        <v>0.42</v>
      </c>
      <c r="I210">
        <v>2</v>
      </c>
      <c r="J210">
        <v>0.17</v>
      </c>
      <c r="K210">
        <v>1.1599999999999999</v>
      </c>
      <c r="L210" t="s">
        <v>304</v>
      </c>
      <c r="N210">
        <v>2</v>
      </c>
      <c r="O210">
        <v>1.34</v>
      </c>
      <c r="P210">
        <v>0.41</v>
      </c>
      <c r="Q210">
        <v>3.32</v>
      </c>
      <c r="R210">
        <v>0.42</v>
      </c>
      <c r="S210">
        <v>2</v>
      </c>
      <c r="T210">
        <v>1.47</v>
      </c>
      <c r="U210">
        <v>3.62</v>
      </c>
      <c r="V210">
        <v>8.31</v>
      </c>
      <c r="W210">
        <v>3.55</v>
      </c>
      <c r="X210">
        <v>2</v>
      </c>
      <c r="Y210">
        <v>3.47</v>
      </c>
      <c r="Z210">
        <v>7.94</v>
      </c>
      <c r="AA210">
        <v>7.86</v>
      </c>
      <c r="AB210">
        <v>7.9</v>
      </c>
      <c r="AC210">
        <v>2</v>
      </c>
      <c r="AD210">
        <v>0.52</v>
      </c>
      <c r="AE210">
        <v>3.25</v>
      </c>
      <c r="AF210">
        <v>2.96</v>
      </c>
      <c r="AG210">
        <v>3.41</v>
      </c>
    </row>
    <row r="211" spans="1:33" x14ac:dyDescent="0.2">
      <c r="A211">
        <v>21</v>
      </c>
      <c r="B211" s="29" t="s">
        <v>458</v>
      </c>
      <c r="C211" t="s">
        <v>461</v>
      </c>
      <c r="D211">
        <v>2</v>
      </c>
      <c r="E211">
        <v>0.11</v>
      </c>
      <c r="F211">
        <v>8.07</v>
      </c>
      <c r="G211" t="s">
        <v>478</v>
      </c>
      <c r="H211">
        <v>42.02</v>
      </c>
      <c r="I211">
        <v>2</v>
      </c>
      <c r="J211">
        <v>0.13</v>
      </c>
      <c r="K211">
        <v>1.77</v>
      </c>
      <c r="L211" t="s">
        <v>304</v>
      </c>
      <c r="N211">
        <v>2</v>
      </c>
      <c r="O211">
        <v>0.15</v>
      </c>
      <c r="P211">
        <v>8.66</v>
      </c>
      <c r="Q211" t="s">
        <v>479</v>
      </c>
      <c r="R211">
        <v>15.35</v>
      </c>
      <c r="S211">
        <v>2</v>
      </c>
      <c r="T211">
        <v>0.6</v>
      </c>
      <c r="U211">
        <v>2.56</v>
      </c>
      <c r="V211">
        <v>3.42</v>
      </c>
      <c r="W211">
        <v>2.63</v>
      </c>
      <c r="X211">
        <v>2</v>
      </c>
      <c r="Y211">
        <v>1.47</v>
      </c>
      <c r="Z211">
        <v>2.63</v>
      </c>
      <c r="AA211">
        <v>3.3</v>
      </c>
      <c r="AB211">
        <v>2.7</v>
      </c>
      <c r="AC211">
        <v>2</v>
      </c>
      <c r="AD211">
        <v>0.13</v>
      </c>
      <c r="AE211">
        <v>6.7</v>
      </c>
      <c r="AF211">
        <v>0.60799999999999998</v>
      </c>
      <c r="AG211">
        <v>9.15</v>
      </c>
    </row>
    <row r="212" spans="1:33" x14ac:dyDescent="0.2">
      <c r="A212">
        <v>22</v>
      </c>
      <c r="B212" s="29" t="s">
        <v>458</v>
      </c>
      <c r="C212" t="s">
        <v>459</v>
      </c>
      <c r="D212">
        <v>2</v>
      </c>
      <c r="E212">
        <v>0.24</v>
      </c>
      <c r="F212">
        <v>2.4300000000000002</v>
      </c>
      <c r="G212">
        <v>1.9</v>
      </c>
      <c r="H212">
        <v>3.79</v>
      </c>
      <c r="I212">
        <v>2</v>
      </c>
      <c r="J212">
        <v>0.15</v>
      </c>
      <c r="K212">
        <v>0.27</v>
      </c>
      <c r="L212" t="s">
        <v>304</v>
      </c>
      <c r="N212">
        <v>2</v>
      </c>
      <c r="O212">
        <v>0.49</v>
      </c>
      <c r="P212">
        <v>4.5999999999999996</v>
      </c>
      <c r="Q212">
        <v>1.1599999999999999</v>
      </c>
      <c r="R212">
        <v>5.12</v>
      </c>
      <c r="S212">
        <v>2</v>
      </c>
      <c r="T212">
        <v>1.1200000000000001</v>
      </c>
      <c r="U212">
        <v>1.55</v>
      </c>
      <c r="V212">
        <v>6.37</v>
      </c>
      <c r="W212">
        <v>1.54</v>
      </c>
      <c r="X212">
        <v>2</v>
      </c>
      <c r="Y212">
        <v>4.08</v>
      </c>
      <c r="Z212">
        <v>0.27</v>
      </c>
      <c r="AA212">
        <v>9.23</v>
      </c>
      <c r="AB212">
        <v>0.27</v>
      </c>
      <c r="AC212">
        <v>2</v>
      </c>
      <c r="AD212">
        <v>0.31</v>
      </c>
      <c r="AE212">
        <v>2.14</v>
      </c>
      <c r="AF212">
        <v>1.68</v>
      </c>
      <c r="AG212">
        <v>2.38</v>
      </c>
    </row>
    <row r="213" spans="1:33" x14ac:dyDescent="0.2">
      <c r="A213">
        <v>23</v>
      </c>
      <c r="B213" s="29" t="s">
        <v>458</v>
      </c>
      <c r="C213" t="s">
        <v>460</v>
      </c>
      <c r="D213">
        <v>2</v>
      </c>
      <c r="E213">
        <v>0.18</v>
      </c>
      <c r="F213">
        <v>0.91</v>
      </c>
      <c r="G213">
        <v>1.21</v>
      </c>
      <c r="H213">
        <v>1.74</v>
      </c>
      <c r="I213">
        <v>2</v>
      </c>
      <c r="J213">
        <v>0.14000000000000001</v>
      </c>
      <c r="K213">
        <v>5.22</v>
      </c>
      <c r="L213" t="s">
        <v>304</v>
      </c>
      <c r="N213">
        <v>2</v>
      </c>
      <c r="O213">
        <v>0.22</v>
      </c>
      <c r="P213">
        <v>0.24</v>
      </c>
      <c r="Q213">
        <v>0.443</v>
      </c>
      <c r="R213">
        <v>0.32</v>
      </c>
      <c r="S213">
        <v>2</v>
      </c>
      <c r="T213">
        <v>0.88</v>
      </c>
      <c r="U213">
        <v>0.8</v>
      </c>
      <c r="V213">
        <v>5.0199999999999996</v>
      </c>
      <c r="W213">
        <v>0.8</v>
      </c>
      <c r="X213">
        <v>2</v>
      </c>
      <c r="Y213">
        <v>4.07</v>
      </c>
      <c r="Z213">
        <v>0.62</v>
      </c>
      <c r="AA213">
        <v>9.2100000000000009</v>
      </c>
      <c r="AB213">
        <v>0.61</v>
      </c>
      <c r="AC213">
        <v>2</v>
      </c>
      <c r="AD213">
        <v>0.23</v>
      </c>
      <c r="AE213">
        <v>1.35</v>
      </c>
      <c r="AF213">
        <v>1.17</v>
      </c>
      <c r="AG213">
        <v>1.58</v>
      </c>
    </row>
    <row r="214" spans="1:33" x14ac:dyDescent="0.2">
      <c r="A214">
        <v>24</v>
      </c>
      <c r="B214" s="29" t="s">
        <v>458</v>
      </c>
      <c r="C214" t="s">
        <v>461</v>
      </c>
      <c r="D214">
        <v>2</v>
      </c>
      <c r="E214">
        <v>0.55000000000000004</v>
      </c>
      <c r="F214">
        <v>3.26</v>
      </c>
      <c r="G214">
        <v>5.71</v>
      </c>
      <c r="H214">
        <v>3.78</v>
      </c>
      <c r="I214">
        <v>2</v>
      </c>
      <c r="J214">
        <v>0.15</v>
      </c>
      <c r="K214">
        <v>6.76</v>
      </c>
      <c r="L214" t="s">
        <v>304</v>
      </c>
      <c r="N214">
        <v>2</v>
      </c>
      <c r="O214">
        <v>1.39</v>
      </c>
      <c r="P214">
        <v>1.69</v>
      </c>
      <c r="Q214">
        <v>3.45</v>
      </c>
      <c r="R214">
        <v>1.7</v>
      </c>
      <c r="S214">
        <v>2</v>
      </c>
      <c r="T214">
        <v>1.44</v>
      </c>
      <c r="U214">
        <v>0.51</v>
      </c>
      <c r="V214">
        <v>8.15</v>
      </c>
      <c r="W214">
        <v>0.5</v>
      </c>
      <c r="X214">
        <v>2</v>
      </c>
      <c r="Y214">
        <v>3.76</v>
      </c>
      <c r="Z214">
        <v>2.0499999999999998</v>
      </c>
      <c r="AA214">
        <v>8.52</v>
      </c>
      <c r="AB214">
        <v>2.0299999999999998</v>
      </c>
      <c r="AC214">
        <v>2</v>
      </c>
      <c r="AD214">
        <v>0.55000000000000004</v>
      </c>
      <c r="AE214">
        <v>0.6</v>
      </c>
      <c r="AF214">
        <v>3.15</v>
      </c>
      <c r="AG214">
        <v>0.63</v>
      </c>
    </row>
    <row r="215" spans="1:33" x14ac:dyDescent="0.2">
      <c r="A215">
        <v>25</v>
      </c>
      <c r="B215" s="29" t="s">
        <v>458</v>
      </c>
      <c r="C215" t="s">
        <v>459</v>
      </c>
      <c r="D215">
        <v>2</v>
      </c>
      <c r="E215">
        <v>0.13</v>
      </c>
      <c r="F215">
        <v>2.14</v>
      </c>
      <c r="G215" t="s">
        <v>480</v>
      </c>
      <c r="H215">
        <v>6.8</v>
      </c>
      <c r="I215">
        <v>2</v>
      </c>
      <c r="J215">
        <v>0.14000000000000001</v>
      </c>
      <c r="K215">
        <v>9.4499999999999993</v>
      </c>
      <c r="L215" t="s">
        <v>304</v>
      </c>
      <c r="N215">
        <v>2</v>
      </c>
      <c r="O215">
        <v>0.2</v>
      </c>
      <c r="P215">
        <v>1.22</v>
      </c>
      <c r="Q215">
        <v>0.39100000000000001</v>
      </c>
      <c r="R215">
        <v>1.74</v>
      </c>
      <c r="S215">
        <v>2</v>
      </c>
      <c r="T215">
        <v>1.62</v>
      </c>
      <c r="U215">
        <v>1.1100000000000001</v>
      </c>
      <c r="V215">
        <v>9.18</v>
      </c>
      <c r="W215">
        <v>1.0900000000000001</v>
      </c>
      <c r="X215">
        <v>2</v>
      </c>
      <c r="Y215">
        <v>5.99</v>
      </c>
      <c r="Z215">
        <v>2.77</v>
      </c>
      <c r="AA215">
        <v>13.5</v>
      </c>
      <c r="AB215">
        <v>2.73</v>
      </c>
      <c r="AC215">
        <v>2</v>
      </c>
      <c r="AD215">
        <v>0.25</v>
      </c>
      <c r="AE215">
        <v>3.4</v>
      </c>
      <c r="AF215">
        <v>1.34</v>
      </c>
      <c r="AG215">
        <v>3.9</v>
      </c>
    </row>
    <row r="216" spans="1:33" x14ac:dyDescent="0.2">
      <c r="A216">
        <v>26</v>
      </c>
      <c r="B216" s="29" t="s">
        <v>458</v>
      </c>
      <c r="C216" t="s">
        <v>460</v>
      </c>
      <c r="D216">
        <v>2</v>
      </c>
      <c r="E216">
        <v>0.1</v>
      </c>
      <c r="F216">
        <v>0.93</v>
      </c>
      <c r="G216" t="s">
        <v>481</v>
      </c>
      <c r="H216">
        <v>12.68</v>
      </c>
      <c r="I216">
        <v>2</v>
      </c>
      <c r="J216">
        <v>0.14000000000000001</v>
      </c>
      <c r="K216">
        <v>4.3499999999999996</v>
      </c>
      <c r="L216" t="s">
        <v>304</v>
      </c>
      <c r="N216">
        <v>2</v>
      </c>
      <c r="O216">
        <v>0.18</v>
      </c>
      <c r="P216">
        <v>2.5499999999999998</v>
      </c>
      <c r="Q216" t="s">
        <v>482</v>
      </c>
      <c r="R216">
        <v>3.96</v>
      </c>
      <c r="S216">
        <v>2</v>
      </c>
      <c r="T216">
        <v>1.3</v>
      </c>
      <c r="U216">
        <v>1.9</v>
      </c>
      <c r="V216">
        <v>7.38</v>
      </c>
      <c r="W216">
        <v>1.87</v>
      </c>
      <c r="X216">
        <v>2</v>
      </c>
      <c r="Y216">
        <v>5</v>
      </c>
      <c r="Z216">
        <v>0.49</v>
      </c>
      <c r="AA216">
        <v>11.3</v>
      </c>
      <c r="AB216">
        <v>0.48</v>
      </c>
      <c r="AC216">
        <v>2</v>
      </c>
      <c r="AD216">
        <v>0.13</v>
      </c>
      <c r="AE216">
        <v>0.12</v>
      </c>
      <c r="AF216" t="s">
        <v>399</v>
      </c>
      <c r="AG216">
        <v>0.17</v>
      </c>
    </row>
    <row r="217" spans="1:33" x14ac:dyDescent="0.2">
      <c r="A217">
        <v>27</v>
      </c>
      <c r="B217" s="29" t="s">
        <v>458</v>
      </c>
      <c r="C217" t="s">
        <v>461</v>
      </c>
      <c r="D217">
        <v>2</v>
      </c>
      <c r="E217">
        <v>0.11</v>
      </c>
      <c r="F217">
        <v>6.66</v>
      </c>
      <c r="G217" t="s">
        <v>320</v>
      </c>
      <c r="H217">
        <v>40.21</v>
      </c>
      <c r="I217">
        <v>2</v>
      </c>
      <c r="J217">
        <v>0.13</v>
      </c>
      <c r="K217">
        <v>0.69</v>
      </c>
      <c r="L217" t="s">
        <v>304</v>
      </c>
      <c r="N217">
        <v>2</v>
      </c>
      <c r="O217">
        <v>0.17</v>
      </c>
      <c r="P217">
        <v>2.65</v>
      </c>
      <c r="Q217" t="s">
        <v>483</v>
      </c>
      <c r="R217">
        <v>4.17</v>
      </c>
      <c r="S217">
        <v>2</v>
      </c>
      <c r="T217">
        <v>1.18</v>
      </c>
      <c r="U217">
        <v>0.83</v>
      </c>
      <c r="V217">
        <v>6.7</v>
      </c>
      <c r="W217">
        <v>0.82</v>
      </c>
      <c r="X217">
        <v>2</v>
      </c>
      <c r="Y217">
        <v>4.26</v>
      </c>
      <c r="Z217">
        <v>1.08</v>
      </c>
      <c r="AA217">
        <v>9.65</v>
      </c>
      <c r="AB217">
        <v>1.06</v>
      </c>
      <c r="AC217">
        <v>2</v>
      </c>
      <c r="AD217">
        <v>0.25</v>
      </c>
      <c r="AE217">
        <v>0.62</v>
      </c>
      <c r="AF217">
        <v>1.3</v>
      </c>
      <c r="AG217">
        <v>0.71</v>
      </c>
    </row>
    <row r="218" spans="1:33" x14ac:dyDescent="0.2">
      <c r="A218">
        <v>28</v>
      </c>
      <c r="B218" s="29" t="s">
        <v>458</v>
      </c>
      <c r="C218" t="s">
        <v>461</v>
      </c>
      <c r="D218">
        <v>2</v>
      </c>
      <c r="E218">
        <v>0.14000000000000001</v>
      </c>
      <c r="F218">
        <v>0.21</v>
      </c>
      <c r="G218" t="s">
        <v>484</v>
      </c>
      <c r="H218">
        <v>0.57999999999999996</v>
      </c>
      <c r="I218">
        <v>2</v>
      </c>
      <c r="J218">
        <v>0.13</v>
      </c>
      <c r="K218">
        <v>5.92</v>
      </c>
      <c r="L218" t="s">
        <v>304</v>
      </c>
      <c r="N218">
        <v>2</v>
      </c>
      <c r="O218">
        <v>0.25</v>
      </c>
      <c r="P218">
        <v>4.04</v>
      </c>
      <c r="Q218">
        <v>0.52200000000000002</v>
      </c>
      <c r="R218">
        <v>5.29</v>
      </c>
      <c r="S218">
        <v>2</v>
      </c>
      <c r="T218">
        <v>1.08</v>
      </c>
      <c r="U218">
        <v>0.33</v>
      </c>
      <c r="V218">
        <v>6.14</v>
      </c>
      <c r="W218">
        <v>0.33</v>
      </c>
      <c r="X218">
        <v>2</v>
      </c>
      <c r="Y218">
        <v>3.96</v>
      </c>
      <c r="Z218">
        <v>1.92</v>
      </c>
      <c r="AA218">
        <v>8.9600000000000009</v>
      </c>
      <c r="AB218">
        <v>1.91</v>
      </c>
      <c r="AC218">
        <v>2</v>
      </c>
      <c r="AD218">
        <v>0.47</v>
      </c>
      <c r="AE218">
        <v>1.17</v>
      </c>
      <c r="AF218">
        <v>2.66</v>
      </c>
      <c r="AG218">
        <v>1.24</v>
      </c>
    </row>
    <row r="219" spans="1:33" x14ac:dyDescent="0.2">
      <c r="A219">
        <v>29</v>
      </c>
      <c r="B219" s="29" t="s">
        <v>458</v>
      </c>
      <c r="C219" t="s">
        <v>459</v>
      </c>
      <c r="D219">
        <v>2</v>
      </c>
      <c r="E219">
        <v>0.16</v>
      </c>
      <c r="F219">
        <v>1.89</v>
      </c>
      <c r="G219" t="s">
        <v>485</v>
      </c>
      <c r="H219">
        <v>4.29</v>
      </c>
      <c r="I219">
        <v>2</v>
      </c>
      <c r="J219">
        <v>0.16</v>
      </c>
      <c r="K219">
        <v>0.51</v>
      </c>
      <c r="L219" t="s">
        <v>304</v>
      </c>
      <c r="N219">
        <v>2</v>
      </c>
      <c r="O219">
        <v>3.96</v>
      </c>
      <c r="P219">
        <v>1.07</v>
      </c>
      <c r="Q219">
        <v>9.7200000000000006</v>
      </c>
      <c r="R219">
        <v>1.04</v>
      </c>
      <c r="S219">
        <v>2</v>
      </c>
      <c r="T219">
        <v>1.22</v>
      </c>
      <c r="U219">
        <v>1.82</v>
      </c>
      <c r="V219">
        <v>6.92</v>
      </c>
      <c r="W219">
        <v>1.8</v>
      </c>
      <c r="X219">
        <v>2</v>
      </c>
      <c r="Y219">
        <v>3.29</v>
      </c>
      <c r="Z219">
        <v>0.24</v>
      </c>
      <c r="AA219">
        <v>7.46</v>
      </c>
      <c r="AB219">
        <v>0.24</v>
      </c>
      <c r="AC219">
        <v>2</v>
      </c>
      <c r="AD219">
        <v>0.4</v>
      </c>
      <c r="AE219">
        <v>1.81</v>
      </c>
      <c r="AF219">
        <v>2.2599999999999998</v>
      </c>
      <c r="AG219">
        <v>1.94</v>
      </c>
    </row>
    <row r="220" spans="1:33" x14ac:dyDescent="0.2">
      <c r="A220">
        <v>30</v>
      </c>
      <c r="B220" s="29" t="s">
        <v>458</v>
      </c>
      <c r="C220" t="s">
        <v>486</v>
      </c>
      <c r="D220">
        <v>2</v>
      </c>
      <c r="E220">
        <v>0.12</v>
      </c>
      <c r="F220">
        <v>8.0399999999999991</v>
      </c>
      <c r="G220" t="s">
        <v>487</v>
      </c>
      <c r="H220">
        <v>33.19</v>
      </c>
      <c r="I220">
        <v>2</v>
      </c>
      <c r="J220">
        <v>0.14000000000000001</v>
      </c>
      <c r="K220">
        <v>1.19</v>
      </c>
      <c r="L220" t="s">
        <v>304</v>
      </c>
      <c r="N220">
        <v>2</v>
      </c>
      <c r="O220">
        <v>0.27</v>
      </c>
      <c r="P220">
        <v>0.81</v>
      </c>
      <c r="Q220">
        <v>0.57899999999999996</v>
      </c>
      <c r="R220">
        <v>1.03</v>
      </c>
      <c r="S220">
        <v>2</v>
      </c>
      <c r="T220">
        <v>1.07</v>
      </c>
      <c r="U220">
        <v>2.58</v>
      </c>
      <c r="V220">
        <v>6.11</v>
      </c>
      <c r="W220">
        <v>2.57</v>
      </c>
      <c r="X220">
        <v>2</v>
      </c>
      <c r="Y220">
        <v>4.26</v>
      </c>
      <c r="Z220">
        <v>0.57999999999999996</v>
      </c>
      <c r="AA220">
        <v>9.64</v>
      </c>
      <c r="AB220">
        <v>0.56999999999999995</v>
      </c>
      <c r="AC220">
        <v>2</v>
      </c>
      <c r="AD220">
        <v>0.5</v>
      </c>
      <c r="AE220">
        <v>1.72</v>
      </c>
      <c r="AF220">
        <v>2.85</v>
      </c>
      <c r="AG220">
        <v>1.81</v>
      </c>
    </row>
    <row r="221" spans="1:33" x14ac:dyDescent="0.2">
      <c r="A221">
        <v>31</v>
      </c>
      <c r="B221" s="29" t="s">
        <v>488</v>
      </c>
      <c r="C221" t="s">
        <v>461</v>
      </c>
      <c r="D221">
        <v>2</v>
      </c>
      <c r="E221">
        <v>0.13</v>
      </c>
      <c r="F221">
        <v>0.53</v>
      </c>
      <c r="G221" t="s">
        <v>489</v>
      </c>
      <c r="H221">
        <v>1.86</v>
      </c>
      <c r="I221">
        <v>2</v>
      </c>
      <c r="J221">
        <v>0.17</v>
      </c>
      <c r="K221">
        <v>3.25</v>
      </c>
      <c r="L221" t="s">
        <v>304</v>
      </c>
      <c r="N221">
        <v>2</v>
      </c>
      <c r="O221">
        <v>1.32</v>
      </c>
      <c r="P221">
        <v>3.32</v>
      </c>
      <c r="Q221">
        <v>3.27</v>
      </c>
      <c r="R221">
        <v>3.36</v>
      </c>
      <c r="S221">
        <v>2</v>
      </c>
      <c r="T221">
        <v>1.27</v>
      </c>
      <c r="U221">
        <v>4.74</v>
      </c>
      <c r="V221">
        <v>7.25</v>
      </c>
      <c r="W221">
        <v>4.67</v>
      </c>
      <c r="X221">
        <v>2</v>
      </c>
      <c r="Y221">
        <v>5</v>
      </c>
      <c r="Z221">
        <v>2.79</v>
      </c>
      <c r="AA221">
        <v>11.3</v>
      </c>
      <c r="AB221">
        <v>2.76</v>
      </c>
      <c r="AC221">
        <v>2</v>
      </c>
      <c r="AD221">
        <v>0.63</v>
      </c>
      <c r="AE221">
        <v>1.03</v>
      </c>
      <c r="AF221">
        <v>3.58</v>
      </c>
      <c r="AG221">
        <v>1.07</v>
      </c>
    </row>
    <row r="222" spans="1:33" x14ac:dyDescent="0.2">
      <c r="A222">
        <v>32</v>
      </c>
      <c r="B222" s="29" t="s">
        <v>438</v>
      </c>
      <c r="C222" t="s">
        <v>490</v>
      </c>
      <c r="D222">
        <v>2</v>
      </c>
      <c r="E222">
        <v>0.09</v>
      </c>
      <c r="F222">
        <v>1.99</v>
      </c>
      <c r="G222" t="s">
        <v>374</v>
      </c>
      <c r="H222">
        <v>100</v>
      </c>
      <c r="I222">
        <v>2</v>
      </c>
      <c r="J222">
        <v>0.12</v>
      </c>
      <c r="K222">
        <v>1.29</v>
      </c>
      <c r="L222" t="s">
        <v>304</v>
      </c>
      <c r="N222">
        <v>2</v>
      </c>
      <c r="O222">
        <v>0.14000000000000001</v>
      </c>
      <c r="P222">
        <v>3.68</v>
      </c>
      <c r="Q222" t="s">
        <v>491</v>
      </c>
      <c r="R222">
        <v>6.91</v>
      </c>
      <c r="S222">
        <v>2</v>
      </c>
      <c r="T222">
        <v>0.93</v>
      </c>
      <c r="U222">
        <v>2.78</v>
      </c>
      <c r="V222">
        <v>5.28</v>
      </c>
      <c r="W222">
        <v>2.78</v>
      </c>
      <c r="X222">
        <v>2</v>
      </c>
      <c r="Y222">
        <v>2.63</v>
      </c>
      <c r="Z222">
        <v>0.32</v>
      </c>
      <c r="AA222">
        <v>5.96</v>
      </c>
      <c r="AB222">
        <v>0.32</v>
      </c>
      <c r="AC222">
        <v>2</v>
      </c>
      <c r="AD222">
        <v>0.13</v>
      </c>
      <c r="AE222">
        <v>3.44</v>
      </c>
      <c r="AF222">
        <v>0.56599999999999995</v>
      </c>
      <c r="AG222">
        <v>4.79</v>
      </c>
    </row>
    <row r="223" spans="1:33" x14ac:dyDescent="0.2">
      <c r="A223" t="s">
        <v>343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6DDD9-A113-458D-8227-7D562F5BA33F}">
  <dimension ref="A1:AW168"/>
  <sheetViews>
    <sheetView workbookViewId="0"/>
  </sheetViews>
  <sheetFormatPr baseColWidth="10" defaultColWidth="8.6640625" defaultRowHeight="15" x14ac:dyDescent="0.2"/>
  <cols>
    <col min="1" max="1" width="14.83203125" style="6" customWidth="1"/>
    <col min="2" max="3" width="8.6640625" style="6"/>
    <col min="4" max="4" width="8.6640625" style="7"/>
    <col min="5" max="5" width="8.6640625" style="6"/>
    <col min="6" max="6" width="10.5" style="6" customWidth="1"/>
    <col min="7" max="7" width="8.6640625" style="6"/>
    <col min="8" max="8" width="12.5" style="6" bestFit="1" customWidth="1"/>
    <col min="9" max="9" width="10.5" style="6" customWidth="1"/>
    <col min="10" max="10" width="8.6640625" style="7"/>
    <col min="11" max="11" width="16.1640625" style="7" customWidth="1"/>
    <col min="12" max="16" width="8.6640625" style="7"/>
    <col min="17" max="17" width="8.6640625" style="30"/>
    <col min="18" max="20" width="8.6640625" style="7"/>
    <col min="21" max="21" width="15.6640625" style="7" customWidth="1"/>
    <col min="22" max="40" width="8.6640625" style="7"/>
    <col min="41" max="41" width="12.1640625" style="7" customWidth="1"/>
    <col min="42" max="16384" width="8.6640625" style="7"/>
  </cols>
  <sheetData>
    <row r="1" spans="1:49" x14ac:dyDescent="0.2">
      <c r="A1" s="11" t="s">
        <v>501</v>
      </c>
    </row>
    <row r="3" spans="1:49" s="5" customFormat="1" x14ac:dyDescent="0.2">
      <c r="A3" s="2" t="s">
        <v>0</v>
      </c>
      <c r="B3" s="2" t="s">
        <v>59</v>
      </c>
      <c r="C3" s="2" t="s">
        <v>60</v>
      </c>
      <c r="D3" s="3" t="s">
        <v>61</v>
      </c>
      <c r="E3" s="4" t="s">
        <v>492</v>
      </c>
      <c r="F3" s="4" t="s">
        <v>63</v>
      </c>
      <c r="G3" s="4" t="s">
        <v>64</v>
      </c>
      <c r="H3" s="4" t="s">
        <v>65</v>
      </c>
      <c r="I3" s="4" t="s">
        <v>66</v>
      </c>
      <c r="K3" s="2" t="s">
        <v>0</v>
      </c>
      <c r="L3" s="2" t="s">
        <v>59</v>
      </c>
      <c r="M3" s="2" t="s">
        <v>60</v>
      </c>
      <c r="N3" s="3" t="s">
        <v>61</v>
      </c>
      <c r="O3" s="4" t="s">
        <v>493</v>
      </c>
      <c r="P3" s="4" t="s">
        <v>63</v>
      </c>
      <c r="Q3" s="4" t="s">
        <v>64</v>
      </c>
      <c r="R3" s="4" t="s">
        <v>65</v>
      </c>
      <c r="S3" s="4" t="s">
        <v>66</v>
      </c>
      <c r="U3" s="2" t="s">
        <v>0</v>
      </c>
      <c r="V3" s="2" t="s">
        <v>59</v>
      </c>
      <c r="W3" s="2" t="s">
        <v>60</v>
      </c>
      <c r="X3" s="3" t="s">
        <v>61</v>
      </c>
      <c r="Y3" s="4" t="s">
        <v>494</v>
      </c>
      <c r="Z3" s="4" t="s">
        <v>63</v>
      </c>
      <c r="AA3" s="4" t="s">
        <v>64</v>
      </c>
      <c r="AB3" s="4" t="s">
        <v>65</v>
      </c>
      <c r="AC3" s="4" t="s">
        <v>66</v>
      </c>
      <c r="AE3" s="2" t="s">
        <v>0</v>
      </c>
      <c r="AF3" s="2" t="s">
        <v>59</v>
      </c>
      <c r="AG3" s="2" t="s">
        <v>60</v>
      </c>
      <c r="AH3" s="3" t="s">
        <v>61</v>
      </c>
      <c r="AI3" s="4" t="s">
        <v>495</v>
      </c>
      <c r="AJ3" s="4" t="s">
        <v>63</v>
      </c>
      <c r="AK3" s="4" t="s">
        <v>64</v>
      </c>
      <c r="AL3" s="4" t="s">
        <v>65</v>
      </c>
      <c r="AM3" s="4" t="s">
        <v>66</v>
      </c>
      <c r="AO3" s="2" t="s">
        <v>0</v>
      </c>
      <c r="AP3" s="2" t="s">
        <v>59</v>
      </c>
      <c r="AQ3" s="2" t="s">
        <v>60</v>
      </c>
      <c r="AR3" s="3" t="s">
        <v>61</v>
      </c>
      <c r="AS3" s="4" t="s">
        <v>496</v>
      </c>
      <c r="AT3" s="4" t="s">
        <v>63</v>
      </c>
      <c r="AU3" s="4" t="s">
        <v>64</v>
      </c>
      <c r="AV3" s="4" t="s">
        <v>65</v>
      </c>
      <c r="AW3" s="4" t="s">
        <v>66</v>
      </c>
    </row>
    <row r="4" spans="1:49" x14ac:dyDescent="0.2">
      <c r="A4" t="s">
        <v>71</v>
      </c>
      <c r="B4" s="8">
        <v>23.103042602539062</v>
      </c>
      <c r="C4" s="8">
        <v>24.792255401611328</v>
      </c>
      <c r="D4" s="7">
        <f>GEOMEAN(B4:C6)</f>
        <v>23.952199699014741</v>
      </c>
      <c r="E4" s="8">
        <v>31.822269439697266</v>
      </c>
      <c r="F4" s="6">
        <f>AVERAGE(E4:E6)</f>
        <v>31.63628641764323</v>
      </c>
      <c r="G4" s="6">
        <f>F4-D4</f>
        <v>7.6840867186284889</v>
      </c>
      <c r="H4" s="6">
        <f>G4-7.684</f>
        <v>8.6718628488746674E-5</v>
      </c>
      <c r="I4" s="6">
        <f>2^(-H4)</f>
        <v>0.99993989303365705</v>
      </c>
      <c r="K4" t="s">
        <v>71</v>
      </c>
      <c r="L4" s="8">
        <v>23.103042602539062</v>
      </c>
      <c r="M4" s="8">
        <v>24.792255401611328</v>
      </c>
      <c r="N4" s="7">
        <f>GEOMEAN(L4:M6)</f>
        <v>23.952199699014741</v>
      </c>
      <c r="O4" s="8">
        <v>39.165096282958984</v>
      </c>
      <c r="P4" s="6">
        <f>AVERAGE(O4:O6)</f>
        <v>38.690049489339195</v>
      </c>
      <c r="Q4" s="6">
        <f>P4-N4</f>
        <v>14.737849790324454</v>
      </c>
      <c r="R4" s="6">
        <f>Q4-14.738</f>
        <v>-1.5020967554590925E-4</v>
      </c>
      <c r="S4" s="6">
        <f>2^(-R4)</f>
        <v>1.0001041228335035</v>
      </c>
      <c r="U4" t="s">
        <v>71</v>
      </c>
      <c r="V4" s="8">
        <v>23.103042602539062</v>
      </c>
      <c r="W4" s="8">
        <v>24.792255401611328</v>
      </c>
      <c r="X4" s="7">
        <f>GEOMEAN(V4:W6)</f>
        <v>23.952199699014741</v>
      </c>
      <c r="Y4" s="8">
        <v>34.463996887207031</v>
      </c>
      <c r="Z4" s="6">
        <f>AVERAGE(Y4:Y6)</f>
        <v>33.818898518880211</v>
      </c>
      <c r="AA4" s="6">
        <f>Z4-X4</f>
        <v>9.8666988198654693</v>
      </c>
      <c r="AB4" s="6">
        <f>AA4-9.867</f>
        <v>-3.0118013453162007E-4</v>
      </c>
      <c r="AC4" s="6">
        <f>2^(-AB4)</f>
        <v>1.0002087839534277</v>
      </c>
      <c r="AE4" t="s">
        <v>71</v>
      </c>
      <c r="AF4" s="8">
        <v>23.103042602539062</v>
      </c>
      <c r="AG4" s="8">
        <v>24.792255401611328</v>
      </c>
      <c r="AH4" s="7">
        <f>GEOMEAN(AF4:AG6)</f>
        <v>23.952199699014741</v>
      </c>
      <c r="AI4" s="8">
        <v>31.97747802734375</v>
      </c>
      <c r="AJ4" s="6">
        <f>AVERAGE(AI4:AI6)</f>
        <v>32.415663401285805</v>
      </c>
      <c r="AK4" s="6">
        <f>AJ4-AH4</f>
        <v>8.4634637022710635</v>
      </c>
      <c r="AL4" s="6">
        <f>AK4-8.463</f>
        <v>4.637022710642924E-4</v>
      </c>
      <c r="AM4" s="6">
        <f>2^(-AL4)</f>
        <v>0.99967863772611343</v>
      </c>
      <c r="AO4" t="s">
        <v>71</v>
      </c>
      <c r="AP4" s="8">
        <v>23.103042602539062</v>
      </c>
      <c r="AQ4" s="8">
        <v>24.792255401611328</v>
      </c>
      <c r="AR4" s="7">
        <f>GEOMEAN(AP4:AQ6)</f>
        <v>23.952199699014741</v>
      </c>
      <c r="AS4" s="8">
        <v>32.816295623779297</v>
      </c>
      <c r="AT4" s="6">
        <f>AVERAGE(AS4:AS6)</f>
        <v>33.563729604085289</v>
      </c>
      <c r="AU4" s="6">
        <f>AT4-AR4</f>
        <v>9.6115299050705474</v>
      </c>
      <c r="AV4" s="6">
        <f>AU4-9.612</f>
        <v>-4.7009492945271347E-4</v>
      </c>
      <c r="AW4" s="6">
        <f>2^(-AV4)</f>
        <v>1.0003258980681862</v>
      </c>
    </row>
    <row r="5" spans="1:49" x14ac:dyDescent="0.2">
      <c r="A5" t="s">
        <v>71</v>
      </c>
      <c r="B5" s="8">
        <v>23.132408142089844</v>
      </c>
      <c r="C5" s="8">
        <v>24.984895706176758</v>
      </c>
      <c r="E5" s="8">
        <v>31.81260871887207</v>
      </c>
      <c r="K5" t="s">
        <v>71</v>
      </c>
      <c r="L5" s="8">
        <v>23.132408142089844</v>
      </c>
      <c r="M5" s="8">
        <v>24.984895706176758</v>
      </c>
      <c r="O5" s="8">
        <v>38.214199066162109</v>
      </c>
      <c r="P5" s="6"/>
      <c r="Q5" s="6"/>
      <c r="R5" s="6"/>
      <c r="S5" s="6"/>
      <c r="U5" t="s">
        <v>71</v>
      </c>
      <c r="V5" s="8">
        <v>23.132408142089844</v>
      </c>
      <c r="W5" s="8">
        <v>24.984895706176758</v>
      </c>
      <c r="Y5" s="8">
        <v>33.501319885253906</v>
      </c>
      <c r="Z5" s="6"/>
      <c r="AA5" s="6"/>
      <c r="AB5" s="6"/>
      <c r="AC5" s="6"/>
      <c r="AE5" t="s">
        <v>71</v>
      </c>
      <c r="AF5" s="8">
        <v>23.132408142089844</v>
      </c>
      <c r="AG5" s="8">
        <v>24.984895706176758</v>
      </c>
      <c r="AI5" s="8">
        <v>32.441699981689453</v>
      </c>
      <c r="AJ5" s="6"/>
      <c r="AK5" s="6"/>
      <c r="AL5" s="6"/>
      <c r="AM5" s="6"/>
      <c r="AO5" t="s">
        <v>71</v>
      </c>
      <c r="AP5" s="8">
        <v>23.132408142089844</v>
      </c>
      <c r="AQ5" s="8">
        <v>24.984895706176758</v>
      </c>
      <c r="AS5" s="8">
        <v>32.984485626220703</v>
      </c>
      <c r="AT5" s="6"/>
      <c r="AU5" s="6"/>
      <c r="AV5" s="6"/>
      <c r="AW5" s="6"/>
    </row>
    <row r="6" spans="1:49" x14ac:dyDescent="0.2">
      <c r="A6" t="s">
        <v>71</v>
      </c>
      <c r="B6" s="8">
        <v>22.889108657836914</v>
      </c>
      <c r="C6" s="8">
        <v>24.920682907104492</v>
      </c>
      <c r="E6" s="8">
        <v>31.273981094360352</v>
      </c>
      <c r="F6" s="9"/>
      <c r="K6" t="s">
        <v>71</v>
      </c>
      <c r="L6" s="8">
        <v>22.889108657836914</v>
      </c>
      <c r="M6" s="8">
        <v>24.920682907104492</v>
      </c>
      <c r="O6" s="8">
        <v>38.690853118896484</v>
      </c>
      <c r="P6" s="9"/>
      <c r="Q6" s="6"/>
      <c r="R6" s="6"/>
      <c r="S6" s="6"/>
      <c r="U6" t="s">
        <v>71</v>
      </c>
      <c r="V6" s="8">
        <v>22.889108657836914</v>
      </c>
      <c r="W6" s="8">
        <v>24.920682907104492</v>
      </c>
      <c r="Y6" s="8">
        <v>33.491378784179688</v>
      </c>
      <c r="Z6" s="9"/>
      <c r="AA6" s="6"/>
      <c r="AB6" s="6"/>
      <c r="AC6" s="6"/>
      <c r="AE6" t="s">
        <v>71</v>
      </c>
      <c r="AF6" s="8">
        <v>22.889108657836914</v>
      </c>
      <c r="AG6" s="8">
        <v>24.920682907104492</v>
      </c>
      <c r="AI6" s="8">
        <v>32.827812194824219</v>
      </c>
      <c r="AJ6" s="9"/>
      <c r="AK6" s="6"/>
      <c r="AL6" s="6"/>
      <c r="AM6" s="6"/>
      <c r="AO6" t="s">
        <v>71</v>
      </c>
      <c r="AP6" s="8">
        <v>22.889108657836914</v>
      </c>
      <c r="AQ6" s="8">
        <v>24.920682907104492</v>
      </c>
      <c r="AS6" s="8">
        <v>34.890407562255859</v>
      </c>
      <c r="AT6" s="9"/>
      <c r="AU6" s="6"/>
      <c r="AV6" s="6"/>
      <c r="AW6" s="6"/>
    </row>
    <row r="7" spans="1:49" x14ac:dyDescent="0.2">
      <c r="A7" t="s">
        <v>497</v>
      </c>
      <c r="B7" s="8">
        <v>22.583288192749023</v>
      </c>
      <c r="C7" s="8">
        <v>24.290935516357422</v>
      </c>
      <c r="D7" s="7">
        <f>GEOMEAN(B7:C9)</f>
        <v>23.455088089370104</v>
      </c>
      <c r="E7" s="8">
        <v>32.286079406738281</v>
      </c>
      <c r="F7" s="6">
        <f>AVERAGE(E7:E9)</f>
        <v>32.499245961507164</v>
      </c>
      <c r="G7" s="6">
        <f>F7-D7</f>
        <v>9.0441578721370597</v>
      </c>
      <c r="H7" s="6">
        <f>G7-7.684</f>
        <v>1.3601578721370595</v>
      </c>
      <c r="I7" s="6">
        <f>2^(-H7)</f>
        <v>0.38953966070775603</v>
      </c>
      <c r="K7" t="s">
        <v>497</v>
      </c>
      <c r="L7" s="8">
        <v>22.583288192749023</v>
      </c>
      <c r="M7" s="8">
        <v>24.290935516357422</v>
      </c>
      <c r="N7" s="7">
        <f>GEOMEAN(L7:M9)</f>
        <v>23.455088089370104</v>
      </c>
      <c r="O7" s="8">
        <v>39.695507049560547</v>
      </c>
      <c r="P7" s="6">
        <f>AVERAGE(O7:O9)</f>
        <v>39.769898732503258</v>
      </c>
      <c r="Q7" s="6">
        <f>P7-N7</f>
        <v>16.314810643133153</v>
      </c>
      <c r="R7" s="6">
        <f>Q7-14.738</f>
        <v>1.5768106431331539</v>
      </c>
      <c r="S7" s="6">
        <f>2^(-R7)</f>
        <v>0.33522214364434427</v>
      </c>
      <c r="U7" t="s">
        <v>497</v>
      </c>
      <c r="V7" s="8">
        <v>22.583288192749023</v>
      </c>
      <c r="W7" s="8">
        <v>24.290935516357422</v>
      </c>
      <c r="X7" s="7">
        <f>GEOMEAN(V7:W9)</f>
        <v>23.455088089370104</v>
      </c>
      <c r="Y7" s="8">
        <v>35.033061981201172</v>
      </c>
      <c r="Z7" s="6">
        <f>AVERAGE(Y7:Y9)</f>
        <v>34.884005228678383</v>
      </c>
      <c r="AA7" s="6">
        <f>Z7-X7</f>
        <v>11.428917139308279</v>
      </c>
      <c r="AB7" s="6">
        <f>AA7-9.867</f>
        <v>1.561917139308278</v>
      </c>
      <c r="AC7" s="6">
        <f>2^(-AB7)</f>
        <v>0.33870069697033667</v>
      </c>
      <c r="AE7" t="s">
        <v>497</v>
      </c>
      <c r="AF7" s="8">
        <v>22.583288192749023</v>
      </c>
      <c r="AG7" s="8">
        <v>24.290935516357422</v>
      </c>
      <c r="AH7" s="7">
        <f>GEOMEAN(AF7:AG9)</f>
        <v>23.455088089370104</v>
      </c>
      <c r="AI7" s="8">
        <v>34.710922241210938</v>
      </c>
      <c r="AJ7" s="6">
        <f>AVERAGE(AI7:AI9)</f>
        <v>34.440789540608726</v>
      </c>
      <c r="AK7" s="6">
        <f>AJ7-AH7</f>
        <v>10.985701451238622</v>
      </c>
      <c r="AL7" s="6">
        <f>AK7-8.463</f>
        <v>2.522701451238623</v>
      </c>
      <c r="AM7" s="6">
        <f>2^(-AL7)</f>
        <v>0.17401680598335093</v>
      </c>
      <c r="AO7" t="s">
        <v>497</v>
      </c>
      <c r="AP7" s="8">
        <v>22.583288192749023</v>
      </c>
      <c r="AQ7" s="8">
        <v>24.290935516357422</v>
      </c>
      <c r="AR7" s="7">
        <f>GEOMEAN(AP7:AQ9)</f>
        <v>23.455088089370104</v>
      </c>
      <c r="AS7" s="8">
        <v>34.738426208496094</v>
      </c>
      <c r="AT7" s="6">
        <f>AVERAGE(AS7:AS9)</f>
        <v>34.684743245442711</v>
      </c>
      <c r="AU7" s="6">
        <f>AT7-AR7</f>
        <v>11.229655156072607</v>
      </c>
      <c r="AV7" s="6">
        <f>AU7-9.612</f>
        <v>1.6176551560726065</v>
      </c>
      <c r="AW7" s="6">
        <f>2^(-AV7)</f>
        <v>0.32586466868093611</v>
      </c>
    </row>
    <row r="8" spans="1:49" x14ac:dyDescent="0.2">
      <c r="A8" t="s">
        <v>497</v>
      </c>
      <c r="B8" s="8">
        <v>22.796285629272461</v>
      </c>
      <c r="C8" s="8">
        <v>24.117670059204102</v>
      </c>
      <c r="E8" s="8">
        <v>32.719654083251953</v>
      </c>
      <c r="K8" t="s">
        <v>497</v>
      </c>
      <c r="L8" s="8">
        <v>22.796285629272461</v>
      </c>
      <c r="M8" s="8">
        <v>24.117670059204102</v>
      </c>
      <c r="O8" s="8">
        <v>40.067180633544922</v>
      </c>
      <c r="P8" s="6"/>
      <c r="Q8" s="6"/>
      <c r="R8" s="6"/>
      <c r="S8" s="6"/>
      <c r="U8" t="s">
        <v>497</v>
      </c>
      <c r="V8" s="8">
        <v>22.796285629272461</v>
      </c>
      <c r="W8" s="8">
        <v>24.117670059204102</v>
      </c>
      <c r="Y8" s="8">
        <v>35.166610717773438</v>
      </c>
      <c r="Z8" s="6"/>
      <c r="AA8" s="6"/>
      <c r="AB8" s="6"/>
      <c r="AC8" s="6"/>
      <c r="AE8" t="s">
        <v>497</v>
      </c>
      <c r="AF8" s="8">
        <v>22.796285629272461</v>
      </c>
      <c r="AG8" s="8">
        <v>24.117670059204102</v>
      </c>
      <c r="AI8" s="8">
        <v>34.765060424804688</v>
      </c>
      <c r="AJ8" s="6"/>
      <c r="AK8" s="6"/>
      <c r="AL8" s="6"/>
      <c r="AM8" s="6"/>
      <c r="AO8" t="s">
        <v>497</v>
      </c>
      <c r="AP8" s="8">
        <v>22.796285629272461</v>
      </c>
      <c r="AQ8" s="8">
        <v>24.117670059204102</v>
      </c>
      <c r="AS8" s="8">
        <v>34.280349731445312</v>
      </c>
      <c r="AT8" s="6"/>
      <c r="AU8" s="6"/>
      <c r="AV8" s="6"/>
      <c r="AW8" s="6"/>
    </row>
    <row r="9" spans="1:49" x14ac:dyDescent="0.2">
      <c r="A9" t="s">
        <v>497</v>
      </c>
      <c r="B9" s="8">
        <v>22.706876754760742</v>
      </c>
      <c r="C9" s="8">
        <v>24.312753677368164</v>
      </c>
      <c r="E9" s="8">
        <v>32.49200439453125</v>
      </c>
      <c r="F9" s="9"/>
      <c r="K9" t="s">
        <v>497</v>
      </c>
      <c r="L9" s="8">
        <v>22.706876754760742</v>
      </c>
      <c r="M9" s="8">
        <v>24.312753677368164</v>
      </c>
      <c r="O9" s="8">
        <v>39.547008514404297</v>
      </c>
      <c r="P9" s="9"/>
      <c r="Q9" s="6"/>
      <c r="R9" s="6"/>
      <c r="S9" s="6"/>
      <c r="U9" t="s">
        <v>497</v>
      </c>
      <c r="V9" s="8">
        <v>22.706876754760742</v>
      </c>
      <c r="W9" s="8">
        <v>24.312753677368164</v>
      </c>
      <c r="Y9" s="8">
        <v>34.452342987060547</v>
      </c>
      <c r="Z9" s="9"/>
      <c r="AA9" s="6"/>
      <c r="AB9" s="6"/>
      <c r="AC9" s="6"/>
      <c r="AE9" t="s">
        <v>497</v>
      </c>
      <c r="AF9" s="8">
        <v>22.706876754760742</v>
      </c>
      <c r="AG9" s="8">
        <v>24.312753677368164</v>
      </c>
      <c r="AI9" s="8">
        <v>33.846385955810547</v>
      </c>
      <c r="AJ9" s="9"/>
      <c r="AK9" s="6"/>
      <c r="AL9" s="6"/>
      <c r="AM9" s="6"/>
      <c r="AO9" t="s">
        <v>497</v>
      </c>
      <c r="AP9" s="8">
        <v>22.706876754760742</v>
      </c>
      <c r="AQ9" s="8">
        <v>24.312753677368164</v>
      </c>
      <c r="AS9" s="8">
        <v>35.035453796386719</v>
      </c>
      <c r="AT9" s="9"/>
      <c r="AU9" s="6"/>
      <c r="AV9" s="6"/>
      <c r="AW9" s="6"/>
    </row>
    <row r="10" spans="1:49" x14ac:dyDescent="0.2">
      <c r="A10" t="s">
        <v>497</v>
      </c>
      <c r="B10" s="8">
        <v>22.343324661254883</v>
      </c>
      <c r="C10" s="8">
        <v>24.291191101074219</v>
      </c>
      <c r="D10" s="7">
        <f>GEOMEAN(B10:C12)</f>
        <v>23.327004915297053</v>
      </c>
      <c r="E10" s="8">
        <v>32.946231842041016</v>
      </c>
      <c r="F10" s="6">
        <f>AVERAGE(E10:E12)</f>
        <v>32.433975219726562</v>
      </c>
      <c r="G10" s="6">
        <f>F10-D10</f>
        <v>9.1069703044295096</v>
      </c>
      <c r="H10" s="6">
        <f>G10-7.684</f>
        <v>1.4229703044295094</v>
      </c>
      <c r="I10" s="6">
        <f>2^(-H10)</f>
        <v>0.37294368304322706</v>
      </c>
      <c r="K10" t="s">
        <v>497</v>
      </c>
      <c r="L10" s="8">
        <v>22.343324661254883</v>
      </c>
      <c r="M10" s="8">
        <v>24.291191101074219</v>
      </c>
      <c r="N10" s="7">
        <f>GEOMEAN(L10:M12)</f>
        <v>23.327004915297053</v>
      </c>
      <c r="O10" s="8">
        <v>38.842510223388672</v>
      </c>
      <c r="P10" s="6">
        <f>AVERAGE(O10:O12)</f>
        <v>38.522235870361328</v>
      </c>
      <c r="Q10" s="6">
        <f>P10-N10</f>
        <v>15.195230955064275</v>
      </c>
      <c r="R10" s="6">
        <f>Q10-14.738</f>
        <v>0.45723095506427569</v>
      </c>
      <c r="S10" s="6">
        <f>2^(-R10)</f>
        <v>0.72838294381131863</v>
      </c>
      <c r="U10" t="s">
        <v>497</v>
      </c>
      <c r="V10" s="8">
        <v>22.343324661254883</v>
      </c>
      <c r="W10" s="8">
        <v>24.291191101074219</v>
      </c>
      <c r="X10" s="7">
        <f>GEOMEAN(V10:W12)</f>
        <v>23.327004915297053</v>
      </c>
      <c r="Y10" s="8">
        <v>35.487812042236328</v>
      </c>
      <c r="Z10" s="6">
        <f>AVERAGE(Y10:Y12)</f>
        <v>35.528802235921226</v>
      </c>
      <c r="AA10" s="6">
        <f>Z10-X10</f>
        <v>12.201797320624173</v>
      </c>
      <c r="AB10" s="6">
        <f>AA10-9.867</f>
        <v>2.3347973206241726</v>
      </c>
      <c r="AC10" s="6">
        <f>2^(-AB10)</f>
        <v>0.19822388000299593</v>
      </c>
      <c r="AE10" t="s">
        <v>497</v>
      </c>
      <c r="AF10" s="8">
        <v>22.343324661254883</v>
      </c>
      <c r="AG10" s="8">
        <v>24.291191101074219</v>
      </c>
      <c r="AH10" s="7">
        <f>GEOMEAN(AF10:AG12)</f>
        <v>23.327004915297053</v>
      </c>
      <c r="AI10" s="8">
        <v>32.159858703613281</v>
      </c>
      <c r="AJ10" s="6">
        <f>AVERAGE(AI10:AI12)</f>
        <v>32.302842458089195</v>
      </c>
      <c r="AK10" s="6">
        <f>AJ10-AH10</f>
        <v>8.9758375427921422</v>
      </c>
      <c r="AL10" s="6">
        <f>AK10-8.463</f>
        <v>0.512837542792143</v>
      </c>
      <c r="AM10" s="6">
        <f>2^(-AL10)</f>
        <v>0.70084263971293437</v>
      </c>
      <c r="AO10" t="s">
        <v>497</v>
      </c>
      <c r="AP10" s="8">
        <v>22.343324661254883</v>
      </c>
      <c r="AQ10" s="8">
        <v>24.291191101074219</v>
      </c>
      <c r="AR10" s="7">
        <f>GEOMEAN(AP10:AQ12)</f>
        <v>23.327004915297053</v>
      </c>
      <c r="AS10" s="8">
        <v>33.999382019042969</v>
      </c>
      <c r="AT10" s="6">
        <f>AVERAGE(AS10:AS12)</f>
        <v>33.774131774902344</v>
      </c>
      <c r="AU10" s="6">
        <f>AT10-AR10</f>
        <v>10.447126859605291</v>
      </c>
      <c r="AV10" s="6">
        <f>AU10-9.612</f>
        <v>0.83512685960529076</v>
      </c>
      <c r="AW10" s="6">
        <f>2^(-AV10)</f>
        <v>0.5605337477818958</v>
      </c>
    </row>
    <row r="11" spans="1:49" x14ac:dyDescent="0.2">
      <c r="A11" t="s">
        <v>497</v>
      </c>
      <c r="B11" s="8">
        <v>22.522668838500977</v>
      </c>
      <c r="C11" s="8">
        <v>24.320789337158203</v>
      </c>
      <c r="E11" s="8">
        <v>32.097217559814453</v>
      </c>
      <c r="K11" t="s">
        <v>497</v>
      </c>
      <c r="L11" s="8">
        <v>22.522668838500977</v>
      </c>
      <c r="M11" s="8">
        <v>24.320789337158203</v>
      </c>
      <c r="O11" s="8">
        <v>38.201961517333984</v>
      </c>
      <c r="P11" s="6"/>
      <c r="Q11" s="6"/>
      <c r="R11" s="6"/>
      <c r="S11" s="6"/>
      <c r="U11" t="s">
        <v>497</v>
      </c>
      <c r="V11" s="8">
        <v>22.522668838500977</v>
      </c>
      <c r="W11" s="8">
        <v>24.320789337158203</v>
      </c>
      <c r="Y11" s="8">
        <v>34.703922271728516</v>
      </c>
      <c r="Z11" s="6"/>
      <c r="AA11" s="6"/>
      <c r="AB11" s="6"/>
      <c r="AC11" s="6"/>
      <c r="AE11" t="s">
        <v>497</v>
      </c>
      <c r="AF11" s="8">
        <v>22.522668838500977</v>
      </c>
      <c r="AG11" s="8">
        <v>24.320789337158203</v>
      </c>
      <c r="AI11" s="8">
        <v>32.309318542480469</v>
      </c>
      <c r="AJ11" s="6"/>
      <c r="AK11" s="6"/>
      <c r="AL11" s="6"/>
      <c r="AM11" s="6"/>
      <c r="AO11" t="s">
        <v>497</v>
      </c>
      <c r="AP11" s="8">
        <v>22.522668838500977</v>
      </c>
      <c r="AQ11" s="8">
        <v>24.320789337158203</v>
      </c>
      <c r="AS11" s="8">
        <v>34.317890167236328</v>
      </c>
      <c r="AT11" s="6"/>
      <c r="AU11" s="6"/>
      <c r="AV11" s="6"/>
      <c r="AW11" s="6"/>
    </row>
    <row r="12" spans="1:49" x14ac:dyDescent="0.2">
      <c r="A12" t="s">
        <v>497</v>
      </c>
      <c r="B12" s="8">
        <v>22.173368453979492</v>
      </c>
      <c r="C12" s="8">
        <v>24.441513061523438</v>
      </c>
      <c r="E12" s="8">
        <v>32.258476257324219</v>
      </c>
      <c r="F12" s="9"/>
      <c r="K12" t="s">
        <v>497</v>
      </c>
      <c r="L12" s="8">
        <v>22.173368453979492</v>
      </c>
      <c r="M12" s="8">
        <v>24.441513061523438</v>
      </c>
      <c r="O12" t="s">
        <v>81</v>
      </c>
      <c r="P12" s="9"/>
      <c r="Q12" s="6"/>
      <c r="R12" s="6"/>
      <c r="S12" s="6"/>
      <c r="U12" t="s">
        <v>497</v>
      </c>
      <c r="V12" s="8">
        <v>22.173368453979492</v>
      </c>
      <c r="W12" s="8">
        <v>24.441513061523438</v>
      </c>
      <c r="Y12" s="8">
        <v>36.394672393798828</v>
      </c>
      <c r="Z12" s="9"/>
      <c r="AA12" s="6"/>
      <c r="AB12" s="6"/>
      <c r="AC12" s="6"/>
      <c r="AE12" t="s">
        <v>497</v>
      </c>
      <c r="AF12" s="8">
        <v>22.173368453979492</v>
      </c>
      <c r="AG12" s="8">
        <v>24.441513061523438</v>
      </c>
      <c r="AI12" s="8">
        <v>32.439350128173828</v>
      </c>
      <c r="AJ12" s="9"/>
      <c r="AK12" s="6"/>
      <c r="AL12" s="6"/>
      <c r="AM12" s="6"/>
      <c r="AO12" t="s">
        <v>497</v>
      </c>
      <c r="AP12" s="8">
        <v>22.173368453979492</v>
      </c>
      <c r="AQ12" s="8">
        <v>24.441513061523438</v>
      </c>
      <c r="AS12" s="8">
        <v>33.005123138427734</v>
      </c>
      <c r="AT12" s="9"/>
      <c r="AU12" s="6"/>
      <c r="AV12" s="6"/>
      <c r="AW12" s="6"/>
    </row>
    <row r="13" spans="1:49" x14ac:dyDescent="0.2">
      <c r="A13" t="s">
        <v>497</v>
      </c>
      <c r="B13" s="8">
        <v>22.64885139465332</v>
      </c>
      <c r="C13" s="8">
        <v>24.718587875366211</v>
      </c>
      <c r="D13" s="7">
        <f>GEOMEAN(B13:C15)</f>
        <v>23.721471934895561</v>
      </c>
      <c r="E13" s="8">
        <v>31.866514205932617</v>
      </c>
      <c r="F13" s="6">
        <f>AVERAGE(E13:E15)</f>
        <v>32.269664128621422</v>
      </c>
      <c r="G13" s="6">
        <f>F13-D13</f>
        <v>8.5481921937258605</v>
      </c>
      <c r="H13" s="6">
        <f>G13-7.684</f>
        <v>0.86419219372586031</v>
      </c>
      <c r="I13" s="6">
        <f>2^(-H13)</f>
        <v>0.5493539197867835</v>
      </c>
      <c r="K13" t="s">
        <v>497</v>
      </c>
      <c r="L13" s="8">
        <v>22.64885139465332</v>
      </c>
      <c r="M13" s="8">
        <v>24.718587875366211</v>
      </c>
      <c r="N13" s="7">
        <f>GEOMEAN(L13:M15)</f>
        <v>23.721471934895561</v>
      </c>
      <c r="O13" s="8"/>
      <c r="P13" s="6">
        <f>AVERAGE(O13:O15)</f>
        <v>43.977216720581055</v>
      </c>
      <c r="Q13" s="6">
        <f>P13-N13</f>
        <v>20.255744785685494</v>
      </c>
      <c r="R13" s="6">
        <f>Q13-14.738</f>
        <v>5.517744785685494</v>
      </c>
      <c r="S13" s="6">
        <f>2^(-R13)</f>
        <v>2.1826962941669723E-2</v>
      </c>
      <c r="U13" t="s">
        <v>497</v>
      </c>
      <c r="V13" s="8">
        <v>22.64885139465332</v>
      </c>
      <c r="W13" s="8">
        <v>24.718587875366211</v>
      </c>
      <c r="X13" s="7">
        <f>GEOMEAN(V13:W15)</f>
        <v>23.721471934895561</v>
      </c>
      <c r="Y13" s="8">
        <v>35.817012786865234</v>
      </c>
      <c r="Z13" s="6">
        <f>AVERAGE(Y13:Y15)</f>
        <v>35.670441945393883</v>
      </c>
      <c r="AA13" s="6">
        <f>Z13-X13</f>
        <v>11.948970010498321</v>
      </c>
      <c r="AB13" s="6">
        <f>AA13-9.867</f>
        <v>2.0819700104983205</v>
      </c>
      <c r="AC13" s="6">
        <f>2^(-AB13)</f>
        <v>0.2361916699472362</v>
      </c>
      <c r="AE13" t="s">
        <v>497</v>
      </c>
      <c r="AF13" s="8">
        <v>22.64885139465332</v>
      </c>
      <c r="AG13" s="8">
        <v>24.718587875366211</v>
      </c>
      <c r="AH13" s="7">
        <f>GEOMEAN(AF13:AG15)</f>
        <v>23.721471934895561</v>
      </c>
      <c r="AI13" s="8">
        <v>29.203927993774414</v>
      </c>
      <c r="AJ13" s="6">
        <f>AVERAGE(AI13:AI15)</f>
        <v>28.99101448059082</v>
      </c>
      <c r="AK13" s="6">
        <f>AJ13-AH13</f>
        <v>5.2695425456952592</v>
      </c>
      <c r="AL13" s="6">
        <f>AK13-8.463</f>
        <v>-3.19345745430474</v>
      </c>
      <c r="AM13" s="6">
        <f>2^(-AL13)</f>
        <v>9.1480069024333126</v>
      </c>
      <c r="AO13" t="s">
        <v>497</v>
      </c>
      <c r="AP13" s="8">
        <v>22.64885139465332</v>
      </c>
      <c r="AQ13" s="8">
        <v>24.718587875366211</v>
      </c>
      <c r="AR13" s="7">
        <f>GEOMEAN(AP13:AQ15)</f>
        <v>23.721471934895561</v>
      </c>
      <c r="AS13" s="8">
        <v>34.535140991210938</v>
      </c>
      <c r="AT13" s="6">
        <f>AVERAGE(AS13:AS15)</f>
        <v>34.420066833496094</v>
      </c>
      <c r="AU13" s="6">
        <f>AT13-AR13</f>
        <v>10.698594898600533</v>
      </c>
      <c r="AV13" s="6">
        <f>AU13-9.612</f>
        <v>1.0865948986005325</v>
      </c>
      <c r="AW13" s="6">
        <f>2^(-AV13)</f>
        <v>0.47087143200253995</v>
      </c>
    </row>
    <row r="14" spans="1:49" x14ac:dyDescent="0.2">
      <c r="A14" t="s">
        <v>497</v>
      </c>
      <c r="B14" s="8">
        <v>22.740642547607422</v>
      </c>
      <c r="C14" s="8">
        <v>24.806037902832031</v>
      </c>
      <c r="E14" s="8">
        <v>32.655220031738281</v>
      </c>
      <c r="K14" t="s">
        <v>497</v>
      </c>
      <c r="L14" s="8">
        <v>22.740642547607422</v>
      </c>
      <c r="M14" s="8">
        <v>24.806037902832031</v>
      </c>
      <c r="O14" s="8">
        <v>43.397537231445312</v>
      </c>
      <c r="P14" s="6"/>
      <c r="Q14" s="6"/>
      <c r="R14" s="6"/>
      <c r="S14" s="6"/>
      <c r="U14" t="s">
        <v>497</v>
      </c>
      <c r="V14" s="8">
        <v>22.740642547607422</v>
      </c>
      <c r="W14" s="8">
        <v>24.806037902832031</v>
      </c>
      <c r="Y14" s="8">
        <v>35.154739379882812</v>
      </c>
      <c r="Z14" s="6"/>
      <c r="AA14" s="6"/>
      <c r="AB14" s="6"/>
      <c r="AC14" s="6"/>
      <c r="AE14" t="s">
        <v>497</v>
      </c>
      <c r="AF14" s="8">
        <v>22.740642547607422</v>
      </c>
      <c r="AG14" s="8">
        <v>24.806037902832031</v>
      </c>
      <c r="AI14" s="8">
        <v>28.805458068847656</v>
      </c>
      <c r="AJ14" s="6"/>
      <c r="AK14" s="6"/>
      <c r="AL14" s="6"/>
      <c r="AM14" s="6"/>
      <c r="AO14" t="s">
        <v>497</v>
      </c>
      <c r="AP14" s="8">
        <v>22.740642547607422</v>
      </c>
      <c r="AQ14" s="8">
        <v>24.806037902832031</v>
      </c>
      <c r="AS14" s="8"/>
      <c r="AT14" s="6"/>
      <c r="AU14" s="6"/>
      <c r="AV14" s="6"/>
      <c r="AW14" s="6"/>
    </row>
    <row r="15" spans="1:49" x14ac:dyDescent="0.2">
      <c r="A15" t="s">
        <v>497</v>
      </c>
      <c r="B15" s="8">
        <v>22.528053283691406</v>
      </c>
      <c r="C15" s="8">
        <v>25.04356575012207</v>
      </c>
      <c r="E15" s="8">
        <v>32.287258148193359</v>
      </c>
      <c r="F15" s="9"/>
      <c r="G15" s="10"/>
      <c r="K15" t="s">
        <v>497</v>
      </c>
      <c r="L15" s="8">
        <v>22.528053283691406</v>
      </c>
      <c r="M15" s="8">
        <v>25.04356575012207</v>
      </c>
      <c r="O15" s="8">
        <v>44.556896209716797</v>
      </c>
      <c r="P15" s="9"/>
      <c r="Q15" s="10"/>
      <c r="R15" s="6"/>
      <c r="S15" s="6"/>
      <c r="U15" t="s">
        <v>497</v>
      </c>
      <c r="V15" s="8">
        <v>22.528053283691406</v>
      </c>
      <c r="W15" s="8">
        <v>25.04356575012207</v>
      </c>
      <c r="Y15" s="8">
        <v>36.039573669433594</v>
      </c>
      <c r="Z15" s="9"/>
      <c r="AA15" s="10"/>
      <c r="AB15" s="6"/>
      <c r="AC15" s="6"/>
      <c r="AE15" t="s">
        <v>497</v>
      </c>
      <c r="AF15" s="8">
        <v>22.528053283691406</v>
      </c>
      <c r="AG15" s="8">
        <v>25.04356575012207</v>
      </c>
      <c r="AI15" s="8">
        <v>28.963657379150391</v>
      </c>
      <c r="AJ15" s="9"/>
      <c r="AK15" s="10"/>
      <c r="AL15" s="6"/>
      <c r="AM15" s="6"/>
      <c r="AO15" t="s">
        <v>497</v>
      </c>
      <c r="AP15" s="8">
        <v>22.528053283691406</v>
      </c>
      <c r="AQ15" s="8">
        <v>25.04356575012207</v>
      </c>
      <c r="AS15" s="8">
        <v>34.30499267578125</v>
      </c>
      <c r="AT15" s="9"/>
      <c r="AU15" s="10"/>
      <c r="AV15" s="6"/>
      <c r="AW15" s="6"/>
    </row>
    <row r="16" spans="1:49" x14ac:dyDescent="0.2">
      <c r="A16" t="s">
        <v>497</v>
      </c>
      <c r="B16" s="8">
        <v>22.163764953613281</v>
      </c>
      <c r="C16" s="8">
        <v>24.398294448852539</v>
      </c>
      <c r="D16" s="7">
        <f>GEOMEAN(B16:C18)</f>
        <v>23.276303563531826</v>
      </c>
      <c r="E16" s="8">
        <v>31.273862838745117</v>
      </c>
      <c r="F16" s="6">
        <f>AVERAGE(E16:E18)</f>
        <v>31.036919911702473</v>
      </c>
      <c r="G16" s="6">
        <f>F16-D16</f>
        <v>7.7606163481706467</v>
      </c>
      <c r="H16" s="6">
        <f>G16-7.684</f>
        <v>7.6616348170646553E-2</v>
      </c>
      <c r="I16" s="6">
        <f>2^(-H16)</f>
        <v>0.94827910479358934</v>
      </c>
      <c r="K16" t="s">
        <v>497</v>
      </c>
      <c r="L16" s="8">
        <v>22.163764953613281</v>
      </c>
      <c r="M16" s="8">
        <v>24.398294448852539</v>
      </c>
      <c r="N16" s="7">
        <f>GEOMEAN(L16:M18)</f>
        <v>23.276303563531826</v>
      </c>
      <c r="O16" s="8">
        <v>36.811489105224609</v>
      </c>
      <c r="P16" s="6">
        <f>AVERAGE(O16:O18)</f>
        <v>36.996168772379555</v>
      </c>
      <c r="Q16" s="6">
        <f>P16-N16</f>
        <v>13.719865208847729</v>
      </c>
      <c r="R16" s="6">
        <f>Q16-14.738</f>
        <v>-1.0181347911522707</v>
      </c>
      <c r="S16" s="6">
        <f>2^(-R16)</f>
        <v>2.0252988297483534</v>
      </c>
      <c r="U16" t="s">
        <v>497</v>
      </c>
      <c r="V16" s="8">
        <v>22.163764953613281</v>
      </c>
      <c r="W16" s="8">
        <v>24.398294448852539</v>
      </c>
      <c r="X16" s="7">
        <f>GEOMEAN(V16:W18)</f>
        <v>23.276303563531826</v>
      </c>
      <c r="Y16" s="8">
        <v>35.437793731689453</v>
      </c>
      <c r="Z16" s="6">
        <f>AVERAGE(Y16:Y18)</f>
        <v>34.694713592529297</v>
      </c>
      <c r="AA16" s="6">
        <f>Z16-X16</f>
        <v>11.418410028997471</v>
      </c>
      <c r="AB16" s="6">
        <f>AA16-9.867</f>
        <v>1.5514100289974699</v>
      </c>
      <c r="AC16" s="6">
        <f>2^(-AB16)</f>
        <v>0.34117644978050504</v>
      </c>
      <c r="AE16" t="s">
        <v>497</v>
      </c>
      <c r="AF16" s="8">
        <v>22.163764953613281</v>
      </c>
      <c r="AG16" s="8">
        <v>24.398294448852539</v>
      </c>
      <c r="AH16" s="7">
        <f>GEOMEAN(AF16:AG18)</f>
        <v>23.276303563531826</v>
      </c>
      <c r="AI16" s="8">
        <v>31.10862922668457</v>
      </c>
      <c r="AJ16" s="6">
        <f>AVERAGE(AI16:AI18)</f>
        <v>30.587230046590168</v>
      </c>
      <c r="AK16" s="6">
        <f>AJ16-AH16</f>
        <v>7.310926483058342</v>
      </c>
      <c r="AL16" s="6">
        <f>AK16-8.463</f>
        <v>-1.1520735169416572</v>
      </c>
      <c r="AM16" s="6">
        <f>2^(-AL16)</f>
        <v>2.2223307000878525</v>
      </c>
      <c r="AO16" t="s">
        <v>497</v>
      </c>
      <c r="AP16" s="8">
        <v>22.163764953613281</v>
      </c>
      <c r="AQ16" s="8">
        <v>24.398294448852539</v>
      </c>
      <c r="AR16" s="7">
        <f>GEOMEAN(AP16:AQ18)</f>
        <v>23.276303563531826</v>
      </c>
      <c r="AS16" s="8">
        <v>34.264560699462891</v>
      </c>
      <c r="AT16" s="6">
        <f>AVERAGE(AS16:AS18)</f>
        <v>34.439629872639976</v>
      </c>
      <c r="AU16" s="6">
        <f>AT16-AR16</f>
        <v>11.16332630910815</v>
      </c>
      <c r="AV16" s="6">
        <f>AU16-9.612</f>
        <v>1.5513263091081502</v>
      </c>
      <c r="AW16" s="6">
        <f>2^(-AV16)</f>
        <v>0.34119624889437622</v>
      </c>
    </row>
    <row r="17" spans="1:49" x14ac:dyDescent="0.2">
      <c r="A17" t="s">
        <v>497</v>
      </c>
      <c r="B17" s="8">
        <v>22.281782150268555</v>
      </c>
      <c r="C17" s="8">
        <v>24.479532241821289</v>
      </c>
      <c r="E17" s="8">
        <v>30.897903442382812</v>
      </c>
      <c r="K17" t="s">
        <v>497</v>
      </c>
      <c r="L17" s="8">
        <v>22.281782150268555</v>
      </c>
      <c r="M17" s="8">
        <v>24.479532241821289</v>
      </c>
      <c r="O17" s="8">
        <v>36.681915283203125</v>
      </c>
      <c r="P17" s="6"/>
      <c r="Q17" s="6"/>
      <c r="R17" s="6"/>
      <c r="S17" s="6"/>
      <c r="U17" t="s">
        <v>497</v>
      </c>
      <c r="V17" s="8">
        <v>22.281782150268555</v>
      </c>
      <c r="W17" s="8">
        <v>24.479532241821289</v>
      </c>
      <c r="Y17" s="8">
        <v>33.648296356201172</v>
      </c>
      <c r="Z17" s="6"/>
      <c r="AA17" s="6"/>
      <c r="AB17" s="6"/>
      <c r="AC17" s="6"/>
      <c r="AE17" t="s">
        <v>497</v>
      </c>
      <c r="AF17" s="8">
        <v>22.281782150268555</v>
      </c>
      <c r="AG17" s="8">
        <v>24.479532241821289</v>
      </c>
      <c r="AI17" s="8">
        <v>30.334598541259766</v>
      </c>
      <c r="AJ17" s="6"/>
      <c r="AK17" s="6"/>
      <c r="AL17" s="6"/>
      <c r="AM17" s="6"/>
      <c r="AO17" t="s">
        <v>497</v>
      </c>
      <c r="AP17" s="8">
        <v>22.281782150268555</v>
      </c>
      <c r="AQ17" s="8">
        <v>24.479532241821289</v>
      </c>
      <c r="AS17" s="8">
        <v>34.424793243408203</v>
      </c>
      <c r="AT17" s="6"/>
      <c r="AU17" s="6"/>
      <c r="AV17" s="6"/>
      <c r="AW17" s="6"/>
    </row>
    <row r="18" spans="1:49" x14ac:dyDescent="0.2">
      <c r="A18" t="s">
        <v>497</v>
      </c>
      <c r="B18" s="8">
        <v>22.159435272216797</v>
      </c>
      <c r="C18" s="8">
        <v>24.331525802612305</v>
      </c>
      <c r="E18" s="8">
        <v>30.938993453979492</v>
      </c>
      <c r="F18" s="9"/>
      <c r="K18" t="s">
        <v>497</v>
      </c>
      <c r="L18" s="8">
        <v>22.159435272216797</v>
      </c>
      <c r="M18" s="8">
        <v>24.331525802612305</v>
      </c>
      <c r="O18" s="8">
        <v>37.495101928710938</v>
      </c>
      <c r="P18" s="9"/>
      <c r="Q18" s="6"/>
      <c r="R18" s="6"/>
      <c r="S18" s="6"/>
      <c r="U18" t="s">
        <v>497</v>
      </c>
      <c r="V18" s="8">
        <v>22.159435272216797</v>
      </c>
      <c r="W18" s="8">
        <v>24.331525802612305</v>
      </c>
      <c r="Y18" s="8">
        <v>34.998050689697266</v>
      </c>
      <c r="Z18" s="9"/>
      <c r="AA18" s="6"/>
      <c r="AB18" s="6"/>
      <c r="AC18" s="6"/>
      <c r="AE18" t="s">
        <v>497</v>
      </c>
      <c r="AF18" s="8">
        <v>22.159435272216797</v>
      </c>
      <c r="AG18" s="8">
        <v>24.331525802612305</v>
      </c>
      <c r="AI18" s="8">
        <v>30.318462371826172</v>
      </c>
      <c r="AJ18" s="9"/>
      <c r="AK18" s="6"/>
      <c r="AL18" s="6"/>
      <c r="AM18" s="6"/>
      <c r="AO18" t="s">
        <v>497</v>
      </c>
      <c r="AP18" s="8">
        <v>22.159435272216797</v>
      </c>
      <c r="AQ18" s="8">
        <v>24.331525802612305</v>
      </c>
      <c r="AS18" s="8">
        <v>34.629535675048828</v>
      </c>
      <c r="AT18" s="9"/>
      <c r="AU18" s="6"/>
      <c r="AV18" s="6"/>
      <c r="AW18" s="6"/>
    </row>
    <row r="19" spans="1:49" x14ac:dyDescent="0.2">
      <c r="A19" t="s">
        <v>497</v>
      </c>
      <c r="B19" s="8">
        <v>22.228824615478516</v>
      </c>
      <c r="C19" s="8">
        <v>24.031345367431641</v>
      </c>
      <c r="D19" s="7">
        <f>GEOMEAN(B19:C21)</f>
        <v>23.09890492897048</v>
      </c>
      <c r="E19" s="8">
        <v>32.011222839355469</v>
      </c>
      <c r="F19" s="6">
        <f>AVERAGE(E19:E21)</f>
        <v>31.946911811828613</v>
      </c>
      <c r="G19" s="6">
        <f>F19-D19</f>
        <v>8.8480068828581331</v>
      </c>
      <c r="H19" s="6">
        <f>G19-7.684</f>
        <v>1.1640068828581329</v>
      </c>
      <c r="I19" s="6">
        <f>2^(-H19)</f>
        <v>0.44627135664497791</v>
      </c>
      <c r="K19" t="s">
        <v>497</v>
      </c>
      <c r="L19" s="8">
        <v>22.228824615478516</v>
      </c>
      <c r="M19" s="8">
        <v>24.031345367431641</v>
      </c>
      <c r="N19" s="7">
        <f>GEOMEAN(L19:M21)</f>
        <v>23.09890492897048</v>
      </c>
      <c r="O19" s="8"/>
      <c r="P19" s="6">
        <f>AVERAGE(O19:O21)</f>
        <v>39.557327270507812</v>
      </c>
      <c r="Q19" s="6">
        <f>P19-N19</f>
        <v>16.458422341537332</v>
      </c>
      <c r="R19" s="6">
        <f>Q19-14.738</f>
        <v>1.7204223415373328</v>
      </c>
      <c r="S19" s="6">
        <f>2^(-R19)</f>
        <v>0.30345987178092459</v>
      </c>
      <c r="U19" t="s">
        <v>497</v>
      </c>
      <c r="V19" s="8">
        <v>22.228824615478516</v>
      </c>
      <c r="W19" s="8">
        <v>24.031345367431641</v>
      </c>
      <c r="X19" s="7">
        <f>GEOMEAN(V19:W21)</f>
        <v>23.09890492897048</v>
      </c>
      <c r="Y19" s="8">
        <v>34.225505828857422</v>
      </c>
      <c r="Z19" s="6">
        <f>AVERAGE(Y19:Y21)</f>
        <v>34.656247456868492</v>
      </c>
      <c r="AA19" s="6">
        <f>Z19-X19</f>
        <v>11.557342527898012</v>
      </c>
      <c r="AB19" s="6">
        <f>AA19-9.867</f>
        <v>1.6903425278980109</v>
      </c>
      <c r="AC19" s="6">
        <f>2^(-AB19)</f>
        <v>0.3098533501723767</v>
      </c>
      <c r="AE19" t="s">
        <v>497</v>
      </c>
      <c r="AF19" s="8">
        <v>22.228824615478516</v>
      </c>
      <c r="AG19" s="8">
        <v>24.031345367431641</v>
      </c>
      <c r="AH19" s="7">
        <f>GEOMEAN(AF19:AG21)</f>
        <v>23.09890492897048</v>
      </c>
      <c r="AI19" s="8">
        <v>31.129053115844727</v>
      </c>
      <c r="AJ19" s="6">
        <f>AVERAGE(AI19:AI21)</f>
        <v>31.246428489685059</v>
      </c>
      <c r="AK19" s="6">
        <f>AJ19-AH19</f>
        <v>8.1475235607145784</v>
      </c>
      <c r="AL19" s="6">
        <f>AK19-8.463</f>
        <v>-0.3154764392854208</v>
      </c>
      <c r="AM19" s="6">
        <f>2^(-AL19)</f>
        <v>1.2444225467193568</v>
      </c>
      <c r="AO19" t="s">
        <v>497</v>
      </c>
      <c r="AP19" s="8">
        <v>22.228824615478516</v>
      </c>
      <c r="AQ19" s="8">
        <v>24.031345367431641</v>
      </c>
      <c r="AR19" s="7">
        <f>GEOMEAN(AP19:AQ21)</f>
        <v>23.09890492897048</v>
      </c>
      <c r="AS19" s="8">
        <v>34.818016052246094</v>
      </c>
      <c r="AT19" s="6">
        <f>AVERAGE(AS19:AS21)</f>
        <v>34.722925186157227</v>
      </c>
      <c r="AU19" s="6">
        <f>AT19-AR19</f>
        <v>11.624020257186746</v>
      </c>
      <c r="AV19" s="6">
        <f>AU19-9.612</f>
        <v>2.0120202571867463</v>
      </c>
      <c r="AW19" s="6">
        <f>2^(-AV19)</f>
        <v>0.24792570148282841</v>
      </c>
    </row>
    <row r="20" spans="1:49" x14ac:dyDescent="0.2">
      <c r="A20" t="s">
        <v>497</v>
      </c>
      <c r="B20" s="8">
        <v>22.266290664672852</v>
      </c>
      <c r="C20" s="8">
        <v>23.823064804077148</v>
      </c>
      <c r="E20" s="8">
        <v>31.882600784301758</v>
      </c>
      <c r="K20" t="s">
        <v>497</v>
      </c>
      <c r="L20" s="8">
        <v>22.266290664672852</v>
      </c>
      <c r="M20" s="8">
        <v>23.823064804077148</v>
      </c>
      <c r="O20" s="8">
        <v>39.851840972900391</v>
      </c>
      <c r="P20" s="6"/>
      <c r="Q20" s="6"/>
      <c r="R20" s="6"/>
      <c r="S20" s="6"/>
      <c r="U20" t="s">
        <v>497</v>
      </c>
      <c r="V20" s="8">
        <v>22.266290664672852</v>
      </c>
      <c r="W20" s="8">
        <v>23.823064804077148</v>
      </c>
      <c r="Y20" s="8">
        <v>34.896091461181641</v>
      </c>
      <c r="Z20" s="6"/>
      <c r="AA20" s="6"/>
      <c r="AB20" s="6"/>
      <c r="AC20" s="6"/>
      <c r="AE20" t="s">
        <v>497</v>
      </c>
      <c r="AF20" s="8">
        <v>22.266290664672852</v>
      </c>
      <c r="AG20" s="8">
        <v>23.823064804077148</v>
      </c>
      <c r="AI20" s="8">
        <v>31.363803863525391</v>
      </c>
      <c r="AJ20" s="6"/>
      <c r="AK20" s="6"/>
      <c r="AL20" s="6"/>
      <c r="AM20" s="6"/>
      <c r="AO20" t="s">
        <v>497</v>
      </c>
      <c r="AP20" s="8">
        <v>22.266290664672852</v>
      </c>
      <c r="AQ20" s="8">
        <v>23.823064804077148</v>
      </c>
      <c r="AS20" s="8">
        <v>34.627834320068359</v>
      </c>
      <c r="AT20" s="6"/>
      <c r="AU20" s="6"/>
      <c r="AV20" s="6"/>
      <c r="AW20" s="6"/>
    </row>
    <row r="21" spans="1:49" x14ac:dyDescent="0.2">
      <c r="A21" t="s">
        <v>497</v>
      </c>
      <c r="B21" s="8">
        <v>22.364511489868164</v>
      </c>
      <c r="C21" s="8">
        <v>23.968940734863281</v>
      </c>
      <c r="E21" s="8"/>
      <c r="F21" s="9"/>
      <c r="K21" t="s">
        <v>497</v>
      </c>
      <c r="L21" s="8">
        <v>22.364511489868164</v>
      </c>
      <c r="M21" s="8">
        <v>23.968940734863281</v>
      </c>
      <c r="O21" s="8">
        <v>39.262813568115234</v>
      </c>
      <c r="P21" s="9"/>
      <c r="Q21" s="6"/>
      <c r="R21" s="6"/>
      <c r="S21" s="6"/>
      <c r="U21" t="s">
        <v>497</v>
      </c>
      <c r="V21" s="8">
        <v>22.364511489868164</v>
      </c>
      <c r="W21" s="8">
        <v>23.968940734863281</v>
      </c>
      <c r="Y21" s="8">
        <v>34.847145080566406</v>
      </c>
      <c r="Z21" s="9"/>
      <c r="AA21" s="6"/>
      <c r="AB21" s="6"/>
      <c r="AC21" s="6"/>
      <c r="AE21" t="s">
        <v>497</v>
      </c>
      <c r="AF21" s="8">
        <v>22.364511489868164</v>
      </c>
      <c r="AG21" s="8">
        <v>23.968940734863281</v>
      </c>
      <c r="AI21" s="8"/>
      <c r="AJ21" s="9"/>
      <c r="AK21" s="6"/>
      <c r="AL21" s="6"/>
      <c r="AM21" s="6"/>
      <c r="AO21" t="s">
        <v>497</v>
      </c>
      <c r="AP21" s="8">
        <v>22.364511489868164</v>
      </c>
      <c r="AQ21" s="8">
        <v>23.968940734863281</v>
      </c>
      <c r="AS21" s="8"/>
      <c r="AT21" s="9"/>
      <c r="AU21" s="6"/>
      <c r="AV21" s="6"/>
      <c r="AW21" s="6"/>
    </row>
    <row r="22" spans="1:49" x14ac:dyDescent="0.2">
      <c r="A22" t="s">
        <v>497</v>
      </c>
      <c r="B22" s="8">
        <v>22.519704818725586</v>
      </c>
      <c r="C22" s="8">
        <v>24.809833526611328</v>
      </c>
      <c r="D22" s="7">
        <f>GEOMEAN(B22:C24)</f>
        <v>23.643955125111624</v>
      </c>
      <c r="E22" s="8">
        <v>29.794992446899414</v>
      </c>
      <c r="F22" s="6">
        <f>AVERAGE(E22:E24)</f>
        <v>30.522816975911457</v>
      </c>
      <c r="G22" s="6">
        <f>F22-D22</f>
        <v>6.8788618507998329</v>
      </c>
      <c r="H22" s="6">
        <f>G22-7.684</f>
        <v>-0.80513814920016724</v>
      </c>
      <c r="I22" s="6">
        <f>2^(-H22)</f>
        <v>1.7473131025564539</v>
      </c>
      <c r="K22" t="s">
        <v>497</v>
      </c>
      <c r="L22" s="8">
        <v>22.519704818725586</v>
      </c>
      <c r="M22" s="8">
        <v>24.809833526611328</v>
      </c>
      <c r="N22" s="7">
        <f>GEOMEAN(L22:M24)</f>
        <v>23.643955125111624</v>
      </c>
      <c r="O22" s="8">
        <v>41.368167877197266</v>
      </c>
      <c r="P22" s="6">
        <f>AVERAGE(O22:O24)</f>
        <v>41.342514038085938</v>
      </c>
      <c r="Q22" s="6">
        <f>P22-N22</f>
        <v>17.698558912974313</v>
      </c>
      <c r="R22" s="6">
        <f>Q22-14.738</f>
        <v>2.9605589129743137</v>
      </c>
      <c r="S22" s="6">
        <f>2^(-R22)</f>
        <v>0.12846445041227991</v>
      </c>
      <c r="U22" t="s">
        <v>497</v>
      </c>
      <c r="V22" s="8">
        <v>22.519704818725586</v>
      </c>
      <c r="W22" s="8">
        <v>24.809833526611328</v>
      </c>
      <c r="X22" s="7">
        <f>GEOMEAN(V22:W24)</f>
        <v>23.643955125111624</v>
      </c>
      <c r="Y22" s="8">
        <v>33.741847991943359</v>
      </c>
      <c r="Z22" s="6">
        <f>AVERAGE(Y22:Y24)</f>
        <v>33.905189514160156</v>
      </c>
      <c r="AA22" s="6">
        <f>Z22-X22</f>
        <v>10.261234389048532</v>
      </c>
      <c r="AB22" s="6">
        <f>AA22-9.867</f>
        <v>0.39423438904853114</v>
      </c>
      <c r="AC22" s="6">
        <f>2^(-AB22)</f>
        <v>0.76089306104281806</v>
      </c>
      <c r="AE22" t="s">
        <v>497</v>
      </c>
      <c r="AF22" s="8">
        <v>22.519704818725586</v>
      </c>
      <c r="AG22" s="8">
        <v>24.809833526611328</v>
      </c>
      <c r="AH22" s="7">
        <f>GEOMEAN(AF22:AG24)</f>
        <v>23.643955125111624</v>
      </c>
      <c r="AI22" s="8">
        <v>26.431037902832031</v>
      </c>
      <c r="AJ22" s="6">
        <f>AVERAGE(AI22:AI24)</f>
        <v>27.711113929748535</v>
      </c>
      <c r="AK22" s="6">
        <f>AJ22-AH22</f>
        <v>4.0671588046369109</v>
      </c>
      <c r="AL22" s="6">
        <f>AK22-8.463</f>
        <v>-4.3958411953630883</v>
      </c>
      <c r="AM22" s="6">
        <f>2^(-AL22)</f>
        <v>21.051355045306096</v>
      </c>
      <c r="AO22" t="s">
        <v>497</v>
      </c>
      <c r="AP22" s="8">
        <v>22.519704818725586</v>
      </c>
      <c r="AQ22" s="8">
        <v>24.809833526611328</v>
      </c>
      <c r="AR22" s="7">
        <f>GEOMEAN(AP22:AQ24)</f>
        <v>23.643955125111624</v>
      </c>
      <c r="AS22" s="8">
        <v>32.427730560302734</v>
      </c>
      <c r="AT22" s="6">
        <f>AVERAGE(AS22:AS24)</f>
        <v>32.497282663981117</v>
      </c>
      <c r="AU22" s="6">
        <f>AT22-AR22</f>
        <v>8.8533275388694932</v>
      </c>
      <c r="AV22" s="6">
        <f>AU22-9.612</f>
        <v>-0.7586724611305069</v>
      </c>
      <c r="AW22" s="6">
        <f>2^(-AV22)</f>
        <v>1.6919330255648148</v>
      </c>
    </row>
    <row r="23" spans="1:49" x14ac:dyDescent="0.2">
      <c r="A23" t="s">
        <v>497</v>
      </c>
      <c r="B23" s="8">
        <v>22.562477111816406</v>
      </c>
      <c r="C23" s="8">
        <v>24.781667709350586</v>
      </c>
      <c r="E23" s="8">
        <v>31.086576461791992</v>
      </c>
      <c r="K23" t="s">
        <v>497</v>
      </c>
      <c r="L23" s="8">
        <v>22.562477111816406</v>
      </c>
      <c r="M23" s="8">
        <v>24.781667709350586</v>
      </c>
      <c r="O23" s="8"/>
      <c r="P23" s="6"/>
      <c r="Q23" s="6"/>
      <c r="R23" s="6"/>
      <c r="S23" s="6"/>
      <c r="U23" t="s">
        <v>497</v>
      </c>
      <c r="V23" s="8">
        <v>22.562477111816406</v>
      </c>
      <c r="W23" s="8">
        <v>24.781667709350586</v>
      </c>
      <c r="Y23" s="8">
        <v>33.791088104248047</v>
      </c>
      <c r="Z23" s="6"/>
      <c r="AA23" s="6"/>
      <c r="AB23" s="6"/>
      <c r="AC23" s="6"/>
      <c r="AE23" t="s">
        <v>497</v>
      </c>
      <c r="AF23" s="8">
        <v>22.562477111816406</v>
      </c>
      <c r="AG23" s="8">
        <v>24.781667709350586</v>
      </c>
      <c r="AI23" s="8">
        <v>28.991189956665039</v>
      </c>
      <c r="AJ23" s="6"/>
      <c r="AK23" s="6"/>
      <c r="AL23" s="6"/>
      <c r="AM23" s="6"/>
      <c r="AO23" t="s">
        <v>497</v>
      </c>
      <c r="AP23" s="8">
        <v>22.562477111816406</v>
      </c>
      <c r="AQ23" s="8">
        <v>24.781667709350586</v>
      </c>
      <c r="AS23" s="8">
        <v>32.859798431396484</v>
      </c>
      <c r="AT23" s="6"/>
      <c r="AU23" s="6"/>
      <c r="AV23" s="6"/>
      <c r="AW23" s="6"/>
    </row>
    <row r="24" spans="1:49" x14ac:dyDescent="0.2">
      <c r="A24" t="s">
        <v>497</v>
      </c>
      <c r="B24" s="8">
        <v>22.513435363769531</v>
      </c>
      <c r="C24" s="8">
        <v>24.841346740722656</v>
      </c>
      <c r="E24" s="8">
        <v>30.686882019042969</v>
      </c>
      <c r="F24" s="9"/>
      <c r="K24" t="s">
        <v>497</v>
      </c>
      <c r="L24" s="8">
        <v>22.513435363769531</v>
      </c>
      <c r="M24" s="8">
        <v>24.841346740722656</v>
      </c>
      <c r="O24" s="8">
        <v>41.316860198974609</v>
      </c>
      <c r="P24" s="9"/>
      <c r="Q24" s="6"/>
      <c r="R24" s="6"/>
      <c r="S24" s="6"/>
      <c r="U24" t="s">
        <v>497</v>
      </c>
      <c r="V24" s="8">
        <v>22.513435363769531</v>
      </c>
      <c r="W24" s="8">
        <v>24.841346740722656</v>
      </c>
      <c r="Y24" s="8">
        <v>34.182632446289062</v>
      </c>
      <c r="Z24" s="9"/>
      <c r="AA24" s="6"/>
      <c r="AB24" s="6"/>
      <c r="AC24" s="6"/>
      <c r="AE24" t="s">
        <v>497</v>
      </c>
      <c r="AF24" s="8">
        <v>22.513435363769531</v>
      </c>
      <c r="AG24" s="8">
        <v>24.841346740722656</v>
      </c>
      <c r="AI24"/>
      <c r="AJ24" s="9"/>
      <c r="AK24" s="6"/>
      <c r="AL24" s="6"/>
      <c r="AM24" s="6"/>
      <c r="AO24" t="s">
        <v>497</v>
      </c>
      <c r="AP24" s="8">
        <v>22.513435363769531</v>
      </c>
      <c r="AQ24" s="8">
        <v>24.841346740722656</v>
      </c>
      <c r="AS24" s="8">
        <v>32.204319000244141</v>
      </c>
      <c r="AT24" s="9"/>
      <c r="AU24" s="6"/>
      <c r="AV24" s="6"/>
      <c r="AW24" s="6"/>
    </row>
    <row r="25" spans="1:49" x14ac:dyDescent="0.2">
      <c r="A25" t="s">
        <v>497</v>
      </c>
      <c r="B25" s="8">
        <v>22.067346572875977</v>
      </c>
      <c r="C25" s="8">
        <v>24.380802154541016</v>
      </c>
      <c r="D25" s="7">
        <f>GEOMEAN(B25:C27)</f>
        <v>23.271704606360025</v>
      </c>
      <c r="E25" s="8">
        <v>32.821483612060547</v>
      </c>
      <c r="F25" s="6">
        <f>AVERAGE(E25:E27)</f>
        <v>32.533796310424805</v>
      </c>
      <c r="G25" s="6">
        <f>F25-D25</f>
        <v>9.2620917040647797</v>
      </c>
      <c r="H25" s="6">
        <f>G25-7.684</f>
        <v>1.5780917040647795</v>
      </c>
      <c r="I25" s="6">
        <f>2^(-H25)</f>
        <v>0.33492461064373313</v>
      </c>
      <c r="K25" t="s">
        <v>497</v>
      </c>
      <c r="L25" s="8">
        <v>22.067346572875977</v>
      </c>
      <c r="M25" s="8">
        <v>24.380802154541016</v>
      </c>
      <c r="N25" s="7">
        <f>GEOMEAN(L25:M27)</f>
        <v>23.271704606360025</v>
      </c>
      <c r="O25" s="8">
        <v>36.981414794921875</v>
      </c>
      <c r="P25" s="6">
        <f>AVERAGE(O25:O27)</f>
        <v>37.143295288085938</v>
      </c>
      <c r="Q25" s="6">
        <f>P25-N25</f>
        <v>13.871590681725912</v>
      </c>
      <c r="R25" s="6">
        <f>Q25-14.738</f>
        <v>-0.86640931827408707</v>
      </c>
      <c r="S25" s="6">
        <f>2^(-R25)</f>
        <v>1.8231197394400165</v>
      </c>
      <c r="U25" t="s">
        <v>497</v>
      </c>
      <c r="V25" s="8">
        <v>22.067346572875977</v>
      </c>
      <c r="W25" s="8">
        <v>24.380802154541016</v>
      </c>
      <c r="X25" s="7">
        <f>GEOMEAN(V25:W27)</f>
        <v>23.271704606360025</v>
      </c>
      <c r="Y25" s="8">
        <v>34.421531677246094</v>
      </c>
      <c r="Z25" s="6">
        <f>AVERAGE(Y25:Y27)</f>
        <v>34.340284983317055</v>
      </c>
      <c r="AA25" s="6">
        <f>Z25-X25</f>
        <v>11.06858037695703</v>
      </c>
      <c r="AB25" s="6">
        <f>AA25-9.867</f>
        <v>1.201580376957029</v>
      </c>
      <c r="AC25" s="6">
        <f>2^(-AB25)</f>
        <v>0.43479872744277137</v>
      </c>
      <c r="AE25" t="s">
        <v>497</v>
      </c>
      <c r="AF25" s="8">
        <v>22.067346572875977</v>
      </c>
      <c r="AG25" s="8">
        <v>24.380802154541016</v>
      </c>
      <c r="AH25" s="7">
        <f>GEOMEAN(AF25:AG27)</f>
        <v>23.271704606360025</v>
      </c>
      <c r="AI25" s="8">
        <v>31.563991546630859</v>
      </c>
      <c r="AJ25" s="6">
        <f>AVERAGE(AI25:AI27)</f>
        <v>31.869134267171223</v>
      </c>
      <c r="AK25" s="6">
        <f>AJ25-AH25</f>
        <v>8.5974296608111977</v>
      </c>
      <c r="AL25" s="6">
        <f>AK25-8.463</f>
        <v>0.13442966081119856</v>
      </c>
      <c r="AM25" s="6">
        <f>2^(-AL25)</f>
        <v>0.91102991895864671</v>
      </c>
      <c r="AO25" t="s">
        <v>497</v>
      </c>
      <c r="AP25" s="8">
        <v>22.067346572875977</v>
      </c>
      <c r="AQ25" s="8">
        <v>24.380802154541016</v>
      </c>
      <c r="AR25" s="7">
        <f>GEOMEAN(AP25:AQ27)</f>
        <v>23.271704606360025</v>
      </c>
      <c r="AS25" s="8">
        <v>33.961750030517578</v>
      </c>
      <c r="AT25" s="6">
        <f>AVERAGE(AS25:AS27)</f>
        <v>33.657430013020836</v>
      </c>
      <c r="AU25" s="6">
        <f>AT25-AR25</f>
        <v>10.385725406660811</v>
      </c>
      <c r="AV25" s="6">
        <f>AU25-9.612</f>
        <v>0.77372540666081058</v>
      </c>
      <c r="AW25" s="6">
        <f>2^(-AV25)</f>
        <v>0.58490514853391384</v>
      </c>
    </row>
    <row r="26" spans="1:49" x14ac:dyDescent="0.2">
      <c r="A26" t="s">
        <v>497</v>
      </c>
      <c r="B26" s="8">
        <v>22.300020217895508</v>
      </c>
      <c r="C26" s="8">
        <v>24.474803924560547</v>
      </c>
      <c r="E26" s="8">
        <v>32.246109008789062</v>
      </c>
      <c r="K26" t="s">
        <v>497</v>
      </c>
      <c r="L26" s="8">
        <v>22.300020217895508</v>
      </c>
      <c r="M26" s="8">
        <v>24.474803924560547</v>
      </c>
      <c r="O26" s="8">
        <v>36.792957305908203</v>
      </c>
      <c r="P26" s="6"/>
      <c r="Q26" s="6"/>
      <c r="R26" s="6"/>
      <c r="S26" s="6"/>
      <c r="U26" t="s">
        <v>497</v>
      </c>
      <c r="V26" s="8">
        <v>22.300020217895508</v>
      </c>
      <c r="W26" s="8">
        <v>24.474803924560547</v>
      </c>
      <c r="Y26" s="8">
        <v>34.666706085205078</v>
      </c>
      <c r="Z26" s="6"/>
      <c r="AA26" s="6"/>
      <c r="AB26" s="6"/>
      <c r="AC26" s="6"/>
      <c r="AE26" t="s">
        <v>497</v>
      </c>
      <c r="AF26" s="8">
        <v>22.300020217895508</v>
      </c>
      <c r="AG26" s="8">
        <v>24.474803924560547</v>
      </c>
      <c r="AI26" s="8">
        <v>32.119289398193359</v>
      </c>
      <c r="AJ26" s="6"/>
      <c r="AK26" s="6"/>
      <c r="AL26" s="6"/>
      <c r="AM26" s="6"/>
      <c r="AO26" t="s">
        <v>497</v>
      </c>
      <c r="AP26" s="8">
        <v>22.300020217895508</v>
      </c>
      <c r="AQ26" s="8">
        <v>24.474803924560547</v>
      </c>
      <c r="AS26" s="8">
        <v>34.493408203125</v>
      </c>
      <c r="AT26" s="6"/>
      <c r="AU26" s="6"/>
      <c r="AV26" s="6"/>
      <c r="AW26" s="6"/>
    </row>
    <row r="27" spans="1:49" x14ac:dyDescent="0.2">
      <c r="A27" t="s">
        <v>497</v>
      </c>
      <c r="B27" s="8">
        <v>22.082509994506836</v>
      </c>
      <c r="C27" s="8">
        <v>24.49616813659668</v>
      </c>
      <c r="E27" s="8"/>
      <c r="F27" s="9"/>
      <c r="K27" t="s">
        <v>497</v>
      </c>
      <c r="L27" s="8">
        <v>22.082509994506836</v>
      </c>
      <c r="M27" s="8">
        <v>24.49616813659668</v>
      </c>
      <c r="O27" s="8">
        <v>37.655513763427734</v>
      </c>
      <c r="P27" s="9"/>
      <c r="Q27" s="6"/>
      <c r="R27" s="6"/>
      <c r="S27" s="6"/>
      <c r="U27" t="s">
        <v>497</v>
      </c>
      <c r="V27" s="8">
        <v>22.082509994506836</v>
      </c>
      <c r="W27" s="8">
        <v>24.49616813659668</v>
      </c>
      <c r="Y27" s="8">
        <v>33.9326171875</v>
      </c>
      <c r="Z27" s="9"/>
      <c r="AA27" s="6"/>
      <c r="AB27" s="6"/>
      <c r="AC27" s="6"/>
      <c r="AE27" t="s">
        <v>497</v>
      </c>
      <c r="AF27" s="8">
        <v>22.082509994506836</v>
      </c>
      <c r="AG27" s="8">
        <v>24.49616813659668</v>
      </c>
      <c r="AI27" s="8">
        <v>31.924121856689453</v>
      </c>
      <c r="AJ27" s="9"/>
      <c r="AK27" s="6"/>
      <c r="AL27" s="6"/>
      <c r="AM27" s="6"/>
      <c r="AO27" t="s">
        <v>497</v>
      </c>
      <c r="AP27" s="8">
        <v>22.082509994506836</v>
      </c>
      <c r="AQ27" s="8">
        <v>24.49616813659668</v>
      </c>
      <c r="AS27" s="8">
        <v>32.517131805419922</v>
      </c>
      <c r="AT27" s="9"/>
      <c r="AU27" s="6"/>
      <c r="AV27" s="6"/>
      <c r="AW27" s="6"/>
    </row>
    <row r="28" spans="1:49" x14ac:dyDescent="0.2">
      <c r="A28" t="s">
        <v>498</v>
      </c>
      <c r="B28" s="8">
        <v>22.465152740478516</v>
      </c>
      <c r="C28" s="8">
        <v>25.031829833984375</v>
      </c>
      <c r="D28" s="7">
        <f>GEOMEAN(B28:C30)</f>
        <v>23.748878924577895</v>
      </c>
      <c r="E28" s="8">
        <v>31.148654937744141</v>
      </c>
      <c r="F28" s="6">
        <f>AVERAGE(E28:E30)</f>
        <v>31.359063466389973</v>
      </c>
      <c r="G28" s="6">
        <f>F28-D28</f>
        <v>7.6101845418120782</v>
      </c>
      <c r="H28" s="6">
        <f>G28-7.684</f>
        <v>-7.3815458187922012E-2</v>
      </c>
      <c r="I28" s="6">
        <f>2^(-H28)</f>
        <v>1.052496516388955</v>
      </c>
      <c r="K28" t="s">
        <v>498</v>
      </c>
      <c r="L28" s="8">
        <v>22.465152740478516</v>
      </c>
      <c r="M28" s="8">
        <v>25.031829833984375</v>
      </c>
      <c r="N28" s="7">
        <f>GEOMEAN(L28:M30)</f>
        <v>23.748878924577895</v>
      </c>
      <c r="O28" t="s">
        <v>81</v>
      </c>
      <c r="P28" s="6" t="e">
        <f>AVERAGE(O28:O30)</f>
        <v>#DIV/0!</v>
      </c>
      <c r="Q28" s="6" t="e">
        <f>P28-N28</f>
        <v>#DIV/0!</v>
      </c>
      <c r="R28" s="6" t="e">
        <f>Q28-14.738</f>
        <v>#DIV/0!</v>
      </c>
      <c r="S28" s="6" t="e">
        <f>2^(-R28)</f>
        <v>#DIV/0!</v>
      </c>
      <c r="U28" t="s">
        <v>498</v>
      </c>
      <c r="V28" s="8">
        <v>22.465152740478516</v>
      </c>
      <c r="W28" s="8">
        <v>25.031829833984375</v>
      </c>
      <c r="X28" s="7">
        <f>GEOMEAN(V28:W30)</f>
        <v>23.748878924577895</v>
      </c>
      <c r="Y28" s="8">
        <v>34.696723937988281</v>
      </c>
      <c r="Z28" s="6">
        <f>AVERAGE(Y28:Y30)</f>
        <v>34.378370920817055</v>
      </c>
      <c r="AA28" s="6">
        <f>Z28-X28</f>
        <v>10.62949199623916</v>
      </c>
      <c r="AB28" s="6">
        <f>AA28-9.867</f>
        <v>0.76249199623915942</v>
      </c>
      <c r="AC28" s="6">
        <f>2^(-AB28)</f>
        <v>0.5894772348998607</v>
      </c>
      <c r="AE28" t="s">
        <v>498</v>
      </c>
      <c r="AF28" s="8">
        <v>22.465152740478516</v>
      </c>
      <c r="AG28" s="8">
        <v>25.031829833984375</v>
      </c>
      <c r="AH28" s="7">
        <f>GEOMEAN(AF28:AG30)</f>
        <v>23.748878924577895</v>
      </c>
      <c r="AI28" s="8">
        <v>30.819307327270508</v>
      </c>
      <c r="AJ28" s="6">
        <f>AVERAGE(AI28:AI30)</f>
        <v>31.176057179768879</v>
      </c>
      <c r="AK28" s="6">
        <f>AJ28-AH28</f>
        <v>7.4271782551909844</v>
      </c>
      <c r="AL28" s="6">
        <f>AK28-8.463</f>
        <v>-1.0358217448090148</v>
      </c>
      <c r="AM28" s="6">
        <f>2^(-AL28)</f>
        <v>2.0502811333701105</v>
      </c>
      <c r="AO28" t="s">
        <v>498</v>
      </c>
      <c r="AP28" s="8">
        <v>22.465152740478516</v>
      </c>
      <c r="AQ28" s="8">
        <v>25.031829833984375</v>
      </c>
      <c r="AR28" s="7">
        <f>GEOMEAN(AP28:AQ30)</f>
        <v>23.748878924577895</v>
      </c>
      <c r="AS28" s="8">
        <v>35.344459533691406</v>
      </c>
      <c r="AT28" s="6">
        <f>AVERAGE(AS28:AS30)</f>
        <v>35.350771586100258</v>
      </c>
      <c r="AU28" s="6">
        <f>AT28-AR28</f>
        <v>11.601892661522363</v>
      </c>
      <c r="AV28" s="6">
        <f>AU28-9.612</f>
        <v>1.9898926615223633</v>
      </c>
      <c r="AW28" s="6">
        <f>2^(-AV28)</f>
        <v>0.25175761792734153</v>
      </c>
    </row>
    <row r="29" spans="1:49" x14ac:dyDescent="0.2">
      <c r="A29" t="s">
        <v>498</v>
      </c>
      <c r="B29" s="8">
        <v>22.586688995361328</v>
      </c>
      <c r="C29" s="8">
        <v>24.957979202270508</v>
      </c>
      <c r="E29" s="8">
        <v>31.226652145385742</v>
      </c>
      <c r="K29" t="s">
        <v>498</v>
      </c>
      <c r="L29" s="8">
        <v>22.586688995361328</v>
      </c>
      <c r="M29" s="8">
        <v>24.957979202270508</v>
      </c>
      <c r="O29" t="s">
        <v>81</v>
      </c>
      <c r="P29" s="6"/>
      <c r="Q29" s="6"/>
      <c r="R29" s="6"/>
      <c r="S29" s="6"/>
      <c r="U29" t="s">
        <v>498</v>
      </c>
      <c r="V29" s="8">
        <v>22.586688995361328</v>
      </c>
      <c r="W29" s="8">
        <v>24.957979202270508</v>
      </c>
      <c r="Y29" s="8">
        <v>34.106369018554688</v>
      </c>
      <c r="Z29" s="6"/>
      <c r="AA29" s="6"/>
      <c r="AB29" s="6"/>
      <c r="AC29" s="6"/>
      <c r="AE29" t="s">
        <v>498</v>
      </c>
      <c r="AF29" s="8">
        <v>22.586688995361328</v>
      </c>
      <c r="AG29" s="8">
        <v>24.957979202270508</v>
      </c>
      <c r="AI29" s="8">
        <v>31.21928596496582</v>
      </c>
      <c r="AJ29" s="6"/>
      <c r="AK29" s="6"/>
      <c r="AL29" s="6"/>
      <c r="AM29" s="6"/>
      <c r="AO29" t="s">
        <v>498</v>
      </c>
      <c r="AP29" s="8">
        <v>22.586688995361328</v>
      </c>
      <c r="AQ29" s="8">
        <v>24.957979202270508</v>
      </c>
      <c r="AS29" s="8">
        <v>35.178604125976562</v>
      </c>
      <c r="AT29" s="6"/>
      <c r="AU29" s="6"/>
      <c r="AV29" s="6"/>
      <c r="AW29" s="6"/>
    </row>
    <row r="30" spans="1:49" x14ac:dyDescent="0.2">
      <c r="A30" t="s">
        <v>498</v>
      </c>
      <c r="B30" s="8">
        <v>22.657144546508789</v>
      </c>
      <c r="C30" s="8">
        <v>24.979833602905273</v>
      </c>
      <c r="E30" s="8">
        <v>31.701883316040039</v>
      </c>
      <c r="F30" s="9"/>
      <c r="K30" t="s">
        <v>498</v>
      </c>
      <c r="L30" s="8">
        <v>22.657144546508789</v>
      </c>
      <c r="M30" s="8">
        <v>24.979833602905273</v>
      </c>
      <c r="O30" t="s">
        <v>81</v>
      </c>
      <c r="P30" s="9"/>
      <c r="Q30" s="6"/>
      <c r="R30" s="6"/>
      <c r="S30" s="6"/>
      <c r="U30" t="s">
        <v>498</v>
      </c>
      <c r="V30" s="8">
        <v>22.657144546508789</v>
      </c>
      <c r="W30" s="8">
        <v>24.979833602905273</v>
      </c>
      <c r="Y30" s="8">
        <v>34.332019805908203</v>
      </c>
      <c r="Z30" s="9"/>
      <c r="AA30" s="6"/>
      <c r="AB30" s="6"/>
      <c r="AC30" s="6"/>
      <c r="AE30" t="s">
        <v>498</v>
      </c>
      <c r="AF30" s="8">
        <v>22.657144546508789</v>
      </c>
      <c r="AG30" s="8">
        <v>24.979833602905273</v>
      </c>
      <c r="AI30" s="8">
        <v>31.489578247070312</v>
      </c>
      <c r="AJ30" s="9"/>
      <c r="AK30" s="6"/>
      <c r="AL30" s="6"/>
      <c r="AM30" s="6"/>
      <c r="AO30" t="s">
        <v>498</v>
      </c>
      <c r="AP30" s="8">
        <v>22.657144546508789</v>
      </c>
      <c r="AQ30" s="8">
        <v>24.979833602905273</v>
      </c>
      <c r="AS30" s="8">
        <v>35.529251098632812</v>
      </c>
      <c r="AT30" s="9"/>
      <c r="AU30" s="6"/>
      <c r="AV30" s="6"/>
      <c r="AW30" s="6"/>
    </row>
    <row r="31" spans="1:49" x14ac:dyDescent="0.2">
      <c r="A31" t="s">
        <v>498</v>
      </c>
      <c r="B31" s="8">
        <v>22.482473373413086</v>
      </c>
      <c r="C31" s="8">
        <v>24.421714782714844</v>
      </c>
      <c r="D31" s="7">
        <f>GEOMEAN(B31:C33)</f>
        <v>23.324719938622835</v>
      </c>
      <c r="E31" s="8">
        <v>31.493686676025391</v>
      </c>
      <c r="F31" s="6">
        <f>AVERAGE(E31:E33)</f>
        <v>31.482909520467121</v>
      </c>
      <c r="G31" s="6">
        <f>F31-D31</f>
        <v>8.1581895818442867</v>
      </c>
      <c r="H31" s="6">
        <f>G31-7.684</f>
        <v>0.4741895818442865</v>
      </c>
      <c r="I31" s="6">
        <f>2^(-H31)</f>
        <v>0.71987105613892666</v>
      </c>
      <c r="K31" t="s">
        <v>498</v>
      </c>
      <c r="L31" s="8">
        <v>22.482473373413086</v>
      </c>
      <c r="M31" s="8">
        <v>24.421714782714844</v>
      </c>
      <c r="N31" s="7">
        <f>GEOMEAN(L31:M33)</f>
        <v>23.324719938622835</v>
      </c>
      <c r="O31" s="8">
        <v>36.671306610107422</v>
      </c>
      <c r="P31" s="6">
        <f>AVERAGE(O31:O33)</f>
        <v>36.684074401855469</v>
      </c>
      <c r="Q31" s="6">
        <f>P31-N31</f>
        <v>13.359354463232634</v>
      </c>
      <c r="R31" s="6">
        <f>Q31-14.738</f>
        <v>-1.3786455367673653</v>
      </c>
      <c r="S31" s="6">
        <f>2^(-R31)</f>
        <v>2.6002413478144728</v>
      </c>
      <c r="U31" t="s">
        <v>498</v>
      </c>
      <c r="V31" s="8">
        <v>22.482473373413086</v>
      </c>
      <c r="W31" s="8">
        <v>24.421714782714844</v>
      </c>
      <c r="X31" s="7">
        <f>GEOMEAN(V31:W33)</f>
        <v>23.324719938622835</v>
      </c>
      <c r="Y31" s="8">
        <v>35.019397735595703</v>
      </c>
      <c r="Z31" s="6">
        <f>AVERAGE(Y31:Y33)</f>
        <v>34.96562067667643</v>
      </c>
      <c r="AA31" s="6">
        <f>Z31-X31</f>
        <v>11.640900738053595</v>
      </c>
      <c r="AB31" s="6">
        <f>AA31-9.867</f>
        <v>1.7739007380535945</v>
      </c>
      <c r="AC31" s="6">
        <f>2^(-AB31)</f>
        <v>0.29241703453053491</v>
      </c>
      <c r="AE31" t="s">
        <v>498</v>
      </c>
      <c r="AF31" s="8">
        <v>22.482473373413086</v>
      </c>
      <c r="AG31" s="8">
        <v>24.421714782714844</v>
      </c>
      <c r="AH31" s="7">
        <f>GEOMEAN(AF31:AG33)</f>
        <v>23.324719938622835</v>
      </c>
      <c r="AI31" s="8">
        <v>31.708290100097656</v>
      </c>
      <c r="AJ31" s="6">
        <f>AVERAGE(AI31:AI33)</f>
        <v>32.214064280192055</v>
      </c>
      <c r="AK31" s="6">
        <f>AJ31-AH31</f>
        <v>8.8893443415692204</v>
      </c>
      <c r="AL31" s="6">
        <f>AK31-8.463</f>
        <v>0.42634434156922119</v>
      </c>
      <c r="AM31" s="6">
        <f>2^(-AL31)</f>
        <v>0.74414499431369474</v>
      </c>
      <c r="AO31" t="s">
        <v>498</v>
      </c>
      <c r="AP31" s="8">
        <v>22.482473373413086</v>
      </c>
      <c r="AQ31" s="8">
        <v>24.421714782714844</v>
      </c>
      <c r="AR31" s="7">
        <f>GEOMEAN(AP31:AQ33)</f>
        <v>23.324719938622835</v>
      </c>
      <c r="AS31" s="8"/>
      <c r="AT31" s="6">
        <f>AVERAGE(AS31:AS33)</f>
        <v>35.273336410522461</v>
      </c>
      <c r="AU31" s="6">
        <f>AT31-AR31</f>
        <v>11.948616471899626</v>
      </c>
      <c r="AV31" s="6">
        <f>AU31-9.612</f>
        <v>2.3366164718996263</v>
      </c>
      <c r="AW31" s="6">
        <f>2^(-AV31)</f>
        <v>0.19797408918613635</v>
      </c>
    </row>
    <row r="32" spans="1:49" x14ac:dyDescent="0.2">
      <c r="A32" t="s">
        <v>498</v>
      </c>
      <c r="B32" s="8">
        <v>22.396560668945312</v>
      </c>
      <c r="C32" s="8">
        <v>24.373016357421875</v>
      </c>
      <c r="E32" s="8">
        <v>31.041580200195312</v>
      </c>
      <c r="K32" t="s">
        <v>498</v>
      </c>
      <c r="L32" s="8">
        <v>22.396560668945312</v>
      </c>
      <c r="M32" s="8">
        <v>24.373016357421875</v>
      </c>
      <c r="O32" s="8">
        <v>36.4140625</v>
      </c>
      <c r="P32" s="6"/>
      <c r="Q32" s="6"/>
      <c r="R32" s="6"/>
      <c r="S32" s="6"/>
      <c r="U32" t="s">
        <v>498</v>
      </c>
      <c r="V32" s="8">
        <v>22.396560668945312</v>
      </c>
      <c r="W32" s="8">
        <v>24.373016357421875</v>
      </c>
      <c r="Y32" s="8">
        <v>34.657363891601562</v>
      </c>
      <c r="Z32" s="6"/>
      <c r="AA32" s="6"/>
      <c r="AB32" s="6"/>
      <c r="AC32" s="6"/>
      <c r="AE32" t="s">
        <v>498</v>
      </c>
      <c r="AF32" s="8">
        <v>22.396560668945312</v>
      </c>
      <c r="AG32" s="8">
        <v>24.373016357421875</v>
      </c>
      <c r="AI32" s="8">
        <v>32.750164031982422</v>
      </c>
      <c r="AJ32" s="6"/>
      <c r="AK32" s="6"/>
      <c r="AL32" s="6"/>
      <c r="AM32" s="6"/>
      <c r="AO32" t="s">
        <v>498</v>
      </c>
      <c r="AP32" s="8">
        <v>22.396560668945312</v>
      </c>
      <c r="AQ32" s="8">
        <v>24.373016357421875</v>
      </c>
      <c r="AS32" s="8">
        <v>35.266239166259766</v>
      </c>
      <c r="AT32" s="6"/>
      <c r="AU32" s="6"/>
      <c r="AV32" s="6"/>
      <c r="AW32" s="6"/>
    </row>
    <row r="33" spans="1:49" x14ac:dyDescent="0.2">
      <c r="A33" t="s">
        <v>498</v>
      </c>
      <c r="B33" s="8">
        <v>22.173919677734375</v>
      </c>
      <c r="C33" s="8">
        <v>24.229547500610352</v>
      </c>
      <c r="E33" s="8">
        <v>31.913461685180664</v>
      </c>
      <c r="F33" s="9"/>
      <c r="K33" t="s">
        <v>498</v>
      </c>
      <c r="L33" s="8">
        <v>22.173919677734375</v>
      </c>
      <c r="M33" s="8">
        <v>24.229547500610352</v>
      </c>
      <c r="O33" s="8">
        <v>36.966854095458984</v>
      </c>
      <c r="P33" s="9"/>
      <c r="Q33" s="6"/>
      <c r="R33" s="6"/>
      <c r="S33" s="6"/>
      <c r="U33" t="s">
        <v>498</v>
      </c>
      <c r="V33" s="8">
        <v>22.173919677734375</v>
      </c>
      <c r="W33" s="8">
        <v>24.229547500610352</v>
      </c>
      <c r="Y33" s="8">
        <v>35.220100402832031</v>
      </c>
      <c r="Z33" s="9"/>
      <c r="AA33" s="6"/>
      <c r="AB33" s="6"/>
      <c r="AC33" s="6"/>
      <c r="AE33" t="s">
        <v>498</v>
      </c>
      <c r="AF33" s="8">
        <v>22.173919677734375</v>
      </c>
      <c r="AG33" s="8">
        <v>24.229547500610352</v>
      </c>
      <c r="AI33" s="8">
        <v>32.183738708496094</v>
      </c>
      <c r="AJ33" s="9"/>
      <c r="AK33" s="6"/>
      <c r="AL33" s="6">
        <f>AK33-8.463</f>
        <v>-8.4629999999999992</v>
      </c>
      <c r="AM33" s="6"/>
      <c r="AO33" t="s">
        <v>498</v>
      </c>
      <c r="AP33" s="8">
        <v>22.173919677734375</v>
      </c>
      <c r="AQ33" s="8">
        <v>24.229547500610352</v>
      </c>
      <c r="AS33" s="8">
        <v>35.280433654785156</v>
      </c>
      <c r="AT33" s="9"/>
      <c r="AU33" s="6"/>
      <c r="AV33" s="6"/>
      <c r="AW33" s="6"/>
    </row>
    <row r="34" spans="1:49" x14ac:dyDescent="0.2">
      <c r="A34" t="s">
        <v>498</v>
      </c>
      <c r="B34" s="8">
        <v>22.71088981628418</v>
      </c>
      <c r="C34" s="8">
        <v>24.518850326538086</v>
      </c>
      <c r="D34" s="7">
        <f>GEOMEAN(B34:C36)</f>
        <v>23.532383167848618</v>
      </c>
      <c r="E34" s="8">
        <v>32.209281921386719</v>
      </c>
      <c r="F34" s="6">
        <f>AVERAGE(E34:E36)</f>
        <v>33.017298380533852</v>
      </c>
      <c r="G34" s="6">
        <f>F34-D34</f>
        <v>9.4849152126852339</v>
      </c>
      <c r="H34" s="6">
        <f>G34-7.684</f>
        <v>1.8009152126852337</v>
      </c>
      <c r="I34" s="6">
        <f>2^(-H34)</f>
        <v>0.28699246954087643</v>
      </c>
      <c r="K34" t="s">
        <v>498</v>
      </c>
      <c r="L34" s="8">
        <v>22.71088981628418</v>
      </c>
      <c r="M34" s="8">
        <v>24.518850326538086</v>
      </c>
      <c r="N34" s="7">
        <f>GEOMEAN(L34:M36)</f>
        <v>23.532383167848618</v>
      </c>
      <c r="O34" s="8">
        <v>36.446830749511719</v>
      </c>
      <c r="P34" s="6">
        <f>AVERAGE(O34:O36)</f>
        <v>37.064393361409508</v>
      </c>
      <c r="Q34" s="6">
        <f>P34-N34</f>
        <v>13.53201019356089</v>
      </c>
      <c r="R34" s="6">
        <f>Q34-14.738</f>
        <v>-1.2059898064391099</v>
      </c>
      <c r="S34" s="6">
        <f>2^(-R34)</f>
        <v>2.3069549099542046</v>
      </c>
      <c r="U34" t="s">
        <v>498</v>
      </c>
      <c r="V34" s="8">
        <v>22.71088981628418</v>
      </c>
      <c r="W34" s="8">
        <v>24.518850326538086</v>
      </c>
      <c r="X34" s="7">
        <f>GEOMEAN(V34:W36)</f>
        <v>23.532383167848618</v>
      </c>
      <c r="Y34" s="8">
        <v>35.364963531494141</v>
      </c>
      <c r="Z34" s="6">
        <f>AVERAGE(Y34:Y36)</f>
        <v>35.572722117106117</v>
      </c>
      <c r="AA34" s="6">
        <f>Z34-X34</f>
        <v>12.040338949257499</v>
      </c>
      <c r="AB34" s="6">
        <f>AA34-9.867</f>
        <v>2.1733389492574986</v>
      </c>
      <c r="AC34" s="6">
        <f>2^(-AB34)</f>
        <v>0.22169698429769136</v>
      </c>
      <c r="AE34" t="s">
        <v>498</v>
      </c>
      <c r="AF34" s="8">
        <v>22.71088981628418</v>
      </c>
      <c r="AG34" s="8">
        <v>24.518850326538086</v>
      </c>
      <c r="AH34" s="7">
        <f>GEOMEAN(AF34:AG36)</f>
        <v>23.532383167848618</v>
      </c>
      <c r="AI34" s="8">
        <v>32.015316009521484</v>
      </c>
      <c r="AJ34" s="6">
        <f>AVERAGE(AI34:AI36)</f>
        <v>32.210058848063149</v>
      </c>
      <c r="AK34" s="6">
        <f>AJ34-AH34</f>
        <v>8.6776756802145307</v>
      </c>
      <c r="AL34" s="6">
        <f>AK34-8.463</f>
        <v>0.21467568021453154</v>
      </c>
      <c r="AM34" s="6">
        <f>2^(-AL34)</f>
        <v>0.86173985821843813</v>
      </c>
      <c r="AO34" t="s">
        <v>498</v>
      </c>
      <c r="AP34" s="8">
        <v>22.71088981628418</v>
      </c>
      <c r="AQ34" s="8">
        <v>24.518850326538086</v>
      </c>
      <c r="AR34" s="7">
        <f>GEOMEAN(AP34:AQ36)</f>
        <v>23.532383167848618</v>
      </c>
      <c r="AS34" s="8">
        <v>31.017129898071289</v>
      </c>
      <c r="AT34" s="6">
        <f>AVERAGE(AS34:AS36)</f>
        <v>31.077935536702473</v>
      </c>
      <c r="AU34" s="6">
        <f>AT34-AR34</f>
        <v>7.5455523688538548</v>
      </c>
      <c r="AV34" s="6">
        <f>AU34-9.612</f>
        <v>-2.0664476311461453</v>
      </c>
      <c r="AW34" s="6">
        <f>2^(-AV34)</f>
        <v>4.1885405226434695</v>
      </c>
    </row>
    <row r="35" spans="1:49" x14ac:dyDescent="0.2">
      <c r="A35" t="s">
        <v>498</v>
      </c>
      <c r="B35" s="8">
        <v>22.587940216064453</v>
      </c>
      <c r="C35" s="8">
        <v>24.372995376586914</v>
      </c>
      <c r="E35" s="8">
        <v>32.867794036865234</v>
      </c>
      <c r="K35" t="s">
        <v>498</v>
      </c>
      <c r="L35" s="8">
        <v>22.587940216064453</v>
      </c>
      <c r="M35" s="8">
        <v>24.372995376586914</v>
      </c>
      <c r="O35" s="8">
        <v>37.129787445068359</v>
      </c>
      <c r="P35" s="6"/>
      <c r="Q35" s="6"/>
      <c r="R35" s="6"/>
      <c r="S35" s="6"/>
      <c r="U35" t="s">
        <v>498</v>
      </c>
      <c r="V35" s="8">
        <v>22.587940216064453</v>
      </c>
      <c r="W35" s="8">
        <v>24.372995376586914</v>
      </c>
      <c r="Y35" s="8">
        <v>34.936328887939453</v>
      </c>
      <c r="Z35" s="6"/>
      <c r="AA35" s="6"/>
      <c r="AB35" s="6"/>
      <c r="AC35" s="6"/>
      <c r="AE35" t="s">
        <v>498</v>
      </c>
      <c r="AF35" s="8">
        <v>22.587940216064453</v>
      </c>
      <c r="AG35" s="8">
        <v>24.372995376586914</v>
      </c>
      <c r="AI35" s="8">
        <v>32.636623382568359</v>
      </c>
      <c r="AJ35" s="6"/>
      <c r="AK35" s="6"/>
      <c r="AL35" s="6"/>
      <c r="AM35" s="6"/>
      <c r="AO35" t="s">
        <v>498</v>
      </c>
      <c r="AP35" s="8">
        <v>22.587940216064453</v>
      </c>
      <c r="AQ35" s="8">
        <v>24.372995376586914</v>
      </c>
      <c r="AS35" s="8">
        <v>31.4296875</v>
      </c>
      <c r="AT35" s="6"/>
      <c r="AU35" s="6"/>
      <c r="AV35" s="6"/>
      <c r="AW35" s="6"/>
    </row>
    <row r="36" spans="1:49" x14ac:dyDescent="0.2">
      <c r="A36" t="s">
        <v>498</v>
      </c>
      <c r="B36" s="8">
        <v>22.723875045776367</v>
      </c>
      <c r="C36" s="8">
        <v>24.377731323242188</v>
      </c>
      <c r="E36" s="8">
        <v>33.974819183349609</v>
      </c>
      <c r="F36" s="9"/>
      <c r="K36" t="s">
        <v>498</v>
      </c>
      <c r="L36" s="8">
        <v>22.723875045776367</v>
      </c>
      <c r="M36" s="8">
        <v>24.377731323242188</v>
      </c>
      <c r="O36" s="8">
        <v>37.616561889648438</v>
      </c>
      <c r="P36" s="9"/>
      <c r="Q36" s="6"/>
      <c r="R36" s="6"/>
      <c r="S36" s="6"/>
      <c r="U36" t="s">
        <v>498</v>
      </c>
      <c r="V36" s="8">
        <v>22.723875045776367</v>
      </c>
      <c r="W36" s="8">
        <v>24.377731323242188</v>
      </c>
      <c r="Y36" s="8">
        <v>36.416873931884766</v>
      </c>
      <c r="Z36" s="9"/>
      <c r="AA36" s="6"/>
      <c r="AB36" s="6"/>
      <c r="AC36" s="6"/>
      <c r="AE36" t="s">
        <v>498</v>
      </c>
      <c r="AF36" s="8">
        <v>22.723875045776367</v>
      </c>
      <c r="AG36" s="8">
        <v>24.377731323242188</v>
      </c>
      <c r="AI36" s="8">
        <v>31.978237152099609</v>
      </c>
      <c r="AJ36" s="9"/>
      <c r="AK36" s="6"/>
      <c r="AL36" s="6"/>
      <c r="AM36" s="6"/>
      <c r="AO36" t="s">
        <v>498</v>
      </c>
      <c r="AP36" s="8">
        <v>22.723875045776367</v>
      </c>
      <c r="AQ36" s="8">
        <v>24.377731323242188</v>
      </c>
      <c r="AS36" s="8">
        <v>30.786989212036133</v>
      </c>
      <c r="AT36" s="9"/>
      <c r="AU36" s="6"/>
      <c r="AV36" s="6"/>
      <c r="AW36" s="6"/>
    </row>
    <row r="37" spans="1:49" x14ac:dyDescent="0.2">
      <c r="A37" t="s">
        <v>498</v>
      </c>
      <c r="B37" s="8">
        <v>23.014474868774414</v>
      </c>
      <c r="C37" s="8">
        <v>24.499885559082031</v>
      </c>
      <c r="D37" s="7">
        <f>GEOMEAN(B37:C39)</f>
        <v>23.683271739797643</v>
      </c>
      <c r="E37" s="8">
        <v>29.909072875976562</v>
      </c>
      <c r="F37" s="6">
        <f>AVERAGE(E37:E39)</f>
        <v>29.868611017862957</v>
      </c>
      <c r="G37" s="6">
        <f>F37-D37</f>
        <v>6.1853392780653138</v>
      </c>
      <c r="H37" s="6">
        <f>G37-7.684</f>
        <v>-1.4986607219346864</v>
      </c>
      <c r="I37" s="6">
        <f>2^(-H37)</f>
        <v>2.825802666639174</v>
      </c>
      <c r="K37" t="s">
        <v>498</v>
      </c>
      <c r="L37" s="8">
        <v>23.014474868774414</v>
      </c>
      <c r="M37" s="8">
        <v>24.499885559082031</v>
      </c>
      <c r="N37" s="7">
        <f>GEOMEAN(L37:M39)</f>
        <v>23.683271739797643</v>
      </c>
      <c r="O37" s="8">
        <v>37.457344055175781</v>
      </c>
      <c r="P37" s="6">
        <f>AVERAGE(O37:O39)</f>
        <v>38.336088816324867</v>
      </c>
      <c r="Q37" s="6">
        <f>P37-N37</f>
        <v>14.652817076527224</v>
      </c>
      <c r="R37" s="6">
        <f>Q37-14.738</f>
        <v>-8.5182923472775229E-2</v>
      </c>
      <c r="S37" s="6">
        <f>2^(-R37)</f>
        <v>1.0608222375581093</v>
      </c>
      <c r="U37" t="s">
        <v>498</v>
      </c>
      <c r="V37" s="8">
        <v>23.014474868774414</v>
      </c>
      <c r="W37" s="8">
        <v>24.499885559082031</v>
      </c>
      <c r="X37" s="7">
        <f>GEOMEAN(V37:W39)</f>
        <v>23.683271739797643</v>
      </c>
      <c r="Y37" s="8">
        <v>34.269321441650391</v>
      </c>
      <c r="Z37" s="6">
        <f>AVERAGE(Y37:Y39)</f>
        <v>34.195596059163414</v>
      </c>
      <c r="AA37" s="6">
        <f>Z37-X37</f>
        <v>10.512324319365771</v>
      </c>
      <c r="AB37" s="6">
        <f>AA37-9.867</f>
        <v>0.64532431936576984</v>
      </c>
      <c r="AC37" s="6">
        <f>2^(-AB37)</f>
        <v>0.63934904814270099</v>
      </c>
      <c r="AE37" t="s">
        <v>498</v>
      </c>
      <c r="AF37" s="8">
        <v>23.014474868774414</v>
      </c>
      <c r="AG37" s="8">
        <v>24.499885559082031</v>
      </c>
      <c r="AH37" s="7">
        <f>GEOMEAN(AF37:AG39)</f>
        <v>23.683271739797643</v>
      </c>
      <c r="AI37" s="8">
        <v>31.190956115722656</v>
      </c>
      <c r="AJ37" s="6">
        <f>AVERAGE(AI37:AI39)</f>
        <v>30.785491307576496</v>
      </c>
      <c r="AK37" s="6">
        <f>AJ37-AH37</f>
        <v>7.1022195677788531</v>
      </c>
      <c r="AL37" s="6">
        <f>AK37-8.463</f>
        <v>-1.3607804322211461</v>
      </c>
      <c r="AM37" s="6">
        <f>2^(-AL37)</f>
        <v>2.5682407205211502</v>
      </c>
      <c r="AO37" t="s">
        <v>498</v>
      </c>
      <c r="AP37" s="8">
        <v>23.014474868774414</v>
      </c>
      <c r="AQ37" s="8">
        <v>24.499885559082031</v>
      </c>
      <c r="AR37" s="7">
        <f>GEOMEAN(AP37:AQ39)</f>
        <v>23.683271739797643</v>
      </c>
      <c r="AS37" s="8">
        <v>35.291698455810547</v>
      </c>
      <c r="AT37" s="6">
        <f>AVERAGE(AS37:AS39)</f>
        <v>34.994777679443359</v>
      </c>
      <c r="AU37" s="6">
        <f>AT37-AR37</f>
        <v>11.311505939645716</v>
      </c>
      <c r="AV37" s="6">
        <f>AU37-9.612</f>
        <v>1.6995059396457162</v>
      </c>
      <c r="AW37" s="6">
        <f>2^(-AV37)</f>
        <v>0.30789152475082582</v>
      </c>
    </row>
    <row r="38" spans="1:49" x14ac:dyDescent="0.2">
      <c r="A38" t="s">
        <v>498</v>
      </c>
      <c r="B38" s="8">
        <v>22.799907684326172</v>
      </c>
      <c r="C38" s="8">
        <v>24.408624649047852</v>
      </c>
      <c r="E38" s="8">
        <v>29.921621322631836</v>
      </c>
      <c r="K38" t="s">
        <v>498</v>
      </c>
      <c r="L38" s="8">
        <v>22.799907684326172</v>
      </c>
      <c r="M38" s="8">
        <v>24.408624649047852</v>
      </c>
      <c r="O38" s="8">
        <v>38.301853179931641</v>
      </c>
      <c r="P38" s="6"/>
      <c r="Q38" s="6"/>
      <c r="R38" s="6"/>
      <c r="S38" s="6"/>
      <c r="U38" t="s">
        <v>498</v>
      </c>
      <c r="V38" s="8">
        <v>22.799907684326172</v>
      </c>
      <c r="W38" s="8">
        <v>24.408624649047852</v>
      </c>
      <c r="Y38" s="8">
        <v>34.452495574951172</v>
      </c>
      <c r="Z38" s="6"/>
      <c r="AA38" s="6"/>
      <c r="AB38" s="6"/>
      <c r="AC38" s="6"/>
      <c r="AE38" t="s">
        <v>498</v>
      </c>
      <c r="AF38" s="8">
        <v>22.799907684326172</v>
      </c>
      <c r="AG38" s="8">
        <v>24.408624649047852</v>
      </c>
      <c r="AI38" s="8">
        <v>30.562314987182617</v>
      </c>
      <c r="AJ38" s="6"/>
      <c r="AK38" s="6"/>
      <c r="AL38" s="6"/>
      <c r="AM38" s="6"/>
      <c r="AO38" t="s">
        <v>498</v>
      </c>
      <c r="AP38" s="8">
        <v>22.799907684326172</v>
      </c>
      <c r="AQ38" s="8">
        <v>24.408624649047852</v>
      </c>
      <c r="AS38" s="8">
        <v>34.697856903076172</v>
      </c>
      <c r="AT38" s="6"/>
      <c r="AU38" s="6"/>
      <c r="AV38" s="6"/>
      <c r="AW38" s="6"/>
    </row>
    <row r="39" spans="1:49" x14ac:dyDescent="0.2">
      <c r="A39" t="s">
        <v>498</v>
      </c>
      <c r="B39" s="8">
        <v>23.039104461669922</v>
      </c>
      <c r="C39" s="8">
        <v>24.408611297607422</v>
      </c>
      <c r="E39" s="8">
        <v>29.775138854980469</v>
      </c>
      <c r="F39" s="9"/>
      <c r="K39" t="s">
        <v>498</v>
      </c>
      <c r="L39" s="8">
        <v>23.039104461669922</v>
      </c>
      <c r="M39" s="8">
        <v>24.408611297607422</v>
      </c>
      <c r="O39" s="8">
        <v>39.249069213867188</v>
      </c>
      <c r="P39" s="9"/>
      <c r="Q39" s="6"/>
      <c r="R39" s="6"/>
      <c r="S39" s="6"/>
      <c r="U39" t="s">
        <v>498</v>
      </c>
      <c r="V39" s="8">
        <v>23.039104461669922</v>
      </c>
      <c r="W39" s="8">
        <v>24.408611297607422</v>
      </c>
      <c r="Y39" s="8">
        <v>33.864971160888672</v>
      </c>
      <c r="Z39" s="9"/>
      <c r="AA39" s="6"/>
      <c r="AB39" s="6"/>
      <c r="AC39" s="6"/>
      <c r="AE39" t="s">
        <v>498</v>
      </c>
      <c r="AF39" s="8">
        <v>23.039104461669922</v>
      </c>
      <c r="AG39" s="8">
        <v>24.408611297607422</v>
      </c>
      <c r="AI39" s="8">
        <v>30.603202819824219</v>
      </c>
      <c r="AJ39" s="9"/>
      <c r="AK39" s="6"/>
      <c r="AL39" s="6"/>
      <c r="AM39" s="6"/>
      <c r="AO39" t="s">
        <v>498</v>
      </c>
      <c r="AP39" s="8">
        <v>23.039104461669922</v>
      </c>
      <c r="AQ39" s="8">
        <v>24.408611297607422</v>
      </c>
      <c r="AS39" s="8"/>
      <c r="AT39" s="9"/>
      <c r="AU39" s="6"/>
      <c r="AV39" s="6"/>
      <c r="AW39" s="6"/>
    </row>
    <row r="40" spans="1:49" x14ac:dyDescent="0.2">
      <c r="A40" t="s">
        <v>498</v>
      </c>
      <c r="B40" s="8">
        <v>22.472408294677734</v>
      </c>
      <c r="C40" s="8">
        <v>24.361606597900391</v>
      </c>
      <c r="D40" s="7">
        <f>GEOMEAN(B40:C42)</f>
        <v>23.432089936479141</v>
      </c>
      <c r="E40" s="8">
        <v>32.162750244140625</v>
      </c>
      <c r="F40" s="6">
        <f>AVERAGE(E40:E42)</f>
        <v>31.885761896769207</v>
      </c>
      <c r="G40" s="6">
        <f>F40-D40</f>
        <v>8.4536719602900661</v>
      </c>
      <c r="H40" s="6">
        <f>G40-7.684</f>
        <v>0.7696719602900659</v>
      </c>
      <c r="I40" s="6">
        <f>2^(-H40)</f>
        <v>0.58655082926456703</v>
      </c>
      <c r="K40" t="s">
        <v>498</v>
      </c>
      <c r="L40" s="8">
        <v>22.472408294677734</v>
      </c>
      <c r="M40" s="8">
        <v>24.361606597900391</v>
      </c>
      <c r="N40" s="7">
        <f>GEOMEAN(L40:M42)</f>
        <v>23.432089936479141</v>
      </c>
      <c r="O40" s="8">
        <v>35.693069458007812</v>
      </c>
      <c r="P40" s="6">
        <f>AVERAGE(O40:O42)</f>
        <v>35.721628824869789</v>
      </c>
      <c r="Q40" s="6">
        <f>P40-N40</f>
        <v>12.289538888390648</v>
      </c>
      <c r="R40" s="6">
        <f>Q40-14.738</f>
        <v>-2.4484611116093511</v>
      </c>
      <c r="S40" s="6">
        <f>2^(-R40)</f>
        <v>5.4583356442255972</v>
      </c>
      <c r="U40" t="s">
        <v>498</v>
      </c>
      <c r="V40" s="8">
        <v>22.472408294677734</v>
      </c>
      <c r="W40" s="8">
        <v>24.361606597900391</v>
      </c>
      <c r="X40" s="7">
        <f>GEOMEAN(V40:W42)</f>
        <v>23.432089936479141</v>
      </c>
      <c r="Y40" s="8">
        <v>34.199676513671875</v>
      </c>
      <c r="Z40" s="6">
        <f>AVERAGE(Y40:Y42)</f>
        <v>34.174306869506836</v>
      </c>
      <c r="AA40" s="6">
        <f>Z40-X40</f>
        <v>10.742216933027695</v>
      </c>
      <c r="AB40" s="6">
        <f>AA40-9.867</f>
        <v>0.87521693302769421</v>
      </c>
      <c r="AC40" s="6">
        <f>2^(-AB40)</f>
        <v>0.54517188457194166</v>
      </c>
      <c r="AE40" t="s">
        <v>498</v>
      </c>
      <c r="AF40" s="8">
        <v>22.472408294677734</v>
      </c>
      <c r="AG40" s="8">
        <v>24.361606597900391</v>
      </c>
      <c r="AH40" s="7">
        <f>GEOMEAN(AF40:AG42)</f>
        <v>23.432089936479141</v>
      </c>
      <c r="AI40" s="8">
        <v>32.538166046142578</v>
      </c>
      <c r="AJ40" s="6">
        <f>AVERAGE(AI40:AI42)</f>
        <v>32.354890187581383</v>
      </c>
      <c r="AK40" s="6">
        <f>AJ40-AH40</f>
        <v>8.9228002511022417</v>
      </c>
      <c r="AL40" s="6">
        <f>AK40-8.463</f>
        <v>0.45980025110224254</v>
      </c>
      <c r="AM40" s="6">
        <f>2^(-AL40)</f>
        <v>0.72708692079115256</v>
      </c>
      <c r="AO40" t="s">
        <v>498</v>
      </c>
      <c r="AP40" s="8">
        <v>22.472408294677734</v>
      </c>
      <c r="AQ40" s="8">
        <v>24.361606597900391</v>
      </c>
      <c r="AR40" s="7">
        <f>GEOMEAN(AP40:AQ42)</f>
        <v>23.432089936479141</v>
      </c>
      <c r="AS40" s="8">
        <v>32.959552764892578</v>
      </c>
      <c r="AT40" s="6">
        <f>AVERAGE(AS40:AS42)</f>
        <v>33.156648000081383</v>
      </c>
      <c r="AU40" s="6">
        <f>AT40-AR40</f>
        <v>9.7245580636022417</v>
      </c>
      <c r="AV40" s="6">
        <f>AU40-9.612</f>
        <v>0.11255806360224163</v>
      </c>
      <c r="AW40" s="6">
        <f>2^(-AV40)</f>
        <v>0.9249465708000707</v>
      </c>
    </row>
    <row r="41" spans="1:49" x14ac:dyDescent="0.2">
      <c r="A41" t="s">
        <v>498</v>
      </c>
      <c r="B41" s="8">
        <v>22.533819198608398</v>
      </c>
      <c r="C41" s="8">
        <v>24.370656967163086</v>
      </c>
      <c r="E41" s="8">
        <v>31.500900268554688</v>
      </c>
      <c r="K41" t="s">
        <v>498</v>
      </c>
      <c r="L41" s="8">
        <v>22.533819198608398</v>
      </c>
      <c r="M41" s="8">
        <v>24.370656967163086</v>
      </c>
      <c r="O41" s="8">
        <v>35.918487548828125</v>
      </c>
      <c r="P41" s="6"/>
      <c r="Q41" s="6"/>
      <c r="R41" s="6"/>
      <c r="S41" s="6"/>
      <c r="U41" t="s">
        <v>498</v>
      </c>
      <c r="V41" s="8">
        <v>22.533819198608398</v>
      </c>
      <c r="W41" s="8">
        <v>24.370656967163086</v>
      </c>
      <c r="Y41" s="8"/>
      <c r="Z41" s="6"/>
      <c r="AA41" s="6"/>
      <c r="AB41" s="6"/>
      <c r="AC41" s="6"/>
      <c r="AE41" t="s">
        <v>498</v>
      </c>
      <c r="AF41" s="8">
        <v>22.533819198608398</v>
      </c>
      <c r="AG41" s="8">
        <v>24.370656967163086</v>
      </c>
      <c r="AI41" s="8">
        <v>32.245071411132812</v>
      </c>
      <c r="AJ41" s="6"/>
      <c r="AK41" s="6"/>
      <c r="AL41" s="6"/>
      <c r="AM41" s="6"/>
      <c r="AO41" t="s">
        <v>498</v>
      </c>
      <c r="AP41" s="8">
        <v>22.533819198608398</v>
      </c>
      <c r="AQ41" s="8">
        <v>24.370656967163086</v>
      </c>
      <c r="AS41" s="8">
        <v>33.106212615966797</v>
      </c>
      <c r="AT41" s="6"/>
      <c r="AU41" s="6"/>
      <c r="AV41" s="6"/>
      <c r="AW41" s="6"/>
    </row>
    <row r="42" spans="1:49" x14ac:dyDescent="0.2">
      <c r="A42" t="s">
        <v>498</v>
      </c>
      <c r="B42" s="8">
        <v>22.453073501586914</v>
      </c>
      <c r="C42" s="8">
        <v>24.520694732666016</v>
      </c>
      <c r="E42" s="8">
        <v>31.993635177612305</v>
      </c>
      <c r="F42" s="9"/>
      <c r="K42" t="s">
        <v>498</v>
      </c>
      <c r="L42" s="8">
        <v>22.453073501586914</v>
      </c>
      <c r="M42" s="8">
        <v>24.520694732666016</v>
      </c>
      <c r="O42" s="8">
        <v>35.553329467773438</v>
      </c>
      <c r="P42" s="9"/>
      <c r="Q42" s="6"/>
      <c r="R42" s="6"/>
      <c r="S42" s="6"/>
      <c r="U42" t="s">
        <v>498</v>
      </c>
      <c r="V42" s="8">
        <v>22.453073501586914</v>
      </c>
      <c r="W42" s="8">
        <v>24.520694732666016</v>
      </c>
      <c r="Y42" s="8">
        <v>34.148937225341797</v>
      </c>
      <c r="Z42" s="9"/>
      <c r="AA42" s="6"/>
      <c r="AB42" s="6"/>
      <c r="AC42" s="6"/>
      <c r="AE42" t="s">
        <v>498</v>
      </c>
      <c r="AF42" s="8">
        <v>22.453073501586914</v>
      </c>
      <c r="AG42" s="8">
        <v>24.520694732666016</v>
      </c>
      <c r="AI42" s="8">
        <v>32.28143310546875</v>
      </c>
      <c r="AJ42" s="9"/>
      <c r="AK42" s="6"/>
      <c r="AL42" s="6"/>
      <c r="AM42" s="6"/>
      <c r="AO42" t="s">
        <v>498</v>
      </c>
      <c r="AP42" s="8">
        <v>22.453073501586914</v>
      </c>
      <c r="AQ42" s="8">
        <v>24.520694732666016</v>
      </c>
      <c r="AS42" s="8">
        <v>33.404178619384766</v>
      </c>
      <c r="AT42" s="9"/>
      <c r="AU42" s="6"/>
      <c r="AV42" s="6"/>
      <c r="AW42" s="6"/>
    </row>
    <row r="43" spans="1:49" x14ac:dyDescent="0.2">
      <c r="A43" t="s">
        <v>498</v>
      </c>
      <c r="B43" s="8">
        <v>22.351665496826172</v>
      </c>
      <c r="C43" s="8">
        <v>24.132591247558594</v>
      </c>
      <c r="D43" s="7">
        <f>GEOMEAN(B43:C45)</f>
        <v>23.25516364158311</v>
      </c>
      <c r="E43" s="8">
        <v>31.883222579956055</v>
      </c>
      <c r="F43" s="6">
        <f>AVERAGE(E43:E45)</f>
        <v>31.902689615885418</v>
      </c>
      <c r="G43" s="6">
        <f>F43-D43</f>
        <v>8.6475259743023081</v>
      </c>
      <c r="H43" s="6">
        <f>G43-7.684</f>
        <v>0.96352597430230791</v>
      </c>
      <c r="I43" s="6">
        <f>2^(-H43)</f>
        <v>0.51280208242952163</v>
      </c>
      <c r="K43" t="s">
        <v>498</v>
      </c>
      <c r="L43" s="8">
        <v>22.351665496826172</v>
      </c>
      <c r="M43" s="8">
        <v>24.132591247558594</v>
      </c>
      <c r="N43" s="7">
        <f>GEOMEAN(L43:M45)</f>
        <v>23.25516364158311</v>
      </c>
      <c r="O43" s="8">
        <v>37.88177490234375</v>
      </c>
      <c r="P43" s="6">
        <f>AVERAGE(O43:O45)</f>
        <v>38.047859191894531</v>
      </c>
      <c r="Q43" s="6">
        <f>P43-N43</f>
        <v>14.792695550311421</v>
      </c>
      <c r="R43" s="6">
        <f>Q43-14.738</f>
        <v>5.4695550311421925E-2</v>
      </c>
      <c r="S43" s="6">
        <f>2^(-R43)</f>
        <v>0.96279759934368891</v>
      </c>
      <c r="U43" t="s">
        <v>498</v>
      </c>
      <c r="V43" s="8">
        <v>22.351665496826172</v>
      </c>
      <c r="W43" s="8">
        <v>24.132591247558594</v>
      </c>
      <c r="X43" s="7">
        <f>GEOMEAN(V43:W45)</f>
        <v>23.25516364158311</v>
      </c>
      <c r="Y43" s="8">
        <v>33.752677917480469</v>
      </c>
      <c r="Z43" s="6">
        <f>AVERAGE(Y43:Y45)</f>
        <v>33.642714182535805</v>
      </c>
      <c r="AA43" s="6">
        <f>Z43-X43</f>
        <v>10.387550540952695</v>
      </c>
      <c r="AB43" s="6">
        <f>AA43-9.867</f>
        <v>0.52055054095269426</v>
      </c>
      <c r="AC43" s="6">
        <f>2^(-AB43)</f>
        <v>0.69710576273304858</v>
      </c>
      <c r="AE43" t="s">
        <v>498</v>
      </c>
      <c r="AF43" s="8">
        <v>22.351665496826172</v>
      </c>
      <c r="AG43" s="8">
        <v>24.132591247558594</v>
      </c>
      <c r="AH43" s="7">
        <f>GEOMEAN(AF43:AG45)</f>
        <v>23.25516364158311</v>
      </c>
      <c r="AI43" s="8">
        <v>30.645444869995117</v>
      </c>
      <c r="AJ43" s="6">
        <f>AVERAGE(AI43:AI45)</f>
        <v>31.541858037312824</v>
      </c>
      <c r="AK43" s="6">
        <f>AJ43-AH43</f>
        <v>8.2866943957297146</v>
      </c>
      <c r="AL43" s="6">
        <f>AK43-8.463</f>
        <v>-0.17630560427028463</v>
      </c>
      <c r="AM43" s="6">
        <f>2^(-AL43)</f>
        <v>1.1299865528456683</v>
      </c>
      <c r="AO43" t="s">
        <v>498</v>
      </c>
      <c r="AP43" s="8">
        <v>22.351665496826172</v>
      </c>
      <c r="AQ43" s="8">
        <v>24.132591247558594</v>
      </c>
      <c r="AR43" s="7">
        <f>GEOMEAN(AP43:AQ45)</f>
        <v>23.25516364158311</v>
      </c>
      <c r="AS43" s="8">
        <v>34.253147125244141</v>
      </c>
      <c r="AT43" s="6">
        <f>AVERAGE(AS43:AS45)</f>
        <v>34.599624633789062</v>
      </c>
      <c r="AU43" s="6">
        <f>AT43-AR43</f>
        <v>11.344460992205953</v>
      </c>
      <c r="AV43" s="6">
        <f>AU43-9.612</f>
        <v>1.7324609922059526</v>
      </c>
      <c r="AW43" s="6">
        <f>2^(-AV43)</f>
        <v>0.30093816953012142</v>
      </c>
    </row>
    <row r="44" spans="1:49" x14ac:dyDescent="0.2">
      <c r="A44" t="s">
        <v>498</v>
      </c>
      <c r="B44" s="8">
        <v>22.449623107910156</v>
      </c>
      <c r="C44" s="8">
        <v>24.125509262084961</v>
      </c>
      <c r="E44" s="8">
        <v>32.056400299072266</v>
      </c>
      <c r="K44" t="s">
        <v>498</v>
      </c>
      <c r="L44" s="8">
        <v>22.449623107910156</v>
      </c>
      <c r="M44" s="8">
        <v>24.125509262084961</v>
      </c>
      <c r="O44" s="8"/>
      <c r="P44" s="6"/>
      <c r="Q44" s="6"/>
      <c r="R44" s="6"/>
      <c r="S44" s="6"/>
      <c r="U44" t="s">
        <v>498</v>
      </c>
      <c r="V44" s="8">
        <v>22.449623107910156</v>
      </c>
      <c r="W44" s="8">
        <v>24.125509262084961</v>
      </c>
      <c r="Y44" s="8">
        <v>33.164100646972656</v>
      </c>
      <c r="Z44" s="6"/>
      <c r="AA44" s="6"/>
      <c r="AB44" s="6"/>
      <c r="AC44" s="6"/>
      <c r="AE44" t="s">
        <v>498</v>
      </c>
      <c r="AF44" s="8">
        <v>22.449623107910156</v>
      </c>
      <c r="AG44" s="8">
        <v>24.125509262084961</v>
      </c>
      <c r="AI44" s="8">
        <v>31.498485565185547</v>
      </c>
      <c r="AJ44" s="6"/>
      <c r="AK44" s="6"/>
      <c r="AL44" s="6"/>
      <c r="AM44" s="6"/>
      <c r="AO44" t="s">
        <v>498</v>
      </c>
      <c r="AP44" s="8">
        <v>22.449623107910156</v>
      </c>
      <c r="AQ44" s="8">
        <v>24.125509262084961</v>
      </c>
      <c r="AS44" s="8">
        <v>34.946102142333984</v>
      </c>
      <c r="AT44" s="6"/>
      <c r="AU44" s="6"/>
      <c r="AV44" s="6"/>
      <c r="AW44" s="6"/>
    </row>
    <row r="45" spans="1:49" x14ac:dyDescent="0.2">
      <c r="A45" t="s">
        <v>498</v>
      </c>
      <c r="B45" s="8">
        <v>22.407852172851562</v>
      </c>
      <c r="C45" s="8">
        <v>24.161104202270508</v>
      </c>
      <c r="E45" s="8">
        <v>31.76844596862793</v>
      </c>
      <c r="F45" s="9"/>
      <c r="K45" t="s">
        <v>498</v>
      </c>
      <c r="L45" s="8">
        <v>22.407852172851562</v>
      </c>
      <c r="M45" s="8">
        <v>24.161104202270508</v>
      </c>
      <c r="O45" s="8">
        <v>38.213943481445312</v>
      </c>
      <c r="P45" s="9"/>
      <c r="Q45" s="6"/>
      <c r="R45" s="6"/>
      <c r="S45" s="6"/>
      <c r="U45" t="s">
        <v>498</v>
      </c>
      <c r="V45" s="8">
        <v>22.407852172851562</v>
      </c>
      <c r="W45" s="8">
        <v>24.161104202270508</v>
      </c>
      <c r="Y45" s="8">
        <v>34.011363983154297</v>
      </c>
      <c r="Z45" s="9"/>
      <c r="AA45" s="6"/>
      <c r="AB45" s="6"/>
      <c r="AC45" s="6"/>
      <c r="AE45" t="s">
        <v>498</v>
      </c>
      <c r="AF45" s="8">
        <v>22.407852172851562</v>
      </c>
      <c r="AG45" s="8">
        <v>24.161104202270508</v>
      </c>
      <c r="AI45" s="8">
        <v>32.481643676757812</v>
      </c>
      <c r="AJ45" s="9"/>
      <c r="AK45" s="6"/>
      <c r="AL45" s="6"/>
      <c r="AM45" s="6"/>
      <c r="AO45" t="s">
        <v>498</v>
      </c>
      <c r="AP45" s="8">
        <v>22.407852172851562</v>
      </c>
      <c r="AQ45" s="8">
        <v>24.161104202270508</v>
      </c>
      <c r="AS45" s="8"/>
      <c r="AT45" s="9"/>
      <c r="AU45" s="6"/>
      <c r="AV45" s="6"/>
      <c r="AW45" s="6"/>
    </row>
    <row r="46" spans="1:49" x14ac:dyDescent="0.2">
      <c r="A46" t="s">
        <v>498</v>
      </c>
      <c r="B46" s="8">
        <v>22.918827056884766</v>
      </c>
      <c r="C46" s="8">
        <v>23.947088241577148</v>
      </c>
      <c r="D46" s="7">
        <f>GEOMEAN(B46:C48)</f>
        <v>23.463380278370028</v>
      </c>
      <c r="E46" s="8">
        <v>31.704582214355469</v>
      </c>
      <c r="F46" s="6">
        <f>AVERAGE(E46:E48)</f>
        <v>32.510629653930664</v>
      </c>
      <c r="G46" s="6">
        <f>F46-D46</f>
        <v>9.0472493755606358</v>
      </c>
      <c r="H46" s="6">
        <f>G46-7.684</f>
        <v>1.3632493755606356</v>
      </c>
      <c r="I46" s="6">
        <f>2^(-H46)</f>
        <v>0.38870582279060217</v>
      </c>
      <c r="K46" t="s">
        <v>498</v>
      </c>
      <c r="L46" s="8">
        <v>22.918827056884766</v>
      </c>
      <c r="M46" s="8">
        <v>23.947088241577148</v>
      </c>
      <c r="N46" s="7">
        <f>GEOMEAN(L46:M48)</f>
        <v>23.463380278370028</v>
      </c>
      <c r="O46" s="8">
        <v>38.537166595458984</v>
      </c>
      <c r="P46" s="6">
        <f>AVERAGE(O46:O48)</f>
        <v>38.979862213134766</v>
      </c>
      <c r="Q46" s="6">
        <f>P46-N46</f>
        <v>15.516481934764737</v>
      </c>
      <c r="R46" s="6">
        <f>Q46-14.738</f>
        <v>0.77848193476473782</v>
      </c>
      <c r="S46" s="6">
        <f>2^(-R46)</f>
        <v>0.58297990692047641</v>
      </c>
      <c r="U46" t="s">
        <v>498</v>
      </c>
      <c r="V46" s="8">
        <v>22.918827056884766</v>
      </c>
      <c r="W46" s="8">
        <v>23.947088241577148</v>
      </c>
      <c r="X46" s="7">
        <f>GEOMEAN(V46:W48)</f>
        <v>23.463380278370028</v>
      </c>
      <c r="Y46" s="8">
        <v>35.833095550537109</v>
      </c>
      <c r="Z46" s="6">
        <f>AVERAGE(Y46:Y48)</f>
        <v>36.166002909342446</v>
      </c>
      <c r="AA46" s="6">
        <f>Z46-X46</f>
        <v>12.702622630972417</v>
      </c>
      <c r="AB46" s="6">
        <f>AA46-9.867</f>
        <v>2.8356226309724164</v>
      </c>
      <c r="AC46" s="6">
        <f>2^(-AB46)</f>
        <v>0.1400852894105635</v>
      </c>
      <c r="AE46" t="s">
        <v>498</v>
      </c>
      <c r="AF46" s="8">
        <v>22.918827056884766</v>
      </c>
      <c r="AG46" s="8">
        <v>23.947088241577148</v>
      </c>
      <c r="AH46" s="7">
        <f>GEOMEAN(AF46:AG48)</f>
        <v>23.463380278370028</v>
      </c>
      <c r="AI46" s="8">
        <v>24.639881134033203</v>
      </c>
      <c r="AJ46" s="6">
        <f>AVERAGE(AI46:AI48)</f>
        <v>25.186691919962566</v>
      </c>
      <c r="AK46" s="6">
        <f>AJ46-AH46</f>
        <v>1.723311641592538</v>
      </c>
      <c r="AL46" s="6">
        <f>AK46-8.463</f>
        <v>-6.7396883584074612</v>
      </c>
      <c r="AM46" s="6">
        <f>2^(-AL46)</f>
        <v>106.8681662276333</v>
      </c>
      <c r="AO46" t="s">
        <v>498</v>
      </c>
      <c r="AP46" s="8">
        <v>22.918827056884766</v>
      </c>
      <c r="AQ46" s="8">
        <v>23.947088241577148</v>
      </c>
      <c r="AR46" s="7">
        <f>GEOMEAN(AP46:AQ48)</f>
        <v>23.463380278370028</v>
      </c>
      <c r="AS46" s="8">
        <v>34.569503784179688</v>
      </c>
      <c r="AT46" s="6">
        <f>AVERAGE(AS46:AS48)</f>
        <v>34.806018829345703</v>
      </c>
      <c r="AU46" s="6">
        <f>AT46-AR46</f>
        <v>11.342638550975675</v>
      </c>
      <c r="AV46" s="6">
        <f>AU46-9.612</f>
        <v>1.7306385509756748</v>
      </c>
      <c r="AW46" s="6">
        <f>2^(-AV46)</f>
        <v>0.30131856085316699</v>
      </c>
    </row>
    <row r="47" spans="1:49" x14ac:dyDescent="0.2">
      <c r="A47" t="s">
        <v>498</v>
      </c>
      <c r="B47" s="8">
        <v>22.8233642578125</v>
      </c>
      <c r="C47" s="8">
        <v>23.931850433349609</v>
      </c>
      <c r="E47" s="8">
        <v>33.316677093505859</v>
      </c>
      <c r="K47" t="s">
        <v>498</v>
      </c>
      <c r="L47" s="8">
        <v>22.8233642578125</v>
      </c>
      <c r="M47" s="8">
        <v>23.931850433349609</v>
      </c>
      <c r="O47" s="8">
        <v>39.020442962646484</v>
      </c>
      <c r="P47" s="6"/>
      <c r="Q47" s="6"/>
      <c r="R47" s="6"/>
      <c r="S47" s="6"/>
      <c r="U47" t="s">
        <v>498</v>
      </c>
      <c r="V47" s="8">
        <v>22.8233642578125</v>
      </c>
      <c r="W47" s="8">
        <v>23.931850433349609</v>
      </c>
      <c r="Y47" s="8">
        <v>35.623920440673828</v>
      </c>
      <c r="Z47" s="6"/>
      <c r="AA47" s="6"/>
      <c r="AB47" s="6"/>
      <c r="AC47" s="6"/>
      <c r="AE47" t="s">
        <v>498</v>
      </c>
      <c r="AF47" s="8">
        <v>22.8233642578125</v>
      </c>
      <c r="AG47" s="8">
        <v>23.931850433349609</v>
      </c>
      <c r="AI47" s="8">
        <v>26.103519439697266</v>
      </c>
      <c r="AJ47" s="6"/>
      <c r="AK47" s="6"/>
      <c r="AL47" s="6"/>
      <c r="AM47" s="6"/>
      <c r="AO47" t="s">
        <v>498</v>
      </c>
      <c r="AP47" s="8">
        <v>22.8233642578125</v>
      </c>
      <c r="AQ47" s="8">
        <v>23.931850433349609</v>
      </c>
      <c r="AS47" s="8">
        <v>35.042533874511719</v>
      </c>
      <c r="AT47" s="6"/>
      <c r="AU47" s="6"/>
      <c r="AV47" s="6"/>
      <c r="AW47" s="6"/>
    </row>
    <row r="48" spans="1:49" x14ac:dyDescent="0.2">
      <c r="A48" t="s">
        <v>498</v>
      </c>
      <c r="B48" s="8">
        <v>23.218603134155273</v>
      </c>
      <c r="C48" s="8">
        <v>23.972114562988281</v>
      </c>
      <c r="E48"/>
      <c r="F48" s="9"/>
      <c r="K48" t="s">
        <v>498</v>
      </c>
      <c r="L48" s="8">
        <v>23.218603134155273</v>
      </c>
      <c r="M48" s="8">
        <v>23.972114562988281</v>
      </c>
      <c r="O48" s="8">
        <v>39.381977081298828</v>
      </c>
      <c r="P48" s="9"/>
      <c r="Q48" s="6"/>
      <c r="R48" s="6"/>
      <c r="S48" s="6"/>
      <c r="U48" t="s">
        <v>498</v>
      </c>
      <c r="V48" s="8">
        <v>23.218603134155273</v>
      </c>
      <c r="W48" s="8">
        <v>23.972114562988281</v>
      </c>
      <c r="Y48" s="8">
        <v>37.040992736816406</v>
      </c>
      <c r="Z48" s="9"/>
      <c r="AA48" s="6"/>
      <c r="AB48" s="6"/>
      <c r="AC48" s="6"/>
      <c r="AE48" t="s">
        <v>498</v>
      </c>
      <c r="AF48" s="8">
        <v>23.218603134155273</v>
      </c>
      <c r="AG48" s="8">
        <v>23.972114562988281</v>
      </c>
      <c r="AI48" s="8">
        <v>24.816675186157227</v>
      </c>
      <c r="AJ48" s="9"/>
      <c r="AK48" s="6"/>
      <c r="AL48" s="6"/>
      <c r="AM48" s="6"/>
      <c r="AO48" t="s">
        <v>498</v>
      </c>
      <c r="AP48" s="8">
        <v>23.218603134155273</v>
      </c>
      <c r="AQ48" s="8">
        <v>23.972114562988281</v>
      </c>
      <c r="AS48" s="8"/>
      <c r="AT48" s="9"/>
      <c r="AU48" s="6"/>
      <c r="AV48" s="6"/>
      <c r="AW48" s="6"/>
    </row>
    <row r="49" spans="1:49" x14ac:dyDescent="0.2">
      <c r="A49" t="s">
        <v>498</v>
      </c>
      <c r="B49" s="8">
        <v>22.668773651123047</v>
      </c>
      <c r="C49" s="8">
        <v>24.792928695678711</v>
      </c>
      <c r="D49" s="7">
        <f>GEOMEAN(B49:C51)</f>
        <v>23.73930003654846</v>
      </c>
      <c r="E49" s="8">
        <v>30.867460250854492</v>
      </c>
      <c r="F49" s="6">
        <f>AVERAGE(E49:E51)</f>
        <v>31.131919860839844</v>
      </c>
      <c r="G49" s="6">
        <f>F49-D49</f>
        <v>7.3926198242913834</v>
      </c>
      <c r="H49" s="6">
        <f>G49-7.684</f>
        <v>-0.29138017570861674</v>
      </c>
      <c r="I49" s="6">
        <f>2^(-H49)</f>
        <v>1.2238104943957882</v>
      </c>
      <c r="K49" t="s">
        <v>498</v>
      </c>
      <c r="L49" s="8">
        <v>22.668773651123047</v>
      </c>
      <c r="M49" s="8">
        <v>24.792928695678711</v>
      </c>
      <c r="N49" s="7">
        <f>GEOMEAN(L49:M51)</f>
        <v>23.73930003654846</v>
      </c>
      <c r="O49" s="8">
        <v>39.340713500976562</v>
      </c>
      <c r="P49" s="6">
        <f>AVERAGE(O49:O51)</f>
        <v>37.461996714274086</v>
      </c>
      <c r="Q49" s="6">
        <f>P49-N49</f>
        <v>13.722696677725626</v>
      </c>
      <c r="R49" s="6">
        <f>Q49-14.738</f>
        <v>-1.0153033222743737</v>
      </c>
      <c r="S49" s="6">
        <f>2^(-R49)</f>
        <v>2.0213278263711159</v>
      </c>
      <c r="U49" t="s">
        <v>498</v>
      </c>
      <c r="V49" s="8">
        <v>22.668773651123047</v>
      </c>
      <c r="W49" s="8">
        <v>24.792928695678711</v>
      </c>
      <c r="X49" s="7">
        <f>GEOMEAN(V49:W51)</f>
        <v>23.73930003654846</v>
      </c>
      <c r="Y49" s="8">
        <v>33.308570861816406</v>
      </c>
      <c r="Z49" s="6">
        <f>AVERAGE(Y49:Y51)</f>
        <v>33.652448018391929</v>
      </c>
      <c r="AA49" s="6">
        <f>Z49-X49</f>
        <v>9.9131479818434691</v>
      </c>
      <c r="AB49" s="6">
        <f>AA49-9.867</f>
        <v>4.6147981843468244E-2</v>
      </c>
      <c r="AC49" s="6">
        <f>2^(-AB49)</f>
        <v>0.96851884005709843</v>
      </c>
      <c r="AE49" t="s">
        <v>498</v>
      </c>
      <c r="AF49" s="8">
        <v>22.668773651123047</v>
      </c>
      <c r="AG49" s="8">
        <v>24.792928695678711</v>
      </c>
      <c r="AH49" s="7">
        <f>GEOMEAN(AF49:AG51)</f>
        <v>23.73930003654846</v>
      </c>
      <c r="AI49" s="8">
        <v>29.113857269287109</v>
      </c>
      <c r="AJ49" s="6">
        <f>AVERAGE(AI49:AI51)</f>
        <v>29.036672592163086</v>
      </c>
      <c r="AK49" s="6">
        <f>AJ49-AH49</f>
        <v>5.2973725556146256</v>
      </c>
      <c r="AL49" s="6">
        <f>AK49-8.463</f>
        <v>-3.1656274443853736</v>
      </c>
      <c r="AM49" s="6">
        <f>2^(-AL49)</f>
        <v>8.973230335047651</v>
      </c>
      <c r="AO49" t="s">
        <v>498</v>
      </c>
      <c r="AP49" s="8">
        <v>22.668773651123047</v>
      </c>
      <c r="AQ49" s="8">
        <v>24.792928695678711</v>
      </c>
      <c r="AR49" s="7">
        <f>GEOMEAN(AP49:AQ51)</f>
        <v>23.73930003654846</v>
      </c>
      <c r="AS49" s="8">
        <v>33.424106597900391</v>
      </c>
      <c r="AT49" s="6">
        <f>AVERAGE(AS49:AS51)</f>
        <v>33.423076629638672</v>
      </c>
      <c r="AU49" s="6">
        <f>AT49-AR49</f>
        <v>9.6837765930902115</v>
      </c>
      <c r="AV49" s="6">
        <f>AU49-9.612</f>
        <v>7.1776593090211449E-2</v>
      </c>
      <c r="AW49" s="6">
        <f>2^(-AV49)</f>
        <v>0.95146560305490835</v>
      </c>
    </row>
    <row r="50" spans="1:49" x14ac:dyDescent="0.2">
      <c r="A50" t="s">
        <v>498</v>
      </c>
      <c r="B50" s="8">
        <v>22.765769958496094</v>
      </c>
      <c r="C50" s="8">
        <v>24.725349426269531</v>
      </c>
      <c r="E50" s="8">
        <v>31.3929443359375</v>
      </c>
      <c r="K50" t="s">
        <v>498</v>
      </c>
      <c r="L50" s="8">
        <v>22.765769958496094</v>
      </c>
      <c r="M50" s="8">
        <v>24.725349426269531</v>
      </c>
      <c r="O50" s="8">
        <v>36.367862701416016</v>
      </c>
      <c r="P50" s="6"/>
      <c r="Q50" s="6"/>
      <c r="R50" s="6"/>
      <c r="S50" s="6"/>
      <c r="U50" t="s">
        <v>498</v>
      </c>
      <c r="V50" s="8">
        <v>22.765769958496094</v>
      </c>
      <c r="W50" s="8">
        <v>24.725349426269531</v>
      </c>
      <c r="Y50" s="8">
        <v>32.846519470214844</v>
      </c>
      <c r="Z50" s="6"/>
      <c r="AA50" s="6"/>
      <c r="AB50" s="6"/>
      <c r="AC50" s="6"/>
      <c r="AE50" t="s">
        <v>498</v>
      </c>
      <c r="AF50" s="8">
        <v>22.765769958496094</v>
      </c>
      <c r="AG50" s="8">
        <v>24.725349426269531</v>
      </c>
      <c r="AI50" s="8">
        <v>28.975515365600586</v>
      </c>
      <c r="AJ50" s="6"/>
      <c r="AK50" s="6"/>
      <c r="AL50" s="6"/>
      <c r="AM50" s="6"/>
      <c r="AO50" t="s">
        <v>498</v>
      </c>
      <c r="AP50" s="8">
        <v>22.765769958496094</v>
      </c>
      <c r="AQ50" s="8">
        <v>24.725349426269531</v>
      </c>
      <c r="AS50" s="8"/>
      <c r="AT50" s="6"/>
      <c r="AU50" s="6"/>
      <c r="AV50" s="6"/>
      <c r="AW50" s="6"/>
    </row>
    <row r="51" spans="1:49" x14ac:dyDescent="0.2">
      <c r="A51" t="s">
        <v>498</v>
      </c>
      <c r="B51" s="8">
        <v>22.721830368041992</v>
      </c>
      <c r="C51" s="8">
        <v>24.899091720581055</v>
      </c>
      <c r="E51" s="8">
        <v>31.135354995727539</v>
      </c>
      <c r="F51" s="9"/>
      <c r="K51" t="s">
        <v>498</v>
      </c>
      <c r="L51" s="8">
        <v>22.721830368041992</v>
      </c>
      <c r="M51" s="8">
        <v>24.899091720581055</v>
      </c>
      <c r="O51" s="8">
        <v>36.677413940429688</v>
      </c>
      <c r="P51" s="9"/>
      <c r="Q51" s="6"/>
      <c r="R51" s="6"/>
      <c r="S51" s="6"/>
      <c r="U51" t="s">
        <v>498</v>
      </c>
      <c r="V51" s="8">
        <v>22.721830368041992</v>
      </c>
      <c r="W51" s="8">
        <v>24.899091720581055</v>
      </c>
      <c r="Y51" s="8">
        <v>34.802253723144531</v>
      </c>
      <c r="Z51" s="9"/>
      <c r="AA51" s="6"/>
      <c r="AB51" s="6"/>
      <c r="AC51" s="6"/>
      <c r="AE51" t="s">
        <v>498</v>
      </c>
      <c r="AF51" s="8">
        <v>22.721830368041992</v>
      </c>
      <c r="AG51" s="8">
        <v>24.899091720581055</v>
      </c>
      <c r="AI51" s="8">
        <v>29.020645141601562</v>
      </c>
      <c r="AJ51" s="9"/>
      <c r="AK51" s="6"/>
      <c r="AL51" s="6"/>
      <c r="AM51" s="6"/>
      <c r="AO51" t="s">
        <v>498</v>
      </c>
      <c r="AP51" s="8">
        <v>22.721830368041992</v>
      </c>
      <c r="AQ51" s="8">
        <v>24.899091720581055</v>
      </c>
      <c r="AS51" s="8">
        <v>33.422046661376953</v>
      </c>
      <c r="AT51" s="9"/>
      <c r="AU51" s="6"/>
      <c r="AV51" s="6"/>
      <c r="AW51" s="6"/>
    </row>
    <row r="52" spans="1:49" x14ac:dyDescent="0.2">
      <c r="A52" t="s">
        <v>498</v>
      </c>
      <c r="B52" s="8">
        <v>22.347211837768555</v>
      </c>
      <c r="C52" s="8">
        <v>24.156585693359375</v>
      </c>
      <c r="D52" s="7">
        <f>GEOMEAN(B52:C54)</f>
        <v>23.167692488234788</v>
      </c>
      <c r="E52" s="8">
        <v>32.275363922119141</v>
      </c>
      <c r="F52" s="6">
        <f>AVERAGE(E52:E54)</f>
        <v>32.039440155029297</v>
      </c>
      <c r="G52" s="6">
        <f>F52-D52</f>
        <v>8.8717476667945085</v>
      </c>
      <c r="H52" s="6">
        <f>G52-7.684</f>
        <v>1.1877476667945084</v>
      </c>
      <c r="I52" s="6">
        <f>2^(-H52)</f>
        <v>0.43898767281237377</v>
      </c>
      <c r="K52" t="s">
        <v>498</v>
      </c>
      <c r="L52" s="8">
        <v>22.347211837768555</v>
      </c>
      <c r="M52" s="8">
        <v>24.156585693359375</v>
      </c>
      <c r="N52" s="7">
        <f>GEOMEAN(L52:M54)</f>
        <v>23.167692488234788</v>
      </c>
      <c r="O52" s="8">
        <v>36.348930358886719</v>
      </c>
      <c r="P52" s="6">
        <f>AVERAGE(O52:O54)</f>
        <v>37.953456878662109</v>
      </c>
      <c r="Q52" s="6">
        <f>P52-N52</f>
        <v>14.785764390427321</v>
      </c>
      <c r="R52" s="6">
        <f>Q52-14.738</f>
        <v>4.7764390427321501E-2</v>
      </c>
      <c r="S52" s="6">
        <f>2^(-R52)</f>
        <v>0.96743431045299721</v>
      </c>
      <c r="U52" t="s">
        <v>498</v>
      </c>
      <c r="V52" s="8">
        <v>22.347211837768555</v>
      </c>
      <c r="W52" s="8">
        <v>24.156585693359375</v>
      </c>
      <c r="X52" s="7">
        <f>GEOMEAN(V52:W54)</f>
        <v>23.167692488234788</v>
      </c>
      <c r="Y52" s="8">
        <v>34.324081420898438</v>
      </c>
      <c r="Z52" s="6">
        <f>AVERAGE(Y52:Y54)</f>
        <v>34.989377339680992</v>
      </c>
      <c r="AA52" s="6">
        <f>Z52-X52</f>
        <v>11.821684851446204</v>
      </c>
      <c r="AB52" s="6">
        <f>AA52-9.867</f>
        <v>1.9546848514462027</v>
      </c>
      <c r="AC52" s="6">
        <f>2^(-AB52)</f>
        <v>0.25797714231512181</v>
      </c>
      <c r="AE52" t="s">
        <v>498</v>
      </c>
      <c r="AF52" s="8">
        <v>22.347211837768555</v>
      </c>
      <c r="AG52" s="8">
        <v>24.156585693359375</v>
      </c>
      <c r="AH52" s="7">
        <f>GEOMEAN(AF52:AG54)</f>
        <v>23.167692488234788</v>
      </c>
      <c r="AI52" s="8"/>
      <c r="AJ52" s="6">
        <f>AVERAGE(AI52:AI54)</f>
        <v>33.271198272705078</v>
      </c>
      <c r="AK52" s="6">
        <f>AJ52-AH52</f>
        <v>10.10350578447029</v>
      </c>
      <c r="AL52" s="6">
        <f>AK52-8.463</f>
        <v>1.6405057844702906</v>
      </c>
      <c r="AM52" s="6">
        <f>2^(-AL52)</f>
        <v>0.32074400725552893</v>
      </c>
      <c r="AO52" t="s">
        <v>498</v>
      </c>
      <c r="AP52" s="8">
        <v>22.347211837768555</v>
      </c>
      <c r="AQ52" s="8">
        <v>24.156585693359375</v>
      </c>
      <c r="AR52" s="7">
        <f>GEOMEAN(AP52:AQ54)</f>
        <v>23.167692488234788</v>
      </c>
      <c r="AS52" s="8">
        <v>33.146060943603516</v>
      </c>
      <c r="AT52" s="6">
        <f>AVERAGE(AS52:AS54)</f>
        <v>33.240233103434242</v>
      </c>
      <c r="AU52" s="6">
        <f>AT52-AR52</f>
        <v>10.072540615199454</v>
      </c>
      <c r="AV52" s="6">
        <f>AU52-9.612</f>
        <v>0.460540615199454</v>
      </c>
      <c r="AW52" s="6">
        <f>2^(-AV52)</f>
        <v>0.72671388911431734</v>
      </c>
    </row>
    <row r="53" spans="1:49" x14ac:dyDescent="0.2">
      <c r="A53" t="s">
        <v>498</v>
      </c>
      <c r="B53" s="8">
        <v>22.060150146484375</v>
      </c>
      <c r="C53" s="8">
        <v>24.149110794067383</v>
      </c>
      <c r="E53" s="8">
        <v>31.937240600585938</v>
      </c>
      <c r="K53" t="s">
        <v>498</v>
      </c>
      <c r="L53" s="8">
        <v>22.060150146484375</v>
      </c>
      <c r="M53" s="8">
        <v>24.149110794067383</v>
      </c>
      <c r="O53" s="8">
        <v>37.633831024169922</v>
      </c>
      <c r="P53" s="6"/>
      <c r="Q53" s="6"/>
      <c r="R53" s="6"/>
      <c r="S53" s="6"/>
      <c r="U53" t="s">
        <v>498</v>
      </c>
      <c r="V53" s="8">
        <v>22.060150146484375</v>
      </c>
      <c r="W53" s="8">
        <v>24.149110794067383</v>
      </c>
      <c r="Y53" s="8">
        <v>34.804027557373047</v>
      </c>
      <c r="Z53" s="6"/>
      <c r="AA53" s="6"/>
      <c r="AB53" s="6"/>
      <c r="AC53" s="6"/>
      <c r="AE53" t="s">
        <v>498</v>
      </c>
      <c r="AF53" s="8">
        <v>22.060150146484375</v>
      </c>
      <c r="AG53" s="8">
        <v>24.149110794067383</v>
      </c>
      <c r="AI53" s="8">
        <v>33.347068786621094</v>
      </c>
      <c r="AJ53" s="6"/>
      <c r="AK53" s="6"/>
      <c r="AL53" s="6"/>
      <c r="AM53" s="6"/>
      <c r="AO53" t="s">
        <v>498</v>
      </c>
      <c r="AP53" s="8">
        <v>22.060150146484375</v>
      </c>
      <c r="AQ53" s="8">
        <v>24.149110794067383</v>
      </c>
      <c r="AS53" s="8">
        <v>33.236122131347656</v>
      </c>
      <c r="AT53" s="6"/>
      <c r="AU53" s="6"/>
      <c r="AV53" s="6"/>
      <c r="AW53" s="6"/>
    </row>
    <row r="54" spans="1:49" x14ac:dyDescent="0.2">
      <c r="A54" t="s">
        <v>498</v>
      </c>
      <c r="B54" s="8">
        <v>22.338962554931641</v>
      </c>
      <c r="C54" s="8">
        <v>24.069395065307617</v>
      </c>
      <c r="E54" s="8">
        <v>31.905715942382812</v>
      </c>
      <c r="F54" s="9"/>
      <c r="K54" t="s">
        <v>498</v>
      </c>
      <c r="L54" s="8">
        <v>22.338962554931641</v>
      </c>
      <c r="M54" s="8">
        <v>24.069395065307617</v>
      </c>
      <c r="O54" s="8">
        <v>39.877609252929688</v>
      </c>
      <c r="P54" s="9"/>
      <c r="Q54" s="6"/>
      <c r="R54" s="6"/>
      <c r="S54" s="6"/>
      <c r="U54" t="s">
        <v>498</v>
      </c>
      <c r="V54" s="8">
        <v>22.338962554931641</v>
      </c>
      <c r="W54" s="8">
        <v>24.069395065307617</v>
      </c>
      <c r="Y54" s="8">
        <v>35.840023040771484</v>
      </c>
      <c r="Z54" s="9"/>
      <c r="AA54" s="6"/>
      <c r="AB54" s="6"/>
      <c r="AC54" s="6"/>
      <c r="AE54" t="s">
        <v>498</v>
      </c>
      <c r="AF54" s="8">
        <v>22.338962554931641</v>
      </c>
      <c r="AG54" s="8">
        <v>24.069395065307617</v>
      </c>
      <c r="AI54" s="8">
        <v>33.195327758789062</v>
      </c>
      <c r="AJ54" s="9"/>
      <c r="AK54" s="6"/>
      <c r="AL54" s="6"/>
      <c r="AM54" s="6"/>
      <c r="AO54" t="s">
        <v>498</v>
      </c>
      <c r="AP54" s="8">
        <v>22.338962554931641</v>
      </c>
      <c r="AQ54" s="8">
        <v>24.069395065307617</v>
      </c>
      <c r="AS54" s="8">
        <v>33.338516235351562</v>
      </c>
      <c r="AT54" s="9"/>
      <c r="AU54" s="6"/>
      <c r="AV54" s="6"/>
      <c r="AW54" s="6"/>
    </row>
    <row r="55" spans="1:49" x14ac:dyDescent="0.2">
      <c r="A55" t="s">
        <v>498</v>
      </c>
      <c r="B55" s="8">
        <v>22.735355377197266</v>
      </c>
      <c r="C55" s="8">
        <v>24.265886306762695</v>
      </c>
      <c r="D55" s="7">
        <f>GEOMEAN(B55:C57)</f>
        <v>23.496487264788041</v>
      </c>
      <c r="E55" s="8">
        <v>31.879749298095703</v>
      </c>
      <c r="F55" s="6">
        <f>AVERAGE(E55:E57)</f>
        <v>31.988079071044922</v>
      </c>
      <c r="G55" s="6">
        <f>F55-D55</f>
        <v>8.4915918062568814</v>
      </c>
      <c r="H55" s="6">
        <f>G55-7.684</f>
        <v>0.80759180625688121</v>
      </c>
      <c r="I55" s="6">
        <f>2^(-H55)</f>
        <v>0.57133475306543668</v>
      </c>
      <c r="K55" t="s">
        <v>498</v>
      </c>
      <c r="L55" s="8">
        <v>22.735355377197266</v>
      </c>
      <c r="M55" s="8">
        <v>24.265886306762695</v>
      </c>
      <c r="N55" s="7">
        <f>GEOMEAN(L55:M57)</f>
        <v>23.496487264788041</v>
      </c>
      <c r="O55" s="8">
        <v>37.947246551513672</v>
      </c>
      <c r="P55" s="6">
        <f>AVERAGE(O55:O57)</f>
        <v>37.995063781738281</v>
      </c>
      <c r="Q55" s="6">
        <f>P55-N55</f>
        <v>14.498576516950241</v>
      </c>
      <c r="R55" s="6">
        <f>Q55-14.738</f>
        <v>-0.2394234830497588</v>
      </c>
      <c r="S55" s="6">
        <f>2^(-R55)</f>
        <v>1.1805208179378794</v>
      </c>
      <c r="U55" t="s">
        <v>498</v>
      </c>
      <c r="V55" s="8">
        <v>22.735355377197266</v>
      </c>
      <c r="W55" s="8">
        <v>24.265886306762695</v>
      </c>
      <c r="X55" s="7">
        <f>GEOMEAN(V55:W57)</f>
        <v>23.496487264788041</v>
      </c>
      <c r="Y55" s="8">
        <v>34.243446350097656</v>
      </c>
      <c r="Z55" s="6">
        <f>AVERAGE(Y55:Y57)</f>
        <v>34.398980458577476</v>
      </c>
      <c r="AA55" s="6">
        <f>Z55-X55</f>
        <v>10.902493193789436</v>
      </c>
      <c r="AB55" s="6">
        <f>AA55-9.867</f>
        <v>1.0354931937894349</v>
      </c>
      <c r="AC55" s="6">
        <f>2^(-AB55)</f>
        <v>0.48784907780046294</v>
      </c>
      <c r="AE55" t="s">
        <v>498</v>
      </c>
      <c r="AF55" s="8">
        <v>22.735355377197266</v>
      </c>
      <c r="AG55" s="8">
        <v>24.265886306762695</v>
      </c>
      <c r="AH55" s="7">
        <f>GEOMEAN(AF55:AG57)</f>
        <v>23.496487264788041</v>
      </c>
      <c r="AI55" s="8"/>
      <c r="AJ55" s="6">
        <f>AVERAGE(AI55:AI57)</f>
        <v>31.147923469543457</v>
      </c>
      <c r="AK55" s="6">
        <f>AJ55-AH55</f>
        <v>7.6514362047554165</v>
      </c>
      <c r="AL55" s="6">
        <f>AK55-8.463</f>
        <v>-0.81156379524458266</v>
      </c>
      <c r="AM55" s="6">
        <f>2^(-AL55)</f>
        <v>1.7551128494268935</v>
      </c>
      <c r="AO55" t="s">
        <v>498</v>
      </c>
      <c r="AP55" s="8">
        <v>22.735355377197266</v>
      </c>
      <c r="AQ55" s="8">
        <v>24.265886306762695</v>
      </c>
      <c r="AR55" s="7">
        <f>GEOMEAN(AP55:AQ57)</f>
        <v>23.496487264788041</v>
      </c>
      <c r="AS55" s="8">
        <v>34.992359161376953</v>
      </c>
      <c r="AT55" s="6">
        <f>AVERAGE(AS55:AS57)</f>
        <v>34.591374715169273</v>
      </c>
      <c r="AU55" s="6">
        <f>AT55-AR55</f>
        <v>11.094887450381233</v>
      </c>
      <c r="AV55" s="6">
        <f>AU55-9.612</f>
        <v>1.4828874503812326</v>
      </c>
      <c r="AW55" s="6">
        <f>2^(-AV55)</f>
        <v>0.35777203994851819</v>
      </c>
    </row>
    <row r="56" spans="1:49" x14ac:dyDescent="0.2">
      <c r="A56" t="s">
        <v>498</v>
      </c>
      <c r="B56" s="8">
        <v>22.719989776611328</v>
      </c>
      <c r="C56" s="8">
        <v>24.230184555053711</v>
      </c>
      <c r="E56" s="8">
        <v>32.270362854003906</v>
      </c>
      <c r="K56" t="s">
        <v>498</v>
      </c>
      <c r="L56" s="8">
        <v>22.719989776611328</v>
      </c>
      <c r="M56" s="8">
        <v>24.230184555053711</v>
      </c>
      <c r="O56" s="8">
        <v>37.992729187011719</v>
      </c>
      <c r="P56" s="6"/>
      <c r="Q56" s="6"/>
      <c r="R56" s="6"/>
      <c r="S56" s="6"/>
      <c r="U56" t="s">
        <v>498</v>
      </c>
      <c r="V56" s="8">
        <v>22.719989776611328</v>
      </c>
      <c r="W56" s="8">
        <v>24.230184555053711</v>
      </c>
      <c r="Y56" s="8">
        <v>34.727306365966797</v>
      </c>
      <c r="Z56" s="6"/>
      <c r="AA56" s="6"/>
      <c r="AB56" s="6"/>
      <c r="AC56" s="6"/>
      <c r="AE56" t="s">
        <v>498</v>
      </c>
      <c r="AF56" s="8">
        <v>22.719989776611328</v>
      </c>
      <c r="AG56" s="8">
        <v>24.230184555053711</v>
      </c>
      <c r="AI56" s="8">
        <v>30.967187881469727</v>
      </c>
      <c r="AJ56" s="6"/>
      <c r="AK56" s="6"/>
      <c r="AL56" s="6"/>
      <c r="AM56" s="6"/>
      <c r="AO56" t="s">
        <v>498</v>
      </c>
      <c r="AP56" s="8">
        <v>22.719989776611328</v>
      </c>
      <c r="AQ56" s="8">
        <v>24.230184555053711</v>
      </c>
      <c r="AS56" s="8">
        <v>34.175750732421875</v>
      </c>
      <c r="AT56" s="6"/>
      <c r="AU56" s="6"/>
      <c r="AV56" s="6"/>
      <c r="AW56" s="6"/>
    </row>
    <row r="57" spans="1:49" x14ac:dyDescent="0.2">
      <c r="A57" t="s">
        <v>498</v>
      </c>
      <c r="B57" s="8">
        <v>22.762228012084961</v>
      </c>
      <c r="C57" s="8">
        <v>24.341094970703125</v>
      </c>
      <c r="E57" s="8">
        <v>31.814125061035156</v>
      </c>
      <c r="F57" s="9"/>
      <c r="K57" t="s">
        <v>498</v>
      </c>
      <c r="L57" s="8">
        <v>22.762228012084961</v>
      </c>
      <c r="M57" s="8">
        <v>24.341094970703125</v>
      </c>
      <c r="O57" s="8">
        <v>38.045215606689453</v>
      </c>
      <c r="P57" s="9"/>
      <c r="Q57" s="6"/>
      <c r="R57" s="6"/>
      <c r="S57" s="6"/>
      <c r="U57" t="s">
        <v>498</v>
      </c>
      <c r="V57" s="8">
        <v>22.762228012084961</v>
      </c>
      <c r="W57" s="8">
        <v>24.341094970703125</v>
      </c>
      <c r="Y57" s="8">
        <v>34.226188659667969</v>
      </c>
      <c r="Z57" s="9"/>
      <c r="AA57" s="6"/>
      <c r="AB57" s="6"/>
      <c r="AC57" s="6"/>
      <c r="AE57" t="s">
        <v>498</v>
      </c>
      <c r="AF57" s="8">
        <v>22.762228012084961</v>
      </c>
      <c r="AG57" s="8">
        <v>24.341094970703125</v>
      </c>
      <c r="AI57" s="8">
        <v>31.328659057617188</v>
      </c>
      <c r="AJ57" s="9"/>
      <c r="AK57" s="6"/>
      <c r="AL57" s="6"/>
      <c r="AM57" s="6"/>
      <c r="AO57" t="s">
        <v>498</v>
      </c>
      <c r="AP57" s="8">
        <v>22.762228012084961</v>
      </c>
      <c r="AQ57" s="8">
        <v>24.341094970703125</v>
      </c>
      <c r="AS57" s="8">
        <v>34.606014251708984</v>
      </c>
      <c r="AT57" s="9"/>
      <c r="AU57" s="6"/>
      <c r="AV57" s="6"/>
      <c r="AW57" s="6"/>
    </row>
    <row r="58" spans="1:49" x14ac:dyDescent="0.2">
      <c r="A58" t="s">
        <v>498</v>
      </c>
      <c r="B58" s="8">
        <v>22.182254791259766</v>
      </c>
      <c r="C58" s="8">
        <v>24.277795791625977</v>
      </c>
      <c r="D58" s="7">
        <f>GEOMEAN(B58:C60)</f>
        <v>23.297692789889002</v>
      </c>
      <c r="E58" s="8">
        <v>32.008018493652344</v>
      </c>
      <c r="F58" s="6">
        <f>AVERAGE(E58:E60)</f>
        <v>32.020700454711914</v>
      </c>
      <c r="G58" s="6">
        <f>F58-D58</f>
        <v>8.7230076648229122</v>
      </c>
      <c r="H58" s="6">
        <f>G58-7.684</f>
        <v>1.0390076648229121</v>
      </c>
      <c r="I58" s="6">
        <f>2^(-H58)</f>
        <v>0.48666210150931449</v>
      </c>
      <c r="K58" t="s">
        <v>498</v>
      </c>
      <c r="L58" s="8">
        <v>22.182254791259766</v>
      </c>
      <c r="M58" s="8">
        <v>24.277795791625977</v>
      </c>
      <c r="N58" s="7">
        <f>GEOMEAN(L58:M60)</f>
        <v>23.297692789889002</v>
      </c>
      <c r="O58"/>
      <c r="P58" s="6">
        <f>AVERAGE(O58:O60)</f>
        <v>39.067142486572266</v>
      </c>
      <c r="Q58" s="6">
        <f>P58-N58</f>
        <v>15.769449696683264</v>
      </c>
      <c r="R58" s="6">
        <f>Q58-14.738</f>
        <v>1.0314496966832642</v>
      </c>
      <c r="S58" s="6">
        <f>2^(-R58)</f>
        <v>0.48921830915341347</v>
      </c>
      <c r="U58" t="s">
        <v>498</v>
      </c>
      <c r="V58" s="8">
        <v>22.182254791259766</v>
      </c>
      <c r="W58" s="8">
        <v>24.277795791625977</v>
      </c>
      <c r="X58" s="7">
        <f>GEOMEAN(V58:W60)</f>
        <v>23.297692789889002</v>
      </c>
      <c r="Y58" s="8">
        <v>36.717166900634766</v>
      </c>
      <c r="Z58" s="6">
        <f>AVERAGE(Y58:Y60)</f>
        <v>35.800446828206383</v>
      </c>
      <c r="AA58" s="6">
        <f>Z58-X58</f>
        <v>12.502754038317381</v>
      </c>
      <c r="AB58" s="6">
        <f>AA58-9.867</f>
        <v>2.6357540383173799</v>
      </c>
      <c r="AC58" s="6">
        <f>2^(-AB58)</f>
        <v>0.16090108522180571</v>
      </c>
      <c r="AE58" t="s">
        <v>498</v>
      </c>
      <c r="AF58" s="8">
        <v>22.182254791259766</v>
      </c>
      <c r="AG58" s="8">
        <v>24.277795791625977</v>
      </c>
      <c r="AH58" s="7">
        <f>GEOMEAN(AF58:AG60)</f>
        <v>23.297692789889002</v>
      </c>
      <c r="AI58" s="8">
        <v>30.242351531982422</v>
      </c>
      <c r="AJ58" s="6">
        <f>AVERAGE(AI58:AI60)</f>
        <v>30.141329447428387</v>
      </c>
      <c r="AK58" s="6">
        <f>AJ58-AH58</f>
        <v>6.8436366575393848</v>
      </c>
      <c r="AL58" s="6">
        <f>AK58-8.463</f>
        <v>-1.6193633424606144</v>
      </c>
      <c r="AM58" s="6">
        <f>2^(-AL58)</f>
        <v>3.0723942238513815</v>
      </c>
      <c r="AO58" t="s">
        <v>498</v>
      </c>
      <c r="AP58" s="8">
        <v>22.182254791259766</v>
      </c>
      <c r="AQ58" s="8">
        <v>24.277795791625977</v>
      </c>
      <c r="AR58" s="7">
        <f>GEOMEAN(AP58:AQ60)</f>
        <v>23.297692789889002</v>
      </c>
      <c r="AS58" s="8">
        <v>34.299022674560547</v>
      </c>
      <c r="AT58" s="6">
        <f>AVERAGE(AS58:AS60)</f>
        <v>34.872352600097656</v>
      </c>
      <c r="AU58" s="6">
        <f>AT58-AR58</f>
        <v>11.574659810208654</v>
      </c>
      <c r="AV58" s="6">
        <f>AU58-9.612</f>
        <v>1.9626598102086543</v>
      </c>
      <c r="AW58" s="6">
        <f>2^(-AV58)</f>
        <v>0.25655502528640683</v>
      </c>
    </row>
    <row r="59" spans="1:49" x14ac:dyDescent="0.2">
      <c r="A59" t="s">
        <v>498</v>
      </c>
      <c r="B59" s="8">
        <v>22.381137847900391</v>
      </c>
      <c r="C59" s="8">
        <v>24.372795104980469</v>
      </c>
      <c r="E59" s="8">
        <v>31.775655746459961</v>
      </c>
      <c r="K59" t="s">
        <v>498</v>
      </c>
      <c r="L59" s="8">
        <v>22.381137847900391</v>
      </c>
      <c r="M59" s="8">
        <v>24.372795104980469</v>
      </c>
      <c r="O59" s="8">
        <v>38.361827850341797</v>
      </c>
      <c r="P59" s="6"/>
      <c r="Q59" s="6"/>
      <c r="R59" s="6"/>
      <c r="S59" s="6"/>
      <c r="U59" t="s">
        <v>498</v>
      </c>
      <c r="V59" s="8">
        <v>22.381137847900391</v>
      </c>
      <c r="W59" s="8">
        <v>24.372795104980469</v>
      </c>
      <c r="Y59" s="8">
        <v>36.039619445800781</v>
      </c>
      <c r="Z59" s="6"/>
      <c r="AA59" s="6"/>
      <c r="AB59" s="6"/>
      <c r="AC59" s="6"/>
      <c r="AE59" t="s">
        <v>498</v>
      </c>
      <c r="AF59" s="8">
        <v>22.381137847900391</v>
      </c>
      <c r="AG59" s="8">
        <v>24.372795104980469</v>
      </c>
      <c r="AI59" s="8">
        <v>30.032144546508789</v>
      </c>
      <c r="AJ59" s="6"/>
      <c r="AK59" s="6"/>
      <c r="AL59" s="6"/>
      <c r="AM59" s="6"/>
      <c r="AO59" t="s">
        <v>498</v>
      </c>
      <c r="AP59" s="8">
        <v>22.381137847900391</v>
      </c>
      <c r="AQ59" s="8">
        <v>24.372795104980469</v>
      </c>
      <c r="AS59" s="8">
        <v>35.514972686767578</v>
      </c>
      <c r="AT59" s="6"/>
      <c r="AU59" s="6"/>
      <c r="AV59" s="6"/>
      <c r="AW59" s="6"/>
    </row>
    <row r="60" spans="1:49" x14ac:dyDescent="0.2">
      <c r="A60" t="s">
        <v>498</v>
      </c>
      <c r="B60" s="8">
        <v>22.389286041259766</v>
      </c>
      <c r="C60" s="8">
        <v>24.312789916992188</v>
      </c>
      <c r="E60" s="8">
        <v>32.278427124023438</v>
      </c>
      <c r="F60" s="9"/>
      <c r="K60" t="s">
        <v>498</v>
      </c>
      <c r="L60" s="8">
        <v>22.389286041259766</v>
      </c>
      <c r="M60" s="8">
        <v>24.312789916992188</v>
      </c>
      <c r="O60" s="8">
        <v>39.772457122802734</v>
      </c>
      <c r="P60" s="9"/>
      <c r="Q60" s="6"/>
      <c r="R60" s="6"/>
      <c r="S60" s="6"/>
      <c r="U60" t="s">
        <v>498</v>
      </c>
      <c r="V60" s="8">
        <v>22.389286041259766</v>
      </c>
      <c r="W60" s="8">
        <v>24.312789916992188</v>
      </c>
      <c r="Y60" s="8">
        <v>34.644554138183594</v>
      </c>
      <c r="Z60" s="9"/>
      <c r="AA60" s="6"/>
      <c r="AB60" s="6"/>
      <c r="AC60" s="6"/>
      <c r="AE60" t="s">
        <v>498</v>
      </c>
      <c r="AF60" s="8">
        <v>22.389286041259766</v>
      </c>
      <c r="AG60" s="8">
        <v>24.312789916992188</v>
      </c>
      <c r="AI60" s="8">
        <v>30.149492263793945</v>
      </c>
      <c r="AJ60" s="9"/>
      <c r="AK60" s="6"/>
      <c r="AL60" s="6"/>
      <c r="AM60" s="6"/>
      <c r="AO60" t="s">
        <v>498</v>
      </c>
      <c r="AP60" s="8">
        <v>22.389286041259766</v>
      </c>
      <c r="AQ60" s="8">
        <v>24.312789916992188</v>
      </c>
      <c r="AS60" s="8">
        <v>34.803062438964844</v>
      </c>
      <c r="AT60" s="9"/>
      <c r="AU60" s="6"/>
      <c r="AV60" s="6"/>
      <c r="AW60" s="6"/>
    </row>
    <row r="61" spans="1:49" x14ac:dyDescent="0.2">
      <c r="A61" t="s">
        <v>498</v>
      </c>
      <c r="B61" s="8">
        <v>22.292200088500977</v>
      </c>
      <c r="C61" s="8">
        <v>24.31010627746582</v>
      </c>
      <c r="D61" s="7">
        <f>GEOMEAN(B61:C63)</f>
        <v>23.282223329907502</v>
      </c>
      <c r="E61" s="8">
        <v>30.866554260253906</v>
      </c>
      <c r="F61" s="6">
        <f>AVERAGE(E61:E63)</f>
        <v>30.862222671508789</v>
      </c>
      <c r="G61" s="6">
        <f>F61-D61</f>
        <v>7.5799993416012867</v>
      </c>
      <c r="H61" s="6">
        <f>G61-7.684</f>
        <v>-0.10400065839871342</v>
      </c>
      <c r="I61" s="6">
        <f>2^(-H61)</f>
        <v>1.0747496633358966</v>
      </c>
      <c r="K61" t="s">
        <v>498</v>
      </c>
      <c r="L61" s="8">
        <v>22.292200088500977</v>
      </c>
      <c r="M61" s="8">
        <v>24.31010627746582</v>
      </c>
      <c r="N61" s="7">
        <f>GEOMEAN(L61:M63)</f>
        <v>23.282223329907502</v>
      </c>
      <c r="O61" s="8">
        <v>37.215545654296875</v>
      </c>
      <c r="P61" s="6">
        <f>AVERAGE(O61:O63)</f>
        <v>37.588462829589844</v>
      </c>
      <c r="Q61" s="6">
        <f>P61-N61</f>
        <v>14.306239499682341</v>
      </c>
      <c r="R61" s="6">
        <f>Q61-14.738</f>
        <v>-0.43176050031765811</v>
      </c>
      <c r="S61" s="6">
        <f>2^(-R61)</f>
        <v>1.3488785904005633</v>
      </c>
      <c r="U61" t="s">
        <v>498</v>
      </c>
      <c r="V61" s="8">
        <v>22.292200088500977</v>
      </c>
      <c r="W61" s="8">
        <v>24.31010627746582</v>
      </c>
      <c r="X61" s="7">
        <f>GEOMEAN(V61:W63)</f>
        <v>23.282223329907502</v>
      </c>
      <c r="Y61" s="8">
        <v>34.078487396240234</v>
      </c>
      <c r="Z61" s="6">
        <f>AVERAGE(Y61:Y63)</f>
        <v>33.94069035847982</v>
      </c>
      <c r="AA61" s="6">
        <f>Z61-X61</f>
        <v>10.658467028572318</v>
      </c>
      <c r="AB61" s="6">
        <f>AA61-9.867</f>
        <v>0.79146702857231688</v>
      </c>
      <c r="AC61" s="6">
        <f>2^(-AB61)</f>
        <v>0.57775629200133249</v>
      </c>
      <c r="AE61" t="s">
        <v>498</v>
      </c>
      <c r="AF61" s="8">
        <v>22.292200088500977</v>
      </c>
      <c r="AG61" s="8">
        <v>24.31010627746582</v>
      </c>
      <c r="AH61" s="7">
        <f>GEOMEAN(AF61:AG63)</f>
        <v>23.282223329907502</v>
      </c>
      <c r="AI61" s="8">
        <v>26.863870620727539</v>
      </c>
      <c r="AJ61" s="6">
        <f>AVERAGE(AI61:AI63)</f>
        <v>26.748376210530598</v>
      </c>
      <c r="AK61" s="6">
        <f>AJ61-AH61</f>
        <v>3.4661528806230955</v>
      </c>
      <c r="AL61" s="6">
        <f>AK61-8.463</f>
        <v>-4.9968471193769037</v>
      </c>
      <c r="AM61" s="6">
        <f>2^(-AL61)</f>
        <v>31.93014323058998</v>
      </c>
      <c r="AO61" t="s">
        <v>498</v>
      </c>
      <c r="AP61" s="8">
        <v>22.292200088500977</v>
      </c>
      <c r="AQ61" s="8">
        <v>24.31010627746582</v>
      </c>
      <c r="AR61" s="7">
        <f>GEOMEAN(AP61:AQ63)</f>
        <v>23.282223329907502</v>
      </c>
      <c r="AS61" s="8">
        <v>32.593986511230469</v>
      </c>
      <c r="AT61" s="6">
        <f>AVERAGE(AS61:AS63)</f>
        <v>32.576047261555992</v>
      </c>
      <c r="AU61" s="6">
        <f>AT61-AR61</f>
        <v>9.2938239316484896</v>
      </c>
      <c r="AV61" s="6">
        <f>AU61-9.612</f>
        <v>-0.31817606835151047</v>
      </c>
      <c r="AW61" s="6">
        <f>2^(-AV61)</f>
        <v>1.2467533403661486</v>
      </c>
    </row>
    <row r="62" spans="1:49" x14ac:dyDescent="0.2">
      <c r="A62" t="s">
        <v>498</v>
      </c>
      <c r="B62" s="8">
        <v>22.269203186035156</v>
      </c>
      <c r="C62" s="8">
        <v>24.352516174316406</v>
      </c>
      <c r="E62" s="8">
        <v>30.782541275024414</v>
      </c>
      <c r="K62" t="s">
        <v>498</v>
      </c>
      <c r="L62" s="8">
        <v>22.269203186035156</v>
      </c>
      <c r="M62" s="8">
        <v>24.352516174316406</v>
      </c>
      <c r="O62" s="8">
        <v>37.216560363769531</v>
      </c>
      <c r="P62" s="6"/>
      <c r="Q62" s="6"/>
      <c r="R62" s="6"/>
      <c r="S62" s="6"/>
      <c r="U62" t="s">
        <v>498</v>
      </c>
      <c r="V62" s="8">
        <v>22.269203186035156</v>
      </c>
      <c r="W62" s="8">
        <v>24.352516174316406</v>
      </c>
      <c r="Y62" s="8">
        <v>33.718605041503906</v>
      </c>
      <c r="Z62" s="6"/>
      <c r="AA62" s="6"/>
      <c r="AB62" s="6"/>
      <c r="AC62" s="6"/>
      <c r="AE62" t="s">
        <v>498</v>
      </c>
      <c r="AF62" s="8">
        <v>22.269203186035156</v>
      </c>
      <c r="AG62" s="8">
        <v>24.352516174316406</v>
      </c>
      <c r="AI62" s="8">
        <v>26.751991271972656</v>
      </c>
      <c r="AJ62" s="6"/>
      <c r="AK62" s="6"/>
      <c r="AL62" s="6"/>
      <c r="AM62" s="6"/>
      <c r="AO62" t="s">
        <v>498</v>
      </c>
      <c r="AP62" s="8">
        <v>22.269203186035156</v>
      </c>
      <c r="AQ62" s="8">
        <v>24.352516174316406</v>
      </c>
      <c r="AS62" s="8">
        <v>32.43646240234375</v>
      </c>
      <c r="AT62" s="6"/>
      <c r="AU62" s="6"/>
      <c r="AV62" s="6"/>
      <c r="AW62" s="6"/>
    </row>
    <row r="63" spans="1:49" x14ac:dyDescent="0.2">
      <c r="A63" t="s">
        <v>498</v>
      </c>
      <c r="B63" s="8">
        <v>22.340818405151367</v>
      </c>
      <c r="C63" s="8">
        <v>24.258241653442383</v>
      </c>
      <c r="E63" s="8">
        <v>30.937572479248047</v>
      </c>
      <c r="F63" s="9"/>
      <c r="K63" t="s">
        <v>498</v>
      </c>
      <c r="L63" s="8">
        <v>22.340818405151367</v>
      </c>
      <c r="M63" s="8">
        <v>24.258241653442383</v>
      </c>
      <c r="O63" s="8">
        <v>38.333282470703125</v>
      </c>
      <c r="P63" s="9"/>
      <c r="Q63" s="6"/>
      <c r="R63" s="6"/>
      <c r="S63" s="6"/>
      <c r="U63" t="s">
        <v>498</v>
      </c>
      <c r="V63" s="8">
        <v>22.340818405151367</v>
      </c>
      <c r="W63" s="8">
        <v>24.258241653442383</v>
      </c>
      <c r="Y63" s="8">
        <v>34.024978637695312</v>
      </c>
      <c r="Z63" s="9"/>
      <c r="AA63" s="6"/>
      <c r="AB63" s="6"/>
      <c r="AC63" s="6"/>
      <c r="AE63" t="s">
        <v>498</v>
      </c>
      <c r="AF63" s="8">
        <v>22.340818405151367</v>
      </c>
      <c r="AG63" s="8">
        <v>24.258241653442383</v>
      </c>
      <c r="AI63" s="8">
        <v>26.629266738891602</v>
      </c>
      <c r="AJ63" s="9"/>
      <c r="AK63" s="6"/>
      <c r="AL63" s="6"/>
      <c r="AM63" s="6"/>
      <c r="AO63" t="s">
        <v>498</v>
      </c>
      <c r="AP63" s="8">
        <v>22.340818405151367</v>
      </c>
      <c r="AQ63" s="8">
        <v>24.258241653442383</v>
      </c>
      <c r="AS63" s="8">
        <v>32.69769287109375</v>
      </c>
      <c r="AT63" s="9"/>
      <c r="AU63" s="6"/>
      <c r="AV63" s="6"/>
      <c r="AW63" s="6"/>
    </row>
    <row r="64" spans="1:49" x14ac:dyDescent="0.2">
      <c r="A64" t="s">
        <v>498</v>
      </c>
      <c r="B64" s="8">
        <v>22.856721878051758</v>
      </c>
      <c r="C64" s="8">
        <v>24.817926406860352</v>
      </c>
      <c r="D64" s="7">
        <f>GEOMEAN(B64:C66)</f>
        <v>23.779536249278408</v>
      </c>
      <c r="E64" s="8">
        <v>31.78175163269043</v>
      </c>
      <c r="F64" s="6">
        <f>AVERAGE(E64:E66)</f>
        <v>31.472639083862305</v>
      </c>
      <c r="G64" s="6">
        <f>F64-D64</f>
        <v>7.6931028345838968</v>
      </c>
      <c r="H64" s="6">
        <f>G64-7.684</f>
        <v>9.1028345838966018E-3</v>
      </c>
      <c r="I64" s="6">
        <f>2^(-H64)</f>
        <v>0.99371025962575854</v>
      </c>
      <c r="K64" t="s">
        <v>498</v>
      </c>
      <c r="L64" s="8">
        <v>22.856721878051758</v>
      </c>
      <c r="M64" s="8">
        <v>24.817926406860352</v>
      </c>
      <c r="N64" s="7">
        <f>GEOMEAN(L64:M66)</f>
        <v>23.779536249278408</v>
      </c>
      <c r="O64" s="8">
        <v>37.094940185546875</v>
      </c>
      <c r="P64" s="6">
        <f>AVERAGE(O64:O66)</f>
        <v>37.120858510335289</v>
      </c>
      <c r="Q64" s="6">
        <f>P64-N64</f>
        <v>13.341322261056881</v>
      </c>
      <c r="R64" s="6">
        <f>Q64-14.738</f>
        <v>-1.3966777389431186</v>
      </c>
      <c r="S64" s="6">
        <f>2^(-R64)</f>
        <v>2.6329456459229754</v>
      </c>
      <c r="U64" t="s">
        <v>498</v>
      </c>
      <c r="V64" s="8">
        <v>22.856721878051758</v>
      </c>
      <c r="W64" s="8">
        <v>24.817926406860352</v>
      </c>
      <c r="X64" s="7">
        <f>GEOMEAN(V64:W66)</f>
        <v>23.779536249278408</v>
      </c>
      <c r="Y64" s="8">
        <v>34.204597473144531</v>
      </c>
      <c r="Z64" s="6">
        <f>AVERAGE(Y64:Y66)</f>
        <v>34.396708170572914</v>
      </c>
      <c r="AA64" s="6">
        <f>Z64-X64</f>
        <v>10.617171921294506</v>
      </c>
      <c r="AB64" s="6">
        <f>AA64-9.867</f>
        <v>0.75017192129450549</v>
      </c>
      <c r="AC64" s="6">
        <f>2^(-AB64)</f>
        <v>0.59453270474332343</v>
      </c>
      <c r="AE64" t="s">
        <v>498</v>
      </c>
      <c r="AF64" s="8">
        <v>22.856721878051758</v>
      </c>
      <c r="AG64" s="8">
        <v>24.817926406860352</v>
      </c>
      <c r="AH64" s="7">
        <f>GEOMEAN(AF64:AG66)</f>
        <v>23.779536249278408</v>
      </c>
      <c r="AI64" s="8">
        <v>28.949590682983398</v>
      </c>
      <c r="AJ64" s="6">
        <f>AVERAGE(AI64:AI66)</f>
        <v>28.458227157592773</v>
      </c>
      <c r="AK64" s="6">
        <f>AJ64-AH64</f>
        <v>4.6786909083143655</v>
      </c>
      <c r="AL64" s="6">
        <f>AK64-8.463</f>
        <v>-3.7843090916856337</v>
      </c>
      <c r="AM64" s="6">
        <f>2^(-AL64)</f>
        <v>13.778138608731039</v>
      </c>
      <c r="AO64" t="s">
        <v>498</v>
      </c>
      <c r="AP64" s="8">
        <v>22.856721878051758</v>
      </c>
      <c r="AQ64" s="8">
        <v>24.817926406860352</v>
      </c>
      <c r="AR64" s="7">
        <f>GEOMEAN(AP64:AQ66)</f>
        <v>23.779536249278408</v>
      </c>
      <c r="AS64" s="8">
        <v>33.44781494140625</v>
      </c>
      <c r="AT64" s="6">
        <f>AVERAGE(AS64:AS66)</f>
        <v>34.006048838297524</v>
      </c>
      <c r="AU64" s="6">
        <f>AT64-AR64</f>
        <v>10.226512589019116</v>
      </c>
      <c r="AV64" s="6">
        <f>AU64-9.612</f>
        <v>0.61451258901911565</v>
      </c>
      <c r="AW64" s="6">
        <f>2^(-AV64)</f>
        <v>0.65315052157469033</v>
      </c>
    </row>
    <row r="65" spans="1:49" x14ac:dyDescent="0.2">
      <c r="A65" t="s">
        <v>498</v>
      </c>
      <c r="B65" s="8">
        <v>22.727972030639648</v>
      </c>
      <c r="C65" s="8">
        <v>24.681718826293945</v>
      </c>
      <c r="E65" s="8">
        <v>31.367179870605469</v>
      </c>
      <c r="K65" t="s">
        <v>498</v>
      </c>
      <c r="L65" s="8">
        <v>22.727972030639648</v>
      </c>
      <c r="M65" s="8">
        <v>24.681718826293945</v>
      </c>
      <c r="O65" s="8">
        <v>37.564586639404297</v>
      </c>
      <c r="P65" s="6"/>
      <c r="Q65" s="6"/>
      <c r="R65" s="6"/>
      <c r="S65" s="6"/>
      <c r="U65" t="s">
        <v>498</v>
      </c>
      <c r="V65" s="8">
        <v>22.727972030639648</v>
      </c>
      <c r="W65" s="8">
        <v>24.681718826293945</v>
      </c>
      <c r="Y65" s="8">
        <v>34.399909973144531</v>
      </c>
      <c r="Z65" s="6"/>
      <c r="AA65" s="6"/>
      <c r="AB65" s="6"/>
      <c r="AC65" s="6"/>
      <c r="AE65" t="s">
        <v>498</v>
      </c>
      <c r="AF65" s="8">
        <v>22.727972030639648</v>
      </c>
      <c r="AG65" s="8">
        <v>24.681718826293945</v>
      </c>
      <c r="AI65" s="8">
        <v>27.966863632202148</v>
      </c>
      <c r="AJ65" s="6"/>
      <c r="AK65" s="6"/>
      <c r="AL65" s="6"/>
      <c r="AM65" s="6"/>
      <c r="AO65" t="s">
        <v>498</v>
      </c>
      <c r="AP65" s="8">
        <v>22.727972030639648</v>
      </c>
      <c r="AQ65" s="8">
        <v>24.681718826293945</v>
      </c>
      <c r="AS65" s="8">
        <v>34.708942413330078</v>
      </c>
      <c r="AT65" s="6"/>
      <c r="AU65" s="6"/>
      <c r="AV65" s="6"/>
      <c r="AW65" s="6"/>
    </row>
    <row r="66" spans="1:49" x14ac:dyDescent="0.2">
      <c r="A66" t="s">
        <v>498</v>
      </c>
      <c r="B66" s="8">
        <v>22.855707168579102</v>
      </c>
      <c r="C66" s="8">
        <v>24.860513687133789</v>
      </c>
      <c r="E66" s="8">
        <v>31.268985748291016</v>
      </c>
      <c r="F66" s="9"/>
      <c r="K66" t="s">
        <v>498</v>
      </c>
      <c r="L66" s="8">
        <v>22.855707168579102</v>
      </c>
      <c r="M66" s="8">
        <v>24.860513687133789</v>
      </c>
      <c r="O66" s="8">
        <v>36.703048706054688</v>
      </c>
      <c r="P66" s="9"/>
      <c r="Q66" s="6"/>
      <c r="R66" s="6"/>
      <c r="S66" s="6"/>
      <c r="U66" t="s">
        <v>498</v>
      </c>
      <c r="V66" s="8">
        <v>22.855707168579102</v>
      </c>
      <c r="W66" s="8">
        <v>24.860513687133789</v>
      </c>
      <c r="Y66" s="8">
        <v>34.585617065429688</v>
      </c>
      <c r="Z66" s="9"/>
      <c r="AA66" s="6"/>
      <c r="AB66" s="6"/>
      <c r="AC66" s="6"/>
      <c r="AE66" t="s">
        <v>498</v>
      </c>
      <c r="AF66" s="8">
        <v>22.855707168579102</v>
      </c>
      <c r="AG66" s="8">
        <v>24.860513687133789</v>
      </c>
      <c r="AI66"/>
      <c r="AJ66" s="9"/>
      <c r="AK66" s="6"/>
      <c r="AL66" s="6"/>
      <c r="AM66" s="6"/>
      <c r="AO66" t="s">
        <v>498</v>
      </c>
      <c r="AP66" s="8">
        <v>22.855707168579102</v>
      </c>
      <c r="AQ66" s="8">
        <v>24.860513687133789</v>
      </c>
      <c r="AS66" s="8">
        <v>33.86138916015625</v>
      </c>
      <c r="AT66" s="9"/>
      <c r="AU66" s="6"/>
      <c r="AV66" s="6"/>
      <c r="AW66" s="6"/>
    </row>
    <row r="67" spans="1:49" x14ac:dyDescent="0.2">
      <c r="A67" t="s">
        <v>498</v>
      </c>
      <c r="B67" s="8">
        <v>22.327363967895508</v>
      </c>
      <c r="C67" s="8">
        <v>24.080303192138672</v>
      </c>
      <c r="D67" s="7">
        <f>GEOMEAN(B67:C69)</f>
        <v>23.151445074372013</v>
      </c>
      <c r="E67" s="8">
        <v>32.798019409179688</v>
      </c>
      <c r="F67" s="6">
        <f>AVERAGE(E67:E69)</f>
        <v>32.220475196838379</v>
      </c>
      <c r="G67" s="6">
        <f>F67-D67</f>
        <v>9.0690301224663656</v>
      </c>
      <c r="H67" s="6">
        <f>G67-7.684</f>
        <v>1.3850301224663655</v>
      </c>
      <c r="I67" s="6">
        <f>2^(-H67)</f>
        <v>0.38288150489132439</v>
      </c>
      <c r="K67" t="s">
        <v>498</v>
      </c>
      <c r="L67" s="8">
        <v>22.327363967895508</v>
      </c>
      <c r="M67" s="8">
        <v>24.080303192138672</v>
      </c>
      <c r="N67" s="7">
        <f>GEOMEAN(L67:M69)</f>
        <v>23.151445074372013</v>
      </c>
      <c r="O67" s="8">
        <v>38.592292785644531</v>
      </c>
      <c r="P67" s="6">
        <f>AVERAGE(O67:O69)</f>
        <v>38.91166559855143</v>
      </c>
      <c r="Q67" s="6">
        <f>P67-N67</f>
        <v>15.760220524179417</v>
      </c>
      <c r="R67" s="6">
        <f>Q67-14.738</f>
        <v>1.0222205241794171</v>
      </c>
      <c r="S67" s="6">
        <f>2^(-R67)</f>
        <v>0.49235795596902926</v>
      </c>
      <c r="U67" t="s">
        <v>498</v>
      </c>
      <c r="V67" s="8">
        <v>22.327363967895508</v>
      </c>
      <c r="W67" s="8">
        <v>24.080303192138672</v>
      </c>
      <c r="X67" s="7">
        <f>GEOMEAN(V67:W69)</f>
        <v>23.151445074372013</v>
      </c>
      <c r="Y67" s="8">
        <v>34.572303771972656</v>
      </c>
      <c r="Z67" s="6">
        <f>AVERAGE(Y67:Y69)</f>
        <v>35.05696233113607</v>
      </c>
      <c r="AA67" s="6">
        <f>Z67-X67</f>
        <v>11.905517256764057</v>
      </c>
      <c r="AB67" s="6">
        <f>AA67-9.867</f>
        <v>2.0385172567640559</v>
      </c>
      <c r="AC67" s="6">
        <f>2^(-AB67)</f>
        <v>0.2434137791130801</v>
      </c>
      <c r="AE67" t="s">
        <v>498</v>
      </c>
      <c r="AF67" s="8">
        <v>22.327363967895508</v>
      </c>
      <c r="AG67" s="8">
        <v>24.080303192138672</v>
      </c>
      <c r="AH67" s="7">
        <f>GEOMEAN(AF67:AG69)</f>
        <v>23.151445074372013</v>
      </c>
      <c r="AI67" s="8">
        <v>31.841823577880859</v>
      </c>
      <c r="AJ67" s="6">
        <f>AVERAGE(AI67:AI69)</f>
        <v>31.890968958536785</v>
      </c>
      <c r="AK67" s="6">
        <f>AJ67-AH67</f>
        <v>8.7395238841647718</v>
      </c>
      <c r="AL67" s="6">
        <f>AK67-8.463</f>
        <v>0.27652388416477258</v>
      </c>
      <c r="AM67" s="6">
        <f>2^(-AL67)</f>
        <v>0.82557781938865804</v>
      </c>
      <c r="AO67" t="s">
        <v>498</v>
      </c>
      <c r="AP67" s="8">
        <v>22.327363967895508</v>
      </c>
      <c r="AQ67" s="8">
        <v>24.080303192138672</v>
      </c>
      <c r="AR67" s="7">
        <f>GEOMEAN(AP67:AQ69)</f>
        <v>23.151445074372013</v>
      </c>
      <c r="AS67" s="8">
        <v>34.441539764404297</v>
      </c>
      <c r="AT67" s="6">
        <f>AVERAGE(AS67:AS69)</f>
        <v>35.21879450480143</v>
      </c>
      <c r="AU67" s="6">
        <f>AT67-AR67</f>
        <v>12.067349430429417</v>
      </c>
      <c r="AV67" s="6">
        <f>AU67-9.612</f>
        <v>2.4553494304294166</v>
      </c>
      <c r="AW67" s="6">
        <f>2^(-AV67)</f>
        <v>0.18233337531315363</v>
      </c>
    </row>
    <row r="68" spans="1:49" x14ac:dyDescent="0.2">
      <c r="A68" t="s">
        <v>498</v>
      </c>
      <c r="B68" s="8">
        <v>22.190088272094727</v>
      </c>
      <c r="C68" s="8">
        <v>24.196834564208984</v>
      </c>
      <c r="E68" s="8">
        <v>31.64293098449707</v>
      </c>
      <c r="K68" t="s">
        <v>498</v>
      </c>
      <c r="L68" s="8">
        <v>22.190088272094727</v>
      </c>
      <c r="M68" s="8">
        <v>24.196834564208984</v>
      </c>
      <c r="O68" s="8">
        <v>38.725448608398438</v>
      </c>
      <c r="P68" s="6"/>
      <c r="Q68" s="6"/>
      <c r="R68" s="6"/>
      <c r="S68" s="6"/>
      <c r="U68" t="s">
        <v>498</v>
      </c>
      <c r="V68" s="8">
        <v>22.190088272094727</v>
      </c>
      <c r="W68" s="8">
        <v>24.196834564208984</v>
      </c>
      <c r="Y68" s="8">
        <v>36.412754058837891</v>
      </c>
      <c r="Z68" s="6"/>
      <c r="AA68" s="6"/>
      <c r="AB68" s="6"/>
      <c r="AC68" s="6"/>
      <c r="AE68" t="s">
        <v>498</v>
      </c>
      <c r="AF68" s="8">
        <v>22.190088272094727</v>
      </c>
      <c r="AG68" s="8">
        <v>24.196834564208984</v>
      </c>
      <c r="AI68" s="8">
        <v>32.050144195556641</v>
      </c>
      <c r="AJ68" s="6"/>
      <c r="AK68" s="6"/>
      <c r="AL68" s="6"/>
      <c r="AM68" s="6"/>
      <c r="AO68" t="s">
        <v>498</v>
      </c>
      <c r="AP68" s="8">
        <v>22.190088272094727</v>
      </c>
      <c r="AQ68" s="8">
        <v>24.196834564208984</v>
      </c>
      <c r="AS68" s="8">
        <v>36.321514129638672</v>
      </c>
      <c r="AT68" s="6"/>
      <c r="AU68" s="6"/>
      <c r="AV68" s="6"/>
      <c r="AW68" s="6"/>
    </row>
    <row r="69" spans="1:49" x14ac:dyDescent="0.2">
      <c r="A69" t="s">
        <v>498</v>
      </c>
      <c r="B69" s="8">
        <v>22.206483840942383</v>
      </c>
      <c r="C69" s="8">
        <v>24.019935607910156</v>
      </c>
      <c r="E69"/>
      <c r="F69" s="9"/>
      <c r="K69" t="s">
        <v>498</v>
      </c>
      <c r="L69" s="8">
        <v>22.206483840942383</v>
      </c>
      <c r="M69" s="8">
        <v>24.019935607910156</v>
      </c>
      <c r="O69" s="8">
        <v>39.417255401611328</v>
      </c>
      <c r="P69" s="9"/>
      <c r="Q69" s="6"/>
      <c r="R69" s="6"/>
      <c r="S69" s="6"/>
      <c r="U69" t="s">
        <v>498</v>
      </c>
      <c r="V69" s="8">
        <v>22.206483840942383</v>
      </c>
      <c r="W69" s="8">
        <v>24.019935607910156</v>
      </c>
      <c r="Y69" s="8">
        <v>34.185829162597656</v>
      </c>
      <c r="Z69" s="9"/>
      <c r="AA69" s="6"/>
      <c r="AB69" s="6"/>
      <c r="AC69" s="6"/>
      <c r="AE69" t="s">
        <v>498</v>
      </c>
      <c r="AF69" s="8">
        <v>22.206483840942383</v>
      </c>
      <c r="AG69" s="8">
        <v>24.019935607910156</v>
      </c>
      <c r="AI69" s="8">
        <v>31.780939102172852</v>
      </c>
      <c r="AJ69" s="9"/>
      <c r="AK69" s="6"/>
      <c r="AL69" s="6"/>
      <c r="AM69" s="6"/>
      <c r="AO69" t="s">
        <v>498</v>
      </c>
      <c r="AP69" s="8">
        <v>22.206483840942383</v>
      </c>
      <c r="AQ69" s="8">
        <v>24.019935607910156</v>
      </c>
      <c r="AS69" s="8">
        <v>34.893329620361328</v>
      </c>
      <c r="AT69" s="9"/>
      <c r="AU69" s="6"/>
      <c r="AV69" s="6"/>
      <c r="AW69" s="6"/>
    </row>
    <row r="70" spans="1:49" x14ac:dyDescent="0.2">
      <c r="A70" t="s">
        <v>144</v>
      </c>
      <c r="B70" s="8">
        <v>22.636913299560547</v>
      </c>
      <c r="C70" s="8">
        <v>24.106395721435547</v>
      </c>
      <c r="D70" s="7">
        <f>GEOMEAN(B70:C72)</f>
        <v>23.399043826689592</v>
      </c>
      <c r="E70" s="8"/>
      <c r="F70" s="6">
        <f>AVERAGE(E70:E72)</f>
        <v>32.526288986206055</v>
      </c>
      <c r="G70" s="6">
        <f>F70-D70</f>
        <v>9.1272451595164625</v>
      </c>
      <c r="H70" s="6">
        <f>G70-7.684</f>
        <v>1.4432451595164624</v>
      </c>
      <c r="I70" s="6">
        <f>2^(-H70)</f>
        <v>0.36773919063487048</v>
      </c>
      <c r="K70" t="s">
        <v>144</v>
      </c>
      <c r="L70" s="8">
        <v>22.636913299560547</v>
      </c>
      <c r="M70" s="8">
        <v>24.106395721435547</v>
      </c>
      <c r="N70" s="7">
        <f>GEOMEAN(L70:M72)</f>
        <v>23.399043826689592</v>
      </c>
      <c r="O70" s="8">
        <v>37.244194030761719</v>
      </c>
      <c r="P70" s="6">
        <f>AVERAGE(O70:O72)</f>
        <v>38.216665903727211</v>
      </c>
      <c r="Q70" s="6">
        <f>P70-N70</f>
        <v>14.817622077037619</v>
      </c>
      <c r="R70" s="6">
        <f>Q70-14.738</f>
        <v>7.9622077037619476E-2</v>
      </c>
      <c r="S70" s="6">
        <f>2^(-R70)</f>
        <v>0.94630550488820098</v>
      </c>
      <c r="U70" t="s">
        <v>144</v>
      </c>
      <c r="V70" s="8">
        <v>22.636913299560547</v>
      </c>
      <c r="W70" s="8">
        <v>24.106395721435547</v>
      </c>
      <c r="X70" s="7">
        <f>GEOMEAN(V70:W72)</f>
        <v>23.399043826689592</v>
      </c>
      <c r="Y70" s="8">
        <v>34.464462280273438</v>
      </c>
      <c r="Z70" s="6">
        <f>AVERAGE(Y70:Y72)</f>
        <v>34.33485539754232</v>
      </c>
      <c r="AA70" s="6">
        <f>Z70-X70</f>
        <v>10.935811570852728</v>
      </c>
      <c r="AB70" s="6">
        <f>AA70-9.867</f>
        <v>1.068811570852727</v>
      </c>
      <c r="AC70" s="6">
        <f>2^(-AB70)</f>
        <v>0.47671153145762407</v>
      </c>
      <c r="AE70" t="s">
        <v>144</v>
      </c>
      <c r="AF70" s="8">
        <v>22.636913299560547</v>
      </c>
      <c r="AG70" s="8">
        <v>24.106395721435547</v>
      </c>
      <c r="AH70" s="7">
        <f>GEOMEAN(AF70:AG72)</f>
        <v>23.399043826689592</v>
      </c>
      <c r="AI70" s="8">
        <v>33.480361938476562</v>
      </c>
      <c r="AJ70" s="6">
        <f>AVERAGE(AI70:AI72)</f>
        <v>34.235103607177734</v>
      </c>
      <c r="AK70" s="6">
        <f>AJ70-AH70</f>
        <v>10.836059780488142</v>
      </c>
      <c r="AL70" s="6">
        <f>AK70-8.463</f>
        <v>2.373059780488143</v>
      </c>
      <c r="AM70" s="6">
        <f>2^(-AL70)</f>
        <v>0.19303578434581445</v>
      </c>
      <c r="AO70" t="s">
        <v>144</v>
      </c>
      <c r="AP70" s="8">
        <v>22.636913299560547</v>
      </c>
      <c r="AQ70" s="8">
        <v>24.106395721435547</v>
      </c>
      <c r="AR70" s="7">
        <f>GEOMEAN(AP70:AQ72)</f>
        <v>23.399043826689592</v>
      </c>
      <c r="AS70" s="8">
        <v>36.821430206298828</v>
      </c>
      <c r="AT70" s="6">
        <f>AVERAGE(AS70:AS72)</f>
        <v>36.94685173034668</v>
      </c>
      <c r="AU70" s="6">
        <f>AT70-AR70</f>
        <v>13.547807903657088</v>
      </c>
      <c r="AV70" s="6">
        <f>AU70-9.612</f>
        <v>3.9358079036570874</v>
      </c>
      <c r="AW70" s="6">
        <f>2^(-AV70)</f>
        <v>6.5343706265950555E-2</v>
      </c>
    </row>
    <row r="71" spans="1:49" x14ac:dyDescent="0.2">
      <c r="A71" t="s">
        <v>144</v>
      </c>
      <c r="B71" s="8">
        <v>22.714027404785156</v>
      </c>
      <c r="C71" s="8">
        <v>24.218515396118164</v>
      </c>
      <c r="E71" s="8">
        <v>32.652908325195312</v>
      </c>
      <c r="K71" t="s">
        <v>144</v>
      </c>
      <c r="L71" s="8">
        <v>22.714027404785156</v>
      </c>
      <c r="M71" s="8">
        <v>24.218515396118164</v>
      </c>
      <c r="O71" s="8">
        <v>37.826892852783203</v>
      </c>
      <c r="P71" s="6"/>
      <c r="Q71" s="6"/>
      <c r="R71" s="6"/>
      <c r="S71" s="6"/>
      <c r="U71" t="s">
        <v>144</v>
      </c>
      <c r="V71" s="8">
        <v>22.714027404785156</v>
      </c>
      <c r="W71" s="8">
        <v>24.218515396118164</v>
      </c>
      <c r="Y71" s="8">
        <v>34.147319793701172</v>
      </c>
      <c r="Z71" s="6"/>
      <c r="AA71" s="6"/>
      <c r="AB71" s="6"/>
      <c r="AC71" s="6"/>
      <c r="AE71" t="s">
        <v>144</v>
      </c>
      <c r="AF71" s="8">
        <v>22.714027404785156</v>
      </c>
      <c r="AG71" s="8">
        <v>24.218515396118164</v>
      </c>
      <c r="AI71" s="8">
        <v>34.193408966064453</v>
      </c>
      <c r="AJ71" s="6"/>
      <c r="AK71" s="6"/>
      <c r="AL71" s="6"/>
      <c r="AM71" s="6"/>
      <c r="AO71" t="s">
        <v>144</v>
      </c>
      <c r="AP71" s="8">
        <v>22.714027404785156</v>
      </c>
      <c r="AQ71" s="8">
        <v>24.218515396118164</v>
      </c>
      <c r="AS71" s="8">
        <v>37.072273254394531</v>
      </c>
      <c r="AT71" s="6"/>
      <c r="AU71" s="6"/>
      <c r="AV71" s="6"/>
      <c r="AW71" s="6"/>
    </row>
    <row r="72" spans="1:49" x14ac:dyDescent="0.2">
      <c r="A72" t="s">
        <v>144</v>
      </c>
      <c r="B72" s="8">
        <v>22.621480941772461</v>
      </c>
      <c r="C72" s="8">
        <v>24.169990539550781</v>
      </c>
      <c r="E72" s="8">
        <v>32.399669647216797</v>
      </c>
      <c r="F72" s="9"/>
      <c r="K72" t="s">
        <v>144</v>
      </c>
      <c r="L72" s="8">
        <v>22.621480941772461</v>
      </c>
      <c r="M72" s="8">
        <v>24.169990539550781</v>
      </c>
      <c r="O72" s="8">
        <v>39.578910827636719</v>
      </c>
      <c r="P72" s="9"/>
      <c r="Q72" s="6"/>
      <c r="R72" s="6"/>
      <c r="S72" s="6"/>
      <c r="U72" t="s">
        <v>144</v>
      </c>
      <c r="V72" s="8">
        <v>22.621480941772461</v>
      </c>
      <c r="W72" s="8">
        <v>24.169990539550781</v>
      </c>
      <c r="Y72" s="8">
        <v>34.392784118652344</v>
      </c>
      <c r="Z72" s="9"/>
      <c r="AA72" s="6"/>
      <c r="AB72" s="6"/>
      <c r="AC72" s="6"/>
      <c r="AE72" t="s">
        <v>144</v>
      </c>
      <c r="AF72" s="8">
        <v>22.621480941772461</v>
      </c>
      <c r="AG72" s="8">
        <v>24.169990539550781</v>
      </c>
      <c r="AI72" s="8">
        <v>35.031539916992188</v>
      </c>
      <c r="AJ72" s="9"/>
      <c r="AK72" s="6"/>
      <c r="AL72" s="6"/>
      <c r="AM72" s="6"/>
      <c r="AO72" t="s">
        <v>144</v>
      </c>
      <c r="AP72" s="8">
        <v>22.621480941772461</v>
      </c>
      <c r="AQ72" s="8">
        <v>24.169990539550781</v>
      </c>
      <c r="AS72" s="8"/>
      <c r="AT72" s="9"/>
      <c r="AU72" s="6"/>
      <c r="AV72" s="6"/>
      <c r="AW72" s="6"/>
    </row>
    <row r="73" spans="1:49" x14ac:dyDescent="0.2">
      <c r="A73" t="s">
        <v>144</v>
      </c>
      <c r="B73" s="8">
        <v>22.480819702148438</v>
      </c>
      <c r="C73" s="8">
        <v>24.179708480834961</v>
      </c>
      <c r="D73" s="7">
        <f>GEOMEAN(B73:C75)</f>
        <v>23.315907155568016</v>
      </c>
      <c r="E73" s="8">
        <v>31.664041519165039</v>
      </c>
      <c r="F73" s="6">
        <f>AVERAGE(E73:E75)</f>
        <v>31.642939567565918</v>
      </c>
      <c r="G73" s="6">
        <f>F73-D73</f>
        <v>8.3270324119979016</v>
      </c>
      <c r="H73" s="6">
        <f>G73-7.684</f>
        <v>0.6430324119979014</v>
      </c>
      <c r="I73" s="6">
        <f>2^(-H73)</f>
        <v>0.64036554386848865</v>
      </c>
      <c r="K73" t="s">
        <v>144</v>
      </c>
      <c r="L73" s="8">
        <v>22.480819702148438</v>
      </c>
      <c r="M73" s="8">
        <v>24.179708480834961</v>
      </c>
      <c r="N73" s="7">
        <f>GEOMEAN(L73:M75)</f>
        <v>23.315907155568016</v>
      </c>
      <c r="O73" s="8">
        <v>36.537700653076172</v>
      </c>
      <c r="P73" s="6">
        <f>AVERAGE(O73:O75)</f>
        <v>36.644513448079429</v>
      </c>
      <c r="Q73" s="6">
        <f>P73-N73</f>
        <v>13.328606292511413</v>
      </c>
      <c r="R73" s="6">
        <f>Q73-14.738</f>
        <v>-1.4093937074885865</v>
      </c>
      <c r="S73" s="6">
        <f>2^(-R73)</f>
        <v>2.6562551025391015</v>
      </c>
      <c r="U73" t="s">
        <v>144</v>
      </c>
      <c r="V73" s="8">
        <v>22.480819702148438</v>
      </c>
      <c r="W73" s="8">
        <v>24.179708480834961</v>
      </c>
      <c r="X73" s="7">
        <f>GEOMEAN(V73:W75)</f>
        <v>23.315907155568016</v>
      </c>
      <c r="Y73" s="8">
        <v>35.146610260009766</v>
      </c>
      <c r="Z73" s="6">
        <f>AVERAGE(Y73:Y75)</f>
        <v>35.289203643798828</v>
      </c>
      <c r="AA73" s="6">
        <f>Z73-X73</f>
        <v>11.973296488230812</v>
      </c>
      <c r="AB73" s="6">
        <f>AA73-9.867</f>
        <v>2.1062964882308108</v>
      </c>
      <c r="AC73" s="6">
        <f>2^(-AB73)</f>
        <v>0.23224243551951756</v>
      </c>
      <c r="AE73" t="s">
        <v>144</v>
      </c>
      <c r="AF73" s="8">
        <v>22.480819702148438</v>
      </c>
      <c r="AG73" s="8">
        <v>24.179708480834961</v>
      </c>
      <c r="AH73" s="7">
        <f>GEOMEAN(AF73:AG75)</f>
        <v>23.315907155568016</v>
      </c>
      <c r="AI73" s="8">
        <v>30.12067985534668</v>
      </c>
      <c r="AJ73" s="6">
        <f>AVERAGE(AI73:AI75)</f>
        <v>29.400711059570312</v>
      </c>
      <c r="AK73" s="6">
        <f>AJ73-AH73</f>
        <v>6.0848039040022961</v>
      </c>
      <c r="AL73" s="6">
        <f>AK73-8.463</f>
        <v>-2.3781960959977031</v>
      </c>
      <c r="AM73" s="6">
        <f>2^(-AL73)</f>
        <v>5.1988628488507889</v>
      </c>
      <c r="AO73" t="s">
        <v>144</v>
      </c>
      <c r="AP73" s="8">
        <v>22.480819702148438</v>
      </c>
      <c r="AQ73" s="8">
        <v>24.179708480834961</v>
      </c>
      <c r="AR73" s="7">
        <f>GEOMEAN(AP73:AQ75)</f>
        <v>23.315907155568016</v>
      </c>
      <c r="AS73" s="8">
        <v>32.123348236083984</v>
      </c>
      <c r="AT73" s="6">
        <f>AVERAGE(AS73:AS75)</f>
        <v>32.272740046183266</v>
      </c>
      <c r="AU73" s="6">
        <f>AT73-AR73</f>
        <v>8.9568328906152495</v>
      </c>
      <c r="AV73" s="6">
        <f>AU73-9.612</f>
        <v>-0.65516710938475065</v>
      </c>
      <c r="AW73" s="6">
        <f>2^(-AV73)</f>
        <v>1.5747983536706158</v>
      </c>
    </row>
    <row r="74" spans="1:49" x14ac:dyDescent="0.2">
      <c r="A74" t="s">
        <v>144</v>
      </c>
      <c r="B74" s="8">
        <v>22.683494567871094</v>
      </c>
      <c r="C74" s="8">
        <v>24.198060989379883</v>
      </c>
      <c r="E74" s="8"/>
      <c r="K74" t="s">
        <v>144</v>
      </c>
      <c r="L74" s="8">
        <v>22.683494567871094</v>
      </c>
      <c r="M74" s="8">
        <v>24.198060989379883</v>
      </c>
      <c r="O74" s="8">
        <v>36.152248382568359</v>
      </c>
      <c r="P74" s="6"/>
      <c r="Q74" s="6"/>
      <c r="R74" s="6"/>
      <c r="S74" s="6"/>
      <c r="U74" t="s">
        <v>144</v>
      </c>
      <c r="V74" s="8">
        <v>22.683494567871094</v>
      </c>
      <c r="W74" s="8">
        <v>24.198060989379883</v>
      </c>
      <c r="Y74" s="8">
        <v>35.452564239501953</v>
      </c>
      <c r="Z74" s="6"/>
      <c r="AA74" s="6"/>
      <c r="AB74" s="6"/>
      <c r="AC74" s="6"/>
      <c r="AE74" t="s">
        <v>144</v>
      </c>
      <c r="AF74" s="8">
        <v>22.683494567871094</v>
      </c>
      <c r="AG74" s="8">
        <v>24.198060989379883</v>
      </c>
      <c r="AI74" s="8">
        <v>28.933374404907227</v>
      </c>
      <c r="AJ74" s="6"/>
      <c r="AK74" s="6"/>
      <c r="AL74" s="6"/>
      <c r="AM74" s="6"/>
      <c r="AO74" t="s">
        <v>144</v>
      </c>
      <c r="AP74" s="8">
        <v>22.683494567871094</v>
      </c>
      <c r="AQ74" s="8">
        <v>24.198060989379883</v>
      </c>
      <c r="AS74" s="8">
        <v>32.949314117431641</v>
      </c>
      <c r="AT74" s="6"/>
      <c r="AU74" s="6"/>
      <c r="AV74" s="6"/>
      <c r="AW74" s="6"/>
    </row>
    <row r="75" spans="1:49" x14ac:dyDescent="0.2">
      <c r="A75" t="s">
        <v>144</v>
      </c>
      <c r="B75" s="8">
        <v>22.307222366333008</v>
      </c>
      <c r="C75" s="8">
        <v>24.138744354248047</v>
      </c>
      <c r="E75" s="8">
        <v>31.621837615966797</v>
      </c>
      <c r="F75" s="9"/>
      <c r="K75" t="s">
        <v>144</v>
      </c>
      <c r="L75" s="8">
        <v>22.307222366333008</v>
      </c>
      <c r="M75" s="8">
        <v>24.138744354248047</v>
      </c>
      <c r="O75" s="8">
        <v>37.24359130859375</v>
      </c>
      <c r="P75" s="9"/>
      <c r="Q75" s="6"/>
      <c r="R75" s="6"/>
      <c r="S75" s="6"/>
      <c r="U75" t="s">
        <v>144</v>
      </c>
      <c r="V75" s="8">
        <v>22.307222366333008</v>
      </c>
      <c r="W75" s="8">
        <v>24.138744354248047</v>
      </c>
      <c r="Y75" s="8">
        <v>35.268436431884766</v>
      </c>
      <c r="Z75" s="9"/>
      <c r="AA75" s="6"/>
      <c r="AB75" s="6"/>
      <c r="AC75" s="6"/>
      <c r="AE75" t="s">
        <v>144</v>
      </c>
      <c r="AF75" s="8">
        <v>22.307222366333008</v>
      </c>
      <c r="AG75" s="8">
        <v>24.138744354248047</v>
      </c>
      <c r="AI75" s="8">
        <v>29.148078918457031</v>
      </c>
      <c r="AJ75" s="9"/>
      <c r="AK75" s="6"/>
      <c r="AL75" s="6"/>
      <c r="AM75" s="6"/>
      <c r="AO75" t="s">
        <v>144</v>
      </c>
      <c r="AP75" s="8">
        <v>22.307222366333008</v>
      </c>
      <c r="AQ75" s="8">
        <v>24.138744354248047</v>
      </c>
      <c r="AS75" s="8">
        <v>31.74555778503418</v>
      </c>
      <c r="AT75" s="9"/>
      <c r="AU75" s="6"/>
      <c r="AV75" s="6"/>
      <c r="AW75" s="6"/>
    </row>
    <row r="76" spans="1:49" x14ac:dyDescent="0.2">
      <c r="A76" t="s">
        <v>144</v>
      </c>
      <c r="B76" s="8">
        <v>22.056058883666992</v>
      </c>
      <c r="C76" s="8">
        <v>23.911727905273438</v>
      </c>
      <c r="D76" s="7">
        <f>GEOMEAN(B76:C78)</f>
        <v>23.015149022806359</v>
      </c>
      <c r="E76" s="8">
        <v>30.733030319213867</v>
      </c>
      <c r="F76" s="6">
        <f>AVERAGE(E76:E78)</f>
        <v>30.885614395141602</v>
      </c>
      <c r="G76" s="6">
        <f>F76-D76</f>
        <v>7.8704653723352429</v>
      </c>
      <c r="H76" s="6">
        <f>G76-7.684</f>
        <v>0.18646537233524274</v>
      </c>
      <c r="I76" s="6">
        <f>2^(-H76)</f>
        <v>0.87875605351081676</v>
      </c>
      <c r="K76" t="s">
        <v>144</v>
      </c>
      <c r="L76" s="8">
        <v>22.056058883666992</v>
      </c>
      <c r="M76" s="8">
        <v>23.911727905273438</v>
      </c>
      <c r="N76" s="7">
        <f>GEOMEAN(L76:M78)</f>
        <v>23.015149022806359</v>
      </c>
      <c r="O76" s="8">
        <v>36.473438262939453</v>
      </c>
      <c r="P76" s="6">
        <f>AVERAGE(O76:O78)</f>
        <v>36.641287485758461</v>
      </c>
      <c r="Q76" s="6">
        <f>P76-N76</f>
        <v>13.626138462952103</v>
      </c>
      <c r="R76" s="6">
        <f>Q76-14.738</f>
        <v>-1.111861537047897</v>
      </c>
      <c r="S76" s="6">
        <f>2^(-R76)</f>
        <v>2.1612433683494845</v>
      </c>
      <c r="U76" t="s">
        <v>144</v>
      </c>
      <c r="V76" s="8">
        <v>22.056058883666992</v>
      </c>
      <c r="W76" s="8">
        <v>23.911727905273438</v>
      </c>
      <c r="X76" s="7">
        <f>GEOMEAN(V76:W78)</f>
        <v>23.015149022806359</v>
      </c>
      <c r="Y76" s="8">
        <v>34.043674468994141</v>
      </c>
      <c r="Z76" s="6">
        <f>AVERAGE(Y76:Y78)</f>
        <v>34.028188069661461</v>
      </c>
      <c r="AA76" s="6">
        <f>Z76-X76</f>
        <v>11.013039046855102</v>
      </c>
      <c r="AB76" s="6">
        <f>AA76-9.867</f>
        <v>1.1460390468551012</v>
      </c>
      <c r="AC76" s="6">
        <f>2^(-AB76)</f>
        <v>0.45186413340897874</v>
      </c>
      <c r="AE76" t="s">
        <v>144</v>
      </c>
      <c r="AF76" s="8">
        <v>22.056058883666992</v>
      </c>
      <c r="AG76" s="8">
        <v>23.911727905273438</v>
      </c>
      <c r="AH76" s="7">
        <f>GEOMEAN(AF76:AG78)</f>
        <v>23.015149022806359</v>
      </c>
      <c r="AI76" s="8">
        <v>29.217205047607422</v>
      </c>
      <c r="AJ76" s="6">
        <f>AVERAGE(AI76:AI78)</f>
        <v>28.901634216308594</v>
      </c>
      <c r="AK76" s="6">
        <f>AJ76-AH76</f>
        <v>5.8864851935022351</v>
      </c>
      <c r="AL76" s="6">
        <f>AK76-8.463</f>
        <v>-2.5765148064977641</v>
      </c>
      <c r="AM76" s="6">
        <f>2^(-AL76)</f>
        <v>5.9649696874084377</v>
      </c>
      <c r="AO76" t="s">
        <v>144</v>
      </c>
      <c r="AP76" s="8">
        <v>22.056058883666992</v>
      </c>
      <c r="AQ76" s="8">
        <v>23.911727905273438</v>
      </c>
      <c r="AR76" s="7">
        <f>GEOMEAN(AP76:AQ78)</f>
        <v>23.015149022806359</v>
      </c>
      <c r="AS76" s="8">
        <v>33.043907165527344</v>
      </c>
      <c r="AT76" s="6">
        <f>AVERAGE(AS76:AS78)</f>
        <v>33.089426676432289</v>
      </c>
      <c r="AU76" s="6">
        <f>AT76-AR76</f>
        <v>10.074277653625931</v>
      </c>
      <c r="AV76" s="6">
        <f>AU76-9.612</f>
        <v>0.46227765362593054</v>
      </c>
      <c r="AW76" s="6">
        <f>2^(-AV76)</f>
        <v>0.72583943520530414</v>
      </c>
    </row>
    <row r="77" spans="1:49" x14ac:dyDescent="0.2">
      <c r="A77" t="s">
        <v>144</v>
      </c>
      <c r="B77" s="8">
        <v>22.078666687011719</v>
      </c>
      <c r="C77" s="8">
        <v>24.065084457397461</v>
      </c>
      <c r="E77" s="8">
        <v>30.953641891479492</v>
      </c>
      <c r="K77" t="s">
        <v>144</v>
      </c>
      <c r="L77" s="8">
        <v>22.078666687011719</v>
      </c>
      <c r="M77" s="8">
        <v>24.065084457397461</v>
      </c>
      <c r="O77" s="8">
        <v>36.295467376708984</v>
      </c>
      <c r="P77" s="6"/>
      <c r="Q77" s="6"/>
      <c r="R77" s="6"/>
      <c r="S77" s="6"/>
      <c r="U77" t="s">
        <v>144</v>
      </c>
      <c r="V77" s="8">
        <v>22.078666687011719</v>
      </c>
      <c r="W77" s="8">
        <v>24.065084457397461</v>
      </c>
      <c r="Y77" s="8">
        <v>33.974044799804688</v>
      </c>
      <c r="Z77" s="6"/>
      <c r="AA77" s="6"/>
      <c r="AB77" s="6"/>
      <c r="AC77" s="6"/>
      <c r="AE77" t="s">
        <v>144</v>
      </c>
      <c r="AF77" s="8">
        <v>22.078666687011719</v>
      </c>
      <c r="AG77" s="8">
        <v>24.065084457397461</v>
      </c>
      <c r="AI77" s="8">
        <v>29.008182525634766</v>
      </c>
      <c r="AJ77" s="6"/>
      <c r="AK77" s="6"/>
      <c r="AL77" s="6"/>
      <c r="AM77" s="6"/>
      <c r="AO77" t="s">
        <v>144</v>
      </c>
      <c r="AP77" s="8">
        <v>22.078666687011719</v>
      </c>
      <c r="AQ77" s="8">
        <v>24.065084457397461</v>
      </c>
      <c r="AS77" s="8">
        <v>32.768211364746094</v>
      </c>
      <c r="AT77" s="6"/>
      <c r="AU77" s="6"/>
      <c r="AV77" s="6"/>
      <c r="AW77" s="6"/>
    </row>
    <row r="78" spans="1:49" x14ac:dyDescent="0.2">
      <c r="A78" t="s">
        <v>144</v>
      </c>
      <c r="B78" s="8">
        <v>22.094799041748047</v>
      </c>
      <c r="C78" s="8">
        <v>24.004550933837891</v>
      </c>
      <c r="E78" s="8">
        <v>30.970170974731445</v>
      </c>
      <c r="F78" s="9"/>
      <c r="K78" t="s">
        <v>144</v>
      </c>
      <c r="L78" s="8">
        <v>22.094799041748047</v>
      </c>
      <c r="M78" s="8">
        <v>24.004550933837891</v>
      </c>
      <c r="O78" s="8">
        <v>37.154956817626953</v>
      </c>
      <c r="P78" s="9"/>
      <c r="Q78" s="6"/>
      <c r="R78" s="6"/>
      <c r="S78" s="6"/>
      <c r="U78" t="s">
        <v>144</v>
      </c>
      <c r="V78" s="8">
        <v>22.094799041748047</v>
      </c>
      <c r="W78" s="8">
        <v>24.004550933837891</v>
      </c>
      <c r="Y78" s="8">
        <v>34.066844940185547</v>
      </c>
      <c r="Z78" s="9"/>
      <c r="AA78" s="6"/>
      <c r="AB78" s="6"/>
      <c r="AC78" s="6"/>
      <c r="AE78" t="s">
        <v>144</v>
      </c>
      <c r="AF78" s="8">
        <v>22.094799041748047</v>
      </c>
      <c r="AG78" s="8">
        <v>24.004550933837891</v>
      </c>
      <c r="AI78" s="8">
        <v>28.479515075683594</v>
      </c>
      <c r="AJ78" s="9"/>
      <c r="AK78" s="6"/>
      <c r="AL78" s="6"/>
      <c r="AM78" s="6"/>
      <c r="AO78" t="s">
        <v>144</v>
      </c>
      <c r="AP78" s="8">
        <v>22.094799041748047</v>
      </c>
      <c r="AQ78" s="8">
        <v>24.004550933837891</v>
      </c>
      <c r="AS78" s="8">
        <v>33.456161499023438</v>
      </c>
      <c r="AT78" s="9"/>
      <c r="AU78" s="6"/>
      <c r="AV78" s="6"/>
      <c r="AW78" s="6"/>
    </row>
    <row r="79" spans="1:49" x14ac:dyDescent="0.2">
      <c r="A79" t="s">
        <v>144</v>
      </c>
      <c r="B79" s="8">
        <v>22.485908508300781</v>
      </c>
      <c r="C79" s="8">
        <v>24.186071395874023</v>
      </c>
      <c r="D79" s="7">
        <f>GEOMEAN(B79:C81)</f>
        <v>23.349429104371541</v>
      </c>
      <c r="E79" s="8">
        <v>31.828792572021484</v>
      </c>
      <c r="F79" s="6">
        <f>AVERAGE(E79:E81)</f>
        <v>31.856011708577473</v>
      </c>
      <c r="G79" s="6">
        <f>F79-D79</f>
        <v>8.5065826042059314</v>
      </c>
      <c r="H79" s="6">
        <f>G79-7.684</f>
        <v>0.82258260420593121</v>
      </c>
      <c r="I79" s="6">
        <f>2^(-H79)</f>
        <v>0.56542884791865344</v>
      </c>
      <c r="K79" t="s">
        <v>144</v>
      </c>
      <c r="L79" s="8">
        <v>22.485908508300781</v>
      </c>
      <c r="M79" s="8">
        <v>24.186071395874023</v>
      </c>
      <c r="N79" s="7">
        <f>GEOMEAN(L79:M81)</f>
        <v>23.349429104371541</v>
      </c>
      <c r="O79" s="8">
        <v>36.344200134277344</v>
      </c>
      <c r="P79" s="6">
        <f>AVERAGE(O79:O81)</f>
        <v>36.614936828613281</v>
      </c>
      <c r="Q79" s="6">
        <f>P79-N79</f>
        <v>13.26550772424174</v>
      </c>
      <c r="R79" s="6">
        <f>Q79-14.738</f>
        <v>-1.4724922757582597</v>
      </c>
      <c r="S79" s="6">
        <f>2^(-R79)</f>
        <v>2.7750086639512959</v>
      </c>
      <c r="U79" t="s">
        <v>144</v>
      </c>
      <c r="V79" s="8">
        <v>22.485908508300781</v>
      </c>
      <c r="W79" s="8">
        <v>24.186071395874023</v>
      </c>
      <c r="X79" s="7">
        <f>GEOMEAN(V79:W81)</f>
        <v>23.349429104371541</v>
      </c>
      <c r="Y79" s="8">
        <v>34.863620758056641</v>
      </c>
      <c r="Z79" s="6">
        <f>AVERAGE(Y79:Y81)</f>
        <v>36.094998677571617</v>
      </c>
      <c r="AA79" s="6">
        <f>Z79-X79</f>
        <v>12.745569573200076</v>
      </c>
      <c r="AB79" s="6">
        <f>AA79-9.867</f>
        <v>2.8785695732000747</v>
      </c>
      <c r="AC79" s="6">
        <f>2^(-AB79)</f>
        <v>0.13597661130837954</v>
      </c>
      <c r="AE79" t="s">
        <v>144</v>
      </c>
      <c r="AF79" s="8">
        <v>22.485908508300781</v>
      </c>
      <c r="AG79" s="8">
        <v>24.186071395874023</v>
      </c>
      <c r="AH79" s="7">
        <f>GEOMEAN(AF79:AG81)</f>
        <v>23.349429104371541</v>
      </c>
      <c r="AI79" s="8">
        <v>31.905946731567383</v>
      </c>
      <c r="AJ79" s="6">
        <f>AVERAGE(AI79:AI81)</f>
        <v>31.323099772135418</v>
      </c>
      <c r="AK79" s="6">
        <f>AJ79-AH79</f>
        <v>7.9736706677638765</v>
      </c>
      <c r="AL79" s="6">
        <f>AK79-8.463</f>
        <v>-0.48932933223612274</v>
      </c>
      <c r="AM79" s="6">
        <f>2^(-AL79)</f>
        <v>1.4037921411152137</v>
      </c>
      <c r="AO79" t="s">
        <v>144</v>
      </c>
      <c r="AP79" s="8">
        <v>22.485908508300781</v>
      </c>
      <c r="AQ79" s="8">
        <v>24.186071395874023</v>
      </c>
      <c r="AR79" s="7">
        <f>GEOMEAN(AP79:AQ81)</f>
        <v>23.349429104371541</v>
      </c>
      <c r="AS79" s="8">
        <v>33.133453369140625</v>
      </c>
      <c r="AT79" s="6">
        <f>AVERAGE(AS79:AS81)</f>
        <v>33.294066111246742</v>
      </c>
      <c r="AU79" s="6">
        <f>AT79-AR79</f>
        <v>9.944637006875201</v>
      </c>
      <c r="AV79" s="6">
        <f>AU79-9.612</f>
        <v>0.33263700687520092</v>
      </c>
      <c r="AW79" s="6">
        <f>2^(-AV79)</f>
        <v>0.79408370334171374</v>
      </c>
    </row>
    <row r="80" spans="1:49" x14ac:dyDescent="0.2">
      <c r="A80" t="s">
        <v>144</v>
      </c>
      <c r="B80" s="8">
        <v>22.391811370849609</v>
      </c>
      <c r="C80" s="8">
        <v>24.206150054931641</v>
      </c>
      <c r="E80" s="8">
        <v>31.695713043212891</v>
      </c>
      <c r="K80" t="s">
        <v>144</v>
      </c>
      <c r="L80" s="8">
        <v>22.391811370849609</v>
      </c>
      <c r="M80" s="8">
        <v>24.206150054931641</v>
      </c>
      <c r="O80" s="8">
        <v>36.651401519775391</v>
      </c>
      <c r="P80" s="6"/>
      <c r="Q80" s="6"/>
      <c r="R80" s="6"/>
      <c r="S80" s="6"/>
      <c r="U80" t="s">
        <v>144</v>
      </c>
      <c r="V80" s="8">
        <v>22.391811370849609</v>
      </c>
      <c r="W80" s="8">
        <v>24.206150054931641</v>
      </c>
      <c r="Y80" s="8">
        <v>36.494537353515625</v>
      </c>
      <c r="Z80" s="6"/>
      <c r="AA80" s="6"/>
      <c r="AB80" s="6"/>
      <c r="AC80" s="6"/>
      <c r="AE80" t="s">
        <v>144</v>
      </c>
      <c r="AF80" s="8">
        <v>22.391811370849609</v>
      </c>
      <c r="AG80" s="8">
        <v>24.206150054931641</v>
      </c>
      <c r="AI80" s="8">
        <v>30.98088264465332</v>
      </c>
      <c r="AJ80" s="6"/>
      <c r="AK80" s="6"/>
      <c r="AL80" s="6"/>
      <c r="AM80" s="6"/>
      <c r="AO80" t="s">
        <v>144</v>
      </c>
      <c r="AP80" s="8">
        <v>22.391811370849609</v>
      </c>
      <c r="AQ80" s="8">
        <v>24.206150054931641</v>
      </c>
      <c r="AS80" s="8">
        <v>33.952323913574219</v>
      </c>
      <c r="AT80" s="6"/>
      <c r="AU80" s="6"/>
      <c r="AV80" s="6"/>
      <c r="AW80" s="6"/>
    </row>
    <row r="81" spans="1:49" x14ac:dyDescent="0.2">
      <c r="A81" t="s">
        <v>144</v>
      </c>
      <c r="B81" s="8">
        <v>22.565841674804688</v>
      </c>
      <c r="C81" s="8">
        <v>24.36213493347168</v>
      </c>
      <c r="E81" s="8">
        <v>32.043529510498047</v>
      </c>
      <c r="F81" s="9"/>
      <c r="K81" t="s">
        <v>144</v>
      </c>
      <c r="L81" s="8">
        <v>22.565841674804688</v>
      </c>
      <c r="M81" s="8">
        <v>24.36213493347168</v>
      </c>
      <c r="O81" s="8">
        <v>36.849208831787109</v>
      </c>
      <c r="P81" s="9"/>
      <c r="Q81" s="6"/>
      <c r="R81" s="6"/>
      <c r="S81" s="6"/>
      <c r="U81" t="s">
        <v>144</v>
      </c>
      <c r="V81" s="8">
        <v>22.565841674804688</v>
      </c>
      <c r="W81" s="8">
        <v>24.36213493347168</v>
      </c>
      <c r="Y81" s="8">
        <v>36.926837921142578</v>
      </c>
      <c r="Z81" s="9"/>
      <c r="AA81" s="6"/>
      <c r="AB81" s="6"/>
      <c r="AC81" s="6"/>
      <c r="AE81" t="s">
        <v>144</v>
      </c>
      <c r="AF81" s="8">
        <v>22.565841674804688</v>
      </c>
      <c r="AG81" s="8">
        <v>24.36213493347168</v>
      </c>
      <c r="AI81" s="8">
        <v>31.082469940185547</v>
      </c>
      <c r="AJ81" s="9"/>
      <c r="AK81" s="6"/>
      <c r="AL81" s="6"/>
      <c r="AM81" s="6"/>
      <c r="AO81" t="s">
        <v>144</v>
      </c>
      <c r="AP81" s="8">
        <v>22.565841674804688</v>
      </c>
      <c r="AQ81" s="8">
        <v>24.36213493347168</v>
      </c>
      <c r="AS81" s="8">
        <v>32.796421051025391</v>
      </c>
      <c r="AT81" s="9"/>
      <c r="AU81" s="6"/>
      <c r="AV81" s="6"/>
      <c r="AW81" s="6"/>
    </row>
    <row r="82" spans="1:49" x14ac:dyDescent="0.2">
      <c r="A82" t="s">
        <v>499</v>
      </c>
      <c r="B82" s="8">
        <v>22.433881759643555</v>
      </c>
      <c r="C82" s="8">
        <v>24.427986145019531</v>
      </c>
      <c r="D82" s="7">
        <f>GEOMEAN(B82:C84)</f>
        <v>23.361090366089574</v>
      </c>
      <c r="E82" s="8">
        <v>32.692497253417969</v>
      </c>
      <c r="F82" s="6">
        <f>AVERAGE(E82:E84)</f>
        <v>32.637121200561523</v>
      </c>
      <c r="G82" s="6">
        <f>F82-D82</f>
        <v>9.2760308344719498</v>
      </c>
      <c r="H82" s="6">
        <f>G82-7.684</f>
        <v>1.5920308344719496</v>
      </c>
      <c r="I82" s="6">
        <f>2^(-H82)</f>
        <v>0.33170419561704279</v>
      </c>
      <c r="K82" t="s">
        <v>499</v>
      </c>
      <c r="L82" s="8">
        <v>22.433881759643555</v>
      </c>
      <c r="M82" s="8">
        <v>24.427986145019531</v>
      </c>
      <c r="N82" s="7">
        <f>GEOMEAN(L82:M84)</f>
        <v>23.361090366089574</v>
      </c>
      <c r="O82" s="8">
        <v>37.477962493896484</v>
      </c>
      <c r="P82" s="6">
        <f>AVERAGE(O82:O84)</f>
        <v>37.794134140014648</v>
      </c>
      <c r="Q82" s="6">
        <f>P82-N82</f>
        <v>14.433043773925075</v>
      </c>
      <c r="R82" s="6">
        <f>Q82-14.738</f>
        <v>-0.30495622607492479</v>
      </c>
      <c r="S82" s="6">
        <f>2^(-R82)</f>
        <v>1.2353811529040646</v>
      </c>
      <c r="U82" t="s">
        <v>499</v>
      </c>
      <c r="V82" s="8">
        <v>22.433881759643555</v>
      </c>
      <c r="W82" s="8">
        <v>24.427986145019531</v>
      </c>
      <c r="X82" s="7">
        <f>GEOMEAN(V82:W84)</f>
        <v>23.361090366089574</v>
      </c>
      <c r="Y82" s="8">
        <v>35.266582489013672</v>
      </c>
      <c r="Z82" s="6">
        <f>AVERAGE(Y82:Y84)</f>
        <v>35.488616943359375</v>
      </c>
      <c r="AA82" s="6">
        <f>Z82-X82</f>
        <v>12.127526577269801</v>
      </c>
      <c r="AB82" s="6">
        <f>AA82-9.867</f>
        <v>2.2605265772698004</v>
      </c>
      <c r="AC82" s="6">
        <f>2^(-AB82)</f>
        <v>0.20869579291829143</v>
      </c>
      <c r="AE82" t="s">
        <v>499</v>
      </c>
      <c r="AF82" s="8">
        <v>22.433881759643555</v>
      </c>
      <c r="AG82" s="8">
        <v>24.427986145019531</v>
      </c>
      <c r="AH82" s="7">
        <f>GEOMEAN(AF82:AG84)</f>
        <v>23.361090366089574</v>
      </c>
      <c r="AI82" s="8">
        <v>31.865579605102539</v>
      </c>
      <c r="AJ82" s="6">
        <f>AVERAGE(AI82:AI84)</f>
        <v>31.879916508992512</v>
      </c>
      <c r="AK82" s="6">
        <f>AJ82-AH82</f>
        <v>8.5188261429029382</v>
      </c>
      <c r="AL82" s="6">
        <f>AK82-8.463</f>
        <v>5.5826142902938969E-2</v>
      </c>
      <c r="AM82" s="6">
        <f>2^(-AL82)</f>
        <v>0.96204338213892271</v>
      </c>
      <c r="AO82" t="s">
        <v>499</v>
      </c>
      <c r="AP82" s="8">
        <v>22.433881759643555</v>
      </c>
      <c r="AQ82" s="8">
        <v>24.427986145019531</v>
      </c>
      <c r="AR82" s="7">
        <f>GEOMEAN(AP82:AQ84)</f>
        <v>23.361090366089574</v>
      </c>
      <c r="AS82" s="8">
        <v>31.255891799926758</v>
      </c>
      <c r="AT82" s="6">
        <f>AVERAGE(AS82:AS84)</f>
        <v>31.210952758789062</v>
      </c>
      <c r="AU82" s="6">
        <f>AT82-AR82</f>
        <v>7.8498623926994888</v>
      </c>
      <c r="AV82" s="6">
        <f>AU82-9.612</f>
        <v>-1.7621376073005113</v>
      </c>
      <c r="AW82" s="6">
        <f>2^(-AV82)</f>
        <v>3.3920033795508076</v>
      </c>
    </row>
    <row r="83" spans="1:49" x14ac:dyDescent="0.2">
      <c r="A83" t="s">
        <v>499</v>
      </c>
      <c r="B83" s="8">
        <v>22.386028289794922</v>
      </c>
      <c r="C83" s="8">
        <v>24.377273559570312</v>
      </c>
      <c r="E83" s="8"/>
      <c r="K83" t="s">
        <v>499</v>
      </c>
      <c r="L83" s="8">
        <v>22.386028289794922</v>
      </c>
      <c r="M83" s="8">
        <v>24.377273559570312</v>
      </c>
      <c r="O83" s="8">
        <v>38.110305786132812</v>
      </c>
      <c r="P83" s="6"/>
      <c r="Q83" s="6"/>
      <c r="R83" s="6"/>
      <c r="S83" s="6"/>
      <c r="U83" t="s">
        <v>499</v>
      </c>
      <c r="V83" s="8">
        <v>22.386028289794922</v>
      </c>
      <c r="W83" s="8">
        <v>24.377273559570312</v>
      </c>
      <c r="Y83" s="8">
        <v>35.941947937011719</v>
      </c>
      <c r="Z83" s="6"/>
      <c r="AA83" s="6"/>
      <c r="AB83" s="6"/>
      <c r="AC83" s="6"/>
      <c r="AE83" t="s">
        <v>499</v>
      </c>
      <c r="AF83" s="8">
        <v>22.386028289794922</v>
      </c>
      <c r="AG83" s="8">
        <v>24.377273559570312</v>
      </c>
      <c r="AI83" s="8">
        <v>31.713630676269531</v>
      </c>
      <c r="AJ83" s="6"/>
      <c r="AK83" s="6"/>
      <c r="AL83" s="6"/>
      <c r="AM83" s="6"/>
      <c r="AO83" t="s">
        <v>499</v>
      </c>
      <c r="AP83" s="8">
        <v>22.386028289794922</v>
      </c>
      <c r="AQ83" s="8">
        <v>24.377273559570312</v>
      </c>
      <c r="AS83" s="8">
        <v>31.201969146728516</v>
      </c>
      <c r="AT83" s="6"/>
      <c r="AU83" s="6"/>
      <c r="AV83" s="6"/>
      <c r="AW83" s="6"/>
    </row>
    <row r="84" spans="1:49" x14ac:dyDescent="0.2">
      <c r="A84" t="s">
        <v>499</v>
      </c>
      <c r="B84" s="8">
        <v>22.298017501831055</v>
      </c>
      <c r="C84" s="8">
        <v>24.374635696411133</v>
      </c>
      <c r="E84" s="8">
        <v>32.581745147705078</v>
      </c>
      <c r="F84" s="9"/>
      <c r="K84" t="s">
        <v>499</v>
      </c>
      <c r="L84" s="8">
        <v>22.298017501831055</v>
      </c>
      <c r="M84" s="8">
        <v>24.374635696411133</v>
      </c>
      <c r="O84" s="8"/>
      <c r="P84" s="9"/>
      <c r="Q84" s="6"/>
      <c r="R84" s="6"/>
      <c r="S84" s="6"/>
      <c r="U84" t="s">
        <v>499</v>
      </c>
      <c r="V84" s="8">
        <v>22.298017501831055</v>
      </c>
      <c r="W84" s="8">
        <v>24.374635696411133</v>
      </c>
      <c r="Y84" s="8">
        <v>35.257320404052734</v>
      </c>
      <c r="Z84" s="9"/>
      <c r="AA84" s="6"/>
      <c r="AB84" s="6"/>
      <c r="AC84" s="6"/>
      <c r="AE84" t="s">
        <v>499</v>
      </c>
      <c r="AF84" s="8">
        <v>22.298017501831055</v>
      </c>
      <c r="AG84" s="8">
        <v>24.374635696411133</v>
      </c>
      <c r="AI84" s="8">
        <v>32.060539245605469</v>
      </c>
      <c r="AJ84" s="9"/>
      <c r="AK84" s="6"/>
      <c r="AL84" s="6"/>
      <c r="AM84" s="6"/>
      <c r="AO84" t="s">
        <v>499</v>
      </c>
      <c r="AP84" s="8">
        <v>22.298017501831055</v>
      </c>
      <c r="AQ84" s="8">
        <v>24.374635696411133</v>
      </c>
      <c r="AS84" s="8">
        <v>31.174997329711914</v>
      </c>
      <c r="AT84" s="9"/>
      <c r="AU84" s="6"/>
      <c r="AV84" s="6"/>
      <c r="AW84" s="6"/>
    </row>
    <row r="85" spans="1:49" x14ac:dyDescent="0.2">
      <c r="A85" t="s">
        <v>499</v>
      </c>
      <c r="B85" s="8">
        <v>21.959875106811523</v>
      </c>
      <c r="C85" s="8">
        <v>24.136074066162109</v>
      </c>
      <c r="D85" s="7">
        <f>GEOMEAN(B85:C87)</f>
        <v>23.019311456989378</v>
      </c>
      <c r="E85" s="8">
        <v>29.897626876831055</v>
      </c>
      <c r="F85" s="6">
        <f>AVERAGE(E85:E87)</f>
        <v>29.830224355061848</v>
      </c>
      <c r="G85" s="6">
        <f>F85-D85</f>
        <v>6.8109128980724698</v>
      </c>
      <c r="H85" s="6">
        <f>G85-7.684</f>
        <v>-0.87308710192753036</v>
      </c>
      <c r="I85" s="6">
        <f>2^(-H85)</f>
        <v>1.8315779500196183</v>
      </c>
      <c r="K85" t="s">
        <v>499</v>
      </c>
      <c r="L85" s="8">
        <v>21.959875106811523</v>
      </c>
      <c r="M85" s="8">
        <v>24.136074066162109</v>
      </c>
      <c r="N85" s="7">
        <f>GEOMEAN(L85:M87)</f>
        <v>23.019311456989378</v>
      </c>
      <c r="O85" s="8">
        <v>37.294071197509766</v>
      </c>
      <c r="P85" s="6">
        <f>AVERAGE(O85:O87)</f>
        <v>37.187159220377602</v>
      </c>
      <c r="Q85" s="6">
        <f>P85-N85</f>
        <v>14.167847763388224</v>
      </c>
      <c r="R85" s="6">
        <f>Q85-14.738</f>
        <v>-0.57015223661177572</v>
      </c>
      <c r="S85" s="6">
        <f>2^(-R85)</f>
        <v>1.484680229352116</v>
      </c>
      <c r="U85" t="s">
        <v>499</v>
      </c>
      <c r="V85" s="8">
        <v>21.959875106811523</v>
      </c>
      <c r="W85" s="8">
        <v>24.136074066162109</v>
      </c>
      <c r="X85" s="7">
        <f>GEOMEAN(V85:W87)</f>
        <v>23.019311456989378</v>
      </c>
      <c r="Y85" s="8">
        <v>32.907432556152344</v>
      </c>
      <c r="Z85" s="6">
        <f>AVERAGE(Y85:Y87)</f>
        <v>32.408962249755859</v>
      </c>
      <c r="AA85" s="6">
        <f>Z85-X85</f>
        <v>9.3896507927664814</v>
      </c>
      <c r="AB85" s="6">
        <f>AA85-9.867</f>
        <v>-0.47734920723351948</v>
      </c>
      <c r="AC85" s="6">
        <f>2^(-AB85)</f>
        <v>1.3921833318237997</v>
      </c>
      <c r="AE85" t="s">
        <v>499</v>
      </c>
      <c r="AF85" s="8">
        <v>21.959875106811523</v>
      </c>
      <c r="AG85" s="8">
        <v>24.136074066162109</v>
      </c>
      <c r="AH85" s="7">
        <f>GEOMEAN(AF85:AG87)</f>
        <v>23.019311456989378</v>
      </c>
      <c r="AI85" s="8">
        <v>32.141948699951172</v>
      </c>
      <c r="AJ85" s="6">
        <f>AVERAGE(AI85:AI87)</f>
        <v>32.091412862141929</v>
      </c>
      <c r="AK85" s="6">
        <f>AJ85-AH85</f>
        <v>9.0721014051525515</v>
      </c>
      <c r="AL85" s="6">
        <f>AK85-8.463</f>
        <v>0.60910140515255229</v>
      </c>
      <c r="AM85" s="6">
        <f>2^(-AL85)</f>
        <v>0.65560492387335856</v>
      </c>
      <c r="AO85" t="s">
        <v>499</v>
      </c>
      <c r="AP85" s="8">
        <v>21.959875106811523</v>
      </c>
      <c r="AQ85" s="8">
        <v>24.136074066162109</v>
      </c>
      <c r="AR85" s="7">
        <f>GEOMEAN(AP85:AQ87)</f>
        <v>23.019311456989378</v>
      </c>
      <c r="AS85" s="8">
        <v>31.22614860534668</v>
      </c>
      <c r="AT85" s="6">
        <f>AVERAGE(AS85:AS87)</f>
        <v>30.934851964314777</v>
      </c>
      <c r="AU85" s="6">
        <f>AT85-AR85</f>
        <v>7.9155405073253995</v>
      </c>
      <c r="AV85" s="6">
        <f>AU85-9.612</f>
        <v>-1.6964594926746006</v>
      </c>
      <c r="AW85" s="6">
        <f>2^(-AV85)</f>
        <v>3.2410459905121738</v>
      </c>
    </row>
    <row r="86" spans="1:49" x14ac:dyDescent="0.2">
      <c r="A86" t="s">
        <v>499</v>
      </c>
      <c r="B86" s="8">
        <v>21.906093597412109</v>
      </c>
      <c r="C86" s="8">
        <v>24.076011657714844</v>
      </c>
      <c r="E86" s="8">
        <v>29.665428161621094</v>
      </c>
      <c r="K86" t="s">
        <v>499</v>
      </c>
      <c r="L86" s="8">
        <v>21.906093597412109</v>
      </c>
      <c r="M86" s="8">
        <v>24.076011657714844</v>
      </c>
      <c r="O86" s="8">
        <v>37.467506408691406</v>
      </c>
      <c r="P86" s="6"/>
      <c r="Q86" s="6"/>
      <c r="R86" s="6"/>
      <c r="S86" s="6"/>
      <c r="U86" t="s">
        <v>499</v>
      </c>
      <c r="V86" s="8">
        <v>21.906093597412109</v>
      </c>
      <c r="W86" s="8">
        <v>24.076011657714844</v>
      </c>
      <c r="Y86" s="8">
        <v>32.074100494384766</v>
      </c>
      <c r="Z86" s="6"/>
      <c r="AA86" s="6"/>
      <c r="AB86" s="6"/>
      <c r="AC86" s="6"/>
      <c r="AE86" t="s">
        <v>499</v>
      </c>
      <c r="AF86" s="8">
        <v>21.906093597412109</v>
      </c>
      <c r="AG86" s="8">
        <v>24.076011657714844</v>
      </c>
      <c r="AI86" s="8">
        <v>32.288871765136719</v>
      </c>
      <c r="AJ86" s="6"/>
      <c r="AK86" s="6"/>
      <c r="AL86" s="6"/>
      <c r="AM86" s="6"/>
      <c r="AO86" t="s">
        <v>499</v>
      </c>
      <c r="AP86" s="8">
        <v>21.906093597412109</v>
      </c>
      <c r="AQ86" s="8">
        <v>24.076011657714844</v>
      </c>
      <c r="AS86" s="8">
        <v>30.963657379150391</v>
      </c>
      <c r="AT86" s="6"/>
      <c r="AU86" s="6"/>
      <c r="AV86" s="6"/>
      <c r="AW86" s="6"/>
    </row>
    <row r="87" spans="1:49" x14ac:dyDescent="0.2">
      <c r="A87" t="s">
        <v>499</v>
      </c>
      <c r="B87" s="8">
        <v>22.004117965698242</v>
      </c>
      <c r="C87" s="8">
        <v>24.188226699829102</v>
      </c>
      <c r="E87" s="8">
        <v>29.927618026733398</v>
      </c>
      <c r="F87" s="9"/>
      <c r="K87" t="s">
        <v>499</v>
      </c>
      <c r="L87" s="8">
        <v>22.004117965698242</v>
      </c>
      <c r="M87" s="8">
        <v>24.188226699829102</v>
      </c>
      <c r="O87" s="8">
        <v>36.799900054931641</v>
      </c>
      <c r="P87" s="9"/>
      <c r="Q87" s="6"/>
      <c r="R87" s="6"/>
      <c r="S87" s="6"/>
      <c r="U87" t="s">
        <v>499</v>
      </c>
      <c r="V87" s="8">
        <v>22.004117965698242</v>
      </c>
      <c r="W87" s="8">
        <v>24.188226699829102</v>
      </c>
      <c r="Y87" s="8">
        <v>32.245353698730469</v>
      </c>
      <c r="Z87" s="9"/>
      <c r="AA87" s="6"/>
      <c r="AB87" s="6"/>
      <c r="AC87" s="6"/>
      <c r="AE87" t="s">
        <v>499</v>
      </c>
      <c r="AF87" s="8">
        <v>22.004117965698242</v>
      </c>
      <c r="AG87" s="8">
        <v>24.188226699829102</v>
      </c>
      <c r="AI87" s="8">
        <v>31.843418121337891</v>
      </c>
      <c r="AJ87" s="9"/>
      <c r="AK87" s="6"/>
      <c r="AL87" s="6"/>
      <c r="AM87" s="6"/>
      <c r="AO87" t="s">
        <v>499</v>
      </c>
      <c r="AP87" s="8">
        <v>22.004117965698242</v>
      </c>
      <c r="AQ87" s="8">
        <v>24.188226699829102</v>
      </c>
      <c r="AS87" s="8">
        <v>30.614749908447266</v>
      </c>
      <c r="AT87" s="9"/>
      <c r="AU87" s="6"/>
      <c r="AV87" s="6"/>
      <c r="AW87" s="6"/>
    </row>
    <row r="88" spans="1:49" x14ac:dyDescent="0.2">
      <c r="A88" t="s">
        <v>499</v>
      </c>
      <c r="B88" s="8">
        <v>22.760612487792969</v>
      </c>
      <c r="C88" s="8">
        <v>24.730775833129883</v>
      </c>
      <c r="D88" s="7">
        <f>GEOMEAN(B88:C90)</f>
        <v>23.717112965937741</v>
      </c>
      <c r="E88" s="8">
        <v>30.383123397827148</v>
      </c>
      <c r="F88" s="6">
        <f>AVERAGE(E88:E90)</f>
        <v>30.278258641560871</v>
      </c>
      <c r="G88" s="6">
        <f>F88-D88</f>
        <v>6.5611456756231306</v>
      </c>
      <c r="H88" s="6">
        <f>G88-7.684</f>
        <v>-1.1228543243768696</v>
      </c>
      <c r="I88" s="6">
        <f>2^(-H88)</f>
        <v>2.1777741195957279</v>
      </c>
      <c r="K88" t="s">
        <v>499</v>
      </c>
      <c r="L88" s="8">
        <v>22.760612487792969</v>
      </c>
      <c r="M88" s="8">
        <v>24.730775833129883</v>
      </c>
      <c r="N88" s="7">
        <f>GEOMEAN(L88:M90)</f>
        <v>23.717112965937741</v>
      </c>
      <c r="O88" s="8">
        <v>38.294986724853516</v>
      </c>
      <c r="P88" s="6">
        <f>AVERAGE(O88:O90)</f>
        <v>37.940095901489258</v>
      </c>
      <c r="Q88" s="6">
        <f>P88-N88</f>
        <v>14.222982935551517</v>
      </c>
      <c r="R88" s="6">
        <f>Q88-14.738</f>
        <v>-0.51501706444848239</v>
      </c>
      <c r="S88" s="6">
        <f>2^(-R88)</f>
        <v>1.4290110422328903</v>
      </c>
      <c r="U88" t="s">
        <v>499</v>
      </c>
      <c r="V88" s="8">
        <v>22.760612487792969</v>
      </c>
      <c r="W88" s="8">
        <v>24.730775833129883</v>
      </c>
      <c r="X88" s="7">
        <f>GEOMEAN(V88:W90)</f>
        <v>23.717112965937741</v>
      </c>
      <c r="Y88" s="8">
        <v>33.307502746582031</v>
      </c>
      <c r="Z88" s="6">
        <f>AVERAGE(Y88:Y90)</f>
        <v>33.445672353108726</v>
      </c>
      <c r="AA88" s="6">
        <f>Z88-X88</f>
        <v>9.7285593871709857</v>
      </c>
      <c r="AB88" s="6">
        <f>AA88-9.867</f>
        <v>-0.13844061282901521</v>
      </c>
      <c r="AC88" s="6">
        <f>2^(-AB88)</f>
        <v>1.1007147268153403</v>
      </c>
      <c r="AE88" t="s">
        <v>499</v>
      </c>
      <c r="AF88" s="8">
        <v>22.760612487792969</v>
      </c>
      <c r="AG88" s="8">
        <v>24.730775833129883</v>
      </c>
      <c r="AH88" s="7">
        <f>GEOMEAN(AF88:AG90)</f>
        <v>23.717112965937741</v>
      </c>
      <c r="AI88" s="8">
        <v>34.69488525390625</v>
      </c>
      <c r="AJ88" s="6">
        <f>AVERAGE(AI88:AI90)</f>
        <v>28.564410527547199</v>
      </c>
      <c r="AK88" s="6">
        <f>AJ88-AH88</f>
        <v>4.8472975616094587</v>
      </c>
      <c r="AL88" s="6">
        <f>AK88-8.463</f>
        <v>-3.6157024383905405</v>
      </c>
      <c r="AM88" s="6">
        <f>2^(-AL88)</f>
        <v>12.258431070575876</v>
      </c>
      <c r="AO88" t="s">
        <v>499</v>
      </c>
      <c r="AP88" s="8">
        <v>22.760612487792969</v>
      </c>
      <c r="AQ88" s="8">
        <v>24.730775833129883</v>
      </c>
      <c r="AR88" s="7">
        <f>GEOMEAN(AP88:AQ90)</f>
        <v>23.717112965937741</v>
      </c>
      <c r="AS88" s="8">
        <v>33.412952423095703</v>
      </c>
      <c r="AT88" s="6">
        <f>AVERAGE(AS88:AS90)</f>
        <v>33.948849995930992</v>
      </c>
      <c r="AU88" s="6">
        <f>AT88-AR88</f>
        <v>10.231737029993251</v>
      </c>
      <c r="AV88" s="6">
        <f>AU88-9.612</f>
        <v>0.6197370299932512</v>
      </c>
      <c r="AW88" s="6">
        <f>2^(-AV88)</f>
        <v>0.65078954082267881</v>
      </c>
    </row>
    <row r="89" spans="1:49" x14ac:dyDescent="0.2">
      <c r="A89" t="s">
        <v>499</v>
      </c>
      <c r="B89" s="8">
        <v>22.772323608398438</v>
      </c>
      <c r="C89" s="8">
        <v>24.712709426879883</v>
      </c>
      <c r="E89" s="8">
        <v>30.109348297119141</v>
      </c>
      <c r="K89" t="s">
        <v>499</v>
      </c>
      <c r="L89" s="8">
        <v>22.772323608398438</v>
      </c>
      <c r="M89" s="8">
        <v>24.712709426879883</v>
      </c>
      <c r="O89" s="8">
        <v>37.585205078125</v>
      </c>
      <c r="P89" s="6"/>
      <c r="Q89" s="6"/>
      <c r="R89" s="6"/>
      <c r="S89" s="6"/>
      <c r="U89" t="s">
        <v>499</v>
      </c>
      <c r="V89" s="8">
        <v>22.772323608398438</v>
      </c>
      <c r="W89" s="8">
        <v>24.712709426879883</v>
      </c>
      <c r="Y89" s="8">
        <v>33.658477783203125</v>
      </c>
      <c r="Z89" s="6"/>
      <c r="AA89" s="6"/>
      <c r="AB89" s="6"/>
      <c r="AC89" s="6"/>
      <c r="AE89" t="s">
        <v>499</v>
      </c>
      <c r="AF89" s="8">
        <v>22.772323608398438</v>
      </c>
      <c r="AG89" s="8">
        <v>24.712709426879883</v>
      </c>
      <c r="AI89" s="8">
        <v>16.733976364135742</v>
      </c>
      <c r="AJ89" s="6"/>
      <c r="AK89" s="6"/>
      <c r="AL89" s="6"/>
      <c r="AM89" s="6"/>
      <c r="AO89" t="s">
        <v>499</v>
      </c>
      <c r="AP89" s="8">
        <v>22.772323608398438</v>
      </c>
      <c r="AQ89" s="8">
        <v>24.712709426879883</v>
      </c>
      <c r="AS89" s="8">
        <v>34.000953674316406</v>
      </c>
      <c r="AT89" s="6"/>
      <c r="AU89" s="6"/>
      <c r="AV89" s="6"/>
      <c r="AW89" s="6"/>
    </row>
    <row r="90" spans="1:49" x14ac:dyDescent="0.2">
      <c r="A90" t="s">
        <v>499</v>
      </c>
      <c r="B90" s="8">
        <v>22.766683578491211</v>
      </c>
      <c r="C90" s="8">
        <v>24.678670883178711</v>
      </c>
      <c r="E90" s="8">
        <v>30.342304229736328</v>
      </c>
      <c r="F90" s="9"/>
      <c r="K90" t="s">
        <v>499</v>
      </c>
      <c r="L90" s="8">
        <v>22.766683578491211</v>
      </c>
      <c r="M90" s="8">
        <v>24.678670883178711</v>
      </c>
      <c r="O90" s="8"/>
      <c r="P90" s="9"/>
      <c r="Q90" s="6"/>
      <c r="R90" s="6"/>
      <c r="S90" s="6"/>
      <c r="U90" t="s">
        <v>499</v>
      </c>
      <c r="V90" s="8">
        <v>22.766683578491211</v>
      </c>
      <c r="W90" s="8">
        <v>24.678670883178711</v>
      </c>
      <c r="Y90" s="8">
        <v>33.371036529541016</v>
      </c>
      <c r="Z90" s="9"/>
      <c r="AA90" s="6"/>
      <c r="AB90" s="6"/>
      <c r="AC90" s="6"/>
      <c r="AE90" t="s">
        <v>499</v>
      </c>
      <c r="AF90" s="8">
        <v>22.766683578491211</v>
      </c>
      <c r="AG90" s="8">
        <v>24.678670883178711</v>
      </c>
      <c r="AI90" s="8">
        <v>34.264369964599609</v>
      </c>
      <c r="AJ90" s="9"/>
      <c r="AK90" s="6"/>
      <c r="AL90" s="6"/>
      <c r="AM90" s="6"/>
      <c r="AO90" t="s">
        <v>499</v>
      </c>
      <c r="AP90" s="8">
        <v>22.766683578491211</v>
      </c>
      <c r="AQ90" s="8">
        <v>24.678670883178711</v>
      </c>
      <c r="AS90" s="8">
        <v>34.432643890380859</v>
      </c>
      <c r="AT90" s="9"/>
      <c r="AU90" s="6"/>
      <c r="AV90" s="6"/>
      <c r="AW90" s="6"/>
    </row>
    <row r="91" spans="1:49" x14ac:dyDescent="0.2">
      <c r="A91" t="s">
        <v>499</v>
      </c>
      <c r="B91" s="8">
        <v>23.127225875854492</v>
      </c>
      <c r="C91" s="8">
        <v>25.417245864868164</v>
      </c>
      <c r="D91" s="7">
        <f>GEOMEAN(B91:C93)</f>
        <v>24.267515426710975</v>
      </c>
      <c r="E91" s="8">
        <v>32.525562286376953</v>
      </c>
      <c r="F91" s="6">
        <f>AVERAGE(E91:E93)</f>
        <v>32.689830780029297</v>
      </c>
      <c r="G91" s="6">
        <f>F91-D91</f>
        <v>8.4223153533183215</v>
      </c>
      <c r="H91" s="6">
        <f>G91-7.684</f>
        <v>0.73831535331832132</v>
      </c>
      <c r="I91" s="6">
        <f>2^(-H91)</f>
        <v>0.59943891346165601</v>
      </c>
      <c r="K91" t="s">
        <v>499</v>
      </c>
      <c r="L91" s="8">
        <v>23.127225875854492</v>
      </c>
      <c r="M91" s="8">
        <v>25.417245864868164</v>
      </c>
      <c r="N91" s="7">
        <f>GEOMEAN(L91:M93)</f>
        <v>24.267515426710975</v>
      </c>
      <c r="O91" s="8">
        <v>38.710582733154297</v>
      </c>
      <c r="P91" s="6">
        <f>AVERAGE(O91:O93)</f>
        <v>39.219301223754883</v>
      </c>
      <c r="Q91" s="6">
        <f>P91-N91</f>
        <v>14.951785797043907</v>
      </c>
      <c r="R91" s="6">
        <f>Q91-14.738</f>
        <v>0.21378579704390788</v>
      </c>
      <c r="S91" s="6">
        <f>2^(-R91)</f>
        <v>0.86227156057251231</v>
      </c>
      <c r="U91" t="s">
        <v>499</v>
      </c>
      <c r="V91" s="8">
        <v>23.127225875854492</v>
      </c>
      <c r="W91" s="8">
        <v>25.417245864868164</v>
      </c>
      <c r="X91" s="7">
        <f>GEOMEAN(V91:W93)</f>
        <v>24.267515426710975</v>
      </c>
      <c r="Y91" s="8">
        <v>35.142951965332031</v>
      </c>
      <c r="Z91" s="6">
        <f>AVERAGE(Y91:Y93)</f>
        <v>35.541557312011719</v>
      </c>
      <c r="AA91" s="6">
        <f>Z91-X91</f>
        <v>11.274041885300743</v>
      </c>
      <c r="AB91" s="6">
        <f>AA91-9.867</f>
        <v>1.4070418853007425</v>
      </c>
      <c r="AC91" s="6">
        <f>2^(-AB91)</f>
        <v>0.37708407125225823</v>
      </c>
      <c r="AE91" t="s">
        <v>499</v>
      </c>
      <c r="AF91" s="8">
        <v>23.127225875854492</v>
      </c>
      <c r="AG91" s="8">
        <v>25.417245864868164</v>
      </c>
      <c r="AH91" s="7">
        <f>GEOMEAN(AF91:AG93)</f>
        <v>24.267515426710975</v>
      </c>
      <c r="AI91" s="8">
        <v>33.174442291259766</v>
      </c>
      <c r="AJ91" s="6">
        <f>AVERAGE(AI91:AI93)</f>
        <v>33.133228302001953</v>
      </c>
      <c r="AK91" s="6">
        <f>AJ91-AH91</f>
        <v>8.8657128752909777</v>
      </c>
      <c r="AL91" s="6">
        <f>AK91-8.463</f>
        <v>0.40271287529097854</v>
      </c>
      <c r="AM91" s="6">
        <f>2^(-AL91)</f>
        <v>0.75643452902204844</v>
      </c>
      <c r="AO91" t="s">
        <v>499</v>
      </c>
      <c r="AP91" s="8">
        <v>23.127225875854492</v>
      </c>
      <c r="AQ91" s="8">
        <v>25.417245864868164</v>
      </c>
      <c r="AR91" s="7">
        <f>GEOMEAN(AP91:AQ93)</f>
        <v>24.267515426710975</v>
      </c>
      <c r="AS91" s="8">
        <v>33.724475860595703</v>
      </c>
      <c r="AT91" s="6">
        <f>AVERAGE(AS91:AS93)</f>
        <v>33.787188212076821</v>
      </c>
      <c r="AU91" s="6">
        <f>AT91-AR91</f>
        <v>9.5196727853658452</v>
      </c>
      <c r="AV91" s="6">
        <f>AU91-9.612</f>
        <v>-9.2327214634154942E-2</v>
      </c>
      <c r="AW91" s="6">
        <f>2^(-AV91)</f>
        <v>1.0660885059456697</v>
      </c>
    </row>
    <row r="92" spans="1:49" x14ac:dyDescent="0.2">
      <c r="A92" t="s">
        <v>499</v>
      </c>
      <c r="B92" s="8">
        <v>23.038028717041016</v>
      </c>
      <c r="C92" s="8">
        <v>25.541025161743164</v>
      </c>
      <c r="E92" s="8">
        <v>32.854099273681641</v>
      </c>
      <c r="K92" t="s">
        <v>499</v>
      </c>
      <c r="L92" s="8">
        <v>23.038028717041016</v>
      </c>
      <c r="M92" s="8">
        <v>25.541025161743164</v>
      </c>
      <c r="O92" s="8">
        <v>39.728019714355469</v>
      </c>
      <c r="P92" s="6"/>
      <c r="Q92" s="6"/>
      <c r="R92" s="6"/>
      <c r="S92" s="6"/>
      <c r="U92" t="s">
        <v>499</v>
      </c>
      <c r="V92" s="8">
        <v>23.038028717041016</v>
      </c>
      <c r="W92" s="8">
        <v>25.541025161743164</v>
      </c>
      <c r="Y92" s="8">
        <v>36.213653564453125</v>
      </c>
      <c r="Z92" s="6"/>
      <c r="AA92" s="6"/>
      <c r="AB92" s="6"/>
      <c r="AC92" s="6"/>
      <c r="AE92" t="s">
        <v>499</v>
      </c>
      <c r="AF92" s="8">
        <v>23.038028717041016</v>
      </c>
      <c r="AG92" s="8">
        <v>25.541025161743164</v>
      </c>
      <c r="AI92" s="8">
        <v>33.708827972412109</v>
      </c>
      <c r="AJ92" s="6"/>
      <c r="AK92" s="6"/>
      <c r="AL92" s="6"/>
      <c r="AM92" s="6"/>
      <c r="AO92" t="s">
        <v>499</v>
      </c>
      <c r="AP92" s="8">
        <v>23.038028717041016</v>
      </c>
      <c r="AQ92" s="8">
        <v>25.541025161743164</v>
      </c>
      <c r="AS92" s="8">
        <v>33.424453735351562</v>
      </c>
      <c r="AT92" s="6"/>
      <c r="AU92" s="6"/>
      <c r="AV92" s="6"/>
      <c r="AW92" s="6"/>
    </row>
    <row r="93" spans="1:49" x14ac:dyDescent="0.2">
      <c r="A93" t="s">
        <v>499</v>
      </c>
      <c r="B93" s="8">
        <v>23.111164093017578</v>
      </c>
      <c r="C93" s="8">
        <v>25.550205230712891</v>
      </c>
      <c r="E93" s="8"/>
      <c r="F93" s="9"/>
      <c r="K93" t="s">
        <v>499</v>
      </c>
      <c r="L93" s="8">
        <v>23.111164093017578</v>
      </c>
      <c r="M93" s="8">
        <v>25.550205230712891</v>
      </c>
      <c r="O93"/>
      <c r="P93" s="9"/>
      <c r="Q93" s="6"/>
      <c r="R93" s="6"/>
      <c r="S93" s="6"/>
      <c r="U93" t="s">
        <v>499</v>
      </c>
      <c r="V93" s="8">
        <v>23.111164093017578</v>
      </c>
      <c r="W93" s="8">
        <v>25.550205230712891</v>
      </c>
      <c r="Y93" s="8">
        <v>35.26806640625</v>
      </c>
      <c r="Z93" s="9"/>
      <c r="AA93" s="6"/>
      <c r="AB93" s="6"/>
      <c r="AC93" s="6"/>
      <c r="AE93" t="s">
        <v>499</v>
      </c>
      <c r="AF93" s="8">
        <v>23.111164093017578</v>
      </c>
      <c r="AG93" s="8">
        <v>25.550205230712891</v>
      </c>
      <c r="AI93" s="8">
        <v>32.516414642333984</v>
      </c>
      <c r="AJ93" s="9"/>
      <c r="AK93" s="6"/>
      <c r="AL93" s="6"/>
      <c r="AM93" s="6"/>
      <c r="AO93" t="s">
        <v>499</v>
      </c>
      <c r="AP93" s="8">
        <v>23.111164093017578</v>
      </c>
      <c r="AQ93" s="8">
        <v>25.550205230712891</v>
      </c>
      <c r="AS93" s="8">
        <v>34.212635040283203</v>
      </c>
      <c r="AT93" s="9"/>
      <c r="AU93" s="6"/>
      <c r="AV93" s="6"/>
      <c r="AW93" s="6"/>
    </row>
    <row r="94" spans="1:49" x14ac:dyDescent="0.2">
      <c r="A94" t="s">
        <v>499</v>
      </c>
      <c r="B94" s="8">
        <v>22.027473449707031</v>
      </c>
      <c r="C94" s="8">
        <v>24.18787956237793</v>
      </c>
      <c r="D94" s="7">
        <f>GEOMEAN(B94:C96)</f>
        <v>23.017476433425131</v>
      </c>
      <c r="E94" s="8">
        <v>32.616996765136719</v>
      </c>
      <c r="F94" s="6">
        <f>AVERAGE(E94:E96)</f>
        <v>32.527412414550781</v>
      </c>
      <c r="G94" s="6">
        <f>F94-D94</f>
        <v>9.5099359811256505</v>
      </c>
      <c r="H94" s="6">
        <f>G94-7.684</f>
        <v>1.8259359811256504</v>
      </c>
      <c r="I94" s="6">
        <f>2^(-H94)</f>
        <v>0.28205805027202091</v>
      </c>
      <c r="K94" t="s">
        <v>499</v>
      </c>
      <c r="L94" s="8">
        <v>22.027473449707031</v>
      </c>
      <c r="M94" s="8">
        <v>24.18787956237793</v>
      </c>
      <c r="N94" s="7">
        <f>GEOMEAN(L94:M96)</f>
        <v>23.017476433425131</v>
      </c>
      <c r="O94" s="8">
        <v>38.969478607177734</v>
      </c>
      <c r="P94" s="6">
        <f>AVERAGE(O94:O96)</f>
        <v>38.817101796468101</v>
      </c>
      <c r="Q94" s="6">
        <f>P94-N94</f>
        <v>15.799625363042971</v>
      </c>
      <c r="R94" s="6">
        <f>Q94-14.738</f>
        <v>1.0616253630429711</v>
      </c>
      <c r="S94" s="6">
        <f>2^(-R94)</f>
        <v>0.47909200287631509</v>
      </c>
      <c r="U94" t="s">
        <v>499</v>
      </c>
      <c r="V94" s="8">
        <v>22.027473449707031</v>
      </c>
      <c r="W94" s="8">
        <v>24.18787956237793</v>
      </c>
      <c r="X94" s="7">
        <f>GEOMEAN(V94:W96)</f>
        <v>23.017476433425131</v>
      </c>
      <c r="Y94" s="8">
        <v>34.742835998535156</v>
      </c>
      <c r="Z94" s="6">
        <f>AVERAGE(Y94:Y96)</f>
        <v>33.418386459350586</v>
      </c>
      <c r="AA94" s="6">
        <f>Z94-X94</f>
        <v>10.400910025925455</v>
      </c>
      <c r="AB94" s="6">
        <f>AA94-9.867</f>
        <v>0.53391002592545433</v>
      </c>
      <c r="AC94" s="6">
        <f>2^(-AB94)</f>
        <v>0.69068029719620871</v>
      </c>
      <c r="AE94" t="s">
        <v>499</v>
      </c>
      <c r="AF94" s="8">
        <v>22.027473449707031</v>
      </c>
      <c r="AG94" s="8">
        <v>24.18787956237793</v>
      </c>
      <c r="AH94" s="7">
        <f>GEOMEAN(AF94:AG96)</f>
        <v>23.017476433425131</v>
      </c>
      <c r="AI94" s="8">
        <v>34.254100799560547</v>
      </c>
      <c r="AJ94" s="6">
        <f>AVERAGE(AI94:AI96)</f>
        <v>34.123508453369141</v>
      </c>
      <c r="AK94" s="6">
        <f>AJ94-AH94</f>
        <v>11.10603201994401</v>
      </c>
      <c r="AL94" s="6">
        <f>AK94-8.463</f>
        <v>2.6430320199440107</v>
      </c>
      <c r="AM94" s="6">
        <f>2^(-AL94)</f>
        <v>0.16009142947213015</v>
      </c>
      <c r="AO94" t="s">
        <v>499</v>
      </c>
      <c r="AP94" s="8">
        <v>22.027473449707031</v>
      </c>
      <c r="AQ94" s="8">
        <v>24.18787956237793</v>
      </c>
      <c r="AR94" s="7">
        <f>GEOMEAN(AP94:AQ96)</f>
        <v>23.017476433425131</v>
      </c>
      <c r="AS94" s="8">
        <v>33.781604766845703</v>
      </c>
      <c r="AT94" s="6">
        <f>AVERAGE(AS94:AS96)</f>
        <v>33.923683166503906</v>
      </c>
      <c r="AU94" s="6">
        <f>AT94-AR94</f>
        <v>10.906206733078776</v>
      </c>
      <c r="AV94" s="6">
        <f>AU94-9.612</f>
        <v>1.2942067330787754</v>
      </c>
      <c r="AW94" s="6">
        <f>2^(-AV94)</f>
        <v>0.40776031187743483</v>
      </c>
    </row>
    <row r="95" spans="1:49" x14ac:dyDescent="0.2">
      <c r="A95" t="s">
        <v>499</v>
      </c>
      <c r="B95" s="8">
        <v>22.124002456665039</v>
      </c>
      <c r="C95" s="8">
        <v>23.948616027832031</v>
      </c>
      <c r="E95" s="8"/>
      <c r="K95" t="s">
        <v>499</v>
      </c>
      <c r="L95" s="8">
        <v>22.124002456665039</v>
      </c>
      <c r="M95" s="8">
        <v>23.948616027832031</v>
      </c>
      <c r="O95" s="8">
        <v>40.047702789306641</v>
      </c>
      <c r="P95" s="6"/>
      <c r="Q95" s="6"/>
      <c r="R95" s="6"/>
      <c r="S95" s="6"/>
      <c r="U95" t="s">
        <v>499</v>
      </c>
      <c r="V95" s="8">
        <v>22.124002456665039</v>
      </c>
      <c r="W95" s="8">
        <v>23.948616027832031</v>
      </c>
      <c r="Y95" s="8">
        <v>34.396835327148438</v>
      </c>
      <c r="Z95" s="6"/>
      <c r="AA95" s="6"/>
      <c r="AB95" s="6"/>
      <c r="AC95" s="6"/>
      <c r="AE95" t="s">
        <v>499</v>
      </c>
      <c r="AF95" s="8">
        <v>22.124002456665039</v>
      </c>
      <c r="AG95" s="8">
        <v>23.948616027832031</v>
      </c>
      <c r="AI95" s="8">
        <v>33.600879669189453</v>
      </c>
      <c r="AJ95" s="6"/>
      <c r="AK95" s="6"/>
      <c r="AL95" s="6"/>
      <c r="AM95" s="6"/>
      <c r="AO95" t="s">
        <v>499</v>
      </c>
      <c r="AP95" s="8">
        <v>22.124002456665039</v>
      </c>
      <c r="AQ95" s="8">
        <v>23.948616027832031</v>
      </c>
      <c r="AS95" s="8">
        <v>34.065761566162109</v>
      </c>
      <c r="AT95" s="6"/>
      <c r="AU95" s="6"/>
      <c r="AV95" s="6"/>
      <c r="AW95" s="6"/>
    </row>
    <row r="96" spans="1:49" x14ac:dyDescent="0.2">
      <c r="A96" t="s">
        <v>499</v>
      </c>
      <c r="B96" s="8">
        <v>22.077054977416992</v>
      </c>
      <c r="C96" s="8">
        <v>23.861541748046875</v>
      </c>
      <c r="E96" s="8">
        <v>32.437828063964844</v>
      </c>
      <c r="F96" s="9"/>
      <c r="K96" t="s">
        <v>499</v>
      </c>
      <c r="L96" s="8">
        <v>22.077054977416992</v>
      </c>
      <c r="M96" s="8">
        <v>23.861541748046875</v>
      </c>
      <c r="O96" s="8">
        <v>37.434123992919922</v>
      </c>
      <c r="P96" s="9"/>
      <c r="Q96" s="6"/>
      <c r="R96" s="6"/>
      <c r="S96" s="6"/>
      <c r="U96" t="s">
        <v>499</v>
      </c>
      <c r="V96" s="8">
        <v>22.077054977416992</v>
      </c>
      <c r="W96" s="8">
        <v>23.861541748046875</v>
      </c>
      <c r="Y96" s="8">
        <v>31.115488052368164</v>
      </c>
      <c r="Z96" s="9"/>
      <c r="AA96" s="6"/>
      <c r="AB96" s="6"/>
      <c r="AC96" s="6"/>
      <c r="AE96" t="s">
        <v>499</v>
      </c>
      <c r="AF96" s="8">
        <v>22.077054977416992</v>
      </c>
      <c r="AG96" s="8">
        <v>23.861541748046875</v>
      </c>
      <c r="AI96" s="8">
        <v>34.515544891357422</v>
      </c>
      <c r="AJ96" s="9"/>
      <c r="AK96" s="6"/>
      <c r="AL96" s="6"/>
      <c r="AM96" s="6"/>
      <c r="AO96" t="s">
        <v>499</v>
      </c>
      <c r="AP96" s="8">
        <v>22.077054977416992</v>
      </c>
      <c r="AQ96" s="8">
        <v>23.861541748046875</v>
      </c>
      <c r="AS96" s="8"/>
      <c r="AT96" s="9"/>
      <c r="AU96" s="6"/>
      <c r="AV96" s="6"/>
      <c r="AW96" s="6"/>
    </row>
    <row r="97" spans="1:49" x14ac:dyDescent="0.2">
      <c r="A97" t="s">
        <v>499</v>
      </c>
      <c r="B97" s="8">
        <v>23.012380599975586</v>
      </c>
      <c r="C97" s="8">
        <v>24.547460556030273</v>
      </c>
      <c r="D97" s="7">
        <f>GEOMEAN(B97:C99)</f>
        <v>23.674093874993027</v>
      </c>
      <c r="E97" s="8">
        <v>30.14002799987793</v>
      </c>
      <c r="F97" s="6">
        <f>AVERAGE(E97:E99)</f>
        <v>29.826052347819012</v>
      </c>
      <c r="G97" s="6">
        <f>F97-D97</f>
        <v>6.1519584728259851</v>
      </c>
      <c r="H97" s="6">
        <f>G97-7.684</f>
        <v>-1.5320415271740151</v>
      </c>
      <c r="I97" s="6">
        <f>2^(-H97)</f>
        <v>2.8919478310026454</v>
      </c>
      <c r="K97" t="s">
        <v>499</v>
      </c>
      <c r="L97" s="8">
        <v>23.012380599975586</v>
      </c>
      <c r="M97" s="8">
        <v>24.547460556030273</v>
      </c>
      <c r="N97" s="7">
        <f>GEOMEAN(L97:M99)</f>
        <v>23.674093874993027</v>
      </c>
      <c r="O97" s="8">
        <v>36.708503723144531</v>
      </c>
      <c r="P97" s="6">
        <f>AVERAGE(O97:O99)</f>
        <v>36.732654571533203</v>
      </c>
      <c r="Q97" s="6">
        <f>P97-N97</f>
        <v>13.058560696540177</v>
      </c>
      <c r="R97" s="6">
        <f>Q97-14.738</f>
        <v>-1.679439303459823</v>
      </c>
      <c r="S97" s="6">
        <f>2^(-R97)</f>
        <v>3.2030344243881337</v>
      </c>
      <c r="U97" t="s">
        <v>499</v>
      </c>
      <c r="V97" s="8">
        <v>23.012380599975586</v>
      </c>
      <c r="W97" s="8">
        <v>24.547460556030273</v>
      </c>
      <c r="X97" s="7">
        <f>GEOMEAN(V97:W99)</f>
        <v>23.674093874993027</v>
      </c>
      <c r="Y97" s="8">
        <v>33.533473968505859</v>
      </c>
      <c r="Z97" s="6">
        <f>AVERAGE(Y97:Y99)</f>
        <v>34.286739349365234</v>
      </c>
      <c r="AA97" s="6">
        <f>Z97-X97</f>
        <v>10.612645474372208</v>
      </c>
      <c r="AB97" s="6">
        <f>AA97-9.867</f>
        <v>0.74564547437220696</v>
      </c>
      <c r="AC97" s="6">
        <f>2^(-AB97)</f>
        <v>0.59640097680450577</v>
      </c>
      <c r="AE97" t="s">
        <v>499</v>
      </c>
      <c r="AF97" s="8">
        <v>23.012380599975586</v>
      </c>
      <c r="AG97" s="8">
        <v>24.547460556030273</v>
      </c>
      <c r="AH97" s="7">
        <f>GEOMEAN(AF97:AG99)</f>
        <v>23.674093874993027</v>
      </c>
      <c r="AI97" s="8">
        <v>31.291410446166992</v>
      </c>
      <c r="AJ97" s="6">
        <f>AVERAGE(AI97:AI99)</f>
        <v>31.360870361328125</v>
      </c>
      <c r="AK97" s="6">
        <f>AJ97-AH97</f>
        <v>7.6867764863350985</v>
      </c>
      <c r="AL97" s="6">
        <f>AK97-8.463</f>
        <v>-0.77622351366490072</v>
      </c>
      <c r="AM97" s="6">
        <f>2^(-AL97)</f>
        <v>1.7126418844934959</v>
      </c>
      <c r="AO97" t="s">
        <v>499</v>
      </c>
      <c r="AP97" s="8">
        <v>23.012380599975586</v>
      </c>
      <c r="AQ97" s="8">
        <v>24.547460556030273</v>
      </c>
      <c r="AR97" s="7">
        <f>GEOMEAN(AP97:AQ99)</f>
        <v>23.674093874993027</v>
      </c>
      <c r="AS97" s="8">
        <v>33.244369506835938</v>
      </c>
      <c r="AT97" s="6">
        <f>AVERAGE(AS97:AS99)</f>
        <v>33.92600886027018</v>
      </c>
      <c r="AU97" s="6">
        <f>AT97-AR97</f>
        <v>10.251914985277153</v>
      </c>
      <c r="AV97" s="6">
        <f>AU97-9.612</f>
        <v>0.63991498527715329</v>
      </c>
      <c r="AW97" s="6">
        <f>2^(-AV97)</f>
        <v>0.64175076457368496</v>
      </c>
    </row>
    <row r="98" spans="1:49" x14ac:dyDescent="0.2">
      <c r="A98" t="s">
        <v>499</v>
      </c>
      <c r="B98" s="8">
        <v>22.772796630859375</v>
      </c>
      <c r="C98" s="8">
        <v>24.550134658813477</v>
      </c>
      <c r="E98" s="8">
        <v>29.741153717041016</v>
      </c>
      <c r="K98" t="s">
        <v>499</v>
      </c>
      <c r="L98" s="8">
        <v>22.772796630859375</v>
      </c>
      <c r="M98" s="8">
        <v>24.550134658813477</v>
      </c>
      <c r="O98" s="8">
        <v>36.032848358154297</v>
      </c>
      <c r="P98" s="6"/>
      <c r="Q98" s="6"/>
      <c r="R98" s="6"/>
      <c r="S98" s="6"/>
      <c r="U98" t="s">
        <v>499</v>
      </c>
      <c r="V98" s="8">
        <v>22.772796630859375</v>
      </c>
      <c r="W98" s="8">
        <v>24.550134658813477</v>
      </c>
      <c r="Y98" s="8">
        <v>33.951381683349609</v>
      </c>
      <c r="Z98" s="6"/>
      <c r="AA98" s="6"/>
      <c r="AB98" s="6"/>
      <c r="AC98" s="6"/>
      <c r="AE98" t="s">
        <v>499</v>
      </c>
      <c r="AF98" s="8">
        <v>22.772796630859375</v>
      </c>
      <c r="AG98" s="8">
        <v>24.550134658813477</v>
      </c>
      <c r="AI98" s="8">
        <v>31.555767059326172</v>
      </c>
      <c r="AJ98" s="6"/>
      <c r="AK98" s="6"/>
      <c r="AL98" s="6"/>
      <c r="AM98" s="6"/>
      <c r="AO98" t="s">
        <v>499</v>
      </c>
      <c r="AP98" s="8">
        <v>22.772796630859375</v>
      </c>
      <c r="AQ98" s="8">
        <v>24.550134658813477</v>
      </c>
      <c r="AS98" s="8">
        <v>34.102890014648438</v>
      </c>
      <c r="AT98" s="6"/>
      <c r="AU98" s="6"/>
      <c r="AV98" s="6"/>
      <c r="AW98" s="6"/>
    </row>
    <row r="99" spans="1:49" x14ac:dyDescent="0.2">
      <c r="A99" t="s">
        <v>499</v>
      </c>
      <c r="B99" s="8">
        <v>22.843751907348633</v>
      </c>
      <c r="C99" s="8">
        <v>24.402503967285156</v>
      </c>
      <c r="E99" s="8">
        <v>29.596975326538086</v>
      </c>
      <c r="F99" s="9"/>
      <c r="K99" t="s">
        <v>499</v>
      </c>
      <c r="L99" s="8">
        <v>22.843751907348633</v>
      </c>
      <c r="M99" s="8">
        <v>24.402503967285156</v>
      </c>
      <c r="O99" s="8">
        <v>37.456611633300781</v>
      </c>
      <c r="P99" s="9"/>
      <c r="Q99" s="6"/>
      <c r="R99" s="6"/>
      <c r="S99" s="6"/>
      <c r="U99" t="s">
        <v>499</v>
      </c>
      <c r="V99" s="8">
        <v>22.843751907348633</v>
      </c>
      <c r="W99" s="8">
        <v>24.402503967285156</v>
      </c>
      <c r="Y99" s="8">
        <v>35.375362396240234</v>
      </c>
      <c r="Z99" s="9"/>
      <c r="AA99" s="6"/>
      <c r="AB99" s="6"/>
      <c r="AC99" s="6"/>
      <c r="AE99" t="s">
        <v>499</v>
      </c>
      <c r="AF99" s="8">
        <v>22.843751907348633</v>
      </c>
      <c r="AG99" s="8">
        <v>24.402503967285156</v>
      </c>
      <c r="AI99" s="8">
        <v>31.235433578491211</v>
      </c>
      <c r="AJ99" s="9"/>
      <c r="AK99" s="6"/>
      <c r="AL99" s="6"/>
      <c r="AM99" s="6"/>
      <c r="AO99" t="s">
        <v>499</v>
      </c>
      <c r="AP99" s="8">
        <v>22.843751907348633</v>
      </c>
      <c r="AQ99" s="8">
        <v>24.402503967285156</v>
      </c>
      <c r="AS99" s="8">
        <v>34.430767059326172</v>
      </c>
      <c r="AT99" s="9"/>
      <c r="AU99" s="6"/>
      <c r="AV99" s="6"/>
      <c r="AW99" s="6"/>
    </row>
    <row r="100" spans="1:49" x14ac:dyDescent="0.2">
      <c r="A100" t="s">
        <v>499</v>
      </c>
      <c r="B100" s="8">
        <v>27.040477752685547</v>
      </c>
      <c r="C100" s="8">
        <v>27.439373016357422</v>
      </c>
      <c r="D100" s="7">
        <f>GEOMEAN(B100:C102)</f>
        <v>27.162555798947054</v>
      </c>
      <c r="E100" s="8">
        <v>35.649673461914062</v>
      </c>
      <c r="F100" s="6">
        <f>AVERAGE(E100:E102)</f>
        <v>36.073890686035156</v>
      </c>
      <c r="G100" s="6">
        <f>F100-D100</f>
        <v>8.9113348870881026</v>
      </c>
      <c r="H100" s="6">
        <f>G100-7.684</f>
        <v>1.2273348870881025</v>
      </c>
      <c r="I100" s="6">
        <f>2^(-H100)</f>
        <v>0.4271057165781692</v>
      </c>
      <c r="K100" t="s">
        <v>499</v>
      </c>
      <c r="L100" s="8">
        <v>27.040477752685547</v>
      </c>
      <c r="M100" s="8">
        <v>27.439373016357422</v>
      </c>
      <c r="N100" s="7">
        <f>GEOMEAN(L100:M102)</f>
        <v>27.162555798947054</v>
      </c>
      <c r="O100" s="8"/>
      <c r="P100" s="6">
        <f>AVERAGE(O100:O102)</f>
        <v>40.36402702331543</v>
      </c>
      <c r="Q100" s="6">
        <f>P100-N100</f>
        <v>13.201471224368376</v>
      </c>
      <c r="R100" s="6">
        <f>Q100-14.738</f>
        <v>-1.5365287756316235</v>
      </c>
      <c r="S100" s="6">
        <f>2^(-R100)</f>
        <v>2.9009567276694259</v>
      </c>
      <c r="U100" t="s">
        <v>499</v>
      </c>
      <c r="V100" s="8">
        <v>27.040477752685547</v>
      </c>
      <c r="W100" s="8">
        <v>27.439373016357422</v>
      </c>
      <c r="X100" s="7">
        <f>GEOMEAN(V100:W102)</f>
        <v>27.162555798947054</v>
      </c>
      <c r="Y100" s="8">
        <v>35.674411773681641</v>
      </c>
      <c r="Z100" s="6">
        <f>AVERAGE(Y100:Y102)</f>
        <v>37.125371932983398</v>
      </c>
      <c r="AA100" s="6">
        <f>Z100-X100</f>
        <v>9.9628161340363448</v>
      </c>
      <c r="AB100" s="6">
        <f>AA100-9.867</f>
        <v>9.5816134036343925E-2</v>
      </c>
      <c r="AC100" s="6">
        <f>2^(-AB100)</f>
        <v>0.93574274706556038</v>
      </c>
      <c r="AE100" t="s">
        <v>499</v>
      </c>
      <c r="AF100" s="8">
        <v>27.040477752685547</v>
      </c>
      <c r="AG100" s="8">
        <v>27.439373016357422</v>
      </c>
      <c r="AH100" s="7">
        <f>GEOMEAN(AF100:AG102)</f>
        <v>27.162555798947054</v>
      </c>
      <c r="AI100" s="8">
        <v>28.109041213989258</v>
      </c>
      <c r="AJ100" s="6">
        <f>AVERAGE(AI100:AI102)</f>
        <v>28.272724151611328</v>
      </c>
      <c r="AK100" s="6">
        <f>AJ100-AH100</f>
        <v>1.1101683526642745</v>
      </c>
      <c r="AL100" s="6">
        <f>AK100-8.463</f>
        <v>-7.3528316473357247</v>
      </c>
      <c r="AM100" s="6">
        <f>2^(-AL100)</f>
        <v>163.46428489766015</v>
      </c>
      <c r="AO100" t="s">
        <v>499</v>
      </c>
      <c r="AP100" s="8">
        <v>27.040477752685547</v>
      </c>
      <c r="AQ100" s="8">
        <v>27.439373016357422</v>
      </c>
      <c r="AR100" s="7">
        <f>GEOMEAN(AP100:AQ102)</f>
        <v>27.162555798947054</v>
      </c>
      <c r="AS100" s="8">
        <v>37.379123687744141</v>
      </c>
      <c r="AT100" s="6">
        <f>AVERAGE(AS100:AS102)</f>
        <v>37.392623901367188</v>
      </c>
      <c r="AU100" s="6">
        <f>AT100-AR100</f>
        <v>10.230068102420134</v>
      </c>
      <c r="AV100" s="6">
        <f>AU100-9.612</f>
        <v>0.61806810242013377</v>
      </c>
      <c r="AW100" s="6">
        <f>2^(-AV100)</f>
        <v>0.65154281787666823</v>
      </c>
    </row>
    <row r="101" spans="1:49" x14ac:dyDescent="0.2">
      <c r="A101" t="s">
        <v>499</v>
      </c>
      <c r="B101" s="8">
        <v>27.033611297607422</v>
      </c>
      <c r="C101" s="8">
        <v>27.373886108398438</v>
      </c>
      <c r="E101" s="8">
        <v>36.133434295654297</v>
      </c>
      <c r="K101" t="s">
        <v>499</v>
      </c>
      <c r="L101" s="8">
        <v>27.033611297607422</v>
      </c>
      <c r="M101" s="8">
        <v>27.373886108398438</v>
      </c>
      <c r="O101" s="8">
        <v>40.500465393066406</v>
      </c>
      <c r="P101" s="6"/>
      <c r="Q101" s="6"/>
      <c r="R101" s="6"/>
      <c r="S101" s="6"/>
      <c r="U101" t="s">
        <v>499</v>
      </c>
      <c r="V101" s="8">
        <v>27.033611297607422</v>
      </c>
      <c r="W101" s="8">
        <v>27.373886108398438</v>
      </c>
      <c r="Y101" s="8">
        <v>38.576332092285156</v>
      </c>
      <c r="Z101" s="6"/>
      <c r="AA101" s="6"/>
      <c r="AB101" s="6"/>
      <c r="AC101" s="6"/>
      <c r="AE101" t="s">
        <v>499</v>
      </c>
      <c r="AF101" s="8">
        <v>27.033611297607422</v>
      </c>
      <c r="AG101" s="8">
        <v>27.373886108398438</v>
      </c>
      <c r="AI101" s="8">
        <v>28.43651008605957</v>
      </c>
      <c r="AJ101" s="6"/>
      <c r="AK101" s="6"/>
      <c r="AL101" s="6"/>
      <c r="AM101" s="6"/>
      <c r="AO101" t="s">
        <v>499</v>
      </c>
      <c r="AP101" s="8">
        <v>27.033611297607422</v>
      </c>
      <c r="AQ101" s="8">
        <v>27.373886108398438</v>
      </c>
      <c r="AS101" s="8">
        <v>37.406124114990234</v>
      </c>
      <c r="AT101" s="6"/>
      <c r="AU101" s="6"/>
      <c r="AV101" s="6"/>
      <c r="AW101" s="6"/>
    </row>
    <row r="102" spans="1:49" x14ac:dyDescent="0.2">
      <c r="A102" t="s">
        <v>499</v>
      </c>
      <c r="B102" s="8">
        <v>26.76995849609375</v>
      </c>
      <c r="C102" s="8">
        <v>27.324172973632812</v>
      </c>
      <c r="E102" s="8">
        <v>36.438564300537109</v>
      </c>
      <c r="F102" s="9"/>
      <c r="K102" t="s">
        <v>499</v>
      </c>
      <c r="L102" s="8">
        <v>26.76995849609375</v>
      </c>
      <c r="M102" s="8">
        <v>27.324172973632812</v>
      </c>
      <c r="O102" s="8">
        <v>40.227588653564453</v>
      </c>
      <c r="P102" s="9"/>
      <c r="Q102" s="6"/>
      <c r="R102" s="6"/>
      <c r="S102" s="6"/>
      <c r="U102" t="s">
        <v>499</v>
      </c>
      <c r="V102" s="8">
        <v>26.76995849609375</v>
      </c>
      <c r="W102" s="8">
        <v>27.324172973632812</v>
      </c>
      <c r="Y102"/>
      <c r="Z102" s="9"/>
      <c r="AA102" s="6"/>
      <c r="AB102" s="6"/>
      <c r="AC102" s="6"/>
      <c r="AE102" t="s">
        <v>499</v>
      </c>
      <c r="AF102" s="8">
        <v>26.76995849609375</v>
      </c>
      <c r="AG102" s="8">
        <v>27.324172973632812</v>
      </c>
      <c r="AI102" s="8">
        <v>28.272621154785156</v>
      </c>
      <c r="AJ102" s="9"/>
      <c r="AK102" s="6"/>
      <c r="AL102" s="6"/>
      <c r="AM102" s="6"/>
      <c r="AO102" t="s">
        <v>499</v>
      </c>
      <c r="AP102" s="8">
        <v>26.76995849609375</v>
      </c>
      <c r="AQ102" s="8">
        <v>27.324172973632812</v>
      </c>
      <c r="AS102" s="8"/>
      <c r="AT102" s="9"/>
      <c r="AU102" s="6"/>
      <c r="AV102" s="6"/>
      <c r="AW102" s="6"/>
    </row>
    <row r="103" spans="1:49" x14ac:dyDescent="0.2">
      <c r="A103" t="s">
        <v>499</v>
      </c>
      <c r="B103" s="8">
        <v>22.677131652832031</v>
      </c>
      <c r="C103" s="8">
        <v>24.272666931152344</v>
      </c>
      <c r="D103" s="7">
        <f>GEOMEAN(B103:C105)</f>
        <v>23.494550916189485</v>
      </c>
      <c r="E103" s="8">
        <v>33.430473327636719</v>
      </c>
      <c r="F103" s="6">
        <f>AVERAGE(E103:E105)</f>
        <v>33.228130340576172</v>
      </c>
      <c r="G103" s="6">
        <f>F103-D103</f>
        <v>9.7335794243866864</v>
      </c>
      <c r="H103" s="6">
        <f>G103-7.684</f>
        <v>2.0495794243866863</v>
      </c>
      <c r="I103" s="6">
        <f>2^(-H103)</f>
        <v>0.24155449012637528</v>
      </c>
      <c r="K103" t="s">
        <v>499</v>
      </c>
      <c r="L103" s="8">
        <v>22.677131652832031</v>
      </c>
      <c r="M103" s="8">
        <v>24.272666931152344</v>
      </c>
      <c r="N103" s="7">
        <f>GEOMEAN(L103:M105)</f>
        <v>23.494550916189485</v>
      </c>
      <c r="O103" s="8">
        <v>39.054355621337891</v>
      </c>
      <c r="P103" s="6">
        <f>AVERAGE(O103:O105)</f>
        <v>39.17158635457357</v>
      </c>
      <c r="Q103" s="6">
        <f>P103-N103</f>
        <v>15.677035438384085</v>
      </c>
      <c r="R103" s="6">
        <f>Q103-14.738</f>
        <v>0.9390354383840851</v>
      </c>
      <c r="S103" s="6">
        <f>2^(-R103)</f>
        <v>0.52158148447163277</v>
      </c>
      <c r="U103" t="s">
        <v>499</v>
      </c>
      <c r="V103" s="8">
        <v>22.677131652832031</v>
      </c>
      <c r="W103" s="8">
        <v>24.272666931152344</v>
      </c>
      <c r="X103" s="7">
        <f>GEOMEAN(V103:W105)</f>
        <v>23.494550916189485</v>
      </c>
      <c r="Y103" s="8">
        <v>36.088787078857422</v>
      </c>
      <c r="Z103" s="6">
        <f>AVERAGE(Y103:Y105)</f>
        <v>35.358837127685547</v>
      </c>
      <c r="AA103" s="6">
        <f>Z103-X103</f>
        <v>11.864286211496061</v>
      </c>
      <c r="AB103" s="6">
        <f>AA103-9.867</f>
        <v>1.9972862114960606</v>
      </c>
      <c r="AC103" s="6">
        <f>2^(-AB103)</f>
        <v>0.25047070628591217</v>
      </c>
      <c r="AE103" t="s">
        <v>499</v>
      </c>
      <c r="AF103" s="8">
        <v>22.677131652832031</v>
      </c>
      <c r="AG103" s="8">
        <v>24.272666931152344</v>
      </c>
      <c r="AH103" s="7">
        <f>GEOMEAN(AF103:AG105)</f>
        <v>23.494550916189485</v>
      </c>
      <c r="AI103" s="8">
        <v>32.420444488525391</v>
      </c>
      <c r="AJ103" s="6">
        <f>AVERAGE(AI103:AI105)</f>
        <v>32.102224349975586</v>
      </c>
      <c r="AK103" s="6">
        <f>AJ103-AH103</f>
        <v>8.6076734337861005</v>
      </c>
      <c r="AL103" s="6">
        <f>AK103-8.463</f>
        <v>0.14467343378610131</v>
      </c>
      <c r="AM103" s="6">
        <f>2^(-AL103)</f>
        <v>0.90458411464670418</v>
      </c>
      <c r="AO103" t="s">
        <v>499</v>
      </c>
      <c r="AP103" s="8">
        <v>22.677131652832031</v>
      </c>
      <c r="AQ103" s="8">
        <v>24.272666931152344</v>
      </c>
      <c r="AR103" s="7">
        <f>GEOMEAN(AP103:AQ105)</f>
        <v>23.494550916189485</v>
      </c>
      <c r="AS103" s="8">
        <v>33.754913330078125</v>
      </c>
      <c r="AT103" s="6">
        <f>AVERAGE(AS103:AS105)</f>
        <v>33.467798868815102</v>
      </c>
      <c r="AU103" s="6">
        <f>AT103-AR103</f>
        <v>9.9732479526256164</v>
      </c>
      <c r="AV103" s="6">
        <f>AU103-9.612</f>
        <v>0.36124795262561626</v>
      </c>
      <c r="AW103" s="6">
        <f>2^(-AV103)</f>
        <v>0.77849088215441753</v>
      </c>
    </row>
    <row r="104" spans="1:49" x14ac:dyDescent="0.2">
      <c r="A104" t="s">
        <v>499</v>
      </c>
      <c r="B104" s="8">
        <v>22.733448028564453</v>
      </c>
      <c r="C104" s="8">
        <v>24.479394912719727</v>
      </c>
      <c r="E104" s="8">
        <v>33.025787353515625</v>
      </c>
      <c r="K104" t="s">
        <v>499</v>
      </c>
      <c r="L104" s="8">
        <v>22.733448028564453</v>
      </c>
      <c r="M104" s="8">
        <v>24.479394912719727</v>
      </c>
      <c r="O104" s="8">
        <v>39.811321258544922</v>
      </c>
      <c r="P104" s="6"/>
      <c r="Q104" s="6"/>
      <c r="R104" s="6"/>
      <c r="S104" s="6"/>
      <c r="U104" t="s">
        <v>499</v>
      </c>
      <c r="V104" s="8">
        <v>22.733448028564453</v>
      </c>
      <c r="W104" s="8">
        <v>24.479394912719727</v>
      </c>
      <c r="Y104" s="8">
        <v>35.608985900878906</v>
      </c>
      <c r="Z104" s="6"/>
      <c r="AA104" s="6"/>
      <c r="AB104" s="6"/>
      <c r="AC104" s="6"/>
      <c r="AE104" t="s">
        <v>499</v>
      </c>
      <c r="AF104" s="8">
        <v>22.733448028564453</v>
      </c>
      <c r="AG104" s="8">
        <v>24.479394912719727</v>
      </c>
      <c r="AI104" s="8">
        <v>32.935249328613281</v>
      </c>
      <c r="AJ104" s="6"/>
      <c r="AK104" s="6"/>
      <c r="AL104" s="6"/>
      <c r="AM104" s="6"/>
      <c r="AO104" t="s">
        <v>499</v>
      </c>
      <c r="AP104" s="8">
        <v>22.733448028564453</v>
      </c>
      <c r="AQ104" s="8">
        <v>24.479394912719727</v>
      </c>
      <c r="AS104" s="8">
        <v>33.065265655517578</v>
      </c>
      <c r="AT104" s="6"/>
      <c r="AU104" s="6"/>
      <c r="AV104" s="6"/>
      <c r="AW104" s="6"/>
    </row>
    <row r="105" spans="1:49" x14ac:dyDescent="0.2">
      <c r="A105" t="s">
        <v>499</v>
      </c>
      <c r="B105" s="8">
        <v>22.580881118774414</v>
      </c>
      <c r="C105" s="8">
        <v>24.315902709960938</v>
      </c>
      <c r="E105" s="8"/>
      <c r="F105" s="9"/>
      <c r="K105" t="s">
        <v>499</v>
      </c>
      <c r="L105" s="8">
        <v>22.580881118774414</v>
      </c>
      <c r="M105" s="8">
        <v>24.315902709960938</v>
      </c>
      <c r="O105" s="8">
        <v>38.649082183837891</v>
      </c>
      <c r="P105" s="9"/>
      <c r="Q105" s="6"/>
      <c r="R105" s="6"/>
      <c r="S105" s="6"/>
      <c r="U105" t="s">
        <v>499</v>
      </c>
      <c r="V105" s="8">
        <v>22.580881118774414</v>
      </c>
      <c r="W105" s="8">
        <v>24.315902709960938</v>
      </c>
      <c r="Y105" s="8">
        <v>34.378738403320312</v>
      </c>
      <c r="Z105" s="9"/>
      <c r="AA105" s="6"/>
      <c r="AB105" s="6"/>
      <c r="AC105" s="6"/>
      <c r="AE105" t="s">
        <v>499</v>
      </c>
      <c r="AF105" s="8">
        <v>22.580881118774414</v>
      </c>
      <c r="AG105" s="8">
        <v>24.315902709960938</v>
      </c>
      <c r="AI105" s="8">
        <v>30.950979232788086</v>
      </c>
      <c r="AJ105" s="9"/>
      <c r="AK105" s="6"/>
      <c r="AL105" s="6"/>
      <c r="AM105" s="6"/>
      <c r="AO105" t="s">
        <v>499</v>
      </c>
      <c r="AP105" s="8">
        <v>22.580881118774414</v>
      </c>
      <c r="AQ105" s="8">
        <v>24.315902709960938</v>
      </c>
      <c r="AS105" s="8">
        <v>33.583217620849609</v>
      </c>
      <c r="AT105" s="9"/>
      <c r="AU105" s="6"/>
      <c r="AV105" s="6"/>
      <c r="AW105" s="6"/>
    </row>
    <row r="106" spans="1:49" x14ac:dyDescent="0.2">
      <c r="A106" t="s">
        <v>182</v>
      </c>
      <c r="B106" s="8">
        <v>23.136835098266602</v>
      </c>
      <c r="C106" s="8">
        <v>24.964277267456055</v>
      </c>
      <c r="D106" s="7">
        <f>GEOMEAN(B106:C108)</f>
        <v>24.10165911421274</v>
      </c>
      <c r="E106" s="8">
        <v>29.176668167114258</v>
      </c>
      <c r="F106" s="6">
        <f>AVERAGE(E106:E108)</f>
        <v>29.458813349405926</v>
      </c>
      <c r="G106" s="6">
        <f>F106-D106</f>
        <v>5.3571542351931853</v>
      </c>
      <c r="H106" s="6">
        <f>G106-7.684</f>
        <v>-2.3268457648068148</v>
      </c>
      <c r="I106" s="6">
        <f>2^(-H106)</f>
        <v>5.0170724257921702</v>
      </c>
      <c r="K106" t="s">
        <v>182</v>
      </c>
      <c r="L106" s="8">
        <v>23.136835098266602</v>
      </c>
      <c r="M106" s="8">
        <v>24.964277267456055</v>
      </c>
      <c r="N106" s="7">
        <f>GEOMEAN(L106:M108)</f>
        <v>24.10165911421274</v>
      </c>
      <c r="O106" s="8">
        <v>34.085918426513672</v>
      </c>
      <c r="P106" s="6">
        <f>AVERAGE(O106:O108)</f>
        <v>34.336938222249351</v>
      </c>
      <c r="Q106" s="6">
        <f>P106-N106</f>
        <v>10.235279108036611</v>
      </c>
      <c r="R106" s="6">
        <f>Q106-14.738</f>
        <v>-4.5027208919633885</v>
      </c>
      <c r="S106" s="6">
        <f>2^(-R106)</f>
        <v>22.67013208925599</v>
      </c>
      <c r="U106" t="s">
        <v>182</v>
      </c>
      <c r="V106" s="8">
        <v>23.136835098266602</v>
      </c>
      <c r="W106" s="8">
        <v>24.964277267456055</v>
      </c>
      <c r="X106" s="7">
        <f>GEOMEAN(V106:W108)</f>
        <v>24.10165911421274</v>
      </c>
      <c r="Y106" s="8">
        <v>32.243618011474609</v>
      </c>
      <c r="Z106" s="6">
        <f>AVERAGE(Y106:Y108)</f>
        <v>32.652137756347656</v>
      </c>
      <c r="AA106" s="6">
        <f>Z106-X106</f>
        <v>8.5504786421349159</v>
      </c>
      <c r="AB106" s="6">
        <f>AA106-9.867</f>
        <v>-1.316521357865085</v>
      </c>
      <c r="AC106" s="6">
        <f>2^(-AB106)</f>
        <v>2.490648373018074</v>
      </c>
      <c r="AE106" t="s">
        <v>182</v>
      </c>
      <c r="AF106" s="8">
        <v>23.136835098266602</v>
      </c>
      <c r="AG106" s="8">
        <v>24.964277267456055</v>
      </c>
      <c r="AH106" s="7">
        <f>GEOMEAN(AF106:AG108)</f>
        <v>24.10165911421274</v>
      </c>
      <c r="AI106" s="8">
        <v>23.444179534912109</v>
      </c>
      <c r="AJ106" s="6">
        <f>AVERAGE(AI106:AI108)</f>
        <v>23.271923700968426</v>
      </c>
      <c r="AK106" s="6">
        <f>AJ106-AH106</f>
        <v>-0.82973541324431466</v>
      </c>
      <c r="AL106" s="6">
        <f>AK106-8.463</f>
        <v>-9.2927354132443138</v>
      </c>
      <c r="AM106" s="6">
        <f>2^(-AL106)</f>
        <v>627.17985612943005</v>
      </c>
      <c r="AO106" t="s">
        <v>182</v>
      </c>
      <c r="AP106" s="8">
        <v>23.136835098266602</v>
      </c>
      <c r="AQ106" s="8">
        <v>24.964277267456055</v>
      </c>
      <c r="AR106" s="7">
        <f>GEOMEAN(AP106:AQ108)</f>
        <v>24.10165911421274</v>
      </c>
      <c r="AS106" s="8">
        <v>29.694082260131836</v>
      </c>
      <c r="AT106" s="6">
        <f>AVERAGE(AS106:AS108)</f>
        <v>29.731482187906902</v>
      </c>
      <c r="AU106" s="6">
        <f>AT106-AR106</f>
        <v>5.6298230736941619</v>
      </c>
      <c r="AV106" s="6">
        <f>AU106-9.612</f>
        <v>-3.9821769263058382</v>
      </c>
      <c r="AW106" s="6">
        <f>2^(-AV106)</f>
        <v>15.803551748190428</v>
      </c>
    </row>
    <row r="107" spans="1:49" x14ac:dyDescent="0.2">
      <c r="A107" t="s">
        <v>182</v>
      </c>
      <c r="B107" s="8">
        <v>23.230169296264648</v>
      </c>
      <c r="C107" s="8">
        <v>25.141307830810547</v>
      </c>
      <c r="E107" s="8">
        <v>29.655361175537109</v>
      </c>
      <c r="K107" t="s">
        <v>182</v>
      </c>
      <c r="L107" s="8">
        <v>23.230169296264648</v>
      </c>
      <c r="M107" s="8">
        <v>25.141307830810547</v>
      </c>
      <c r="O107" s="8">
        <v>34.500530242919922</v>
      </c>
      <c r="P107" s="6"/>
      <c r="Q107" s="6"/>
      <c r="R107" s="6"/>
      <c r="S107" s="6"/>
      <c r="U107" t="s">
        <v>182</v>
      </c>
      <c r="V107" s="8">
        <v>23.230169296264648</v>
      </c>
      <c r="W107" s="8">
        <v>25.141307830810547</v>
      </c>
      <c r="Y107" s="8">
        <v>32.883766174316406</v>
      </c>
      <c r="Z107" s="6"/>
      <c r="AA107" s="6"/>
      <c r="AB107" s="6"/>
      <c r="AC107" s="6"/>
      <c r="AE107" t="s">
        <v>182</v>
      </c>
      <c r="AF107" s="8">
        <v>23.230169296264648</v>
      </c>
      <c r="AG107" s="8">
        <v>25.141307830810547</v>
      </c>
      <c r="AI107" s="8">
        <v>23.241542816162109</v>
      </c>
      <c r="AJ107" s="6"/>
      <c r="AK107" s="6"/>
      <c r="AL107" s="6"/>
      <c r="AM107" s="6"/>
      <c r="AO107" t="s">
        <v>182</v>
      </c>
      <c r="AP107" s="8">
        <v>23.230169296264648</v>
      </c>
      <c r="AQ107" s="8">
        <v>25.141307830810547</v>
      </c>
      <c r="AS107" s="8">
        <v>29.858287811279297</v>
      </c>
      <c r="AT107" s="6"/>
      <c r="AU107" s="6"/>
      <c r="AV107" s="6"/>
      <c r="AW107" s="6"/>
    </row>
    <row r="108" spans="1:49" x14ac:dyDescent="0.2">
      <c r="A108" t="s">
        <v>182</v>
      </c>
      <c r="B108" s="8">
        <v>23.169069290161133</v>
      </c>
      <c r="C108" s="8">
        <v>25.0789794921875</v>
      </c>
      <c r="E108" s="8">
        <v>29.544410705566406</v>
      </c>
      <c r="F108" s="9"/>
      <c r="K108" t="s">
        <v>182</v>
      </c>
      <c r="L108" s="8">
        <v>23.169069290161133</v>
      </c>
      <c r="M108" s="8">
        <v>25.0789794921875</v>
      </c>
      <c r="O108" s="8">
        <v>34.424365997314453</v>
      </c>
      <c r="P108" s="9"/>
      <c r="Q108" s="6"/>
      <c r="R108" s="6"/>
      <c r="S108" s="6"/>
      <c r="U108" t="s">
        <v>182</v>
      </c>
      <c r="V108" s="8">
        <v>23.169069290161133</v>
      </c>
      <c r="W108" s="8">
        <v>25.0789794921875</v>
      </c>
      <c r="Y108" s="8">
        <v>32.829029083251953</v>
      </c>
      <c r="Z108" s="9"/>
      <c r="AA108" s="6"/>
      <c r="AB108" s="6"/>
      <c r="AC108" s="6"/>
      <c r="AE108" t="s">
        <v>182</v>
      </c>
      <c r="AF108" s="8">
        <v>23.169069290161133</v>
      </c>
      <c r="AG108" s="8">
        <v>25.0789794921875</v>
      </c>
      <c r="AI108" s="8">
        <v>23.130048751831055</v>
      </c>
      <c r="AJ108" s="9"/>
      <c r="AK108" s="6"/>
      <c r="AL108" s="6"/>
      <c r="AM108" s="6"/>
      <c r="AO108" t="s">
        <v>182</v>
      </c>
      <c r="AP108" s="8">
        <v>23.169069290161133</v>
      </c>
      <c r="AQ108" s="8">
        <v>25.0789794921875</v>
      </c>
      <c r="AS108" s="8">
        <v>29.64207649230957</v>
      </c>
      <c r="AT108" s="9"/>
      <c r="AU108" s="6"/>
      <c r="AV108" s="6"/>
      <c r="AW108" s="6"/>
    </row>
    <row r="109" spans="1:49" x14ac:dyDescent="0.2">
      <c r="A109" t="s">
        <v>182</v>
      </c>
      <c r="B109" s="8">
        <v>22.976001739501953</v>
      </c>
      <c r="C109" s="8">
        <v>24.708301544189453</v>
      </c>
      <c r="D109" s="7">
        <f>GEOMEAN(B109:C111)</f>
        <v>23.890017349611476</v>
      </c>
      <c r="E109" s="8">
        <v>28.886980056762695</v>
      </c>
      <c r="F109" s="6">
        <f>AVERAGE(E109:E111)</f>
        <v>29.237323760986328</v>
      </c>
      <c r="G109" s="6">
        <f>F109-D109</f>
        <v>5.3473064113748521</v>
      </c>
      <c r="H109" s="6">
        <f>G109-7.684</f>
        <v>-2.3366935886251481</v>
      </c>
      <c r="I109" s="6">
        <f>2^(-H109)</f>
        <v>5.0514360681273978</v>
      </c>
      <c r="K109" t="s">
        <v>182</v>
      </c>
      <c r="L109" s="8">
        <v>22.976001739501953</v>
      </c>
      <c r="M109" s="8">
        <v>24.708301544189453</v>
      </c>
      <c r="N109" s="7">
        <f>GEOMEAN(L109:M111)</f>
        <v>23.890017349611476</v>
      </c>
      <c r="O109" s="8">
        <v>35.03546142578125</v>
      </c>
      <c r="P109" s="6">
        <f>AVERAGE(O109:O111)</f>
        <v>35.469755808512367</v>
      </c>
      <c r="Q109" s="6">
        <f>P109-N109</f>
        <v>11.579738458900891</v>
      </c>
      <c r="R109" s="6">
        <f>Q109-14.738</f>
        <v>-3.1582615410991082</v>
      </c>
      <c r="S109" s="6">
        <f>2^(-R109)</f>
        <v>8.927532872876812</v>
      </c>
      <c r="U109" t="s">
        <v>182</v>
      </c>
      <c r="V109" s="8">
        <v>22.976001739501953</v>
      </c>
      <c r="W109" s="8">
        <v>24.708301544189453</v>
      </c>
      <c r="X109" s="7">
        <f>GEOMEAN(V109:W111)</f>
        <v>23.890017349611476</v>
      </c>
      <c r="Y109" s="8">
        <v>30.411552429199219</v>
      </c>
      <c r="Z109" s="6">
        <f>AVERAGE(Y109:Y111)</f>
        <v>30.477878570556641</v>
      </c>
      <c r="AA109" s="6">
        <f>Z109-X109</f>
        <v>6.5878612209451646</v>
      </c>
      <c r="AB109" s="6">
        <f>AA109-9.867</f>
        <v>-3.2791387790548363</v>
      </c>
      <c r="AC109" s="6">
        <f>2^(-AB109)</f>
        <v>9.7077622685750491</v>
      </c>
      <c r="AE109" t="s">
        <v>182</v>
      </c>
      <c r="AF109" s="8">
        <v>22.976001739501953</v>
      </c>
      <c r="AG109" s="8">
        <v>24.708301544189453</v>
      </c>
      <c r="AH109" s="7">
        <f>GEOMEAN(AF109:AG111)</f>
        <v>23.890017349611476</v>
      </c>
      <c r="AI109" s="8">
        <v>23.421600341796875</v>
      </c>
      <c r="AJ109" s="6">
        <f>AVERAGE(AI109:AI111)</f>
        <v>23.231487274169922</v>
      </c>
      <c r="AK109" s="6">
        <f>AJ109-AH109</f>
        <v>-0.65853007544155417</v>
      </c>
      <c r="AL109" s="6">
        <f>AK109-8.463</f>
        <v>-9.1215300754415534</v>
      </c>
      <c r="AM109" s="6">
        <f>2^(-AL109)</f>
        <v>556.99867114316487</v>
      </c>
      <c r="AO109" t="s">
        <v>182</v>
      </c>
      <c r="AP109" s="8">
        <v>22.976001739501953</v>
      </c>
      <c r="AQ109" s="8">
        <v>24.708301544189453</v>
      </c>
      <c r="AR109" s="7">
        <f>GEOMEAN(AP109:AQ111)</f>
        <v>23.890017349611476</v>
      </c>
      <c r="AS109" s="8">
        <v>30.515592575073242</v>
      </c>
      <c r="AT109" s="6">
        <f>AVERAGE(AS109:AS111)</f>
        <v>30.390368779500324</v>
      </c>
      <c r="AU109" s="6">
        <f>AT109-AR109</f>
        <v>6.5003514298888483</v>
      </c>
      <c r="AV109" s="6">
        <f>AU109-9.612</f>
        <v>-3.1116485701111518</v>
      </c>
      <c r="AW109" s="6">
        <f>2^(-AV109)</f>
        <v>8.64369741880245</v>
      </c>
    </row>
    <row r="110" spans="1:49" x14ac:dyDescent="0.2">
      <c r="A110" t="s">
        <v>182</v>
      </c>
      <c r="B110" s="8">
        <v>22.777690887451172</v>
      </c>
      <c r="C110" s="8">
        <v>24.928146362304688</v>
      </c>
      <c r="E110" s="8">
        <v>29.291316986083984</v>
      </c>
      <c r="K110" t="s">
        <v>182</v>
      </c>
      <c r="L110" s="8">
        <v>22.777690887451172</v>
      </c>
      <c r="M110" s="8">
        <v>24.928146362304688</v>
      </c>
      <c r="O110" s="8">
        <v>35.633766174316406</v>
      </c>
      <c r="P110" s="6"/>
      <c r="Q110" s="6"/>
      <c r="R110" s="6"/>
      <c r="S110" s="6"/>
      <c r="U110" t="s">
        <v>182</v>
      </c>
      <c r="V110" s="8">
        <v>22.777690887451172</v>
      </c>
      <c r="W110" s="8">
        <v>24.928146362304688</v>
      </c>
      <c r="Y110" s="8">
        <v>30.243951797485352</v>
      </c>
      <c r="Z110" s="6"/>
      <c r="AA110" s="6"/>
      <c r="AB110" s="6"/>
      <c r="AC110" s="6"/>
      <c r="AE110" t="s">
        <v>182</v>
      </c>
      <c r="AF110" s="8">
        <v>22.777690887451172</v>
      </c>
      <c r="AG110" s="8">
        <v>24.928146362304688</v>
      </c>
      <c r="AI110" s="8">
        <v>23.165464401245117</v>
      </c>
      <c r="AJ110" s="6"/>
      <c r="AK110" s="6"/>
      <c r="AL110" s="6"/>
      <c r="AM110" s="6"/>
      <c r="AO110" t="s">
        <v>182</v>
      </c>
      <c r="AP110" s="8">
        <v>22.777690887451172</v>
      </c>
      <c r="AQ110" s="8">
        <v>24.928146362304688</v>
      </c>
      <c r="AS110" s="8">
        <v>30.062284469604492</v>
      </c>
      <c r="AT110" s="6"/>
      <c r="AU110" s="6"/>
      <c r="AV110" s="6"/>
      <c r="AW110" s="6"/>
    </row>
    <row r="111" spans="1:49" x14ac:dyDescent="0.2">
      <c r="A111" t="s">
        <v>182</v>
      </c>
      <c r="B111" s="8">
        <v>23.068197250366211</v>
      </c>
      <c r="C111" s="8">
        <v>25.001617431640625</v>
      </c>
      <c r="E111" s="8">
        <v>29.533674240112305</v>
      </c>
      <c r="F111" s="9"/>
      <c r="K111" t="s">
        <v>182</v>
      </c>
      <c r="L111" s="8">
        <v>23.068197250366211</v>
      </c>
      <c r="M111" s="8">
        <v>25.001617431640625</v>
      </c>
      <c r="O111" s="8">
        <v>35.740039825439453</v>
      </c>
      <c r="P111" s="9"/>
      <c r="Q111" s="6"/>
      <c r="R111" s="6"/>
      <c r="S111" s="6"/>
      <c r="U111" t="s">
        <v>182</v>
      </c>
      <c r="V111" s="8">
        <v>23.068197250366211</v>
      </c>
      <c r="W111" s="8">
        <v>25.001617431640625</v>
      </c>
      <c r="Y111" s="8">
        <v>30.778131484985352</v>
      </c>
      <c r="Z111" s="9"/>
      <c r="AA111" s="6"/>
      <c r="AB111" s="6"/>
      <c r="AC111" s="6"/>
      <c r="AE111" t="s">
        <v>182</v>
      </c>
      <c r="AF111" s="8">
        <v>23.068197250366211</v>
      </c>
      <c r="AG111" s="8">
        <v>25.001617431640625</v>
      </c>
      <c r="AI111" s="8">
        <v>23.107397079467773</v>
      </c>
      <c r="AJ111" s="9"/>
      <c r="AK111" s="6"/>
      <c r="AL111" s="6"/>
      <c r="AM111" s="6"/>
      <c r="AO111" t="s">
        <v>182</v>
      </c>
      <c r="AP111" s="8">
        <v>23.068197250366211</v>
      </c>
      <c r="AQ111" s="8">
        <v>25.001617431640625</v>
      </c>
      <c r="AS111" s="8">
        <v>30.593229293823242</v>
      </c>
      <c r="AT111" s="9"/>
      <c r="AU111" s="6"/>
      <c r="AV111" s="6"/>
      <c r="AW111" s="6"/>
    </row>
    <row r="112" spans="1:49" x14ac:dyDescent="0.2">
      <c r="A112" t="s">
        <v>182</v>
      </c>
      <c r="B112" s="8">
        <v>23.552312850952148</v>
      </c>
      <c r="C112" s="8">
        <v>25.80418586730957</v>
      </c>
      <c r="D112" s="7">
        <f>GEOMEAN(B112:C114)</f>
        <v>24.598141019634689</v>
      </c>
      <c r="E112" s="8">
        <v>28.943073272705078</v>
      </c>
      <c r="F112" s="6">
        <f>AVERAGE(E112:E114)</f>
        <v>28.836842219034832</v>
      </c>
      <c r="G112" s="6">
        <f>F112-D112</f>
        <v>4.2387011994001433</v>
      </c>
      <c r="H112" s="6">
        <f>G112-7.684</f>
        <v>-3.4452988005998568</v>
      </c>
      <c r="I112" s="6">
        <f>2^(-H112)</f>
        <v>10.892768730144304</v>
      </c>
      <c r="K112" t="s">
        <v>182</v>
      </c>
      <c r="L112" s="8">
        <v>23.552312850952148</v>
      </c>
      <c r="M112" s="8">
        <v>25.80418586730957</v>
      </c>
      <c r="N112" s="7">
        <f>GEOMEAN(L112:M114)</f>
        <v>24.598141019634689</v>
      </c>
      <c r="O112" s="8">
        <v>36.56878662109375</v>
      </c>
      <c r="P112" s="6">
        <f>AVERAGE(O112:O114)</f>
        <v>36.667152404785156</v>
      </c>
      <c r="Q112" s="6">
        <f>P112-N112</f>
        <v>12.069011385150468</v>
      </c>
      <c r="R112" s="6">
        <f>Q112-14.738</f>
        <v>-2.6689886148495319</v>
      </c>
      <c r="S112" s="6">
        <f>2^(-R112)</f>
        <v>6.3598318182407123</v>
      </c>
      <c r="U112" t="s">
        <v>182</v>
      </c>
      <c r="V112" s="8">
        <v>23.552312850952148</v>
      </c>
      <c r="W112" s="8">
        <v>25.80418586730957</v>
      </c>
      <c r="X112" s="7">
        <f>GEOMEAN(V112:W114)</f>
        <v>24.598141019634689</v>
      </c>
      <c r="Y112" s="8">
        <v>31.522468566894531</v>
      </c>
      <c r="Z112" s="6">
        <f>AVERAGE(Y112:Y114)</f>
        <v>31.619923909505207</v>
      </c>
      <c r="AA112" s="6">
        <f>Z112-X112</f>
        <v>7.0217828898705186</v>
      </c>
      <c r="AB112" s="6">
        <f>AA112-9.867</f>
        <v>-2.8452171101294823</v>
      </c>
      <c r="AC112" s="6">
        <f>2^(-AB112)</f>
        <v>7.1861403387465321</v>
      </c>
      <c r="AE112" t="s">
        <v>182</v>
      </c>
      <c r="AF112" s="8">
        <v>23.552312850952148</v>
      </c>
      <c r="AG112" s="8">
        <v>25.80418586730957</v>
      </c>
      <c r="AH112" s="7">
        <f>GEOMEAN(AF112:AG114)</f>
        <v>24.598141019634689</v>
      </c>
      <c r="AI112" s="8">
        <v>23.890823364257812</v>
      </c>
      <c r="AJ112" s="6">
        <f>AVERAGE(AI112:AI114)</f>
        <v>23.263209660847981</v>
      </c>
      <c r="AK112" s="6">
        <f>AJ112-AH112</f>
        <v>-1.334931358786708</v>
      </c>
      <c r="AL112" s="6">
        <f>AK112-8.463</f>
        <v>-9.7979313587867072</v>
      </c>
      <c r="AM112" s="6">
        <f>2^(-AL112)</f>
        <v>890.16647577148171</v>
      </c>
      <c r="AO112" t="s">
        <v>182</v>
      </c>
      <c r="AP112" s="8">
        <v>23.552312850952148</v>
      </c>
      <c r="AQ112" s="8">
        <v>25.80418586730957</v>
      </c>
      <c r="AR112" s="7">
        <f>GEOMEAN(AP112:AQ114)</f>
        <v>24.598141019634689</v>
      </c>
      <c r="AS112" s="8">
        <v>30.066160202026367</v>
      </c>
      <c r="AT112" s="6">
        <f>AVERAGE(AS112:AS114)</f>
        <v>30.04334322611491</v>
      </c>
      <c r="AU112" s="6">
        <f>AT112-AR112</f>
        <v>5.4452022064802215</v>
      </c>
      <c r="AV112" s="6">
        <f>AU112-9.612</f>
        <v>-4.1667977935197786</v>
      </c>
      <c r="AW112" s="6">
        <f>2^(-AV112)</f>
        <v>17.961025180087969</v>
      </c>
    </row>
    <row r="113" spans="1:49" x14ac:dyDescent="0.2">
      <c r="A113" t="s">
        <v>182</v>
      </c>
      <c r="B113" s="8">
        <v>23.459081649780273</v>
      </c>
      <c r="C113" s="8">
        <v>25.826013565063477</v>
      </c>
      <c r="E113" s="8">
        <v>28.693027496337891</v>
      </c>
      <c r="K113" t="s">
        <v>182</v>
      </c>
      <c r="L113" s="8">
        <v>23.459081649780273</v>
      </c>
      <c r="M113" s="8">
        <v>25.826013565063477</v>
      </c>
      <c r="O113" s="8"/>
      <c r="P113" s="6"/>
      <c r="Q113" s="6"/>
      <c r="R113" s="6"/>
      <c r="S113" s="6"/>
      <c r="U113" t="s">
        <v>182</v>
      </c>
      <c r="V113" s="8">
        <v>23.459081649780273</v>
      </c>
      <c r="W113" s="8">
        <v>25.826013565063477</v>
      </c>
      <c r="Y113" s="8">
        <v>31.330451965332031</v>
      </c>
      <c r="Z113" s="6"/>
      <c r="AA113" s="6"/>
      <c r="AB113" s="6"/>
      <c r="AC113" s="6"/>
      <c r="AE113" t="s">
        <v>182</v>
      </c>
      <c r="AF113" s="8">
        <v>23.459081649780273</v>
      </c>
      <c r="AG113" s="8">
        <v>25.826013565063477</v>
      </c>
      <c r="AI113" s="8">
        <v>23.191032409667969</v>
      </c>
      <c r="AJ113" s="6"/>
      <c r="AK113" s="6"/>
      <c r="AL113" s="6"/>
      <c r="AM113" s="6"/>
      <c r="AO113" t="s">
        <v>182</v>
      </c>
      <c r="AP113" s="8">
        <v>23.459081649780273</v>
      </c>
      <c r="AQ113" s="8">
        <v>25.826013565063477</v>
      </c>
      <c r="AS113" s="8">
        <v>30.085803985595703</v>
      </c>
      <c r="AT113" s="6"/>
      <c r="AU113" s="6"/>
      <c r="AV113" s="6"/>
      <c r="AW113" s="6"/>
    </row>
    <row r="114" spans="1:49" x14ac:dyDescent="0.2">
      <c r="A114" t="s">
        <v>182</v>
      </c>
      <c r="B114" s="8">
        <v>23.417808532714844</v>
      </c>
      <c r="C114" s="8">
        <v>25.690666198730469</v>
      </c>
      <c r="E114" s="8">
        <v>28.874425888061523</v>
      </c>
      <c r="F114" s="9"/>
      <c r="K114" t="s">
        <v>182</v>
      </c>
      <c r="L114" s="8">
        <v>23.417808532714844</v>
      </c>
      <c r="M114" s="8">
        <v>25.690666198730469</v>
      </c>
      <c r="O114" s="8">
        <v>36.765518188476562</v>
      </c>
      <c r="P114" s="9"/>
      <c r="Q114" s="6"/>
      <c r="R114" s="6"/>
      <c r="S114" s="6"/>
      <c r="U114" t="s">
        <v>182</v>
      </c>
      <c r="V114" s="8">
        <v>23.417808532714844</v>
      </c>
      <c r="W114" s="8">
        <v>25.690666198730469</v>
      </c>
      <c r="Y114" s="8">
        <v>32.006851196289062</v>
      </c>
      <c r="Z114" s="9"/>
      <c r="AA114" s="6"/>
      <c r="AB114" s="6"/>
      <c r="AC114" s="6"/>
      <c r="AE114" t="s">
        <v>182</v>
      </c>
      <c r="AF114" s="8">
        <v>23.417808532714844</v>
      </c>
      <c r="AG114" s="8">
        <v>25.690666198730469</v>
      </c>
      <c r="AI114" s="8">
        <v>22.707773208618164</v>
      </c>
      <c r="AJ114" s="9"/>
      <c r="AK114" s="6"/>
      <c r="AL114" s="6"/>
      <c r="AM114" s="6"/>
      <c r="AO114" t="s">
        <v>182</v>
      </c>
      <c r="AP114" s="8">
        <v>23.417808532714844</v>
      </c>
      <c r="AQ114" s="8">
        <v>25.690666198730469</v>
      </c>
      <c r="AS114" s="8">
        <v>29.978065490722656</v>
      </c>
      <c r="AT114" s="9"/>
      <c r="AU114" s="6"/>
      <c r="AV114" s="6"/>
      <c r="AW114" s="6"/>
    </row>
    <row r="115" spans="1:49" x14ac:dyDescent="0.2">
      <c r="A115" t="s">
        <v>182</v>
      </c>
      <c r="B115" s="8">
        <v>23.238622665405273</v>
      </c>
      <c r="C115" s="8">
        <v>24.875820159912109</v>
      </c>
      <c r="D115" s="7">
        <f>GEOMEAN(B115:C117)</f>
        <v>24.099503473460015</v>
      </c>
      <c r="E115" s="8">
        <v>28.197843551635742</v>
      </c>
      <c r="F115" s="6">
        <f>AVERAGE(E115:E117)</f>
        <v>28.382326126098633</v>
      </c>
      <c r="G115" s="6">
        <f>F115-D115</f>
        <v>4.2828226526386182</v>
      </c>
      <c r="H115" s="6">
        <f>G115-7.684</f>
        <v>-3.401177347361382</v>
      </c>
      <c r="I115" s="6">
        <f>2^(-H115)</f>
        <v>10.564681341584022</v>
      </c>
      <c r="K115" t="s">
        <v>182</v>
      </c>
      <c r="L115" s="8">
        <v>23.238622665405273</v>
      </c>
      <c r="M115" s="8">
        <v>24.875820159912109</v>
      </c>
      <c r="N115" s="7">
        <f>GEOMEAN(L115:M117)</f>
        <v>24.099503473460015</v>
      </c>
      <c r="O115" s="8">
        <v>37.273784637451172</v>
      </c>
      <c r="P115" s="6">
        <f>AVERAGE(O115:O117)</f>
        <v>37.351477305094399</v>
      </c>
      <c r="Q115" s="6">
        <f>P115-N115</f>
        <v>13.251973831634384</v>
      </c>
      <c r="R115" s="6">
        <f>Q115-14.738</f>
        <v>-1.4860261683656155</v>
      </c>
      <c r="S115" s="6">
        <f>2^(-R115)</f>
        <v>2.8011634502976586</v>
      </c>
      <c r="U115" t="s">
        <v>182</v>
      </c>
      <c r="V115" s="8">
        <v>23.238622665405273</v>
      </c>
      <c r="W115" s="8">
        <v>24.875820159912109</v>
      </c>
      <c r="X115" s="7">
        <f>GEOMEAN(V115:W117)</f>
        <v>24.099503473460015</v>
      </c>
      <c r="Y115" s="8">
        <v>31.873918533325195</v>
      </c>
      <c r="Z115" s="6">
        <f>AVERAGE(Y115:Y117)</f>
        <v>31.706233024597168</v>
      </c>
      <c r="AA115" s="6">
        <f>Z115-X115</f>
        <v>7.6067295511371533</v>
      </c>
      <c r="AB115" s="6">
        <f>AA115-9.867</f>
        <v>-2.2602704488628476</v>
      </c>
      <c r="AC115" s="6">
        <f>2^(-AB115)</f>
        <v>4.7908128242271717</v>
      </c>
      <c r="AE115" t="s">
        <v>182</v>
      </c>
      <c r="AF115" s="8">
        <v>23.238622665405273</v>
      </c>
      <c r="AG115" s="8">
        <v>24.875820159912109</v>
      </c>
      <c r="AH115" s="7">
        <f>GEOMEAN(AF115:AG117)</f>
        <v>24.099503473460015</v>
      </c>
      <c r="AI115" s="8">
        <v>21.15032958984375</v>
      </c>
      <c r="AJ115" s="6">
        <f>AVERAGE(AI115:AI117)</f>
        <v>21.432313283284504</v>
      </c>
      <c r="AK115" s="6">
        <f>AJ115-AH115</f>
        <v>-2.6671901901755106</v>
      </c>
      <c r="AL115" s="6">
        <f>AK115-8.463</f>
        <v>-11.13019019017551</v>
      </c>
      <c r="AM115" s="6">
        <f>2^(-AL115)</f>
        <v>2241.4089651655891</v>
      </c>
      <c r="AO115" t="s">
        <v>182</v>
      </c>
      <c r="AP115" s="8">
        <v>23.238622665405273</v>
      </c>
      <c r="AQ115" s="8">
        <v>24.875820159912109</v>
      </c>
      <c r="AR115" s="7">
        <f>GEOMEAN(AP115:AQ117)</f>
        <v>24.099503473460015</v>
      </c>
      <c r="AS115" s="8">
        <v>30.455211639404297</v>
      </c>
      <c r="AT115" s="6">
        <f>AVERAGE(AS115:AS117)</f>
        <v>30.465290705362957</v>
      </c>
      <c r="AU115" s="6">
        <f>AT115-AR115</f>
        <v>6.3657872319029423</v>
      </c>
      <c r="AV115" s="6">
        <f>AU115-9.612</f>
        <v>-3.2462127680970578</v>
      </c>
      <c r="AW115" s="6">
        <f>2^(-AV115)</f>
        <v>9.4887152840988982</v>
      </c>
    </row>
    <row r="116" spans="1:49" x14ac:dyDescent="0.2">
      <c r="A116" t="s">
        <v>182</v>
      </c>
      <c r="B116" s="8">
        <v>23.275960922241211</v>
      </c>
      <c r="C116" s="8">
        <v>24.965333938598633</v>
      </c>
      <c r="E116" s="8">
        <v>28.692638397216797</v>
      </c>
      <c r="K116" t="s">
        <v>182</v>
      </c>
      <c r="L116" s="8">
        <v>23.275960922241211</v>
      </c>
      <c r="M116" s="8">
        <v>24.965333938598633</v>
      </c>
      <c r="O116" s="8">
        <v>36.643196105957031</v>
      </c>
      <c r="P116" s="6"/>
      <c r="Q116" s="6"/>
      <c r="R116" s="6"/>
      <c r="S116" s="6"/>
      <c r="U116" t="s">
        <v>182</v>
      </c>
      <c r="V116" s="8">
        <v>23.275960922241211</v>
      </c>
      <c r="W116" s="8">
        <v>24.965333938598633</v>
      </c>
      <c r="Y116" s="8">
        <v>31.538547515869141</v>
      </c>
      <c r="Z116" s="6"/>
      <c r="AA116" s="6"/>
      <c r="AB116" s="6"/>
      <c r="AC116" s="6"/>
      <c r="AE116" t="s">
        <v>182</v>
      </c>
      <c r="AF116" s="8">
        <v>23.275960922241211</v>
      </c>
      <c r="AG116" s="8">
        <v>24.965333938598633</v>
      </c>
      <c r="AI116" s="8">
        <v>21.447257995605469</v>
      </c>
      <c r="AJ116" s="6"/>
      <c r="AK116" s="6"/>
      <c r="AL116" s="6"/>
      <c r="AM116" s="6"/>
      <c r="AO116" t="s">
        <v>182</v>
      </c>
      <c r="AP116" s="8">
        <v>23.275960922241211</v>
      </c>
      <c r="AQ116" s="8">
        <v>24.965333938598633</v>
      </c>
      <c r="AS116" s="8">
        <v>30.653520584106445</v>
      </c>
      <c r="AT116" s="6"/>
      <c r="AU116" s="6"/>
      <c r="AV116" s="6"/>
      <c r="AW116" s="6"/>
    </row>
    <row r="117" spans="1:49" x14ac:dyDescent="0.2">
      <c r="A117" t="s">
        <v>182</v>
      </c>
      <c r="B117" s="8">
        <v>23.273962020874023</v>
      </c>
      <c r="C117" s="8">
        <v>25.057945251464844</v>
      </c>
      <c r="E117" s="8">
        <v>28.256496429443359</v>
      </c>
      <c r="F117" s="9"/>
      <c r="K117" t="s">
        <v>182</v>
      </c>
      <c r="L117" s="8">
        <v>23.273962020874023</v>
      </c>
      <c r="M117" s="8">
        <v>25.057945251464844</v>
      </c>
      <c r="O117" s="8">
        <v>38.137451171875</v>
      </c>
      <c r="P117" s="9"/>
      <c r="Q117" s="6"/>
      <c r="R117" s="6"/>
      <c r="S117" s="6"/>
      <c r="U117" t="s">
        <v>182</v>
      </c>
      <c r="V117" s="8">
        <v>23.273962020874023</v>
      </c>
      <c r="W117" s="8">
        <v>25.057945251464844</v>
      </c>
      <c r="Y117" s="8"/>
      <c r="Z117" s="9"/>
      <c r="AA117" s="6"/>
      <c r="AB117" s="6"/>
      <c r="AC117" s="6"/>
      <c r="AE117" t="s">
        <v>182</v>
      </c>
      <c r="AF117" s="8">
        <v>23.273962020874023</v>
      </c>
      <c r="AG117" s="8">
        <v>25.057945251464844</v>
      </c>
      <c r="AI117" s="8">
        <v>21.699352264404297</v>
      </c>
      <c r="AJ117" s="9"/>
      <c r="AK117" s="6"/>
      <c r="AL117" s="6"/>
      <c r="AM117" s="6"/>
      <c r="AO117" t="s">
        <v>182</v>
      </c>
      <c r="AP117" s="8">
        <v>23.273962020874023</v>
      </c>
      <c r="AQ117" s="8">
        <v>25.057945251464844</v>
      </c>
      <c r="AS117" s="8">
        <v>30.287139892578125</v>
      </c>
      <c r="AT117" s="9"/>
      <c r="AU117" s="6"/>
      <c r="AV117" s="6"/>
      <c r="AW117" s="6"/>
    </row>
    <row r="118" spans="1:49" x14ac:dyDescent="0.2">
      <c r="A118" t="s">
        <v>182</v>
      </c>
      <c r="B118" s="8">
        <v>23.320423126220703</v>
      </c>
      <c r="C118" s="8">
        <v>25.38702392578125</v>
      </c>
      <c r="D118" s="7">
        <f>GEOMEAN(B118:C120)</f>
        <v>24.357242020193446</v>
      </c>
      <c r="E118" s="8">
        <v>30.915769577026367</v>
      </c>
      <c r="F118" s="6">
        <f>AVERAGE(E118:E120)</f>
        <v>31.121869087219238</v>
      </c>
      <c r="G118" s="6">
        <f>F118-D118</f>
        <v>6.764627067025792</v>
      </c>
      <c r="H118" s="6">
        <f>G118-7.684</f>
        <v>-0.91937293297420819</v>
      </c>
      <c r="I118" s="6">
        <f>2^(-H118)</f>
        <v>1.8912930647327406</v>
      </c>
      <c r="K118" t="s">
        <v>182</v>
      </c>
      <c r="L118" s="8">
        <v>23.320423126220703</v>
      </c>
      <c r="M118" s="8">
        <v>25.38702392578125</v>
      </c>
      <c r="N118" s="7">
        <f>GEOMEAN(L118:M120)</f>
        <v>24.357242020193446</v>
      </c>
      <c r="O118" s="8">
        <v>31.863170623779297</v>
      </c>
      <c r="P118" s="6">
        <f>AVERAGE(O118:O120)</f>
        <v>32.112902323404946</v>
      </c>
      <c r="Q118" s="6">
        <f>P118-N118</f>
        <v>7.7556603032114992</v>
      </c>
      <c r="R118" s="6">
        <f>Q118-14.738</f>
        <v>-6.9823396967885003</v>
      </c>
      <c r="S118" s="6">
        <f>2^(-R118)</f>
        <v>126.44267893710227</v>
      </c>
      <c r="U118" t="s">
        <v>182</v>
      </c>
      <c r="V118" s="8">
        <v>23.320423126220703</v>
      </c>
      <c r="W118" s="8">
        <v>25.38702392578125</v>
      </c>
      <c r="X118" s="7">
        <f>GEOMEAN(V118:W120)</f>
        <v>24.357242020193446</v>
      </c>
      <c r="Y118" s="8">
        <v>32.411338806152344</v>
      </c>
      <c r="Z118" s="6">
        <f>AVERAGE(Y118:Y120)</f>
        <v>32.900774637858071</v>
      </c>
      <c r="AA118" s="6">
        <f>Z118-X118</f>
        <v>8.5435326176646242</v>
      </c>
      <c r="AB118" s="6">
        <f>AA118-9.867</f>
        <v>-1.3234673823353766</v>
      </c>
      <c r="AC118" s="6">
        <f>2^(-AB118)</f>
        <v>2.5026688053781028</v>
      </c>
      <c r="AE118" t="s">
        <v>182</v>
      </c>
      <c r="AF118" s="8">
        <v>23.320423126220703</v>
      </c>
      <c r="AG118" s="8">
        <v>25.38702392578125</v>
      </c>
      <c r="AH118" s="7">
        <f>GEOMEAN(AF118:AG120)</f>
        <v>24.357242020193446</v>
      </c>
      <c r="AI118" s="8">
        <v>26.488674163818359</v>
      </c>
      <c r="AJ118" s="6">
        <f>AVERAGE(AI118:AI120)</f>
        <v>26.551865259806316</v>
      </c>
      <c r="AK118" s="6">
        <f>AJ118-AH118</f>
        <v>2.19462323961287</v>
      </c>
      <c r="AL118" s="6">
        <f>AK118-8.463</f>
        <v>-6.2683767603871292</v>
      </c>
      <c r="AM118" s="6">
        <f>2^(-AL118)</f>
        <v>77.084920528298198</v>
      </c>
      <c r="AO118" t="s">
        <v>182</v>
      </c>
      <c r="AP118" s="8">
        <v>23.320423126220703</v>
      </c>
      <c r="AQ118" s="8">
        <v>25.38702392578125</v>
      </c>
      <c r="AR118" s="7">
        <f>GEOMEAN(AP118:AQ120)</f>
        <v>24.357242020193446</v>
      </c>
      <c r="AS118" s="8">
        <v>33.771194458007812</v>
      </c>
      <c r="AT118" s="6">
        <f>AVERAGE(AS118:AS120)</f>
        <v>33.749603271484375</v>
      </c>
      <c r="AU118" s="6">
        <f>AT118-AR118</f>
        <v>9.3923612512909287</v>
      </c>
      <c r="AV118" s="6">
        <f>AU118-9.612</f>
        <v>-0.21963874870907141</v>
      </c>
      <c r="AW118" s="6">
        <f>2^(-AV118)</f>
        <v>1.1644419733244682</v>
      </c>
    </row>
    <row r="119" spans="1:49" x14ac:dyDescent="0.2">
      <c r="A119" t="s">
        <v>182</v>
      </c>
      <c r="B119" s="8">
        <v>23.445417404174805</v>
      </c>
      <c r="C119" s="8">
        <v>25.358060836791992</v>
      </c>
      <c r="E119"/>
      <c r="K119" t="s">
        <v>182</v>
      </c>
      <c r="L119" s="8">
        <v>23.445417404174805</v>
      </c>
      <c r="M119" s="8">
        <v>25.358060836791992</v>
      </c>
      <c r="O119" s="8">
        <v>31.978370666503906</v>
      </c>
      <c r="P119" s="6"/>
      <c r="Q119" s="6"/>
      <c r="R119" s="6"/>
      <c r="S119" s="6"/>
      <c r="U119" t="s">
        <v>182</v>
      </c>
      <c r="V119" s="8">
        <v>23.445417404174805</v>
      </c>
      <c r="W119" s="8">
        <v>25.358060836791992</v>
      </c>
      <c r="Y119" s="8">
        <v>32.922901153564453</v>
      </c>
      <c r="Z119" s="6"/>
      <c r="AA119" s="6"/>
      <c r="AB119" s="6"/>
      <c r="AC119" s="6"/>
      <c r="AE119" t="s">
        <v>182</v>
      </c>
      <c r="AF119" s="8">
        <v>23.445417404174805</v>
      </c>
      <c r="AG119" s="8">
        <v>25.358060836791992</v>
      </c>
      <c r="AI119" s="8">
        <v>26.926475524902344</v>
      </c>
      <c r="AJ119" s="6"/>
      <c r="AK119" s="6"/>
      <c r="AL119" s="6"/>
      <c r="AM119" s="6"/>
      <c r="AO119" t="s">
        <v>182</v>
      </c>
      <c r="AP119" s="8">
        <v>23.445417404174805</v>
      </c>
      <c r="AQ119" s="8">
        <v>25.358060836791992</v>
      </c>
      <c r="AS119" s="8">
        <v>33.695228576660156</v>
      </c>
      <c r="AT119" s="6"/>
      <c r="AU119" s="6"/>
      <c r="AV119" s="6"/>
      <c r="AW119" s="6"/>
    </row>
    <row r="120" spans="1:49" x14ac:dyDescent="0.2">
      <c r="A120" t="s">
        <v>182</v>
      </c>
      <c r="B120" s="8">
        <v>23.314020156860352</v>
      </c>
      <c r="C120" s="8">
        <v>25.446571350097656</v>
      </c>
      <c r="E120" s="8">
        <v>31.327968597412109</v>
      </c>
      <c r="F120" s="9"/>
      <c r="K120" t="s">
        <v>182</v>
      </c>
      <c r="L120" s="8">
        <v>23.314020156860352</v>
      </c>
      <c r="M120" s="8">
        <v>25.446571350097656</v>
      </c>
      <c r="O120" s="8">
        <v>32.497165679931641</v>
      </c>
      <c r="P120" s="9"/>
      <c r="Q120" s="6"/>
      <c r="R120" s="6"/>
      <c r="S120" s="6"/>
      <c r="U120" t="s">
        <v>182</v>
      </c>
      <c r="V120" s="8">
        <v>23.314020156860352</v>
      </c>
      <c r="W120" s="8">
        <v>25.446571350097656</v>
      </c>
      <c r="Y120" s="8">
        <v>33.368083953857422</v>
      </c>
      <c r="Z120" s="9"/>
      <c r="AA120" s="6"/>
      <c r="AB120" s="6"/>
      <c r="AC120" s="6"/>
      <c r="AE120" t="s">
        <v>182</v>
      </c>
      <c r="AF120" s="8">
        <v>23.314020156860352</v>
      </c>
      <c r="AG120" s="8">
        <v>25.446571350097656</v>
      </c>
      <c r="AI120" s="8">
        <v>26.240446090698242</v>
      </c>
      <c r="AJ120" s="9"/>
      <c r="AK120" s="6"/>
      <c r="AL120" s="6"/>
      <c r="AM120" s="6"/>
      <c r="AO120" t="s">
        <v>182</v>
      </c>
      <c r="AP120" s="8">
        <v>23.314020156860352</v>
      </c>
      <c r="AQ120" s="8">
        <v>25.446571350097656</v>
      </c>
      <c r="AS120" s="8">
        <v>33.782386779785156</v>
      </c>
      <c r="AT120" s="9"/>
      <c r="AU120" s="6"/>
      <c r="AV120" s="6"/>
      <c r="AW120" s="6"/>
    </row>
    <row r="121" spans="1:49" x14ac:dyDescent="0.2">
      <c r="A121" t="s">
        <v>500</v>
      </c>
      <c r="B121" s="8">
        <v>23.865983963012695</v>
      </c>
      <c r="C121" s="8">
        <v>26.15826416015625</v>
      </c>
      <c r="D121" s="7">
        <f>GEOMEAN(B121:C123)</f>
        <v>24.939369583916662</v>
      </c>
      <c r="E121" s="8">
        <v>29.800235748291016</v>
      </c>
      <c r="F121" s="6">
        <f>AVERAGE(E121:E123)</f>
        <v>29.948810577392578</v>
      </c>
      <c r="G121" s="6">
        <f>F121-D121</f>
        <v>5.0094409934759163</v>
      </c>
      <c r="H121" s="6">
        <f>G121-7.684</f>
        <v>-2.6745590065240838</v>
      </c>
      <c r="I121" s="6">
        <f>2^(-H121)</f>
        <v>6.3844352406260905</v>
      </c>
      <c r="K121" t="s">
        <v>500</v>
      </c>
      <c r="L121" s="8">
        <v>23.865983963012695</v>
      </c>
      <c r="M121" s="8">
        <v>26.15826416015625</v>
      </c>
      <c r="N121" s="7">
        <f>GEOMEAN(L121:M123)</f>
        <v>24.939369583916662</v>
      </c>
      <c r="O121" s="8">
        <v>33.552898406982422</v>
      </c>
      <c r="P121" s="6">
        <f>AVERAGE(O121:O123)</f>
        <v>33.811819712320961</v>
      </c>
      <c r="Q121" s="6">
        <f>P121-N121</f>
        <v>8.8724501284042994</v>
      </c>
      <c r="R121" s="6">
        <f>Q121-14.738</f>
        <v>-5.8655498715957002</v>
      </c>
      <c r="S121" s="6">
        <f>2^(-R121)</f>
        <v>58.305087630032794</v>
      </c>
      <c r="U121" t="s">
        <v>500</v>
      </c>
      <c r="V121" s="8">
        <v>23.865983963012695</v>
      </c>
      <c r="W121" s="8">
        <v>26.15826416015625</v>
      </c>
      <c r="X121" s="7">
        <f>GEOMEAN(V121:W123)</f>
        <v>24.939369583916662</v>
      </c>
      <c r="Y121" s="8">
        <v>30.154607772827148</v>
      </c>
      <c r="Z121" s="6">
        <f>AVERAGE(Y121:Y123)</f>
        <v>30.339821497599285</v>
      </c>
      <c r="AA121" s="6">
        <f>Z121-X121</f>
        <v>5.4004519136826232</v>
      </c>
      <c r="AB121" s="6">
        <f>AA121-9.867</f>
        <v>-4.4665480863173777</v>
      </c>
      <c r="AC121" s="6">
        <f>2^(-AB121)</f>
        <v>22.108788803088867</v>
      </c>
      <c r="AE121" t="s">
        <v>500</v>
      </c>
      <c r="AF121" s="8">
        <v>23.865983963012695</v>
      </c>
      <c r="AG121" s="8">
        <v>26.15826416015625</v>
      </c>
      <c r="AH121" s="7">
        <f>GEOMEAN(AF121:AG123)</f>
        <v>24.939369583916662</v>
      </c>
      <c r="AI121" s="8">
        <v>23.383319854736328</v>
      </c>
      <c r="AJ121" s="6">
        <f>AVERAGE(AI121:AI123)</f>
        <v>23.427943547566731</v>
      </c>
      <c r="AK121" s="6">
        <f>AJ121-AH121</f>
        <v>-1.5114260363499312</v>
      </c>
      <c r="AL121" s="6">
        <f>AK121-8.463</f>
        <v>-9.9744260363499304</v>
      </c>
      <c r="AM121" s="6">
        <f>2^(-AL121)</f>
        <v>1006.0079817764839</v>
      </c>
      <c r="AO121" t="s">
        <v>500</v>
      </c>
      <c r="AP121" s="8">
        <v>23.865983963012695</v>
      </c>
      <c r="AQ121" s="8">
        <v>26.15826416015625</v>
      </c>
      <c r="AR121" s="7">
        <f>GEOMEAN(AP121:AQ123)</f>
        <v>24.939369583916662</v>
      </c>
      <c r="AS121" s="8">
        <v>31.546720504760742</v>
      </c>
      <c r="AT121" s="6">
        <f>AVERAGE(AS121:AS123)</f>
        <v>31.591428120930988</v>
      </c>
      <c r="AU121" s="6">
        <f>AT121-AR121</f>
        <v>6.6520585370143266</v>
      </c>
      <c r="AV121" s="6">
        <f>AU121-9.612</f>
        <v>-2.9599414629856735</v>
      </c>
      <c r="AW121" s="6">
        <f>2^(-AV121)</f>
        <v>7.7809238637248335</v>
      </c>
    </row>
    <row r="122" spans="1:49" x14ac:dyDescent="0.2">
      <c r="A122" t="s">
        <v>500</v>
      </c>
      <c r="B122" s="8">
        <v>23.648412704467773</v>
      </c>
      <c r="C122" s="8">
        <v>26.208896636962891</v>
      </c>
      <c r="E122" s="8">
        <v>30.119037628173828</v>
      </c>
      <c r="K122" t="s">
        <v>500</v>
      </c>
      <c r="L122" s="8">
        <v>23.648412704467773</v>
      </c>
      <c r="M122" s="8">
        <v>26.208896636962891</v>
      </c>
      <c r="O122" s="8">
        <v>33.790718078613281</v>
      </c>
      <c r="P122" s="6"/>
      <c r="Q122" s="6"/>
      <c r="R122" s="6"/>
      <c r="S122" s="6"/>
      <c r="U122" t="s">
        <v>500</v>
      </c>
      <c r="V122" s="8">
        <v>23.648412704467773</v>
      </c>
      <c r="W122" s="8">
        <v>26.208896636962891</v>
      </c>
      <c r="Y122" s="8">
        <v>30.57783317565918</v>
      </c>
      <c r="Z122" s="6"/>
      <c r="AA122" s="6"/>
      <c r="AB122" s="6"/>
      <c r="AC122" s="6"/>
      <c r="AE122" t="s">
        <v>500</v>
      </c>
      <c r="AF122" s="8">
        <v>23.648412704467773</v>
      </c>
      <c r="AG122" s="8">
        <v>26.208896636962891</v>
      </c>
      <c r="AI122" s="8">
        <v>23.062446594238281</v>
      </c>
      <c r="AJ122" s="6"/>
      <c r="AK122" s="6"/>
      <c r="AL122" s="6"/>
      <c r="AM122" s="6"/>
      <c r="AO122" t="s">
        <v>500</v>
      </c>
      <c r="AP122" s="8">
        <v>23.648412704467773</v>
      </c>
      <c r="AQ122" s="8">
        <v>26.208896636962891</v>
      </c>
      <c r="AS122" s="8">
        <v>31.247024536132812</v>
      </c>
      <c r="AT122" s="6"/>
      <c r="AU122" s="6"/>
      <c r="AV122" s="6"/>
      <c r="AW122" s="6"/>
    </row>
    <row r="123" spans="1:49" x14ac:dyDescent="0.2">
      <c r="A123" t="s">
        <v>500</v>
      </c>
      <c r="B123" s="8">
        <v>23.780059814453125</v>
      </c>
      <c r="C123" s="8">
        <v>26.149349212646484</v>
      </c>
      <c r="E123" s="8">
        <v>29.927158355712891</v>
      </c>
      <c r="F123" s="9"/>
      <c r="K123" t="s">
        <v>500</v>
      </c>
      <c r="L123" s="8">
        <v>23.780059814453125</v>
      </c>
      <c r="M123" s="8">
        <v>26.149349212646484</v>
      </c>
      <c r="O123" s="8">
        <v>34.091842651367188</v>
      </c>
      <c r="P123" s="9"/>
      <c r="Q123" s="6"/>
      <c r="R123" s="6"/>
      <c r="S123" s="6"/>
      <c r="U123" t="s">
        <v>500</v>
      </c>
      <c r="V123" s="8">
        <v>23.780059814453125</v>
      </c>
      <c r="W123" s="8">
        <v>26.149349212646484</v>
      </c>
      <c r="Y123" s="8">
        <v>30.287023544311523</v>
      </c>
      <c r="Z123" s="9"/>
      <c r="AA123" s="6"/>
      <c r="AB123" s="6"/>
      <c r="AC123" s="6"/>
      <c r="AE123" t="s">
        <v>500</v>
      </c>
      <c r="AF123" s="8">
        <v>23.780059814453125</v>
      </c>
      <c r="AG123" s="8">
        <v>26.149349212646484</v>
      </c>
      <c r="AI123" s="8">
        <v>23.838064193725586</v>
      </c>
      <c r="AJ123" s="9"/>
      <c r="AK123" s="6"/>
      <c r="AL123" s="6"/>
      <c r="AM123" s="6"/>
      <c r="AO123" t="s">
        <v>500</v>
      </c>
      <c r="AP123" s="8">
        <v>23.780059814453125</v>
      </c>
      <c r="AQ123" s="8">
        <v>26.149349212646484</v>
      </c>
      <c r="AS123" s="8">
        <v>31.980539321899414</v>
      </c>
      <c r="AT123" s="9"/>
      <c r="AU123" s="6"/>
      <c r="AV123" s="6"/>
      <c r="AW123" s="6"/>
    </row>
    <row r="124" spans="1:49" x14ac:dyDescent="0.2">
      <c r="A124" t="s">
        <v>500</v>
      </c>
      <c r="B124" s="8">
        <v>21.639812469482422</v>
      </c>
      <c r="C124" s="8">
        <v>24.281982421875</v>
      </c>
      <c r="D124" s="7">
        <f>GEOMEAN(B124:C126)</f>
        <v>22.901518455151798</v>
      </c>
      <c r="E124" s="8">
        <v>26.478549957275391</v>
      </c>
      <c r="F124" s="6">
        <f>AVERAGE(E124:E126)</f>
        <v>26.777301152547199</v>
      </c>
      <c r="G124" s="6">
        <f>F124-D124</f>
        <v>3.875782697395401</v>
      </c>
      <c r="H124" s="6">
        <f>G124-7.684</f>
        <v>-3.8082173026045991</v>
      </c>
      <c r="I124" s="6">
        <f>2^(-H124)</f>
        <v>14.008371094715553</v>
      </c>
      <c r="K124" t="s">
        <v>500</v>
      </c>
      <c r="L124" s="8">
        <v>21.639812469482422</v>
      </c>
      <c r="M124" s="8">
        <v>24.281982421875</v>
      </c>
      <c r="N124" s="7">
        <f>GEOMEAN(L124:M126)</f>
        <v>22.901518455151798</v>
      </c>
      <c r="O124" s="8">
        <v>31.702505111694336</v>
      </c>
      <c r="P124" s="6">
        <f>AVERAGE(O124:O126)</f>
        <v>31.754138310750324</v>
      </c>
      <c r="Q124" s="6">
        <f>P124-N124</f>
        <v>8.852619855598526</v>
      </c>
      <c r="R124" s="6">
        <f>Q124-14.738</f>
        <v>-5.8853801444014735</v>
      </c>
      <c r="S124" s="6">
        <f>2^(-R124)</f>
        <v>59.112041622489222</v>
      </c>
      <c r="U124" t="s">
        <v>500</v>
      </c>
      <c r="V124" s="8">
        <v>21.639812469482422</v>
      </c>
      <c r="W124" s="8">
        <v>24.281982421875</v>
      </c>
      <c r="X124" s="7">
        <f>GEOMEAN(V124:W126)</f>
        <v>22.901518455151798</v>
      </c>
      <c r="Y124" s="8">
        <v>29.149053573608398</v>
      </c>
      <c r="Z124" s="6">
        <f>AVERAGE(Y124:Y126)</f>
        <v>29.340783437093098</v>
      </c>
      <c r="AA124" s="6">
        <f>Z124-X124</f>
        <v>6.4392649819412995</v>
      </c>
      <c r="AB124" s="6">
        <f>AA124-9.867</f>
        <v>-3.4277350180587014</v>
      </c>
      <c r="AC124" s="6">
        <f>2^(-AB124)</f>
        <v>10.76096100495853</v>
      </c>
      <c r="AE124" t="s">
        <v>500</v>
      </c>
      <c r="AF124" s="8">
        <v>21.639812469482422</v>
      </c>
      <c r="AG124" s="8">
        <v>24.281982421875</v>
      </c>
      <c r="AH124" s="7">
        <f>GEOMEAN(AF124:AG126)</f>
        <v>22.901518455151798</v>
      </c>
      <c r="AI124" s="8">
        <v>18.700572967529297</v>
      </c>
      <c r="AJ124" s="6">
        <f>AVERAGE(AI124:AI126)</f>
        <v>19.094458897908527</v>
      </c>
      <c r="AK124" s="6">
        <f>AJ124-AH124</f>
        <v>-3.8070595572432708</v>
      </c>
      <c r="AL124" s="6">
        <f>AK124-8.463</f>
        <v>-12.27005955724327</v>
      </c>
      <c r="AM124" s="6">
        <f>2^(-AL124)</f>
        <v>4939.1927574483489</v>
      </c>
      <c r="AO124" t="s">
        <v>500</v>
      </c>
      <c r="AP124" s="8">
        <v>21.639812469482422</v>
      </c>
      <c r="AQ124" s="8">
        <v>24.281982421875</v>
      </c>
      <c r="AR124" s="7">
        <f>GEOMEAN(AP124:AQ126)</f>
        <v>22.901518455151798</v>
      </c>
      <c r="AS124" s="8">
        <v>29.41926383972168</v>
      </c>
      <c r="AT124" s="6">
        <f>AVERAGE(AS124:AS126)</f>
        <v>29.489880243937176</v>
      </c>
      <c r="AU124" s="6">
        <f>AT124-AR124</f>
        <v>6.5883617887853774</v>
      </c>
      <c r="AV124" s="6">
        <f>AU124-9.612</f>
        <v>-3.0236382112146227</v>
      </c>
      <c r="AW124" s="6">
        <f>2^(-AV124)</f>
        <v>8.1321578060051163</v>
      </c>
    </row>
    <row r="125" spans="1:49" x14ac:dyDescent="0.2">
      <c r="A125" t="s">
        <v>500</v>
      </c>
      <c r="B125" s="8">
        <v>21.567928314208984</v>
      </c>
      <c r="C125" s="8">
        <v>24.281473159790039</v>
      </c>
      <c r="E125" s="8">
        <v>26.871088027954102</v>
      </c>
      <c r="K125" t="s">
        <v>500</v>
      </c>
      <c r="L125" s="8">
        <v>21.567928314208984</v>
      </c>
      <c r="M125" s="8">
        <v>24.281473159790039</v>
      </c>
      <c r="O125" s="8">
        <v>31.899991989135742</v>
      </c>
      <c r="P125" s="6"/>
      <c r="Q125" s="6"/>
      <c r="R125" s="6"/>
      <c r="S125" s="6"/>
      <c r="U125" t="s">
        <v>500</v>
      </c>
      <c r="V125" s="8">
        <v>21.567928314208984</v>
      </c>
      <c r="W125" s="8">
        <v>24.281473159790039</v>
      </c>
      <c r="Y125" s="8">
        <v>29.558198928833008</v>
      </c>
      <c r="Z125" s="6"/>
      <c r="AA125" s="6"/>
      <c r="AB125" s="6"/>
      <c r="AC125" s="6"/>
      <c r="AE125" t="s">
        <v>500</v>
      </c>
      <c r="AF125" s="8">
        <v>21.567928314208984</v>
      </c>
      <c r="AG125" s="8">
        <v>24.281473159790039</v>
      </c>
      <c r="AI125" s="8">
        <v>19.286577224731445</v>
      </c>
      <c r="AJ125" s="6"/>
      <c r="AK125" s="6"/>
      <c r="AL125" s="6"/>
      <c r="AM125" s="6"/>
      <c r="AO125" t="s">
        <v>500</v>
      </c>
      <c r="AP125" s="8">
        <v>21.567928314208984</v>
      </c>
      <c r="AQ125" s="8">
        <v>24.281473159790039</v>
      </c>
      <c r="AS125" s="8">
        <v>29.688144683837891</v>
      </c>
      <c r="AT125" s="6"/>
      <c r="AU125" s="6"/>
      <c r="AV125" s="6"/>
      <c r="AW125" s="6"/>
    </row>
    <row r="126" spans="1:49" x14ac:dyDescent="0.2">
      <c r="A126" t="s">
        <v>500</v>
      </c>
      <c r="B126" s="8">
        <v>21.720792770385742</v>
      </c>
      <c r="C126" s="8">
        <v>24.137311935424805</v>
      </c>
      <c r="E126" s="8">
        <v>26.982265472412109</v>
      </c>
      <c r="F126" s="9"/>
      <c r="K126" t="s">
        <v>500</v>
      </c>
      <c r="L126" s="8">
        <v>21.720792770385742</v>
      </c>
      <c r="M126" s="8">
        <v>24.137311935424805</v>
      </c>
      <c r="O126" s="8">
        <v>31.659917831420898</v>
      </c>
      <c r="P126" s="9"/>
      <c r="Q126" s="6"/>
      <c r="R126" s="6"/>
      <c r="S126" s="6"/>
      <c r="U126" t="s">
        <v>500</v>
      </c>
      <c r="V126" s="8">
        <v>21.720792770385742</v>
      </c>
      <c r="W126" s="8">
        <v>24.137311935424805</v>
      </c>
      <c r="Y126" s="8">
        <v>29.315097808837891</v>
      </c>
      <c r="Z126" s="9"/>
      <c r="AA126" s="6"/>
      <c r="AB126" s="6"/>
      <c r="AC126" s="6"/>
      <c r="AE126" t="s">
        <v>500</v>
      </c>
      <c r="AF126" s="8">
        <v>21.720792770385742</v>
      </c>
      <c r="AG126" s="8">
        <v>24.137311935424805</v>
      </c>
      <c r="AI126" s="8">
        <v>19.296226501464844</v>
      </c>
      <c r="AJ126" s="9"/>
      <c r="AK126" s="6"/>
      <c r="AL126" s="6"/>
      <c r="AM126" s="6"/>
      <c r="AO126" t="s">
        <v>500</v>
      </c>
      <c r="AP126" s="8">
        <v>21.720792770385742</v>
      </c>
      <c r="AQ126" s="8">
        <v>24.137311935424805</v>
      </c>
      <c r="AS126" s="8">
        <v>29.362232208251953</v>
      </c>
      <c r="AT126" s="9"/>
      <c r="AU126" s="6"/>
      <c r="AV126" s="6"/>
      <c r="AW126" s="6"/>
    </row>
    <row r="127" spans="1:49" x14ac:dyDescent="0.2">
      <c r="A127" t="s">
        <v>500</v>
      </c>
      <c r="B127" s="8">
        <v>24.005517959594727</v>
      </c>
      <c r="C127" s="8">
        <v>25.982559204101562</v>
      </c>
      <c r="D127" s="7">
        <f>GEOMEAN(B127:C129)</f>
        <v>25.250885777363195</v>
      </c>
      <c r="E127" s="8">
        <v>30.449069976806641</v>
      </c>
      <c r="F127" s="6">
        <f>AVERAGE(E127:E129)</f>
        <v>30.456123352050781</v>
      </c>
      <c r="G127" s="6">
        <f>F127-D127</f>
        <v>5.2052375746875867</v>
      </c>
      <c r="H127" s="6">
        <f>G127-7.684</f>
        <v>-2.4787624253124134</v>
      </c>
      <c r="I127" s="6">
        <f>2^(-H127)</f>
        <v>5.5741909535918097</v>
      </c>
      <c r="K127" t="s">
        <v>500</v>
      </c>
      <c r="L127" s="8">
        <v>24.005517959594727</v>
      </c>
      <c r="M127" s="8">
        <v>25.982559204101562</v>
      </c>
      <c r="N127" s="7">
        <f>GEOMEAN(L127:M129)</f>
        <v>25.250885777363195</v>
      </c>
      <c r="O127" s="8">
        <v>37.504756927490234</v>
      </c>
      <c r="P127" s="6">
        <f>AVERAGE(O127:O129)</f>
        <v>37.743898391723633</v>
      </c>
      <c r="Q127" s="6">
        <f>P127-N127</f>
        <v>12.493012614360438</v>
      </c>
      <c r="R127" s="6">
        <f>Q127-14.738</f>
        <v>-2.2449873856395612</v>
      </c>
      <c r="S127" s="6">
        <f>2^(-R127)</f>
        <v>4.740329635999232</v>
      </c>
      <c r="U127" t="s">
        <v>500</v>
      </c>
      <c r="V127" s="8">
        <v>24.005517959594727</v>
      </c>
      <c r="W127" s="8">
        <v>25.982559204101562</v>
      </c>
      <c r="X127" s="7">
        <f>GEOMEAN(V127:W129)</f>
        <v>25.250885777363195</v>
      </c>
      <c r="Y127" s="8">
        <v>31.669897079467773</v>
      </c>
      <c r="Z127" s="6">
        <f>AVERAGE(Y127:Y129)</f>
        <v>31.430493036905926</v>
      </c>
      <c r="AA127" s="6">
        <f>Z127-X127</f>
        <v>6.1796072595427312</v>
      </c>
      <c r="AB127" s="6">
        <f>AA127-9.867</f>
        <v>-3.6873927404572697</v>
      </c>
      <c r="AC127" s="6">
        <f>2^(-AB127)</f>
        <v>12.882964814717051</v>
      </c>
      <c r="AE127" t="s">
        <v>500</v>
      </c>
      <c r="AF127" s="8">
        <v>24.005517959594727</v>
      </c>
      <c r="AG127" s="8">
        <v>25.982559204101562</v>
      </c>
      <c r="AH127" s="7">
        <f>GEOMEAN(AF127:AG129)</f>
        <v>25.250885777363195</v>
      </c>
      <c r="AI127" s="8">
        <v>26.268764495849609</v>
      </c>
      <c r="AJ127" s="6">
        <f>AVERAGE(AI127:AI129)</f>
        <v>26.453826904296875</v>
      </c>
      <c r="AK127" s="6">
        <f>AJ127-AH127</f>
        <v>1.2029411269336805</v>
      </c>
      <c r="AL127" s="6">
        <f>AK127-8.463</f>
        <v>-7.2600588730663187</v>
      </c>
      <c r="AM127" s="6">
        <f>2^(-AL127)</f>
        <v>153.28352921185976</v>
      </c>
      <c r="AO127" t="s">
        <v>500</v>
      </c>
      <c r="AP127" s="8">
        <v>24.005517959594727</v>
      </c>
      <c r="AQ127" s="8">
        <v>25.982559204101562</v>
      </c>
      <c r="AR127" s="7">
        <f>GEOMEAN(AP127:AQ129)</f>
        <v>25.250885777363195</v>
      </c>
      <c r="AS127" s="8">
        <v>33.183334350585938</v>
      </c>
      <c r="AT127" s="6">
        <f>AVERAGE(AS127:AS129)</f>
        <v>33.378714243570961</v>
      </c>
      <c r="AU127" s="6">
        <f>AT127-AR127</f>
        <v>8.1278284662077667</v>
      </c>
      <c r="AV127" s="6">
        <f>AU127-9.612</f>
        <v>-1.4841715337922334</v>
      </c>
      <c r="AW127" s="6">
        <f>2^(-AV127)</f>
        <v>2.7975647710196618</v>
      </c>
    </row>
    <row r="128" spans="1:49" x14ac:dyDescent="0.2">
      <c r="A128" t="s">
        <v>500</v>
      </c>
      <c r="B128" s="8">
        <v>23.89727783203125</v>
      </c>
      <c r="C128" s="8">
        <v>28.160919189453125</v>
      </c>
      <c r="E128" s="8"/>
      <c r="K128" t="s">
        <v>500</v>
      </c>
      <c r="L128" s="8">
        <v>23.89727783203125</v>
      </c>
      <c r="M128" s="8">
        <v>28.160919189453125</v>
      </c>
      <c r="O128" s="8"/>
      <c r="P128" s="6"/>
      <c r="Q128" s="6"/>
      <c r="R128" s="6"/>
      <c r="S128" s="6"/>
      <c r="U128" t="s">
        <v>500</v>
      </c>
      <c r="V128" s="8">
        <v>23.89727783203125</v>
      </c>
      <c r="W128" s="8">
        <v>28.160919189453125</v>
      </c>
      <c r="Y128" s="8">
        <v>31.715105056762695</v>
      </c>
      <c r="Z128" s="6"/>
      <c r="AA128" s="6"/>
      <c r="AB128" s="6"/>
      <c r="AC128" s="6"/>
      <c r="AE128" t="s">
        <v>500</v>
      </c>
      <c r="AF128" s="8">
        <v>23.89727783203125</v>
      </c>
      <c r="AG128" s="8">
        <v>28.160919189453125</v>
      </c>
      <c r="AI128" s="8">
        <v>26.724525451660156</v>
      </c>
      <c r="AJ128" s="6"/>
      <c r="AK128" s="6"/>
      <c r="AL128" s="6"/>
      <c r="AM128" s="6"/>
      <c r="AO128" t="s">
        <v>500</v>
      </c>
      <c r="AP128" s="8">
        <v>23.89727783203125</v>
      </c>
      <c r="AQ128" s="8">
        <v>28.160919189453125</v>
      </c>
      <c r="AS128" s="8">
        <v>33.118499755859375</v>
      </c>
      <c r="AT128" s="6"/>
      <c r="AU128" s="6"/>
      <c r="AV128" s="6"/>
      <c r="AW128" s="6"/>
    </row>
    <row r="129" spans="1:49" x14ac:dyDescent="0.2">
      <c r="A129" t="s">
        <v>500</v>
      </c>
      <c r="B129" s="8">
        <v>23.913105010986328</v>
      </c>
      <c r="C129" s="8">
        <v>25.824710845947266</v>
      </c>
      <c r="E129" s="8">
        <v>30.463176727294922</v>
      </c>
      <c r="F129" s="9"/>
      <c r="K129" t="s">
        <v>500</v>
      </c>
      <c r="L129" s="8">
        <v>23.913105010986328</v>
      </c>
      <c r="M129" s="8">
        <v>25.824710845947266</v>
      </c>
      <c r="O129" s="8">
        <v>37.983039855957031</v>
      </c>
      <c r="P129" s="9"/>
      <c r="Q129" s="6"/>
      <c r="R129" s="6"/>
      <c r="S129" s="6"/>
      <c r="U129" t="s">
        <v>500</v>
      </c>
      <c r="V129" s="8">
        <v>23.913105010986328</v>
      </c>
      <c r="W129" s="8">
        <v>25.824710845947266</v>
      </c>
      <c r="Y129" s="8">
        <v>30.906476974487305</v>
      </c>
      <c r="Z129" s="9"/>
      <c r="AA129" s="6"/>
      <c r="AB129" s="6"/>
      <c r="AC129" s="6"/>
      <c r="AE129" t="s">
        <v>500</v>
      </c>
      <c r="AF129" s="8">
        <v>23.913105010986328</v>
      </c>
      <c r="AG129" s="8">
        <v>25.824710845947266</v>
      </c>
      <c r="AI129" s="8">
        <v>26.368190765380859</v>
      </c>
      <c r="AJ129" s="9"/>
      <c r="AK129" s="6"/>
      <c r="AL129" s="6"/>
      <c r="AM129" s="6"/>
      <c r="AO129" t="s">
        <v>500</v>
      </c>
      <c r="AP129" s="8">
        <v>23.913105010986328</v>
      </c>
      <c r="AQ129" s="8">
        <v>25.824710845947266</v>
      </c>
      <c r="AS129" s="8">
        <v>33.834308624267578</v>
      </c>
      <c r="AT129" s="9"/>
      <c r="AU129" s="6"/>
      <c r="AV129" s="6"/>
      <c r="AW129" s="6"/>
    </row>
    <row r="130" spans="1:49" x14ac:dyDescent="0.2">
      <c r="A130" t="s">
        <v>500</v>
      </c>
      <c r="B130" s="8">
        <v>24.546070098876953</v>
      </c>
      <c r="C130" s="8">
        <v>26.581098556518555</v>
      </c>
      <c r="D130" s="7">
        <f>GEOMEAN(B130:C132)</f>
        <v>25.453529866521865</v>
      </c>
      <c r="E130" s="8">
        <v>26.468118667602539</v>
      </c>
      <c r="F130" s="6">
        <f>AVERAGE(E130:E132)</f>
        <v>26.406213124593098</v>
      </c>
      <c r="G130" s="6">
        <f>F130-D130</f>
        <v>0.95268325807123233</v>
      </c>
      <c r="H130" s="6">
        <f>G130-7.684</f>
        <v>-6.7313167419287678</v>
      </c>
      <c r="I130" s="6">
        <f>2^(-H130)</f>
        <v>106.24983141531537</v>
      </c>
      <c r="K130" t="s">
        <v>500</v>
      </c>
      <c r="L130" s="8">
        <v>24.546070098876953</v>
      </c>
      <c r="M130" s="8">
        <v>26.581098556518555</v>
      </c>
      <c r="N130" s="7">
        <f>GEOMEAN(L130:M132)</f>
        <v>25.453529866521865</v>
      </c>
      <c r="O130" s="8">
        <v>38.032505035400391</v>
      </c>
      <c r="P130" s="6">
        <f>AVERAGE(O130:O132)</f>
        <v>38.108584086100258</v>
      </c>
      <c r="Q130" s="6">
        <f>P130-N130</f>
        <v>12.655054219578393</v>
      </c>
      <c r="R130" s="6">
        <f>Q130-14.738</f>
        <v>-2.0829457804216069</v>
      </c>
      <c r="S130" s="6">
        <f>2^(-R130)</f>
        <v>4.23671411092716</v>
      </c>
      <c r="U130" t="s">
        <v>500</v>
      </c>
      <c r="V130" s="8">
        <v>24.546070098876953</v>
      </c>
      <c r="W130" s="8">
        <v>26.581098556518555</v>
      </c>
      <c r="X130" s="7">
        <f>GEOMEAN(V130:W132)</f>
        <v>25.453529866521865</v>
      </c>
      <c r="Y130" s="8">
        <v>32.367149353027344</v>
      </c>
      <c r="Z130" s="6">
        <f>AVERAGE(Y130:Y132)</f>
        <v>32.378524780273438</v>
      </c>
      <c r="AA130" s="6">
        <f>Z130-X130</f>
        <v>6.9249949137515721</v>
      </c>
      <c r="AB130" s="6">
        <f>AA130-9.867</f>
        <v>-2.9420050862484288</v>
      </c>
      <c r="AC130" s="6">
        <f>2^(-AB130)</f>
        <v>7.6847860044372647</v>
      </c>
      <c r="AE130" t="s">
        <v>500</v>
      </c>
      <c r="AF130" s="8">
        <v>24.546070098876953</v>
      </c>
      <c r="AG130" s="8">
        <v>26.581098556518555</v>
      </c>
      <c r="AH130" s="7">
        <f>GEOMEAN(AF130:AG132)</f>
        <v>25.453529866521865</v>
      </c>
      <c r="AI130" s="8">
        <v>18.651845932006836</v>
      </c>
      <c r="AJ130" s="6">
        <f>AVERAGE(AI130:AI132)</f>
        <v>18.780682245890301</v>
      </c>
      <c r="AK130" s="6">
        <f>AJ130-AH130</f>
        <v>-6.6728476206315648</v>
      </c>
      <c r="AL130" s="6">
        <f>AK130-8.463</f>
        <v>-15.135847620631564</v>
      </c>
      <c r="AM130" s="6">
        <f>2^(-AL130)</f>
        <v>36003.452068249382</v>
      </c>
      <c r="AO130" t="s">
        <v>500</v>
      </c>
      <c r="AP130" s="8">
        <v>24.546070098876953</v>
      </c>
      <c r="AQ130" s="8">
        <v>26.581098556518555</v>
      </c>
      <c r="AR130" s="7">
        <f>GEOMEAN(AP130:AQ132)</f>
        <v>25.453529866521865</v>
      </c>
      <c r="AS130" s="8">
        <v>24.770797729492188</v>
      </c>
      <c r="AT130" s="6">
        <f>AVERAGE(AS130:AS132)</f>
        <v>24.852914174397785</v>
      </c>
      <c r="AU130" s="6">
        <f>AT130-AR130</f>
        <v>-0.60061569212408017</v>
      </c>
      <c r="AV130" s="6">
        <f>AU130-9.612</f>
        <v>-10.21261569212408</v>
      </c>
      <c r="AW130" s="6">
        <f>2^(-AV130)</f>
        <v>1186.5981243589024</v>
      </c>
    </row>
    <row r="131" spans="1:49" x14ac:dyDescent="0.2">
      <c r="A131" t="s">
        <v>500</v>
      </c>
      <c r="B131" s="8">
        <v>24.336662292480469</v>
      </c>
      <c r="C131" s="8">
        <v>26.328058242797852</v>
      </c>
      <c r="E131" s="8">
        <v>26.36700439453125</v>
      </c>
      <c r="K131" t="s">
        <v>500</v>
      </c>
      <c r="L131" s="8">
        <v>24.336662292480469</v>
      </c>
      <c r="M131" s="8">
        <v>26.328058242797852</v>
      </c>
      <c r="O131" s="8">
        <v>38.283550262451172</v>
      </c>
      <c r="P131" s="6"/>
      <c r="Q131" s="6"/>
      <c r="R131" s="6"/>
      <c r="S131" s="6"/>
      <c r="U131" t="s">
        <v>500</v>
      </c>
      <c r="V131" s="8">
        <v>24.336662292480469</v>
      </c>
      <c r="W131" s="8">
        <v>26.328058242797852</v>
      </c>
      <c r="Y131" s="8">
        <v>32.616523742675781</v>
      </c>
      <c r="Z131" s="6"/>
      <c r="AA131" s="6"/>
      <c r="AB131" s="6"/>
      <c r="AC131" s="6"/>
      <c r="AE131" t="s">
        <v>500</v>
      </c>
      <c r="AF131" s="8">
        <v>24.336662292480469</v>
      </c>
      <c r="AG131" s="8">
        <v>26.328058242797852</v>
      </c>
      <c r="AI131" s="8">
        <v>18.716279983520508</v>
      </c>
      <c r="AJ131" s="6"/>
      <c r="AK131" s="6"/>
      <c r="AL131" s="6"/>
      <c r="AM131" s="6"/>
      <c r="AO131" t="s">
        <v>500</v>
      </c>
      <c r="AP131" s="8">
        <v>24.336662292480469</v>
      </c>
      <c r="AQ131" s="8">
        <v>26.328058242797852</v>
      </c>
      <c r="AS131" s="8">
        <v>24.890684127807617</v>
      </c>
      <c r="AT131" s="6"/>
      <c r="AU131" s="6"/>
      <c r="AV131" s="6"/>
      <c r="AW131" s="6"/>
    </row>
    <row r="132" spans="1:49" x14ac:dyDescent="0.2">
      <c r="A132" t="s">
        <v>500</v>
      </c>
      <c r="B132" s="8">
        <v>24.429994583129883</v>
      </c>
      <c r="C132" s="8">
        <v>26.627475738525391</v>
      </c>
      <c r="E132" s="8">
        <v>26.383516311645508</v>
      </c>
      <c r="F132" s="9"/>
      <c r="K132" t="s">
        <v>500</v>
      </c>
      <c r="L132" s="8">
        <v>24.429994583129883</v>
      </c>
      <c r="M132" s="8">
        <v>26.627475738525391</v>
      </c>
      <c r="O132" s="8">
        <v>38.009696960449219</v>
      </c>
      <c r="P132" s="9"/>
      <c r="Q132" s="6"/>
      <c r="R132" s="6"/>
      <c r="S132" s="6"/>
      <c r="U132" t="s">
        <v>500</v>
      </c>
      <c r="V132" s="8">
        <v>24.429994583129883</v>
      </c>
      <c r="W132" s="8">
        <v>26.627475738525391</v>
      </c>
      <c r="Y132" s="8">
        <v>32.151901245117188</v>
      </c>
      <c r="Z132" s="9"/>
      <c r="AA132" s="6"/>
      <c r="AB132" s="6"/>
      <c r="AC132" s="6"/>
      <c r="AE132" t="s">
        <v>500</v>
      </c>
      <c r="AF132" s="8">
        <v>24.429994583129883</v>
      </c>
      <c r="AG132" s="8">
        <v>26.627475738525391</v>
      </c>
      <c r="AI132" s="8">
        <v>18.973920822143555</v>
      </c>
      <c r="AJ132" s="9"/>
      <c r="AK132" s="6"/>
      <c r="AL132" s="6"/>
      <c r="AM132" s="6"/>
      <c r="AO132" t="s">
        <v>500</v>
      </c>
      <c r="AP132" s="8">
        <v>24.429994583129883</v>
      </c>
      <c r="AQ132" s="8">
        <v>26.627475738525391</v>
      </c>
      <c r="AS132" s="8">
        <v>24.897260665893555</v>
      </c>
      <c r="AT132" s="9"/>
      <c r="AU132" s="6"/>
      <c r="AV132" s="6"/>
      <c r="AW132" s="6"/>
    </row>
    <row r="133" spans="1:49" x14ac:dyDescent="0.2">
      <c r="A133" t="s">
        <v>500</v>
      </c>
      <c r="B133" s="8">
        <v>24.724008560180664</v>
      </c>
      <c r="C133" s="8">
        <v>27.301267623901367</v>
      </c>
      <c r="D133" s="7">
        <f>GEOMEAN(B133:C135)</f>
        <v>25.942874211492381</v>
      </c>
      <c r="E133" s="8"/>
      <c r="F133" s="6">
        <f>AVERAGE(E133:E135)</f>
        <v>27.370382308959961</v>
      </c>
      <c r="G133" s="6">
        <f>F133-D133</f>
        <v>1.4275080974675802</v>
      </c>
      <c r="H133" s="6">
        <f>G133-7.684</f>
        <v>-6.2564919025324199</v>
      </c>
      <c r="I133" s="6">
        <f>2^(-H133)</f>
        <v>76.452506841293811</v>
      </c>
      <c r="K133" t="s">
        <v>500</v>
      </c>
      <c r="L133" s="8">
        <v>24.724008560180664</v>
      </c>
      <c r="M133" s="8">
        <v>27.301267623901367</v>
      </c>
      <c r="N133" s="7">
        <f>GEOMEAN(L133:M135)</f>
        <v>25.942874211492381</v>
      </c>
      <c r="O133" s="8">
        <v>37.413925170898438</v>
      </c>
      <c r="P133" s="6">
        <f>AVERAGE(O133:O135)</f>
        <v>37.007776896158852</v>
      </c>
      <c r="Q133" s="6">
        <f>P133-N133</f>
        <v>11.064902684666471</v>
      </c>
      <c r="R133" s="6">
        <f>Q133-14.738</f>
        <v>-3.6730973153335285</v>
      </c>
      <c r="S133" s="6">
        <f>2^(-R133)</f>
        <v>12.755940032882931</v>
      </c>
      <c r="U133" t="s">
        <v>500</v>
      </c>
      <c r="V133" s="8">
        <v>24.724008560180664</v>
      </c>
      <c r="W133" s="8">
        <v>27.301267623901367</v>
      </c>
      <c r="X133" s="7">
        <f>GEOMEAN(V133:W135)</f>
        <v>25.942874211492381</v>
      </c>
      <c r="Y133" s="8">
        <v>34.571071624755859</v>
      </c>
      <c r="Z133" s="6">
        <f>AVERAGE(Y133:Y135)</f>
        <v>34.587870279947914</v>
      </c>
      <c r="AA133" s="6">
        <f>Z133-X133</f>
        <v>8.6449960684555336</v>
      </c>
      <c r="AB133" s="6">
        <f>AA133-9.867</f>
        <v>-1.2220039315444673</v>
      </c>
      <c r="AC133" s="6">
        <f>2^(-AB133)</f>
        <v>2.3327050965138199</v>
      </c>
      <c r="AE133" t="s">
        <v>500</v>
      </c>
      <c r="AF133" s="8">
        <v>24.724008560180664</v>
      </c>
      <c r="AG133" s="8">
        <v>27.301267623901367</v>
      </c>
      <c r="AH133" s="7">
        <f>GEOMEAN(AF133:AG135)</f>
        <v>25.942874211492381</v>
      </c>
      <c r="AI133" s="8">
        <v>20.992317199707031</v>
      </c>
      <c r="AJ133" s="6">
        <f>AVERAGE(AI133:AI135)</f>
        <v>20.912268320719402</v>
      </c>
      <c r="AK133" s="6">
        <f>AJ133-AH133</f>
        <v>-5.0306058907729785</v>
      </c>
      <c r="AL133" s="6">
        <f>AK133-8.463</f>
        <v>-13.493605890772978</v>
      </c>
      <c r="AM133" s="6">
        <f>2^(-AL133)</f>
        <v>11534.004666668885</v>
      </c>
      <c r="AO133" t="s">
        <v>500</v>
      </c>
      <c r="AP133" s="8">
        <v>24.724008560180664</v>
      </c>
      <c r="AQ133" s="8">
        <v>27.301267623901367</v>
      </c>
      <c r="AR133" s="7">
        <f>GEOMEAN(AP133:AQ135)</f>
        <v>25.942874211492381</v>
      </c>
      <c r="AS133" s="8">
        <v>28.843067169189453</v>
      </c>
      <c r="AT133" s="6">
        <f>AVERAGE(AS133:AS135)</f>
        <v>28.985132217407227</v>
      </c>
      <c r="AU133" s="6">
        <f>AT133-AR133</f>
        <v>3.0422580059148459</v>
      </c>
      <c r="AV133" s="6">
        <f>AU133-9.612</f>
        <v>-6.5697419940851542</v>
      </c>
      <c r="AW133" s="6">
        <f>2^(-AV133)</f>
        <v>94.992518912133264</v>
      </c>
    </row>
    <row r="134" spans="1:49" x14ac:dyDescent="0.2">
      <c r="A134" t="s">
        <v>500</v>
      </c>
      <c r="B134" s="8">
        <v>24.746355056762695</v>
      </c>
      <c r="C134" s="8">
        <v>27.238309860229492</v>
      </c>
      <c r="E134" s="8">
        <v>27.367954254150391</v>
      </c>
      <c r="K134" t="s">
        <v>500</v>
      </c>
      <c r="L134" s="8">
        <v>24.746355056762695</v>
      </c>
      <c r="M134" s="8">
        <v>27.238309860229492</v>
      </c>
      <c r="O134" s="8">
        <v>36.743045806884766</v>
      </c>
      <c r="P134" s="6"/>
      <c r="Q134" s="6"/>
      <c r="R134" s="6"/>
      <c r="S134" s="6"/>
      <c r="U134" t="s">
        <v>500</v>
      </c>
      <c r="V134" s="8">
        <v>24.746355056762695</v>
      </c>
      <c r="W134" s="8">
        <v>27.238309860229492</v>
      </c>
      <c r="Y134" s="8">
        <v>34.392494201660156</v>
      </c>
      <c r="Z134" s="6"/>
      <c r="AA134" s="6"/>
      <c r="AB134" s="6"/>
      <c r="AC134" s="6"/>
      <c r="AE134" t="s">
        <v>500</v>
      </c>
      <c r="AF134" s="8">
        <v>24.746355056762695</v>
      </c>
      <c r="AG134" s="8">
        <v>27.238309860229492</v>
      </c>
      <c r="AI134" s="8">
        <v>20.924606323242188</v>
      </c>
      <c r="AJ134" s="6"/>
      <c r="AK134" s="6"/>
      <c r="AL134" s="6"/>
      <c r="AM134" s="6"/>
      <c r="AO134" t="s">
        <v>500</v>
      </c>
      <c r="AP134" s="8">
        <v>24.746355056762695</v>
      </c>
      <c r="AQ134" s="8">
        <v>27.238309860229492</v>
      </c>
      <c r="AS134" s="8">
        <v>29.261856079101562</v>
      </c>
      <c r="AT134" s="6"/>
      <c r="AU134" s="6"/>
      <c r="AV134" s="6"/>
      <c r="AW134" s="6"/>
    </row>
    <row r="135" spans="1:49" x14ac:dyDescent="0.2">
      <c r="A135" t="s">
        <v>500</v>
      </c>
      <c r="B135" s="8">
        <v>24.702154159545898</v>
      </c>
      <c r="C135" s="8">
        <v>27.125679016113281</v>
      </c>
      <c r="E135" s="8">
        <v>27.372810363769531</v>
      </c>
      <c r="F135" s="9"/>
      <c r="K135" t="s">
        <v>500</v>
      </c>
      <c r="L135" s="8">
        <v>24.702154159545898</v>
      </c>
      <c r="M135" s="8">
        <v>27.125679016113281</v>
      </c>
      <c r="O135" s="8">
        <v>36.866359710693359</v>
      </c>
      <c r="P135" s="9"/>
      <c r="Q135" s="6"/>
      <c r="R135" s="6"/>
      <c r="S135" s="6"/>
      <c r="U135" t="s">
        <v>500</v>
      </c>
      <c r="V135" s="8">
        <v>24.702154159545898</v>
      </c>
      <c r="W135" s="8">
        <v>27.125679016113281</v>
      </c>
      <c r="Y135" s="8">
        <v>34.800045013427734</v>
      </c>
      <c r="Z135" s="9"/>
      <c r="AA135" s="6"/>
      <c r="AB135" s="6"/>
      <c r="AC135" s="6"/>
      <c r="AE135" t="s">
        <v>500</v>
      </c>
      <c r="AF135" s="8">
        <v>24.702154159545898</v>
      </c>
      <c r="AG135" s="8">
        <v>27.125679016113281</v>
      </c>
      <c r="AI135" s="8">
        <v>20.819881439208984</v>
      </c>
      <c r="AJ135" s="9"/>
      <c r="AK135" s="6"/>
      <c r="AL135" s="6"/>
      <c r="AM135" s="6"/>
      <c r="AO135" t="s">
        <v>500</v>
      </c>
      <c r="AP135" s="8">
        <v>24.702154159545898</v>
      </c>
      <c r="AQ135" s="8">
        <v>27.125679016113281</v>
      </c>
      <c r="AS135" s="8">
        <v>28.850473403930664</v>
      </c>
      <c r="AT135" s="9"/>
      <c r="AU135" s="6"/>
      <c r="AV135" s="6"/>
      <c r="AW135" s="6"/>
    </row>
    <row r="136" spans="1:49" x14ac:dyDescent="0.2">
      <c r="A136" t="s">
        <v>500</v>
      </c>
      <c r="B136" s="8">
        <v>23.093122482299805</v>
      </c>
      <c r="C136" s="8">
        <v>25.010055541992188</v>
      </c>
      <c r="D136" s="7">
        <f>GEOMEAN(B136:C138)</f>
        <v>23.979671421876819</v>
      </c>
      <c r="E136" s="8">
        <v>30.274042129516602</v>
      </c>
      <c r="F136" s="6">
        <f>AVERAGE(E136:E138)</f>
        <v>30.2906494140625</v>
      </c>
      <c r="G136" s="6">
        <f>F136-D136</f>
        <v>6.3109779921856806</v>
      </c>
      <c r="H136" s="6">
        <f>G136-7.684</f>
        <v>-1.3730220078143196</v>
      </c>
      <c r="I136" s="6">
        <f>2^(-H136)</f>
        <v>2.5901255088770943</v>
      </c>
      <c r="K136" t="s">
        <v>500</v>
      </c>
      <c r="L136" s="8">
        <v>23.093122482299805</v>
      </c>
      <c r="M136" s="8">
        <v>25.010055541992188</v>
      </c>
      <c r="N136" s="7">
        <f>GEOMEAN(L136:M138)</f>
        <v>23.979671421876819</v>
      </c>
      <c r="O136"/>
      <c r="P136" s="6">
        <f>AVERAGE(O136:O138)</f>
        <v>39.821054458618164</v>
      </c>
      <c r="Q136" s="6">
        <f>P136-N136</f>
        <v>15.841383036741345</v>
      </c>
      <c r="R136" s="6">
        <f>Q136-14.738</f>
        <v>1.1033830367413451</v>
      </c>
      <c r="S136" s="6">
        <f>2^(-R136)</f>
        <v>0.46542382309490066</v>
      </c>
      <c r="U136" t="s">
        <v>500</v>
      </c>
      <c r="V136" s="8">
        <v>23.093122482299805</v>
      </c>
      <c r="W136" s="8">
        <v>25.010055541992188</v>
      </c>
      <c r="X136" s="7">
        <f>GEOMEAN(V136:W138)</f>
        <v>23.979671421876819</v>
      </c>
      <c r="Y136" s="8">
        <v>31.281021118164062</v>
      </c>
      <c r="Z136" s="6">
        <f>AVERAGE(Y136:Y138)</f>
        <v>31.093985239664715</v>
      </c>
      <c r="AA136" s="6">
        <f>Z136-X136</f>
        <v>7.1143138177878953</v>
      </c>
      <c r="AB136" s="6">
        <f>AA136-9.867</f>
        <v>-2.7526861822121056</v>
      </c>
      <c r="AC136" s="6">
        <f>2^(-AB136)</f>
        <v>6.7397084422802038</v>
      </c>
      <c r="AE136" t="s">
        <v>500</v>
      </c>
      <c r="AF136" s="8">
        <v>23.093122482299805</v>
      </c>
      <c r="AG136" s="8">
        <v>25.010055541992188</v>
      </c>
      <c r="AH136" s="7">
        <f>GEOMEAN(AF136:AG138)</f>
        <v>23.979671421876819</v>
      </c>
      <c r="AI136" s="8">
        <v>16.519571304321289</v>
      </c>
      <c r="AJ136" s="6">
        <f>AVERAGE(AI136:AI138)</f>
        <v>21.090145746866863</v>
      </c>
      <c r="AK136" s="6">
        <f>AJ136-AH136</f>
        <v>-2.8895256750099563</v>
      </c>
      <c r="AL136" s="6">
        <f>AK136-8.463</f>
        <v>-11.352525675009955</v>
      </c>
      <c r="AM136" s="6">
        <f>2^(-AL136)</f>
        <v>2614.8739270078513</v>
      </c>
      <c r="AO136" t="s">
        <v>500</v>
      </c>
      <c r="AP136" s="8">
        <v>23.093122482299805</v>
      </c>
      <c r="AQ136" s="8">
        <v>25.010055541992188</v>
      </c>
      <c r="AR136" s="7">
        <f>GEOMEAN(AP136:AQ138)</f>
        <v>23.979671421876819</v>
      </c>
      <c r="AS136" s="8">
        <v>33.438919067382812</v>
      </c>
      <c r="AT136" s="6">
        <f>AVERAGE(AS136:AS138)</f>
        <v>33.263355255126953</v>
      </c>
      <c r="AU136" s="6">
        <f>AT136-AR136</f>
        <v>9.2836838332501337</v>
      </c>
      <c r="AV136" s="6">
        <f>AU136-9.612</f>
        <v>-0.32831616674986641</v>
      </c>
      <c r="AW136" s="6">
        <f>2^(-AV136)</f>
        <v>1.2555471143996118</v>
      </c>
    </row>
    <row r="137" spans="1:49" x14ac:dyDescent="0.2">
      <c r="A137" t="s">
        <v>500</v>
      </c>
      <c r="B137" s="8">
        <v>22.956369400024414</v>
      </c>
      <c r="C137" s="8">
        <v>24.967113494873047</v>
      </c>
      <c r="E137" s="8">
        <v>30.400548934936523</v>
      </c>
      <c r="K137" t="s">
        <v>500</v>
      </c>
      <c r="L137" s="8">
        <v>22.956369400024414</v>
      </c>
      <c r="M137" s="8">
        <v>24.967113494873047</v>
      </c>
      <c r="O137" s="8">
        <v>40.511577606201172</v>
      </c>
      <c r="P137" s="6"/>
      <c r="Q137" s="6"/>
      <c r="R137" s="6"/>
      <c r="S137" s="6"/>
      <c r="U137" t="s">
        <v>500</v>
      </c>
      <c r="V137" s="8">
        <v>22.956369400024414</v>
      </c>
      <c r="W137" s="8">
        <v>24.967113494873047</v>
      </c>
      <c r="Y137" s="8">
        <v>30.893531799316406</v>
      </c>
      <c r="Z137" s="6"/>
      <c r="AA137" s="6"/>
      <c r="AB137" s="6"/>
      <c r="AC137" s="6"/>
      <c r="AE137" t="s">
        <v>500</v>
      </c>
      <c r="AF137" s="8">
        <v>22.956369400024414</v>
      </c>
      <c r="AG137" s="8">
        <v>24.967113494873047</v>
      </c>
      <c r="AI137" s="8">
        <v>24.193071365356445</v>
      </c>
      <c r="AJ137" s="6"/>
      <c r="AK137" s="6"/>
      <c r="AL137" s="6"/>
      <c r="AM137" s="6"/>
      <c r="AO137" t="s">
        <v>500</v>
      </c>
      <c r="AP137" s="8">
        <v>22.956369400024414</v>
      </c>
      <c r="AQ137" s="8">
        <v>24.967113494873047</v>
      </c>
      <c r="AS137" s="8">
        <v>33.240692138671875</v>
      </c>
      <c r="AT137" s="6"/>
      <c r="AU137" s="6"/>
      <c r="AV137" s="6"/>
      <c r="AW137" s="6"/>
    </row>
    <row r="138" spans="1:49" x14ac:dyDescent="0.2">
      <c r="A138" t="s">
        <v>500</v>
      </c>
      <c r="B138" s="8">
        <v>23.045665740966797</v>
      </c>
      <c r="C138" s="8">
        <v>24.923053741455078</v>
      </c>
      <c r="E138" s="8">
        <v>30.197357177734375</v>
      </c>
      <c r="F138" s="9"/>
      <c r="K138" t="s">
        <v>500</v>
      </c>
      <c r="L138" s="8">
        <v>23.045665740966797</v>
      </c>
      <c r="M138" s="8">
        <v>24.923053741455078</v>
      </c>
      <c r="O138" s="8">
        <v>39.130531311035156</v>
      </c>
      <c r="P138" s="9"/>
      <c r="Q138" s="6"/>
      <c r="R138" s="6"/>
      <c r="S138" s="6"/>
      <c r="U138" t="s">
        <v>500</v>
      </c>
      <c r="V138" s="8">
        <v>23.045665740966797</v>
      </c>
      <c r="W138" s="8">
        <v>24.923053741455078</v>
      </c>
      <c r="Y138" s="8">
        <v>31.107402801513672</v>
      </c>
      <c r="Z138" s="9"/>
      <c r="AA138" s="6"/>
      <c r="AB138" s="6"/>
      <c r="AC138" s="6"/>
      <c r="AE138" t="s">
        <v>500</v>
      </c>
      <c r="AF138" s="8">
        <v>23.045665740966797</v>
      </c>
      <c r="AG138" s="8">
        <v>24.923053741455078</v>
      </c>
      <c r="AI138" s="8">
        <v>22.557794570922852</v>
      </c>
      <c r="AJ138" s="9"/>
      <c r="AK138" s="6"/>
      <c r="AL138" s="6"/>
      <c r="AM138" s="6"/>
      <c r="AO138" t="s">
        <v>500</v>
      </c>
      <c r="AP138" s="8">
        <v>23.045665740966797</v>
      </c>
      <c r="AQ138" s="8">
        <v>24.923053741455078</v>
      </c>
      <c r="AS138" s="8">
        <v>33.110454559326172</v>
      </c>
      <c r="AT138" s="9"/>
      <c r="AU138" s="6"/>
      <c r="AV138" s="6"/>
      <c r="AW138" s="6"/>
    </row>
    <row r="139" spans="1:49" x14ac:dyDescent="0.2">
      <c r="A139" t="s">
        <v>500</v>
      </c>
      <c r="B139" s="8">
        <v>23.458892822265625</v>
      </c>
      <c r="C139" s="8">
        <v>24.880111694335938</v>
      </c>
      <c r="D139" s="7">
        <f>GEOMEAN(B139:C141)</f>
        <v>24.312282766466776</v>
      </c>
      <c r="E139" s="8">
        <v>28.998401641845703</v>
      </c>
      <c r="F139" s="6">
        <f>AVERAGE(E139:E141)</f>
        <v>27.972507476806641</v>
      </c>
      <c r="G139" s="6">
        <f>F139-D139</f>
        <v>3.6602247103398646</v>
      </c>
      <c r="H139" s="6">
        <f>G139-7.684</f>
        <v>-4.0237752896601355</v>
      </c>
      <c r="I139" s="6">
        <f>2^(-H139)</f>
        <v>16.265861048127736</v>
      </c>
      <c r="K139" t="s">
        <v>500</v>
      </c>
      <c r="L139" s="8">
        <v>23.458892822265625</v>
      </c>
      <c r="M139" s="8">
        <v>24.880111694335938</v>
      </c>
      <c r="N139" s="7">
        <f>GEOMEAN(L139:M141)</f>
        <v>24.312282766466776</v>
      </c>
      <c r="O139" s="8">
        <v>35.681922912597656</v>
      </c>
      <c r="P139" s="6">
        <f>AVERAGE(O139:O141)</f>
        <v>35.810423533121742</v>
      </c>
      <c r="Q139" s="6">
        <f>P139-N139</f>
        <v>11.498140766654966</v>
      </c>
      <c r="R139" s="6">
        <f>Q139-14.738</f>
        <v>-3.2398592333450331</v>
      </c>
      <c r="S139" s="6">
        <f>2^(-R139)</f>
        <v>9.4470194817861497</v>
      </c>
      <c r="U139" t="s">
        <v>500</v>
      </c>
      <c r="V139" s="8">
        <v>23.458892822265625</v>
      </c>
      <c r="W139" s="8">
        <v>24.880111694335938</v>
      </c>
      <c r="X139" s="7">
        <f>GEOMEAN(V139:W141)</f>
        <v>24.312282766466776</v>
      </c>
      <c r="Y139" s="8">
        <v>32.295894622802734</v>
      </c>
      <c r="Z139" s="6">
        <f>AVERAGE(Y139:Y141)</f>
        <v>32.326042175292969</v>
      </c>
      <c r="AA139" s="6">
        <f>Z139-X139</f>
        <v>8.0137594088261928</v>
      </c>
      <c r="AB139" s="6">
        <f>AA139-9.867</f>
        <v>-1.8532405911738081</v>
      </c>
      <c r="AC139" s="6">
        <f>2^(-AB139)</f>
        <v>3.6131085307517439</v>
      </c>
      <c r="AE139" t="s">
        <v>500</v>
      </c>
      <c r="AF139" s="8">
        <v>23.458892822265625</v>
      </c>
      <c r="AG139" s="8">
        <v>24.880111694335938</v>
      </c>
      <c r="AH139" s="7">
        <f>GEOMEAN(AF139:AG141)</f>
        <v>24.312282766466776</v>
      </c>
      <c r="AI139" s="8">
        <v>19.888027191162109</v>
      </c>
      <c r="AJ139" s="6">
        <f>AVERAGE(AI139:AI141)</f>
        <v>19.466409683227539</v>
      </c>
      <c r="AK139" s="6">
        <f>AJ139-AH139</f>
        <v>-4.8458730832392369</v>
      </c>
      <c r="AL139" s="6">
        <f>AK139-8.463</f>
        <v>-13.308873083239236</v>
      </c>
      <c r="AM139" s="6">
        <f>2^(-AL139)</f>
        <v>10147.755774658368</v>
      </c>
      <c r="AO139" t="s">
        <v>500</v>
      </c>
      <c r="AP139" s="8">
        <v>23.458892822265625</v>
      </c>
      <c r="AQ139" s="8">
        <v>24.880111694335938</v>
      </c>
      <c r="AR139" s="7">
        <f>GEOMEAN(AP139:AQ141)</f>
        <v>24.312282766466776</v>
      </c>
      <c r="AS139" s="8">
        <v>26.920778274536133</v>
      </c>
      <c r="AT139" s="6">
        <f>AVERAGE(AS139:AS141)</f>
        <v>26.910861968994141</v>
      </c>
      <c r="AU139" s="6">
        <f>AT139-AR139</f>
        <v>2.5985792025273646</v>
      </c>
      <c r="AV139" s="6">
        <f>AU139-9.612</f>
        <v>-7.0134207974726355</v>
      </c>
      <c r="AW139" s="6">
        <f>2^(-AV139)</f>
        <v>129.19628690997439</v>
      </c>
    </row>
    <row r="140" spans="1:49" x14ac:dyDescent="0.2">
      <c r="A140" t="s">
        <v>500</v>
      </c>
      <c r="B140" s="8">
        <v>23.404813766479492</v>
      </c>
      <c r="C140" s="8">
        <v>25.908779144287109</v>
      </c>
      <c r="E140" s="8">
        <v>28.082862854003906</v>
      </c>
      <c r="K140" t="s">
        <v>500</v>
      </c>
      <c r="L140" s="8">
        <v>23.404813766479492</v>
      </c>
      <c r="M140" s="8">
        <v>25.908779144287109</v>
      </c>
      <c r="O140" s="8">
        <v>35.895961761474609</v>
      </c>
      <c r="P140" s="6"/>
      <c r="Q140" s="6"/>
      <c r="R140" s="6"/>
      <c r="S140" s="6"/>
      <c r="U140" t="s">
        <v>500</v>
      </c>
      <c r="V140" s="8">
        <v>23.404813766479492</v>
      </c>
      <c r="W140" s="8">
        <v>25.908779144287109</v>
      </c>
      <c r="Y140" s="8">
        <v>32.636417388916016</v>
      </c>
      <c r="Z140" s="6"/>
      <c r="AA140" s="6"/>
      <c r="AB140" s="6"/>
      <c r="AC140" s="6"/>
      <c r="AE140" t="s">
        <v>500</v>
      </c>
      <c r="AF140" s="8">
        <v>23.404813766479492</v>
      </c>
      <c r="AG140" s="8">
        <v>25.908779144287109</v>
      </c>
      <c r="AI140" s="8">
        <v>18.789159774780273</v>
      </c>
      <c r="AJ140" s="6"/>
      <c r="AK140" s="6"/>
      <c r="AL140" s="6"/>
      <c r="AM140" s="6"/>
      <c r="AO140" t="s">
        <v>500</v>
      </c>
      <c r="AP140" s="8">
        <v>23.404813766479492</v>
      </c>
      <c r="AQ140" s="8">
        <v>25.908779144287109</v>
      </c>
      <c r="AS140" s="8">
        <v>26.971755981445312</v>
      </c>
      <c r="AT140" s="6"/>
      <c r="AU140" s="6"/>
      <c r="AV140" s="6"/>
      <c r="AW140" s="6"/>
    </row>
    <row r="141" spans="1:49" x14ac:dyDescent="0.2">
      <c r="A141" t="s">
        <v>500</v>
      </c>
      <c r="B141" s="8">
        <v>23.329082489013672</v>
      </c>
      <c r="C141" s="8">
        <v>25.011791229248047</v>
      </c>
      <c r="E141" s="8">
        <v>26.836257934570312</v>
      </c>
      <c r="F141" s="9"/>
      <c r="K141" t="s">
        <v>500</v>
      </c>
      <c r="L141" s="8">
        <v>23.329082489013672</v>
      </c>
      <c r="M141" s="8">
        <v>25.011791229248047</v>
      </c>
      <c r="O141" s="8">
        <v>35.853385925292969</v>
      </c>
      <c r="P141" s="9"/>
      <c r="Q141" s="6"/>
      <c r="R141" s="6"/>
      <c r="S141" s="6"/>
      <c r="U141" t="s">
        <v>500</v>
      </c>
      <c r="V141" s="8">
        <v>23.329082489013672</v>
      </c>
      <c r="W141" s="8">
        <v>25.011791229248047</v>
      </c>
      <c r="Y141" s="8">
        <v>32.045814514160156</v>
      </c>
      <c r="Z141" s="9"/>
      <c r="AA141" s="6"/>
      <c r="AB141" s="6"/>
      <c r="AC141" s="6"/>
      <c r="AE141" t="s">
        <v>500</v>
      </c>
      <c r="AF141" s="8">
        <v>23.329082489013672</v>
      </c>
      <c r="AG141" s="8">
        <v>25.011791229248047</v>
      </c>
      <c r="AI141" s="8">
        <v>19.722042083740234</v>
      </c>
      <c r="AJ141" s="9"/>
      <c r="AK141" s="6"/>
      <c r="AL141" s="6"/>
      <c r="AM141" s="6"/>
      <c r="AO141" t="s">
        <v>500</v>
      </c>
      <c r="AP141" s="8">
        <v>23.329082489013672</v>
      </c>
      <c r="AQ141" s="8">
        <v>25.011791229248047</v>
      </c>
      <c r="AS141" s="8">
        <v>26.840051651000977</v>
      </c>
      <c r="AT141" s="9"/>
      <c r="AU141" s="6"/>
      <c r="AV141" s="6"/>
      <c r="AW141" s="6"/>
    </row>
    <row r="142" spans="1:49" x14ac:dyDescent="0.2">
      <c r="A142" t="s">
        <v>500</v>
      </c>
      <c r="B142" s="8">
        <v>23.197336196899414</v>
      </c>
      <c r="C142" s="8">
        <v>25.476142883300781</v>
      </c>
      <c r="D142" s="7">
        <f>GEOMEAN(B142:C144)</f>
        <v>24.393820925112554</v>
      </c>
      <c r="E142" s="8">
        <v>28.133527755737305</v>
      </c>
      <c r="F142" s="6">
        <f>AVERAGE(E142:E144)</f>
        <v>28.510636011759441</v>
      </c>
      <c r="G142" s="6">
        <f>F142-D142</f>
        <v>4.1168150866468878</v>
      </c>
      <c r="H142" s="6">
        <f>G142-7.684</f>
        <v>-3.5671849133531124</v>
      </c>
      <c r="I142" s="6">
        <f>2^(-H142)</f>
        <v>11.85303751633719</v>
      </c>
      <c r="K142" t="s">
        <v>500</v>
      </c>
      <c r="L142" s="8">
        <v>23.197336196899414</v>
      </c>
      <c r="M142" s="8">
        <v>25.476142883300781</v>
      </c>
      <c r="N142" s="7">
        <f>GEOMEAN(L142:M144)</f>
        <v>24.393820925112554</v>
      </c>
      <c r="O142" s="8">
        <v>34.444671630859375</v>
      </c>
      <c r="P142" s="6">
        <f>AVERAGE(O142:O144)</f>
        <v>34.784526824951172</v>
      </c>
      <c r="Q142" s="6">
        <f>P142-N142</f>
        <v>10.390705899838618</v>
      </c>
      <c r="R142" s="6">
        <f>Q142-14.738</f>
        <v>-4.3472941001613812</v>
      </c>
      <c r="S142" s="6">
        <f>2^(-R142)</f>
        <v>20.354757097841464</v>
      </c>
      <c r="U142" t="s">
        <v>500</v>
      </c>
      <c r="V142" s="8">
        <v>23.197336196899414</v>
      </c>
      <c r="W142" s="8">
        <v>25.476142883300781</v>
      </c>
      <c r="X142" s="7">
        <f>GEOMEAN(V142:W144)</f>
        <v>24.393820925112554</v>
      </c>
      <c r="Y142" s="8">
        <v>31.068082809448242</v>
      </c>
      <c r="Z142" s="6">
        <f>AVERAGE(Y142:Y144)</f>
        <v>31.051577885945637</v>
      </c>
      <c r="AA142" s="6">
        <f>Z142-X142</f>
        <v>6.6577569608330833</v>
      </c>
      <c r="AB142" s="6">
        <f>AA142-9.867</f>
        <v>-3.2092430391669176</v>
      </c>
      <c r="AC142" s="6">
        <f>2^(-AB142)</f>
        <v>9.248651566748606</v>
      </c>
      <c r="AE142" t="s">
        <v>500</v>
      </c>
      <c r="AF142" s="8">
        <v>23.197336196899414</v>
      </c>
      <c r="AG142" s="8">
        <v>25.476142883300781</v>
      </c>
      <c r="AH142" s="7">
        <f>GEOMEAN(AF142:AG144)</f>
        <v>24.393820925112554</v>
      </c>
      <c r="AI142" s="8">
        <v>22.154108047485352</v>
      </c>
      <c r="AJ142" s="6">
        <f>AVERAGE(AI142:AI144)</f>
        <v>21.804410934448242</v>
      </c>
      <c r="AK142" s="6">
        <f>AJ142-AH142</f>
        <v>-2.5894099906643113</v>
      </c>
      <c r="AL142" s="6">
        <f>AK142-8.463</f>
        <v>-11.052409990664311</v>
      </c>
      <c r="AM142" s="6">
        <f>2^(-AL142)</f>
        <v>2123.7673095577129</v>
      </c>
      <c r="AO142" t="s">
        <v>500</v>
      </c>
      <c r="AP142" s="8">
        <v>23.197336196899414</v>
      </c>
      <c r="AQ142" s="8">
        <v>25.476142883300781</v>
      </c>
      <c r="AR142" s="7">
        <f>GEOMEAN(AP142:AQ144)</f>
        <v>24.393820925112554</v>
      </c>
      <c r="AS142" s="8">
        <v>29.46418571472168</v>
      </c>
      <c r="AT142" s="6">
        <f>AVERAGE(AS142:AS144)</f>
        <v>29.473279317220051</v>
      </c>
      <c r="AU142" s="6">
        <f>AT142-AR142</f>
        <v>5.0794583921074974</v>
      </c>
      <c r="AV142" s="6">
        <f>AU142-9.612</f>
        <v>-4.5325416078925027</v>
      </c>
      <c r="AW142" s="6">
        <f>2^(-AV142)</f>
        <v>23.143603514448056</v>
      </c>
    </row>
    <row r="143" spans="1:49" x14ac:dyDescent="0.2">
      <c r="A143" t="s">
        <v>500</v>
      </c>
      <c r="B143" s="8">
        <v>23.263631820678711</v>
      </c>
      <c r="C143" s="8">
        <v>25.59239387512207</v>
      </c>
      <c r="E143" s="8">
        <v>28.763704299926758</v>
      </c>
      <c r="K143" t="s">
        <v>500</v>
      </c>
      <c r="L143" s="8">
        <v>23.263631820678711</v>
      </c>
      <c r="M143" s="8">
        <v>25.59239387512207</v>
      </c>
      <c r="O143" s="8">
        <v>34.877376556396484</v>
      </c>
      <c r="P143" s="6"/>
      <c r="Q143" s="6"/>
      <c r="R143" s="6"/>
      <c r="S143" s="6"/>
      <c r="U143" t="s">
        <v>500</v>
      </c>
      <c r="V143" s="8">
        <v>23.263631820678711</v>
      </c>
      <c r="W143" s="8">
        <v>25.59239387512207</v>
      </c>
      <c r="Y143" s="8">
        <v>30.896053314208984</v>
      </c>
      <c r="Z143" s="6"/>
      <c r="AA143" s="6"/>
      <c r="AB143" s="6"/>
      <c r="AC143" s="6"/>
      <c r="AE143" t="s">
        <v>500</v>
      </c>
      <c r="AF143" s="8">
        <v>23.263631820678711</v>
      </c>
      <c r="AG143" s="8">
        <v>25.59239387512207</v>
      </c>
      <c r="AI143" s="8">
        <v>21.454713821411133</v>
      </c>
      <c r="AJ143" s="6"/>
      <c r="AK143" s="6"/>
      <c r="AL143" s="6"/>
      <c r="AM143" s="6"/>
      <c r="AO143" t="s">
        <v>500</v>
      </c>
      <c r="AP143" s="8">
        <v>23.263631820678711</v>
      </c>
      <c r="AQ143" s="8">
        <v>25.59239387512207</v>
      </c>
      <c r="AS143" s="8">
        <v>29.432533264160156</v>
      </c>
      <c r="AT143" s="6"/>
      <c r="AU143" s="6"/>
      <c r="AV143" s="6"/>
      <c r="AW143" s="6"/>
    </row>
    <row r="144" spans="1:49" x14ac:dyDescent="0.2">
      <c r="A144" t="s">
        <v>500</v>
      </c>
      <c r="B144" s="8">
        <v>23.446462631225586</v>
      </c>
      <c r="C144" s="8">
        <v>25.541208267211914</v>
      </c>
      <c r="E144" s="8">
        <v>28.634675979614258</v>
      </c>
      <c r="F144" s="9"/>
      <c r="K144" t="s">
        <v>500</v>
      </c>
      <c r="L144" s="8">
        <v>23.446462631225586</v>
      </c>
      <c r="M144" s="8">
        <v>25.541208267211914</v>
      </c>
      <c r="O144" s="8">
        <v>35.031532287597656</v>
      </c>
      <c r="P144" s="9"/>
      <c r="Q144" s="6"/>
      <c r="R144" s="6"/>
      <c r="S144" s="6"/>
      <c r="U144" t="s">
        <v>500</v>
      </c>
      <c r="V144" s="8">
        <v>23.446462631225586</v>
      </c>
      <c r="W144" s="8">
        <v>25.541208267211914</v>
      </c>
      <c r="Y144" s="8">
        <v>31.190597534179688</v>
      </c>
      <c r="Z144" s="9"/>
      <c r="AA144" s="6"/>
      <c r="AB144" s="6"/>
      <c r="AC144" s="6"/>
      <c r="AE144" t="s">
        <v>500</v>
      </c>
      <c r="AF144" s="8">
        <v>23.446462631225586</v>
      </c>
      <c r="AG144" s="8">
        <v>25.541208267211914</v>
      </c>
      <c r="AI144"/>
      <c r="AJ144" s="9"/>
      <c r="AK144" s="6"/>
      <c r="AL144" s="6"/>
      <c r="AM144" s="6"/>
      <c r="AO144" t="s">
        <v>500</v>
      </c>
      <c r="AP144" s="8">
        <v>23.446462631225586</v>
      </c>
      <c r="AQ144" s="8">
        <v>25.541208267211914</v>
      </c>
      <c r="AS144" s="8">
        <v>29.52311897277832</v>
      </c>
      <c r="AT144" s="9"/>
      <c r="AU144" s="6"/>
      <c r="AV144" s="6"/>
      <c r="AW144" s="6"/>
    </row>
    <row r="145" spans="1:49" x14ac:dyDescent="0.2">
      <c r="A145" t="s">
        <v>500</v>
      </c>
      <c r="B145" s="8">
        <v>23.25517463684082</v>
      </c>
      <c r="C145" s="8">
        <v>25.170392990112305</v>
      </c>
      <c r="D145" s="7">
        <f>GEOMEAN(B145:C147)</f>
        <v>24.213701911863851</v>
      </c>
      <c r="E145" s="8">
        <v>29.806318283081055</v>
      </c>
      <c r="F145" s="6">
        <f>AVERAGE(E145:E147)</f>
        <v>29.850274403889973</v>
      </c>
      <c r="G145" s="6">
        <f>F145-D145</f>
        <v>5.6365724920261222</v>
      </c>
      <c r="H145" s="6">
        <f>G145-7.684</f>
        <v>-2.047427507973878</v>
      </c>
      <c r="I145" s="6">
        <f>2^(-H145)</f>
        <v>4.133682286584242</v>
      </c>
      <c r="K145" t="s">
        <v>500</v>
      </c>
      <c r="L145" s="8">
        <v>23.25517463684082</v>
      </c>
      <c r="M145" s="8">
        <v>25.170392990112305</v>
      </c>
      <c r="N145" s="7">
        <f>GEOMEAN(L145:M147)</f>
        <v>24.213701911863851</v>
      </c>
      <c r="O145" s="8">
        <v>36.082237243652344</v>
      </c>
      <c r="P145" s="6">
        <f>AVERAGE(O145:O147)</f>
        <v>35.821585337320961</v>
      </c>
      <c r="Q145" s="6">
        <f>P145-N145</f>
        <v>11.607883425457111</v>
      </c>
      <c r="R145" s="6">
        <f>Q145-14.738</f>
        <v>-3.1301165745428889</v>
      </c>
      <c r="S145" s="6">
        <f>2^(-R145)</f>
        <v>8.7550570191415709</v>
      </c>
      <c r="U145" t="s">
        <v>500</v>
      </c>
      <c r="V145" s="8">
        <v>23.25517463684082</v>
      </c>
      <c r="W145" s="8">
        <v>25.170392990112305</v>
      </c>
      <c r="X145" s="7">
        <f>GEOMEAN(V145:W147)</f>
        <v>24.213701911863851</v>
      </c>
      <c r="Y145" s="8">
        <v>31.871053695678711</v>
      </c>
      <c r="Z145" s="6">
        <f>AVERAGE(Y145:Y147)</f>
        <v>31.875886917114258</v>
      </c>
      <c r="AA145" s="6">
        <f>Z145-X145</f>
        <v>7.6621850052504072</v>
      </c>
      <c r="AB145" s="6">
        <f>AA145-9.867</f>
        <v>-2.2048149947495936</v>
      </c>
      <c r="AC145" s="6">
        <f>2^(-AB145)</f>
        <v>4.6101541621688868</v>
      </c>
      <c r="AE145" t="s">
        <v>500</v>
      </c>
      <c r="AF145" s="8">
        <v>23.25517463684082</v>
      </c>
      <c r="AG145" s="8">
        <v>25.170392990112305</v>
      </c>
      <c r="AH145" s="7">
        <f>GEOMEAN(AF145:AG147)</f>
        <v>24.213701911863851</v>
      </c>
      <c r="AI145" s="8">
        <v>25.382728576660156</v>
      </c>
      <c r="AJ145" s="6">
        <f>AVERAGE(AI145:AI147)</f>
        <v>24.971736907958984</v>
      </c>
      <c r="AK145" s="6">
        <f>AJ145-AH145</f>
        <v>0.75803499609513381</v>
      </c>
      <c r="AL145" s="6">
        <f>AK145-8.463</f>
        <v>-7.7049650039048654</v>
      </c>
      <c r="AM145" s="6">
        <f>2^(-AL145)</f>
        <v>208.65345563402741</v>
      </c>
      <c r="AO145" t="s">
        <v>500</v>
      </c>
      <c r="AP145" s="8">
        <v>23.25517463684082</v>
      </c>
      <c r="AQ145" s="8">
        <v>25.170392990112305</v>
      </c>
      <c r="AR145" s="7">
        <f>GEOMEAN(AP145:AQ147)</f>
        <v>24.213701911863851</v>
      </c>
      <c r="AS145" s="8">
        <v>30.399465560913086</v>
      </c>
      <c r="AT145" s="6">
        <f>AVERAGE(AS145:AS147)</f>
        <v>30.530789057413738</v>
      </c>
      <c r="AU145" s="6">
        <f>AT145-AR145</f>
        <v>6.3170871455498876</v>
      </c>
      <c r="AV145" s="6">
        <f>AU145-9.612</f>
        <v>-3.2949128544501125</v>
      </c>
      <c r="AW145" s="6">
        <f>2^(-AV145)</f>
        <v>9.8144869590609876</v>
      </c>
    </row>
    <row r="146" spans="1:49" x14ac:dyDescent="0.2">
      <c r="A146" t="s">
        <v>500</v>
      </c>
      <c r="B146" s="8">
        <v>23.384923934936523</v>
      </c>
      <c r="C146" s="8">
        <v>25.149116516113281</v>
      </c>
      <c r="E146" s="8">
        <v>29.806755065917969</v>
      </c>
      <c r="K146" t="s">
        <v>500</v>
      </c>
      <c r="L146" s="8">
        <v>23.384923934936523</v>
      </c>
      <c r="M146" s="8">
        <v>25.149116516113281</v>
      </c>
      <c r="O146" s="8">
        <v>35.746562957763672</v>
      </c>
      <c r="P146" s="6"/>
      <c r="Q146" s="6"/>
      <c r="R146" s="6"/>
      <c r="S146" s="6"/>
      <c r="U146" t="s">
        <v>500</v>
      </c>
      <c r="V146" s="8">
        <v>23.384923934936523</v>
      </c>
      <c r="W146" s="8">
        <v>25.149116516113281</v>
      </c>
      <c r="Y146" s="8">
        <v>31.947301864624023</v>
      </c>
      <c r="Z146" s="6"/>
      <c r="AA146" s="6"/>
      <c r="AB146" s="6"/>
      <c r="AC146" s="6"/>
      <c r="AE146" t="s">
        <v>500</v>
      </c>
      <c r="AF146" s="8">
        <v>23.384923934936523</v>
      </c>
      <c r="AG146" s="8">
        <v>25.149116516113281</v>
      </c>
      <c r="AI146" s="8">
        <v>24.378240585327148</v>
      </c>
      <c r="AJ146" s="6"/>
      <c r="AK146" s="6"/>
      <c r="AL146" s="6"/>
      <c r="AM146" s="6"/>
      <c r="AO146" t="s">
        <v>500</v>
      </c>
      <c r="AP146" s="8">
        <v>23.384923934936523</v>
      </c>
      <c r="AQ146" s="8">
        <v>25.149116516113281</v>
      </c>
      <c r="AS146" s="8">
        <v>30.564638137817383</v>
      </c>
      <c r="AT146" s="6"/>
      <c r="AU146" s="6"/>
      <c r="AV146" s="6"/>
      <c r="AW146" s="6"/>
    </row>
    <row r="147" spans="1:49" x14ac:dyDescent="0.2">
      <c r="A147" t="s">
        <v>500</v>
      </c>
      <c r="B147" s="8">
        <v>23.170709609985352</v>
      </c>
      <c r="C147" s="8">
        <v>25.267339706420898</v>
      </c>
      <c r="E147" s="8">
        <v>29.937749862670898</v>
      </c>
      <c r="F147" s="9"/>
      <c r="K147" t="s">
        <v>500</v>
      </c>
      <c r="L147" s="8">
        <v>23.170709609985352</v>
      </c>
      <c r="M147" s="8">
        <v>25.267339706420898</v>
      </c>
      <c r="O147" s="8">
        <v>35.635955810546875</v>
      </c>
      <c r="P147" s="9"/>
      <c r="Q147" s="6"/>
      <c r="R147" s="6"/>
      <c r="S147" s="6"/>
      <c r="U147" t="s">
        <v>500</v>
      </c>
      <c r="V147" s="8">
        <v>23.170709609985352</v>
      </c>
      <c r="W147" s="8">
        <v>25.267339706420898</v>
      </c>
      <c r="Y147" s="8">
        <v>31.809305191040039</v>
      </c>
      <c r="Z147" s="9"/>
      <c r="AA147" s="6"/>
      <c r="AB147" s="6"/>
      <c r="AC147" s="6"/>
      <c r="AE147" t="s">
        <v>500</v>
      </c>
      <c r="AF147" s="8">
        <v>23.170709609985352</v>
      </c>
      <c r="AG147" s="8">
        <v>25.267339706420898</v>
      </c>
      <c r="AI147" s="8">
        <v>25.154241561889648</v>
      </c>
      <c r="AJ147" s="9"/>
      <c r="AK147" s="6"/>
      <c r="AL147" s="6"/>
      <c r="AM147" s="6"/>
      <c r="AO147" t="s">
        <v>500</v>
      </c>
      <c r="AP147" s="8">
        <v>23.170709609985352</v>
      </c>
      <c r="AQ147" s="8">
        <v>25.267339706420898</v>
      </c>
      <c r="AS147" s="8">
        <v>30.628263473510742</v>
      </c>
      <c r="AT147" s="9"/>
      <c r="AU147" s="6"/>
      <c r="AV147" s="6"/>
      <c r="AW147" s="6"/>
    </row>
    <row r="148" spans="1:49" x14ac:dyDescent="0.2">
      <c r="A148" t="s">
        <v>500</v>
      </c>
      <c r="B148" s="8">
        <v>23.495782852172852</v>
      </c>
      <c r="C148" s="8">
        <v>25.703125</v>
      </c>
      <c r="D148" s="7">
        <f>GEOMEAN(B148:C150)</f>
        <v>24.522248918016764</v>
      </c>
      <c r="E148" s="8">
        <v>28.078914642333984</v>
      </c>
      <c r="F148" s="6">
        <f>AVERAGE(E148:E150)</f>
        <v>28.349754333496094</v>
      </c>
      <c r="G148" s="6">
        <f>F148-D148</f>
        <v>3.8275054154793295</v>
      </c>
      <c r="H148" s="6">
        <f>G148-7.684</f>
        <v>-3.8564945845206706</v>
      </c>
      <c r="I148" s="6">
        <f>2^(-H148)</f>
        <v>14.485068324224237</v>
      </c>
      <c r="K148" t="s">
        <v>500</v>
      </c>
      <c r="L148" s="8">
        <v>23.495782852172852</v>
      </c>
      <c r="M148" s="8">
        <v>25.703125</v>
      </c>
      <c r="N148" s="7">
        <f>GEOMEAN(L148:M150)</f>
        <v>24.522248918016764</v>
      </c>
      <c r="O148" s="8">
        <v>37.04547119140625</v>
      </c>
      <c r="P148" s="6">
        <f>AVERAGE(O148:O150)</f>
        <v>36.626742045084633</v>
      </c>
      <c r="Q148" s="6">
        <f>P148-N148</f>
        <v>12.104493127067869</v>
      </c>
      <c r="R148" s="6">
        <f>Q148-14.738</f>
        <v>-2.6335068729321307</v>
      </c>
      <c r="S148" s="6">
        <f>2^(-R148)</f>
        <v>6.2053254316298725</v>
      </c>
      <c r="U148" t="s">
        <v>500</v>
      </c>
      <c r="V148" s="8">
        <v>23.495782852172852</v>
      </c>
      <c r="W148" s="8">
        <v>25.703125</v>
      </c>
      <c r="X148" s="7">
        <f>GEOMEAN(V148:W150)</f>
        <v>24.522248918016764</v>
      </c>
      <c r="Y148" s="8">
        <v>30.529106140136719</v>
      </c>
      <c r="Z148" s="6">
        <f>AVERAGE(Y148:Y150)</f>
        <v>30.204413096110027</v>
      </c>
      <c r="AA148" s="6">
        <f>Z148-X148</f>
        <v>5.682164178093263</v>
      </c>
      <c r="AB148" s="6">
        <f>AA148-9.867</f>
        <v>-4.1848358219067379</v>
      </c>
      <c r="AC148" s="6">
        <f>2^(-AB148)</f>
        <v>18.187001780799033</v>
      </c>
      <c r="AE148" t="s">
        <v>500</v>
      </c>
      <c r="AF148" s="8">
        <v>23.495782852172852</v>
      </c>
      <c r="AG148" s="8">
        <v>25.703125</v>
      </c>
      <c r="AH148" s="7">
        <f>GEOMEAN(AF148:AG150)</f>
        <v>24.522248918016764</v>
      </c>
      <c r="AI148" s="8">
        <v>22.605195999145508</v>
      </c>
      <c r="AJ148" s="6">
        <f>AVERAGE(AI148:AI150)</f>
        <v>22.345002492268879</v>
      </c>
      <c r="AK148" s="6">
        <f>AJ148-AH148</f>
        <v>-2.1772464257478852</v>
      </c>
      <c r="AL148" s="6">
        <f>AK148-8.463</f>
        <v>-10.640246425747884</v>
      </c>
      <c r="AM148" s="6">
        <f>2^(-AL148)</f>
        <v>1596.0016478076921</v>
      </c>
      <c r="AO148" t="s">
        <v>500</v>
      </c>
      <c r="AP148" s="8">
        <v>23.495782852172852</v>
      </c>
      <c r="AQ148" s="8">
        <v>25.703125</v>
      </c>
      <c r="AR148" s="7">
        <f>GEOMEAN(AP148:AQ150)</f>
        <v>24.522248918016764</v>
      </c>
      <c r="AS148" s="8">
        <v>30.605352401733398</v>
      </c>
      <c r="AT148" s="6">
        <f>AVERAGE(AS148:AS150)</f>
        <v>30.913459777832031</v>
      </c>
      <c r="AU148" s="6">
        <f>AT148-AR148</f>
        <v>6.391210859815267</v>
      </c>
      <c r="AV148" s="6">
        <f>AU148-9.612</f>
        <v>-3.2207891401847331</v>
      </c>
      <c r="AW148" s="6">
        <f>2^(-AV148)</f>
        <v>9.3229668696836736</v>
      </c>
    </row>
    <row r="149" spans="1:49" x14ac:dyDescent="0.2">
      <c r="A149" t="s">
        <v>500</v>
      </c>
      <c r="B149" s="8">
        <v>23.414531707763672</v>
      </c>
      <c r="C149" s="8">
        <v>25.546657562255859</v>
      </c>
      <c r="E149" s="8">
        <v>28.317386627197266</v>
      </c>
      <c r="K149" t="s">
        <v>500</v>
      </c>
      <c r="L149" s="8">
        <v>23.414531707763672</v>
      </c>
      <c r="M149" s="8">
        <v>25.546657562255859</v>
      </c>
      <c r="O149" s="8">
        <v>36.486160278320312</v>
      </c>
      <c r="P149" s="6"/>
      <c r="Q149" s="6"/>
      <c r="R149" s="6"/>
      <c r="S149" s="6"/>
      <c r="U149" t="s">
        <v>500</v>
      </c>
      <c r="V149" s="8">
        <v>23.414531707763672</v>
      </c>
      <c r="W149" s="8">
        <v>25.546657562255859</v>
      </c>
      <c r="Y149" s="8">
        <v>30.049093246459961</v>
      </c>
      <c r="Z149" s="6"/>
      <c r="AA149" s="6"/>
      <c r="AB149" s="6"/>
      <c r="AC149" s="6"/>
      <c r="AE149" t="s">
        <v>500</v>
      </c>
      <c r="AF149" s="8">
        <v>23.414531707763672</v>
      </c>
      <c r="AG149" s="8">
        <v>25.546657562255859</v>
      </c>
      <c r="AI149" s="8">
        <v>22.315221786499023</v>
      </c>
      <c r="AJ149" s="6"/>
      <c r="AK149" s="6"/>
      <c r="AL149" s="6"/>
      <c r="AM149" s="6"/>
      <c r="AO149" t="s">
        <v>500</v>
      </c>
      <c r="AP149" s="8">
        <v>23.414531707763672</v>
      </c>
      <c r="AQ149" s="8">
        <v>25.546657562255859</v>
      </c>
      <c r="AS149" s="8">
        <v>30.943233489990234</v>
      </c>
      <c r="AT149" s="6"/>
      <c r="AU149" s="6"/>
      <c r="AV149" s="6"/>
      <c r="AW149" s="6"/>
    </row>
    <row r="150" spans="1:49" x14ac:dyDescent="0.2">
      <c r="A150" t="s">
        <v>500</v>
      </c>
      <c r="B150" s="8">
        <v>23.412683486938477</v>
      </c>
      <c r="C150" s="8">
        <v>25.710775375366211</v>
      </c>
      <c r="E150" s="8">
        <v>28.652961730957031</v>
      </c>
      <c r="F150" s="9"/>
      <c r="K150" t="s">
        <v>500</v>
      </c>
      <c r="L150" s="8">
        <v>23.412683486938477</v>
      </c>
      <c r="M150" s="8">
        <v>25.710775375366211</v>
      </c>
      <c r="O150" s="8">
        <v>36.348594665527344</v>
      </c>
      <c r="P150" s="9"/>
      <c r="Q150" s="6"/>
      <c r="R150" s="6"/>
      <c r="S150" s="6"/>
      <c r="U150" t="s">
        <v>500</v>
      </c>
      <c r="V150" s="8">
        <v>23.412683486938477</v>
      </c>
      <c r="W150" s="8">
        <v>25.710775375366211</v>
      </c>
      <c r="Y150" s="8">
        <v>30.035039901733398</v>
      </c>
      <c r="Z150" s="9"/>
      <c r="AA150" s="6"/>
      <c r="AB150" s="6"/>
      <c r="AC150" s="6"/>
      <c r="AE150" t="s">
        <v>500</v>
      </c>
      <c r="AF150" s="8">
        <v>23.412683486938477</v>
      </c>
      <c r="AG150" s="8">
        <v>25.710775375366211</v>
      </c>
      <c r="AI150" s="8">
        <v>22.114589691162109</v>
      </c>
      <c r="AJ150" s="9"/>
      <c r="AK150" s="6"/>
      <c r="AL150" s="6"/>
      <c r="AM150" s="6"/>
      <c r="AO150" t="s">
        <v>500</v>
      </c>
      <c r="AP150" s="8">
        <v>23.412683486938477</v>
      </c>
      <c r="AQ150" s="8">
        <v>25.710775375366211</v>
      </c>
      <c r="AS150" s="8">
        <v>31.191793441772461</v>
      </c>
      <c r="AT150" s="9"/>
      <c r="AU150" s="6"/>
      <c r="AV150" s="6"/>
      <c r="AW150" s="6"/>
    </row>
    <row r="151" spans="1:49" x14ac:dyDescent="0.2">
      <c r="A151" t="s">
        <v>238</v>
      </c>
      <c r="B151" t="s">
        <v>81</v>
      </c>
      <c r="C151" t="s">
        <v>81</v>
      </c>
      <c r="D151" s="7" t="e">
        <f>GEOMEAN(B151:C153)</f>
        <v>#NUM!</v>
      </c>
      <c r="E151" t="s">
        <v>81</v>
      </c>
      <c r="F151" s="6" t="e">
        <f>AVERAGE(E151:E153)</f>
        <v>#DIV/0!</v>
      </c>
      <c r="G151" s="6" t="e">
        <f>F151-D151</f>
        <v>#DIV/0!</v>
      </c>
      <c r="H151" s="6" t="e">
        <f>G151-7.684</f>
        <v>#DIV/0!</v>
      </c>
      <c r="I151" s="6" t="e">
        <f>2^(-H151)</f>
        <v>#DIV/0!</v>
      </c>
      <c r="K151" t="s">
        <v>238</v>
      </c>
      <c r="L151" t="s">
        <v>81</v>
      </c>
      <c r="M151" t="s">
        <v>81</v>
      </c>
      <c r="N151" s="7" t="e">
        <f>GEOMEAN(L151:M153)</f>
        <v>#NUM!</v>
      </c>
      <c r="O151" t="s">
        <v>81</v>
      </c>
      <c r="P151" s="6" t="e">
        <f>AVERAGE(O151:O153)</f>
        <v>#DIV/0!</v>
      </c>
      <c r="Q151" s="6" t="e">
        <f>P151-N151</f>
        <v>#DIV/0!</v>
      </c>
      <c r="R151" s="6" t="e">
        <f>Q151-14.738</f>
        <v>#DIV/0!</v>
      </c>
      <c r="S151" s="6" t="e">
        <f>2^(-R151)</f>
        <v>#DIV/0!</v>
      </c>
      <c r="U151" t="s">
        <v>238</v>
      </c>
      <c r="V151" t="s">
        <v>81</v>
      </c>
      <c r="W151" t="s">
        <v>81</v>
      </c>
      <c r="X151" s="7" t="e">
        <f>GEOMEAN(V151:W153)</f>
        <v>#NUM!</v>
      </c>
      <c r="Y151" t="s">
        <v>81</v>
      </c>
      <c r="Z151" s="6" t="e">
        <f>AVERAGE(Y151:Y153)</f>
        <v>#DIV/0!</v>
      </c>
      <c r="AA151" s="6" t="e">
        <f>Z151-X151</f>
        <v>#DIV/0!</v>
      </c>
      <c r="AB151" s="6" t="e">
        <f>AA151-9.867</f>
        <v>#DIV/0!</v>
      </c>
      <c r="AC151" s="6" t="e">
        <f>2^(-AB151)</f>
        <v>#DIV/0!</v>
      </c>
      <c r="AE151" t="s">
        <v>238</v>
      </c>
      <c r="AF151" t="s">
        <v>81</v>
      </c>
      <c r="AG151" t="s">
        <v>81</v>
      </c>
      <c r="AH151" s="7" t="e">
        <f>GEOMEAN(AF151:AG153)</f>
        <v>#NUM!</v>
      </c>
      <c r="AI151" t="s">
        <v>81</v>
      </c>
      <c r="AJ151" s="6" t="e">
        <f>AVERAGE(AI151:AI153)</f>
        <v>#DIV/0!</v>
      </c>
      <c r="AK151" s="6" t="e">
        <f>AJ151-AH151</f>
        <v>#DIV/0!</v>
      </c>
      <c r="AL151" s="6" t="e">
        <f>AK151-8.463</f>
        <v>#DIV/0!</v>
      </c>
      <c r="AM151" s="6" t="e">
        <f>2^(-AL151)</f>
        <v>#DIV/0!</v>
      </c>
      <c r="AO151" t="s">
        <v>238</v>
      </c>
      <c r="AP151" t="s">
        <v>81</v>
      </c>
      <c r="AQ151" t="s">
        <v>81</v>
      </c>
      <c r="AR151" s="7" t="e">
        <f>GEOMEAN(AP151:AQ153)</f>
        <v>#NUM!</v>
      </c>
      <c r="AS151" t="s">
        <v>81</v>
      </c>
      <c r="AT151" s="6" t="e">
        <f>AVERAGE(AS151:AS153)</f>
        <v>#DIV/0!</v>
      </c>
      <c r="AU151" s="6" t="e">
        <f>AT151-AR151</f>
        <v>#DIV/0!</v>
      </c>
      <c r="AV151" s="6" t="e">
        <f>AU151-9.612</f>
        <v>#DIV/0!</v>
      </c>
      <c r="AW151" s="6" t="e">
        <f>2^(-AV151)</f>
        <v>#DIV/0!</v>
      </c>
    </row>
    <row r="152" spans="1:49" x14ac:dyDescent="0.2">
      <c r="A152" t="s">
        <v>238</v>
      </c>
      <c r="B152" t="s">
        <v>81</v>
      </c>
      <c r="C152" t="s">
        <v>81</v>
      </c>
      <c r="E152" t="s">
        <v>81</v>
      </c>
      <c r="K152" t="s">
        <v>238</v>
      </c>
      <c r="L152" t="s">
        <v>81</v>
      </c>
      <c r="M152" t="s">
        <v>81</v>
      </c>
      <c r="O152" t="s">
        <v>81</v>
      </c>
      <c r="P152" s="6"/>
      <c r="Q152" s="6"/>
      <c r="R152" s="6"/>
      <c r="S152" s="6"/>
      <c r="U152" t="s">
        <v>238</v>
      </c>
      <c r="V152" t="s">
        <v>81</v>
      </c>
      <c r="W152" t="s">
        <v>81</v>
      </c>
      <c r="Y152" t="s">
        <v>81</v>
      </c>
      <c r="Z152" s="6"/>
      <c r="AA152" s="6"/>
      <c r="AB152" s="6"/>
      <c r="AC152" s="6"/>
      <c r="AE152" t="s">
        <v>238</v>
      </c>
      <c r="AF152" t="s">
        <v>81</v>
      </c>
      <c r="AG152" t="s">
        <v>81</v>
      </c>
      <c r="AI152" t="s">
        <v>81</v>
      </c>
      <c r="AJ152" s="6"/>
      <c r="AK152" s="6"/>
      <c r="AL152" s="6"/>
      <c r="AM152" s="6"/>
      <c r="AO152" t="s">
        <v>238</v>
      </c>
      <c r="AP152" t="s">
        <v>81</v>
      </c>
      <c r="AQ152" t="s">
        <v>81</v>
      </c>
      <c r="AS152" t="s">
        <v>81</v>
      </c>
      <c r="AT152" s="6"/>
      <c r="AU152" s="6"/>
      <c r="AV152" s="6"/>
      <c r="AW152" s="6"/>
    </row>
    <row r="153" spans="1:49" x14ac:dyDescent="0.2">
      <c r="A153" t="s">
        <v>238</v>
      </c>
      <c r="B153" t="s">
        <v>81</v>
      </c>
      <c r="C153" t="s">
        <v>81</v>
      </c>
      <c r="E153" t="s">
        <v>81</v>
      </c>
      <c r="K153" t="s">
        <v>238</v>
      </c>
      <c r="L153" t="s">
        <v>81</v>
      </c>
      <c r="M153" t="s">
        <v>81</v>
      </c>
      <c r="O153" t="s">
        <v>81</v>
      </c>
      <c r="P153" s="6"/>
      <c r="Q153" s="6"/>
      <c r="R153" s="6"/>
      <c r="S153" s="6"/>
      <c r="U153" t="s">
        <v>238</v>
      </c>
      <c r="V153" t="s">
        <v>81</v>
      </c>
      <c r="W153" t="s">
        <v>81</v>
      </c>
      <c r="Y153" t="s">
        <v>81</v>
      </c>
      <c r="Z153" s="6"/>
      <c r="AA153" s="6"/>
      <c r="AB153" s="6"/>
      <c r="AC153" s="6"/>
      <c r="AE153" t="s">
        <v>238</v>
      </c>
      <c r="AF153" t="s">
        <v>81</v>
      </c>
      <c r="AG153" t="s">
        <v>81</v>
      </c>
      <c r="AI153" t="s">
        <v>81</v>
      </c>
      <c r="AJ153" s="6"/>
      <c r="AK153" s="6"/>
      <c r="AL153" s="6"/>
      <c r="AM153" s="6"/>
      <c r="AO153" t="s">
        <v>238</v>
      </c>
      <c r="AP153" t="s">
        <v>81</v>
      </c>
      <c r="AQ153" t="s">
        <v>81</v>
      </c>
      <c r="AS153" t="s">
        <v>81</v>
      </c>
      <c r="AT153" s="6"/>
      <c r="AU153" s="6"/>
      <c r="AV153" s="6"/>
      <c r="AW153" s="6"/>
    </row>
    <row r="154" spans="1:49" x14ac:dyDescent="0.2">
      <c r="A154" t="s">
        <v>242</v>
      </c>
      <c r="B154" t="s">
        <v>81</v>
      </c>
      <c r="C154" t="s">
        <v>81</v>
      </c>
      <c r="D154" s="7" t="e">
        <f>GEOMEAN(B154:C156)</f>
        <v>#NUM!</v>
      </c>
      <c r="E154" t="s">
        <v>81</v>
      </c>
      <c r="F154" s="6" t="e">
        <f>AVERAGE(E154:E156)</f>
        <v>#DIV/0!</v>
      </c>
      <c r="G154" s="6" t="e">
        <f>F154-D154</f>
        <v>#DIV/0!</v>
      </c>
      <c r="H154" s="6" t="e">
        <f>G154-7.684</f>
        <v>#DIV/0!</v>
      </c>
      <c r="I154" s="6" t="e">
        <f>2^(-H154)</f>
        <v>#DIV/0!</v>
      </c>
      <c r="K154" t="s">
        <v>242</v>
      </c>
      <c r="L154" t="s">
        <v>81</v>
      </c>
      <c r="M154" t="s">
        <v>81</v>
      </c>
      <c r="N154" s="7" t="e">
        <f>GEOMEAN(L154:M156)</f>
        <v>#NUM!</v>
      </c>
      <c r="O154" t="s">
        <v>81</v>
      </c>
      <c r="P154" s="6" t="e">
        <f>AVERAGE(O154:O156)</f>
        <v>#DIV/0!</v>
      </c>
      <c r="Q154" s="6" t="e">
        <f>P154-N154</f>
        <v>#DIV/0!</v>
      </c>
      <c r="R154" s="6" t="e">
        <f>Q154-14.738</f>
        <v>#DIV/0!</v>
      </c>
      <c r="S154" s="6" t="e">
        <f>2^(-R154)</f>
        <v>#DIV/0!</v>
      </c>
      <c r="U154" t="s">
        <v>242</v>
      </c>
      <c r="V154" t="s">
        <v>81</v>
      </c>
      <c r="W154" t="s">
        <v>81</v>
      </c>
      <c r="X154" s="7" t="e">
        <f>GEOMEAN(V154:W156)</f>
        <v>#NUM!</v>
      </c>
      <c r="Y154" t="s">
        <v>81</v>
      </c>
      <c r="Z154" s="6" t="e">
        <f>AVERAGE(Y154:Y156)</f>
        <v>#DIV/0!</v>
      </c>
      <c r="AA154" s="6" t="e">
        <f>Z154-X154</f>
        <v>#DIV/0!</v>
      </c>
      <c r="AB154" s="6" t="e">
        <f>AA154-9.867</f>
        <v>#DIV/0!</v>
      </c>
      <c r="AC154" s="6" t="e">
        <f>2^(-AB154)</f>
        <v>#DIV/0!</v>
      </c>
      <c r="AE154" t="s">
        <v>242</v>
      </c>
      <c r="AF154" t="s">
        <v>81</v>
      </c>
      <c r="AG154" t="s">
        <v>81</v>
      </c>
      <c r="AH154" s="7" t="e">
        <f>GEOMEAN(AF154:AG156)</f>
        <v>#NUM!</v>
      </c>
      <c r="AI154" t="s">
        <v>81</v>
      </c>
      <c r="AJ154" s="6" t="e">
        <f>AVERAGE(AI154:AI156)</f>
        <v>#DIV/0!</v>
      </c>
      <c r="AK154" s="6" t="e">
        <f>AJ154-AH154</f>
        <v>#DIV/0!</v>
      </c>
      <c r="AL154" s="6" t="e">
        <f>AK154-8.463</f>
        <v>#DIV/0!</v>
      </c>
      <c r="AM154" s="6" t="e">
        <f>2^(-AL154)</f>
        <v>#DIV/0!</v>
      </c>
      <c r="AO154" t="s">
        <v>242</v>
      </c>
      <c r="AP154" t="s">
        <v>81</v>
      </c>
      <c r="AQ154" t="s">
        <v>81</v>
      </c>
      <c r="AR154" s="7" t="e">
        <f>GEOMEAN(AP154:AQ156)</f>
        <v>#NUM!</v>
      </c>
      <c r="AS154" t="s">
        <v>81</v>
      </c>
      <c r="AT154" s="6" t="e">
        <f>AVERAGE(AS154:AS156)</f>
        <v>#DIV/0!</v>
      </c>
      <c r="AU154" s="6" t="e">
        <f>AT154-AR154</f>
        <v>#DIV/0!</v>
      </c>
      <c r="AV154" s="6" t="e">
        <f>AU154-9.612</f>
        <v>#DIV/0!</v>
      </c>
      <c r="AW154" s="6" t="e">
        <f>2^(-AV154)</f>
        <v>#DIV/0!</v>
      </c>
    </row>
    <row r="155" spans="1:49" x14ac:dyDescent="0.2">
      <c r="A155" t="s">
        <v>242</v>
      </c>
      <c r="B155" t="s">
        <v>81</v>
      </c>
      <c r="C155" t="s">
        <v>81</v>
      </c>
      <c r="E155" t="s">
        <v>81</v>
      </c>
      <c r="K155" t="s">
        <v>242</v>
      </c>
      <c r="L155" t="s">
        <v>81</v>
      </c>
      <c r="M155" t="s">
        <v>81</v>
      </c>
      <c r="O155" t="s">
        <v>81</v>
      </c>
      <c r="P155" s="6"/>
      <c r="Q155" s="6"/>
      <c r="R155" s="6"/>
      <c r="S155" s="6"/>
      <c r="U155" t="s">
        <v>242</v>
      </c>
      <c r="V155" t="s">
        <v>81</v>
      </c>
      <c r="W155" t="s">
        <v>81</v>
      </c>
      <c r="Y155" t="s">
        <v>81</v>
      </c>
      <c r="Z155" s="6"/>
      <c r="AA155" s="6"/>
      <c r="AB155" s="6"/>
      <c r="AC155" s="6"/>
      <c r="AE155" t="s">
        <v>242</v>
      </c>
      <c r="AF155" t="s">
        <v>81</v>
      </c>
      <c r="AG155" t="s">
        <v>81</v>
      </c>
      <c r="AI155" t="s">
        <v>81</v>
      </c>
      <c r="AJ155" s="6"/>
      <c r="AK155" s="6"/>
      <c r="AL155" s="6"/>
      <c r="AM155" s="6"/>
      <c r="AO155" t="s">
        <v>242</v>
      </c>
      <c r="AP155" t="s">
        <v>81</v>
      </c>
      <c r="AQ155" t="s">
        <v>81</v>
      </c>
      <c r="AS155" t="s">
        <v>81</v>
      </c>
      <c r="AT155" s="6"/>
      <c r="AU155" s="6"/>
      <c r="AV155" s="6"/>
      <c r="AW155" s="6"/>
    </row>
    <row r="156" spans="1:49" x14ac:dyDescent="0.2">
      <c r="A156" t="s">
        <v>242</v>
      </c>
      <c r="B156" t="s">
        <v>81</v>
      </c>
      <c r="C156" t="s">
        <v>81</v>
      </c>
      <c r="E156" t="s">
        <v>81</v>
      </c>
      <c r="K156" t="s">
        <v>242</v>
      </c>
      <c r="L156" t="s">
        <v>81</v>
      </c>
      <c r="M156" t="s">
        <v>81</v>
      </c>
      <c r="O156" t="s">
        <v>81</v>
      </c>
      <c r="P156" s="6"/>
      <c r="Q156" s="6"/>
      <c r="R156" s="6"/>
      <c r="S156" s="6"/>
      <c r="U156" t="s">
        <v>242</v>
      </c>
      <c r="V156" t="s">
        <v>81</v>
      </c>
      <c r="W156" t="s">
        <v>81</v>
      </c>
      <c r="Y156" t="s">
        <v>81</v>
      </c>
      <c r="Z156" s="6"/>
      <c r="AA156" s="6"/>
      <c r="AB156" s="6"/>
      <c r="AC156" s="6"/>
      <c r="AE156" t="s">
        <v>242</v>
      </c>
      <c r="AF156" t="s">
        <v>81</v>
      </c>
      <c r="AG156" t="s">
        <v>81</v>
      </c>
      <c r="AI156" t="s">
        <v>81</v>
      </c>
      <c r="AJ156" s="6"/>
      <c r="AK156" s="6"/>
      <c r="AL156" s="6"/>
      <c r="AM156" s="6"/>
      <c r="AO156" t="s">
        <v>242</v>
      </c>
      <c r="AP156" t="s">
        <v>81</v>
      </c>
      <c r="AQ156" t="s">
        <v>81</v>
      </c>
      <c r="AS156" t="s">
        <v>81</v>
      </c>
      <c r="AT156" s="6"/>
      <c r="AU156" s="6"/>
      <c r="AV156" s="6"/>
      <c r="AW156" s="6"/>
    </row>
    <row r="157" spans="1:49" x14ac:dyDescent="0.2">
      <c r="A157" t="s">
        <v>246</v>
      </c>
      <c r="B157" t="s">
        <v>81</v>
      </c>
      <c r="C157" t="s">
        <v>81</v>
      </c>
      <c r="D157" s="7" t="e">
        <f>GEOMEAN(B157:C159)</f>
        <v>#NUM!</v>
      </c>
      <c r="E157" t="s">
        <v>81</v>
      </c>
      <c r="F157" s="6" t="e">
        <f>AVERAGE(E157:E159)</f>
        <v>#DIV/0!</v>
      </c>
      <c r="G157" s="6" t="e">
        <f>F157-D157</f>
        <v>#DIV/0!</v>
      </c>
      <c r="H157" s="6" t="e">
        <f>G157-7.684</f>
        <v>#DIV/0!</v>
      </c>
      <c r="I157" s="6" t="e">
        <f>2^(-H157)</f>
        <v>#DIV/0!</v>
      </c>
      <c r="K157" t="s">
        <v>246</v>
      </c>
      <c r="L157" t="s">
        <v>81</v>
      </c>
      <c r="M157" t="s">
        <v>81</v>
      </c>
      <c r="N157" s="7" t="e">
        <f>GEOMEAN(L157:M159)</f>
        <v>#NUM!</v>
      </c>
      <c r="O157" t="s">
        <v>81</v>
      </c>
      <c r="P157" s="6" t="e">
        <f>AVERAGE(O157:O159)</f>
        <v>#DIV/0!</v>
      </c>
      <c r="Q157" s="6" t="e">
        <f>P157-N157</f>
        <v>#DIV/0!</v>
      </c>
      <c r="R157" s="6" t="e">
        <f>Q157-14.738</f>
        <v>#DIV/0!</v>
      </c>
      <c r="S157" s="6" t="e">
        <f>2^(-R157)</f>
        <v>#DIV/0!</v>
      </c>
      <c r="U157" t="s">
        <v>246</v>
      </c>
      <c r="V157" t="s">
        <v>81</v>
      </c>
      <c r="W157" t="s">
        <v>81</v>
      </c>
      <c r="X157" s="7" t="e">
        <f>GEOMEAN(V157:W159)</f>
        <v>#NUM!</v>
      </c>
      <c r="Y157" t="s">
        <v>81</v>
      </c>
      <c r="Z157" s="6" t="e">
        <f>AVERAGE(Y157:Y159)</f>
        <v>#DIV/0!</v>
      </c>
      <c r="AA157" s="6" t="e">
        <f>Z157-X157</f>
        <v>#DIV/0!</v>
      </c>
      <c r="AB157" s="6" t="e">
        <f>AA157-9.867</f>
        <v>#DIV/0!</v>
      </c>
      <c r="AC157" s="6" t="e">
        <f>2^(-AB157)</f>
        <v>#DIV/0!</v>
      </c>
      <c r="AE157" t="s">
        <v>246</v>
      </c>
      <c r="AF157" t="s">
        <v>81</v>
      </c>
      <c r="AG157" t="s">
        <v>81</v>
      </c>
      <c r="AH157" s="7" t="e">
        <f>GEOMEAN(AF157:AG159)</f>
        <v>#NUM!</v>
      </c>
      <c r="AI157" t="s">
        <v>81</v>
      </c>
      <c r="AJ157" s="6" t="e">
        <f>AVERAGE(AI157:AI159)</f>
        <v>#DIV/0!</v>
      </c>
      <c r="AK157" s="6" t="e">
        <f>AJ157-AH157</f>
        <v>#DIV/0!</v>
      </c>
      <c r="AL157" s="6" t="e">
        <f>AK157-8.463</f>
        <v>#DIV/0!</v>
      </c>
      <c r="AM157" s="6" t="e">
        <f>2^(-AL157)</f>
        <v>#DIV/0!</v>
      </c>
      <c r="AO157" t="s">
        <v>246</v>
      </c>
      <c r="AP157" t="s">
        <v>81</v>
      </c>
      <c r="AQ157" t="s">
        <v>81</v>
      </c>
      <c r="AR157" s="7" t="e">
        <f>GEOMEAN(AP157:AQ159)</f>
        <v>#NUM!</v>
      </c>
      <c r="AS157" t="s">
        <v>81</v>
      </c>
      <c r="AT157" s="6" t="e">
        <f>AVERAGE(AS157:AS159)</f>
        <v>#DIV/0!</v>
      </c>
      <c r="AU157" s="6" t="e">
        <f>AT157-AR157</f>
        <v>#DIV/0!</v>
      </c>
      <c r="AV157" s="6" t="e">
        <f>AU157-9.612</f>
        <v>#DIV/0!</v>
      </c>
      <c r="AW157" s="6" t="e">
        <f>2^(-AV157)</f>
        <v>#DIV/0!</v>
      </c>
    </row>
    <row r="158" spans="1:49" x14ac:dyDescent="0.2">
      <c r="A158" t="s">
        <v>246</v>
      </c>
      <c r="B158" t="s">
        <v>81</v>
      </c>
      <c r="C158" t="s">
        <v>81</v>
      </c>
      <c r="E158" t="s">
        <v>81</v>
      </c>
      <c r="K158" t="s">
        <v>246</v>
      </c>
      <c r="L158" t="s">
        <v>81</v>
      </c>
      <c r="M158" t="s">
        <v>81</v>
      </c>
      <c r="O158" t="s">
        <v>81</v>
      </c>
      <c r="P158" s="6"/>
      <c r="Q158" s="6"/>
      <c r="R158" s="6"/>
      <c r="S158" s="6"/>
      <c r="U158" t="s">
        <v>246</v>
      </c>
      <c r="V158" t="s">
        <v>81</v>
      </c>
      <c r="W158" t="s">
        <v>81</v>
      </c>
      <c r="Y158" t="s">
        <v>81</v>
      </c>
      <c r="Z158" s="6"/>
      <c r="AA158" s="6"/>
      <c r="AB158" s="6"/>
      <c r="AC158" s="6"/>
      <c r="AE158" t="s">
        <v>246</v>
      </c>
      <c r="AF158" t="s">
        <v>81</v>
      </c>
      <c r="AG158" t="s">
        <v>81</v>
      </c>
      <c r="AI158" t="s">
        <v>81</v>
      </c>
      <c r="AJ158" s="6"/>
      <c r="AK158" s="6"/>
      <c r="AL158" s="6"/>
      <c r="AM158" s="6"/>
      <c r="AO158" t="s">
        <v>246</v>
      </c>
      <c r="AP158" t="s">
        <v>81</v>
      </c>
      <c r="AQ158" t="s">
        <v>81</v>
      </c>
      <c r="AS158" t="s">
        <v>81</v>
      </c>
      <c r="AT158" s="6"/>
      <c r="AU158" s="6"/>
      <c r="AV158" s="6"/>
      <c r="AW158" s="6"/>
    </row>
    <row r="159" spans="1:49" x14ac:dyDescent="0.2">
      <c r="A159" t="s">
        <v>246</v>
      </c>
      <c r="B159" t="s">
        <v>81</v>
      </c>
      <c r="C159" t="s">
        <v>81</v>
      </c>
      <c r="E159" t="s">
        <v>81</v>
      </c>
      <c r="K159" t="s">
        <v>246</v>
      </c>
      <c r="L159" t="s">
        <v>81</v>
      </c>
      <c r="M159" t="s">
        <v>81</v>
      </c>
      <c r="O159" t="s">
        <v>81</v>
      </c>
      <c r="P159" s="6"/>
      <c r="Q159" s="6"/>
      <c r="R159" s="6"/>
      <c r="S159" s="6"/>
      <c r="U159" t="s">
        <v>246</v>
      </c>
      <c r="V159" t="s">
        <v>81</v>
      </c>
      <c r="W159" t="s">
        <v>81</v>
      </c>
      <c r="Y159" t="s">
        <v>81</v>
      </c>
      <c r="Z159" s="6"/>
      <c r="AA159" s="6"/>
      <c r="AB159" s="6"/>
      <c r="AC159" s="6"/>
      <c r="AE159" t="s">
        <v>246</v>
      </c>
      <c r="AF159" t="s">
        <v>81</v>
      </c>
      <c r="AG159" t="s">
        <v>81</v>
      </c>
      <c r="AI159" t="s">
        <v>81</v>
      </c>
      <c r="AJ159" s="6"/>
      <c r="AK159" s="6"/>
      <c r="AL159" s="6"/>
      <c r="AM159" s="6"/>
      <c r="AO159" t="s">
        <v>246</v>
      </c>
      <c r="AP159" t="s">
        <v>81</v>
      </c>
      <c r="AQ159" t="s">
        <v>81</v>
      </c>
      <c r="AS159" t="s">
        <v>81</v>
      </c>
      <c r="AT159" s="6"/>
      <c r="AU159" s="6"/>
      <c r="AV159" s="6"/>
      <c r="AW159" s="6"/>
    </row>
    <row r="160" spans="1:49" x14ac:dyDescent="0.2">
      <c r="A160" s="7"/>
      <c r="B160" s="7"/>
      <c r="C160"/>
      <c r="E160"/>
    </row>
    <row r="161" spans="1:5" x14ac:dyDescent="0.2">
      <c r="A161" s="7"/>
      <c r="B161" s="7"/>
      <c r="C161"/>
      <c r="E161"/>
    </row>
    <row r="162" spans="1:5" x14ac:dyDescent="0.2">
      <c r="A162" s="7"/>
      <c r="B162" s="7"/>
      <c r="C162"/>
      <c r="E162"/>
    </row>
    <row r="163" spans="1:5" x14ac:dyDescent="0.2">
      <c r="E163"/>
    </row>
    <row r="164" spans="1:5" x14ac:dyDescent="0.2">
      <c r="E164"/>
    </row>
    <row r="165" spans="1:5" x14ac:dyDescent="0.2">
      <c r="E165"/>
    </row>
    <row r="166" spans="1:5" x14ac:dyDescent="0.2">
      <c r="E166"/>
    </row>
    <row r="167" spans="1:5" x14ac:dyDescent="0.2">
      <c r="E167"/>
    </row>
    <row r="168" spans="1:5" x14ac:dyDescent="0.2">
      <c r="E16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7634B-905D-4083-A72D-E4CD5A5F66BB}">
  <dimension ref="A1:C23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505</v>
      </c>
    </row>
    <row r="3" spans="1:3" x14ac:dyDescent="0.2">
      <c r="A3" s="1" t="s">
        <v>502</v>
      </c>
      <c r="B3" s="13"/>
      <c r="C3" s="13"/>
    </row>
    <row r="4" spans="1:3" x14ac:dyDescent="0.2">
      <c r="A4" s="1"/>
      <c r="B4" s="12"/>
      <c r="C4" s="12"/>
    </row>
    <row r="5" spans="1:3" x14ac:dyDescent="0.2">
      <c r="A5" s="1" t="s">
        <v>251</v>
      </c>
      <c r="B5" s="12" t="s">
        <v>503</v>
      </c>
      <c r="C5" s="12" t="s">
        <v>504</v>
      </c>
    </row>
    <row r="6" spans="1:3" x14ac:dyDescent="0.2">
      <c r="A6" s="1" t="s">
        <v>251</v>
      </c>
      <c r="B6" s="13">
        <v>0.19889090909090912</v>
      </c>
      <c r="C6" s="13">
        <v>38.985000000000007</v>
      </c>
    </row>
    <row r="7" spans="1:3" x14ac:dyDescent="0.2">
      <c r="A7" s="1" t="s">
        <v>251</v>
      </c>
      <c r="B7" s="13">
        <v>59.935000000000002</v>
      </c>
      <c r="C7" s="31">
        <v>9213.15</v>
      </c>
    </row>
    <row r="8" spans="1:3" x14ac:dyDescent="0.2">
      <c r="A8" s="1" t="s">
        <v>251</v>
      </c>
      <c r="B8" s="13">
        <v>1.8025833333333334</v>
      </c>
      <c r="C8" s="13">
        <v>328.00499999999994</v>
      </c>
    </row>
    <row r="9" spans="1:3" x14ac:dyDescent="0.2">
      <c r="A9" s="1" t="s">
        <v>251</v>
      </c>
      <c r="B9" s="13">
        <v>3.2450000000000001</v>
      </c>
      <c r="C9" s="13">
        <v>349.90250000000003</v>
      </c>
    </row>
    <row r="10" spans="1:3" x14ac:dyDescent="0.2">
      <c r="B10" s="12">
        <f>AVERAGE(B6,B7,B8,B9)</f>
        <v>16.295368560606061</v>
      </c>
      <c r="C10" s="12">
        <f>AVERAGE(C6,C7,C8,C9)</f>
        <v>2482.5106249999999</v>
      </c>
    </row>
    <row r="11" spans="1:3" x14ac:dyDescent="0.2">
      <c r="B11" s="13"/>
      <c r="C11" s="13"/>
    </row>
    <row r="12" spans="1:3" x14ac:dyDescent="0.2">
      <c r="A12" s="1" t="s">
        <v>257</v>
      </c>
      <c r="B12" s="12" t="s">
        <v>503</v>
      </c>
      <c r="C12" s="12" t="s">
        <v>504</v>
      </c>
    </row>
    <row r="13" spans="1:3" x14ac:dyDescent="0.2">
      <c r="A13" s="1" t="s">
        <v>257</v>
      </c>
      <c r="B13" s="32">
        <v>0.1744</v>
      </c>
      <c r="C13" s="32">
        <v>36.15</v>
      </c>
    </row>
    <row r="14" spans="1:3" x14ac:dyDescent="0.2">
      <c r="A14" s="1" t="s">
        <v>257</v>
      </c>
      <c r="B14" s="31">
        <v>1.38195</v>
      </c>
      <c r="C14" s="31">
        <v>302.35000000000002</v>
      </c>
    </row>
    <row r="15" spans="1:3" x14ac:dyDescent="0.2">
      <c r="A15" s="1" t="s">
        <v>257</v>
      </c>
      <c r="B15" s="13">
        <v>0.54133333333333333</v>
      </c>
      <c r="C15" s="13">
        <v>96.620999999999995</v>
      </c>
    </row>
    <row r="16" spans="1:3" x14ac:dyDescent="0.2">
      <c r="A16" s="1" t="s">
        <v>257</v>
      </c>
      <c r="B16" s="13">
        <v>2.8133333333333333E-2</v>
      </c>
      <c r="C16" s="13">
        <v>2.8133333333333333E-2</v>
      </c>
    </row>
    <row r="17" spans="1:3" x14ac:dyDescent="0.2">
      <c r="A17" s="1" t="s">
        <v>257</v>
      </c>
      <c r="B17" s="13">
        <v>3.1885199999999996</v>
      </c>
      <c r="C17" s="13">
        <v>478.78999999999996</v>
      </c>
    </row>
    <row r="18" spans="1:3" x14ac:dyDescent="0.2">
      <c r="A18" s="1" t="s">
        <v>257</v>
      </c>
      <c r="B18" s="13">
        <v>0.26719999999999999</v>
      </c>
      <c r="C18" s="13">
        <v>75.040000000000006</v>
      </c>
    </row>
    <row r="19" spans="1:3" x14ac:dyDescent="0.2">
      <c r="A19" s="1" t="s">
        <v>257</v>
      </c>
      <c r="B19" s="13">
        <v>0.86967499999999998</v>
      </c>
      <c r="C19" s="13">
        <v>149.1875</v>
      </c>
    </row>
    <row r="20" spans="1:3" x14ac:dyDescent="0.2">
      <c r="A20" s="1" t="s">
        <v>257</v>
      </c>
      <c r="B20" s="13">
        <v>0.20250000000000001</v>
      </c>
      <c r="C20" s="13">
        <v>56.11</v>
      </c>
    </row>
    <row r="21" spans="1:3" x14ac:dyDescent="0.2">
      <c r="A21" s="1" t="s">
        <v>257</v>
      </c>
      <c r="B21" s="13">
        <v>2.8133333333333333E-2</v>
      </c>
      <c r="C21" s="13">
        <v>8.0239999999999991</v>
      </c>
    </row>
    <row r="22" spans="1:3" x14ac:dyDescent="0.2">
      <c r="A22" s="1" t="s">
        <v>257</v>
      </c>
      <c r="B22" s="13">
        <v>6.6385000000000005</v>
      </c>
      <c r="C22" s="13">
        <v>1304.0550000000001</v>
      </c>
    </row>
    <row r="23" spans="1:3" x14ac:dyDescent="0.2">
      <c r="B23" s="12">
        <f>AVERAGE(B13,B14,B15,B16,B17,B18,B19,B20,B21,B22)</f>
        <v>1.3320345</v>
      </c>
      <c r="C23" s="12">
        <f>AVERAGE(C13,C14,C15,C16,C17,C18,C19,C20,C21,C22)</f>
        <v>250.63556333333332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DE548-07F7-40D3-BA07-E7E5B283D896}">
  <dimension ref="A1:C21"/>
  <sheetViews>
    <sheetView workbookViewId="0">
      <selection activeCell="A3" sqref="A3:C21"/>
    </sheetView>
  </sheetViews>
  <sheetFormatPr baseColWidth="10" defaultColWidth="8.83203125" defaultRowHeight="15" x14ac:dyDescent="0.2"/>
  <sheetData>
    <row r="1" spans="1:3" x14ac:dyDescent="0.2">
      <c r="A1" s="1" t="s">
        <v>506</v>
      </c>
    </row>
    <row r="3" spans="1:3" x14ac:dyDescent="0.2">
      <c r="A3" s="1" t="s">
        <v>507</v>
      </c>
      <c r="B3" s="12"/>
      <c r="C3" s="12"/>
    </row>
    <row r="4" spans="1:3" x14ac:dyDescent="0.2">
      <c r="B4" s="13"/>
      <c r="C4" s="13"/>
    </row>
    <row r="5" spans="1:3" x14ac:dyDescent="0.2">
      <c r="A5" s="1" t="s">
        <v>251</v>
      </c>
      <c r="B5" s="12" t="s">
        <v>503</v>
      </c>
      <c r="C5" s="12" t="s">
        <v>504</v>
      </c>
    </row>
    <row r="6" spans="1:3" x14ac:dyDescent="0.2">
      <c r="A6" s="1" t="s">
        <v>251</v>
      </c>
      <c r="B6" s="33">
        <v>2.5758166666666669</v>
      </c>
      <c r="C6" s="33">
        <v>465.8</v>
      </c>
    </row>
    <row r="7" spans="1:3" x14ac:dyDescent="0.2">
      <c r="A7" s="1" t="s">
        <v>251</v>
      </c>
      <c r="B7" s="13">
        <v>59.935000000000002</v>
      </c>
      <c r="C7" s="13">
        <v>9213.15</v>
      </c>
    </row>
    <row r="8" spans="1:3" x14ac:dyDescent="0.2">
      <c r="A8" s="1" t="s">
        <v>251</v>
      </c>
      <c r="B8" s="13">
        <v>16.845800000000001</v>
      </c>
      <c r="C8" s="13">
        <v>3361.3</v>
      </c>
    </row>
    <row r="9" spans="1:3" x14ac:dyDescent="0.2">
      <c r="A9" s="1" t="s">
        <v>251</v>
      </c>
      <c r="B9" s="13">
        <v>5.6019999999999994</v>
      </c>
      <c r="C9" s="13">
        <v>1601.2720000000002</v>
      </c>
    </row>
    <row r="10" spans="1:3" x14ac:dyDescent="0.2">
      <c r="B10" s="12">
        <f>AVERAGE(B6,B7,B8,B9)</f>
        <v>21.239654166666668</v>
      </c>
      <c r="C10" s="12">
        <f>AVERAGE(C6,C7,C8,C9)</f>
        <v>3660.3805000000002</v>
      </c>
    </row>
    <row r="11" spans="1:3" x14ac:dyDescent="0.2">
      <c r="B11" s="13"/>
      <c r="C11" s="13"/>
    </row>
    <row r="12" spans="1:3" x14ac:dyDescent="0.2">
      <c r="A12" s="1" t="s">
        <v>257</v>
      </c>
      <c r="B12" s="12" t="s">
        <v>503</v>
      </c>
      <c r="C12" s="12" t="s">
        <v>504</v>
      </c>
    </row>
    <row r="13" spans="1:3" x14ac:dyDescent="0.2">
      <c r="A13" s="1" t="s">
        <v>257</v>
      </c>
      <c r="B13" s="13">
        <v>7.9198000000000013</v>
      </c>
      <c r="C13" s="13">
        <v>1457.3966666666668</v>
      </c>
    </row>
    <row r="14" spans="1:3" x14ac:dyDescent="0.2">
      <c r="A14" s="1" t="s">
        <v>257</v>
      </c>
      <c r="B14" s="13">
        <v>8.6417999999999999</v>
      </c>
      <c r="C14" s="13">
        <v>1616.1479999999997</v>
      </c>
    </row>
    <row r="15" spans="1:3" x14ac:dyDescent="0.2">
      <c r="A15" s="1" t="s">
        <v>257</v>
      </c>
      <c r="B15" s="13">
        <v>0.63595000000000002</v>
      </c>
      <c r="C15" s="13">
        <v>134.64250000000001</v>
      </c>
    </row>
    <row r="16" spans="1:3" x14ac:dyDescent="0.2">
      <c r="A16" s="1" t="s">
        <v>257</v>
      </c>
      <c r="B16" s="13">
        <v>3.0525999999999995</v>
      </c>
      <c r="C16" s="13">
        <v>559.50199999999995</v>
      </c>
    </row>
    <row r="17" spans="1:3" x14ac:dyDescent="0.2">
      <c r="A17" s="1" t="s">
        <v>257</v>
      </c>
      <c r="B17" s="13">
        <v>13.87</v>
      </c>
      <c r="C17" s="13">
        <v>2465.9</v>
      </c>
    </row>
    <row r="18" spans="1:3" x14ac:dyDescent="0.2">
      <c r="A18" s="1" t="s">
        <v>257</v>
      </c>
      <c r="B18" s="13">
        <v>2.1478333333333333</v>
      </c>
      <c r="C18" s="13">
        <v>469.16333333333336</v>
      </c>
    </row>
    <row r="19" spans="1:3" x14ac:dyDescent="0.2">
      <c r="A19" s="1" t="s">
        <v>257</v>
      </c>
      <c r="B19" s="13">
        <v>3.1673999999999998</v>
      </c>
      <c r="C19" s="13">
        <v>723.91599999999994</v>
      </c>
    </row>
    <row r="20" spans="1:3" x14ac:dyDescent="0.2">
      <c r="A20" s="1" t="s">
        <v>257</v>
      </c>
      <c r="B20" s="13">
        <v>15.04275</v>
      </c>
      <c r="C20" s="13">
        <v>2784.145</v>
      </c>
    </row>
    <row r="21" spans="1:3" x14ac:dyDescent="0.2">
      <c r="B21" s="12">
        <f>AVERAGE(B13,B19,B18,B17,B16,B15,B14)</f>
        <v>5.6336261904761908</v>
      </c>
      <c r="C21" s="12">
        <f>AVERAGE(C13,C19,C18,C17,C16,C15,C14)</f>
        <v>1060.9526428571428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4a</vt:lpstr>
      <vt:lpstr>Figure 4b</vt:lpstr>
      <vt:lpstr>Figure 4c</vt:lpstr>
      <vt:lpstr>Figure 4e</vt:lpstr>
      <vt:lpstr>Figure 4f</vt:lpstr>
      <vt:lpstr>Figure 5a</vt:lpstr>
      <vt:lpstr>Figure 5b</vt:lpstr>
      <vt:lpstr>Figure 5c</vt:lpstr>
      <vt:lpstr>Figure 5d</vt:lpstr>
      <vt:lpstr>Figure 5f</vt:lpstr>
      <vt:lpstr>Figure 5h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Jackie Maybin</cp:lastModifiedBy>
  <dcterms:created xsi:type="dcterms:W3CDTF">2017-11-15T12:34:53Z</dcterms:created>
  <dcterms:modified xsi:type="dcterms:W3CDTF">2025-07-25T20:39:55Z</dcterms:modified>
</cp:coreProperties>
</file>